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lukesovan\Desktop\23 - RM - 8. 12. 2021\Fasáda - 640\"/>
    </mc:Choice>
  </mc:AlternateContent>
  <xr:revisionPtr revIDLastSave="0" documentId="13_ncr:1_{F08CB66E-634A-4FFB-B4C6-5D262F869C1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22-21-03-PR-00-HOF1 - Zat..." sheetId="2" r:id="rId2"/>
    <sheet name="22-21-03-PR-00-HOF2 - Ost..." sheetId="3" r:id="rId3"/>
  </sheets>
  <definedNames>
    <definedName name="_xlnm._FilterDatabase" localSheetId="1" hidden="1">'22-21-03-PR-00-HOF1 - Zat...'!$C$137:$K$860</definedName>
    <definedName name="_xlnm._FilterDatabase" localSheetId="2" hidden="1">'22-21-03-PR-00-HOF2 - Ost...'!$C$118:$K$126</definedName>
    <definedName name="_xlnm.Print_Titles" localSheetId="1">'22-21-03-PR-00-HOF1 - Zat...'!$137:$137</definedName>
    <definedName name="_xlnm.Print_Titles" localSheetId="2">'22-21-03-PR-00-HOF2 - Ost...'!$118:$118</definedName>
    <definedName name="_xlnm.Print_Titles" localSheetId="0">'Rekapitulace stavby'!$92:$92</definedName>
    <definedName name="_xlnm.Print_Area" localSheetId="1">'22-21-03-PR-00-HOF1 - Zat...'!$C$4:$J$76,'22-21-03-PR-00-HOF1 - Zat...'!$C$82:$J$119,'22-21-03-PR-00-HOF1 - Zat...'!$C$125:$K$860</definedName>
    <definedName name="_xlnm.Print_Area" localSheetId="2">'22-21-03-PR-00-HOF2 - Ost...'!$C$4:$J$76,'22-21-03-PR-00-HOF2 - Ost...'!$C$82:$J$100,'22-21-03-PR-00-HOF2 - Ost...'!$C$106:$K$126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2" i="3" l="1"/>
  <c r="J37" i="3"/>
  <c r="J36" i="3"/>
  <c r="AY96" i="1" s="1"/>
  <c r="J35" i="3"/>
  <c r="AX96" i="1"/>
  <c r="BI126" i="3"/>
  <c r="BH126" i="3"/>
  <c r="BG126" i="3"/>
  <c r="BF126" i="3"/>
  <c r="T126" i="3"/>
  <c r="T125" i="3"/>
  <c r="R126" i="3"/>
  <c r="R125" i="3" s="1"/>
  <c r="P126" i="3"/>
  <c r="P125" i="3" s="1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J116" i="3"/>
  <c r="F116" i="3"/>
  <c r="J115" i="3"/>
  <c r="F115" i="3"/>
  <c r="F113" i="3"/>
  <c r="E111" i="3"/>
  <c r="J92" i="3"/>
  <c r="F92" i="3"/>
  <c r="J91" i="3"/>
  <c r="F91" i="3"/>
  <c r="F89" i="3"/>
  <c r="E87" i="3"/>
  <c r="J12" i="3"/>
  <c r="J89" i="3" s="1"/>
  <c r="E7" i="3"/>
  <c r="E109" i="3"/>
  <c r="J37" i="2"/>
  <c r="J36" i="2"/>
  <c r="AY95" i="1" s="1"/>
  <c r="J35" i="2"/>
  <c r="AX95" i="1" s="1"/>
  <c r="BI860" i="2"/>
  <c r="BH860" i="2"/>
  <c r="BG860" i="2"/>
  <c r="BF860" i="2"/>
  <c r="T860" i="2"/>
  <c r="R860" i="2"/>
  <c r="P860" i="2"/>
  <c r="BI859" i="2"/>
  <c r="BH859" i="2"/>
  <c r="BG859" i="2"/>
  <c r="BF859" i="2"/>
  <c r="T859" i="2"/>
  <c r="R859" i="2"/>
  <c r="P859" i="2"/>
  <c r="BI858" i="2"/>
  <c r="BH858" i="2"/>
  <c r="BG858" i="2"/>
  <c r="BF858" i="2"/>
  <c r="T858" i="2"/>
  <c r="R858" i="2"/>
  <c r="P858" i="2"/>
  <c r="BI857" i="2"/>
  <c r="BH857" i="2"/>
  <c r="BG857" i="2"/>
  <c r="BF857" i="2"/>
  <c r="T857" i="2"/>
  <c r="R857" i="2"/>
  <c r="P857" i="2"/>
  <c r="BI856" i="2"/>
  <c r="BH856" i="2"/>
  <c r="BG856" i="2"/>
  <c r="BF856" i="2"/>
  <c r="T856" i="2"/>
  <c r="R856" i="2"/>
  <c r="P856" i="2"/>
  <c r="BI842" i="2"/>
  <c r="BH842" i="2"/>
  <c r="BG842" i="2"/>
  <c r="BF842" i="2"/>
  <c r="T842" i="2"/>
  <c r="R842" i="2"/>
  <c r="P842" i="2"/>
  <c r="BI830" i="2"/>
  <c r="BH830" i="2"/>
  <c r="BG830" i="2"/>
  <c r="BF830" i="2"/>
  <c r="T830" i="2"/>
  <c r="R830" i="2"/>
  <c r="P830" i="2"/>
  <c r="BI828" i="2"/>
  <c r="BH828" i="2"/>
  <c r="BG828" i="2"/>
  <c r="BF828" i="2"/>
  <c r="T828" i="2"/>
  <c r="R828" i="2"/>
  <c r="P828" i="2"/>
  <c r="BI827" i="2"/>
  <c r="BH827" i="2"/>
  <c r="BG827" i="2"/>
  <c r="BF827" i="2"/>
  <c r="T827" i="2"/>
  <c r="R827" i="2"/>
  <c r="P827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18" i="2"/>
  <c r="BH818" i="2"/>
  <c r="BG818" i="2"/>
  <c r="BF818" i="2"/>
  <c r="T818" i="2"/>
  <c r="R818" i="2"/>
  <c r="P818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10" i="2"/>
  <c r="BH810" i="2"/>
  <c r="BG810" i="2"/>
  <c r="BF810" i="2"/>
  <c r="T810" i="2"/>
  <c r="R810" i="2"/>
  <c r="P810" i="2"/>
  <c r="BI808" i="2"/>
  <c r="BH808" i="2"/>
  <c r="BG808" i="2"/>
  <c r="BF808" i="2"/>
  <c r="T808" i="2"/>
  <c r="R808" i="2"/>
  <c r="P808" i="2"/>
  <c r="BI804" i="2"/>
  <c r="BH804" i="2"/>
  <c r="BG804" i="2"/>
  <c r="BF804" i="2"/>
  <c r="T804" i="2"/>
  <c r="R804" i="2"/>
  <c r="P804" i="2"/>
  <c r="BI801" i="2"/>
  <c r="BH801" i="2"/>
  <c r="BG801" i="2"/>
  <c r="BF801" i="2"/>
  <c r="T801" i="2"/>
  <c r="R801" i="2"/>
  <c r="P801" i="2"/>
  <c r="BI796" i="2"/>
  <c r="BH796" i="2"/>
  <c r="BG796" i="2"/>
  <c r="BF796" i="2"/>
  <c r="T796" i="2"/>
  <c r="R796" i="2"/>
  <c r="P796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85" i="2"/>
  <c r="BH785" i="2"/>
  <c r="BG785" i="2"/>
  <c r="BF785" i="2"/>
  <c r="T785" i="2"/>
  <c r="R785" i="2"/>
  <c r="P785" i="2"/>
  <c r="BI783" i="2"/>
  <c r="BH783" i="2"/>
  <c r="BG783" i="2"/>
  <c r="BF783" i="2"/>
  <c r="T783" i="2"/>
  <c r="R783" i="2"/>
  <c r="P783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3" i="2"/>
  <c r="BH773" i="2"/>
  <c r="BG773" i="2"/>
  <c r="BF773" i="2"/>
  <c r="T773" i="2"/>
  <c r="R773" i="2"/>
  <c r="P773" i="2"/>
  <c r="BI771" i="2"/>
  <c r="BH771" i="2"/>
  <c r="BG771" i="2"/>
  <c r="BF771" i="2"/>
  <c r="T771" i="2"/>
  <c r="R771" i="2"/>
  <c r="P771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3" i="2"/>
  <c r="BH763" i="2"/>
  <c r="BG763" i="2"/>
  <c r="BF763" i="2"/>
  <c r="T763" i="2"/>
  <c r="R763" i="2"/>
  <c r="P763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26" i="2"/>
  <c r="BH726" i="2"/>
  <c r="BG726" i="2"/>
  <c r="BF726" i="2"/>
  <c r="T726" i="2"/>
  <c r="R726" i="2"/>
  <c r="P726" i="2"/>
  <c r="BI721" i="2"/>
  <c r="BH721" i="2"/>
  <c r="BG721" i="2"/>
  <c r="BF721" i="2"/>
  <c r="T721" i="2"/>
  <c r="R721" i="2"/>
  <c r="P721" i="2"/>
  <c r="BI720" i="2"/>
  <c r="BH720" i="2"/>
  <c r="BG720" i="2"/>
  <c r="BF720" i="2"/>
  <c r="T720" i="2"/>
  <c r="R720" i="2"/>
  <c r="P720" i="2"/>
  <c r="BI718" i="2"/>
  <c r="BH718" i="2"/>
  <c r="BG718" i="2"/>
  <c r="BF718" i="2"/>
  <c r="T718" i="2"/>
  <c r="R718" i="2"/>
  <c r="P718" i="2"/>
  <c r="BI713" i="2"/>
  <c r="BH713" i="2"/>
  <c r="BG713" i="2"/>
  <c r="BF713" i="2"/>
  <c r="T713" i="2"/>
  <c r="R713" i="2"/>
  <c r="P713" i="2"/>
  <c r="BI708" i="2"/>
  <c r="BH708" i="2"/>
  <c r="BG708" i="2"/>
  <c r="BF708" i="2"/>
  <c r="T708" i="2"/>
  <c r="R708" i="2"/>
  <c r="P708" i="2"/>
  <c r="BI706" i="2"/>
  <c r="BH706" i="2"/>
  <c r="BG706" i="2"/>
  <c r="BF706" i="2"/>
  <c r="T706" i="2"/>
  <c r="R706" i="2"/>
  <c r="P706" i="2"/>
  <c r="BI699" i="2"/>
  <c r="BH699" i="2"/>
  <c r="BG699" i="2"/>
  <c r="BF699" i="2"/>
  <c r="T699" i="2"/>
  <c r="R699" i="2"/>
  <c r="P699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8" i="2"/>
  <c r="BH688" i="2"/>
  <c r="BG688" i="2"/>
  <c r="BF688" i="2"/>
  <c r="T688" i="2"/>
  <c r="R688" i="2"/>
  <c r="P688" i="2"/>
  <c r="BI687" i="2"/>
  <c r="BH687" i="2"/>
  <c r="BG687" i="2"/>
  <c r="BF687" i="2"/>
  <c r="T687" i="2"/>
  <c r="R687" i="2"/>
  <c r="P687" i="2"/>
  <c r="BI684" i="2"/>
  <c r="BH684" i="2"/>
  <c r="BG684" i="2"/>
  <c r="BF684" i="2"/>
  <c r="T684" i="2"/>
  <c r="R684" i="2"/>
  <c r="P684" i="2"/>
  <c r="BI682" i="2"/>
  <c r="BH682" i="2"/>
  <c r="BG682" i="2"/>
  <c r="BF682" i="2"/>
  <c r="T682" i="2"/>
  <c r="R682" i="2"/>
  <c r="P682" i="2"/>
  <c r="BI678" i="2"/>
  <c r="BH678" i="2"/>
  <c r="BG678" i="2"/>
  <c r="BF678" i="2"/>
  <c r="T678" i="2"/>
  <c r="R678" i="2"/>
  <c r="P678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T670" i="2" s="1"/>
  <c r="R671" i="2"/>
  <c r="R670" i="2" s="1"/>
  <c r="P671" i="2"/>
  <c r="P670" i="2" s="1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3" i="2"/>
  <c r="BH633" i="2"/>
  <c r="BG633" i="2"/>
  <c r="BF633" i="2"/>
  <c r="T633" i="2"/>
  <c r="R633" i="2"/>
  <c r="P633" i="2"/>
  <c r="BI621" i="2"/>
  <c r="BH621" i="2"/>
  <c r="BG621" i="2"/>
  <c r="BF621" i="2"/>
  <c r="T621" i="2"/>
  <c r="R621" i="2"/>
  <c r="P621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5" i="2"/>
  <c r="BH615" i="2"/>
  <c r="BG615" i="2"/>
  <c r="BF615" i="2"/>
  <c r="T615" i="2"/>
  <c r="R615" i="2"/>
  <c r="P615" i="2"/>
  <c r="BI613" i="2"/>
  <c r="BH613" i="2"/>
  <c r="BG613" i="2"/>
  <c r="BF613" i="2"/>
  <c r="T613" i="2"/>
  <c r="R613" i="2"/>
  <c r="P613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569" i="2"/>
  <c r="BH569" i="2"/>
  <c r="BG569" i="2"/>
  <c r="BF569" i="2"/>
  <c r="T569" i="2"/>
  <c r="R569" i="2"/>
  <c r="P569" i="2"/>
  <c r="BI543" i="2"/>
  <c r="BH543" i="2"/>
  <c r="BG543" i="2"/>
  <c r="BF543" i="2"/>
  <c r="T543" i="2"/>
  <c r="R543" i="2"/>
  <c r="P543" i="2"/>
  <c r="BI539" i="2"/>
  <c r="BH539" i="2"/>
  <c r="BG539" i="2"/>
  <c r="BF539" i="2"/>
  <c r="T539" i="2"/>
  <c r="R539" i="2"/>
  <c r="P539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17" i="2"/>
  <c r="BH517" i="2"/>
  <c r="BG517" i="2"/>
  <c r="BF517" i="2"/>
  <c r="T517" i="2"/>
  <c r="R517" i="2"/>
  <c r="P517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1" i="2"/>
  <c r="BH501" i="2"/>
  <c r="BG501" i="2"/>
  <c r="BF501" i="2"/>
  <c r="T501" i="2"/>
  <c r="R501" i="2"/>
  <c r="P501" i="2"/>
  <c r="BI444" i="2"/>
  <c r="BH444" i="2"/>
  <c r="BG444" i="2"/>
  <c r="BF444" i="2"/>
  <c r="T444" i="2"/>
  <c r="R444" i="2"/>
  <c r="P444" i="2"/>
  <c r="BI417" i="2"/>
  <c r="BH417" i="2"/>
  <c r="BG417" i="2"/>
  <c r="BF417" i="2"/>
  <c r="T417" i="2"/>
  <c r="R417" i="2"/>
  <c r="P41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66" i="2"/>
  <c r="BH366" i="2"/>
  <c r="BG366" i="2"/>
  <c r="BF366" i="2"/>
  <c r="T366" i="2"/>
  <c r="R366" i="2"/>
  <c r="P366" i="2"/>
  <c r="BI339" i="2"/>
  <c r="BH339" i="2"/>
  <c r="BG339" i="2"/>
  <c r="BF339" i="2"/>
  <c r="T339" i="2"/>
  <c r="R339" i="2"/>
  <c r="P339" i="2"/>
  <c r="BI312" i="2"/>
  <c r="BH312" i="2"/>
  <c r="BG312" i="2"/>
  <c r="BF312" i="2"/>
  <c r="T312" i="2"/>
  <c r="R312" i="2"/>
  <c r="P312" i="2"/>
  <c r="BI277" i="2"/>
  <c r="BH277" i="2"/>
  <c r="BG277" i="2"/>
  <c r="BF277" i="2"/>
  <c r="T277" i="2"/>
  <c r="R277" i="2"/>
  <c r="P277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2" i="2"/>
  <c r="BH222" i="2"/>
  <c r="BG222" i="2"/>
  <c r="BF222" i="2"/>
  <c r="T222" i="2"/>
  <c r="R222" i="2"/>
  <c r="P222" i="2"/>
  <c r="BI209" i="2"/>
  <c r="BH209" i="2"/>
  <c r="BG209" i="2"/>
  <c r="BF209" i="2"/>
  <c r="T209" i="2"/>
  <c r="R209" i="2"/>
  <c r="P209" i="2"/>
  <c r="BI197" i="2"/>
  <c r="BH197" i="2"/>
  <c r="BG197" i="2"/>
  <c r="BF197" i="2"/>
  <c r="T197" i="2"/>
  <c r="R197" i="2"/>
  <c r="P197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J135" i="2"/>
  <c r="F135" i="2"/>
  <c r="J134" i="2"/>
  <c r="F134" i="2"/>
  <c r="F132" i="2"/>
  <c r="E130" i="2"/>
  <c r="J92" i="2"/>
  <c r="F92" i="2"/>
  <c r="J91" i="2"/>
  <c r="F91" i="2"/>
  <c r="F89" i="2"/>
  <c r="E87" i="2"/>
  <c r="J12" i="2"/>
  <c r="J132" i="2" s="1"/>
  <c r="E7" i="2"/>
  <c r="E128" i="2" s="1"/>
  <c r="L90" i="1"/>
  <c r="AM90" i="1"/>
  <c r="AM89" i="1"/>
  <c r="L89" i="1"/>
  <c r="AM87" i="1"/>
  <c r="L87" i="1"/>
  <c r="L85" i="1"/>
  <c r="L84" i="1"/>
  <c r="J126" i="3"/>
  <c r="BK124" i="3"/>
  <c r="BK123" i="3"/>
  <c r="BK122" i="3"/>
  <c r="BK810" i="2"/>
  <c r="J770" i="2"/>
  <c r="J721" i="2"/>
  <c r="J688" i="2"/>
  <c r="BK635" i="2"/>
  <c r="J617" i="2"/>
  <c r="BK531" i="2"/>
  <c r="J526" i="2"/>
  <c r="J515" i="2"/>
  <c r="BK501" i="2"/>
  <c r="J444" i="2"/>
  <c r="BK366" i="2"/>
  <c r="J197" i="2"/>
  <c r="J144" i="2"/>
  <c r="BK126" i="3"/>
  <c r="J124" i="3"/>
  <c r="J123" i="3"/>
  <c r="BK827" i="2"/>
  <c r="BK818" i="2"/>
  <c r="J792" i="2"/>
  <c r="BK789" i="2"/>
  <c r="BK770" i="2"/>
  <c r="BK760" i="2"/>
  <c r="J756" i="2"/>
  <c r="J708" i="2"/>
  <c r="J671" i="2"/>
  <c r="BK569" i="2"/>
  <c r="BK539" i="2"/>
  <c r="J528" i="2"/>
  <c r="J527" i="2"/>
  <c r="J514" i="2"/>
  <c r="J180" i="2"/>
  <c r="BK787" i="2"/>
  <c r="BK779" i="2"/>
  <c r="J768" i="2"/>
  <c r="BK756" i="2"/>
  <c r="BK687" i="2"/>
  <c r="BK662" i="2"/>
  <c r="BK657" i="2"/>
  <c r="BK654" i="2"/>
  <c r="BK637" i="2"/>
  <c r="J636" i="2"/>
  <c r="BK606" i="2"/>
  <c r="J569" i="2"/>
  <c r="BK507" i="2"/>
  <c r="J339" i="2"/>
  <c r="BK234" i="2"/>
  <c r="J166" i="2"/>
  <c r="J164" i="2"/>
  <c r="BK826" i="2"/>
  <c r="BK816" i="2"/>
  <c r="BK812" i="2"/>
  <c r="BK808" i="2"/>
  <c r="BK804" i="2"/>
  <c r="J769" i="2"/>
  <c r="BK768" i="2"/>
  <c r="J720" i="2"/>
  <c r="BK708" i="2"/>
  <c r="J706" i="2"/>
  <c r="J699" i="2"/>
  <c r="J674" i="2"/>
  <c r="BK671" i="2"/>
  <c r="J665" i="2"/>
  <c r="J660" i="2"/>
  <c r="BK659" i="2"/>
  <c r="J657" i="2"/>
  <c r="J655" i="2"/>
  <c r="J621" i="2"/>
  <c r="J613" i="2"/>
  <c r="J604" i="2"/>
  <c r="J277" i="2"/>
  <c r="BK269" i="2"/>
  <c r="J186" i="2"/>
  <c r="J182" i="2"/>
  <c r="BK814" i="2"/>
  <c r="J812" i="2"/>
  <c r="J801" i="2"/>
  <c r="BK767" i="2"/>
  <c r="J763" i="2"/>
  <c r="J761" i="2"/>
  <c r="J754" i="2"/>
  <c r="BK699" i="2"/>
  <c r="J693" i="2"/>
  <c r="BK640" i="2"/>
  <c r="J615" i="2"/>
  <c r="BK393" i="2"/>
  <c r="J312" i="2"/>
  <c r="BK270" i="2"/>
  <c r="J158" i="2"/>
  <c r="BK801" i="2"/>
  <c r="BK796" i="2"/>
  <c r="BK792" i="2"/>
  <c r="J789" i="2"/>
  <c r="J787" i="2"/>
  <c r="BK757" i="2"/>
  <c r="BK718" i="2"/>
  <c r="J713" i="2"/>
  <c r="BK691" i="2"/>
  <c r="BK688" i="2"/>
  <c r="BK684" i="2"/>
  <c r="BK655" i="2"/>
  <c r="J543" i="2"/>
  <c r="J531" i="2"/>
  <c r="BK528" i="2"/>
  <c r="BK527" i="2"/>
  <c r="BK525" i="2"/>
  <c r="BK523" i="2"/>
  <c r="BK517" i="2"/>
  <c r="J417" i="2"/>
  <c r="BK395" i="2"/>
  <c r="J230" i="2"/>
  <c r="J209" i="2"/>
  <c r="BK197" i="2"/>
  <c r="BK166" i="2"/>
  <c r="BK158" i="2"/>
  <c r="BK152" i="2"/>
  <c r="BK144" i="2"/>
  <c r="J141" i="2"/>
  <c r="J858" i="2"/>
  <c r="J857" i="2"/>
  <c r="J856" i="2"/>
  <c r="J830" i="2"/>
  <c r="J828" i="2"/>
  <c r="J826" i="2"/>
  <c r="J825" i="2"/>
  <c r="J818" i="2"/>
  <c r="BK815" i="2"/>
  <c r="J814" i="2"/>
  <c r="J810" i="2"/>
  <c r="J771" i="2"/>
  <c r="BK753" i="2"/>
  <c r="J726" i="2"/>
  <c r="BK713" i="2"/>
  <c r="J691" i="2"/>
  <c r="BK665" i="2"/>
  <c r="J662" i="2"/>
  <c r="J654" i="2"/>
  <c r="J637" i="2"/>
  <c r="J633" i="2"/>
  <c r="BK621" i="2"/>
  <c r="BK619" i="2"/>
  <c r="BK543" i="2"/>
  <c r="J525" i="2"/>
  <c r="J523" i="2"/>
  <c r="BK512" i="2"/>
  <c r="J509" i="2"/>
  <c r="BK417" i="2"/>
  <c r="J395" i="2"/>
  <c r="BK277" i="2"/>
  <c r="J270" i="2"/>
  <c r="J269" i="2"/>
  <c r="J234" i="2"/>
  <c r="BK230" i="2"/>
  <c r="J191" i="2"/>
  <c r="J149" i="2"/>
  <c r="BK860" i="2"/>
  <c r="J860" i="2"/>
  <c r="BK859" i="2"/>
  <c r="J859" i="2"/>
  <c r="BK856" i="2"/>
  <c r="BK842" i="2"/>
  <c r="BK828" i="2"/>
  <c r="J827" i="2"/>
  <c r="BK825" i="2"/>
  <c r="J816" i="2"/>
  <c r="J815" i="2"/>
  <c r="J808" i="2"/>
  <c r="J796" i="2"/>
  <c r="BK777" i="2"/>
  <c r="BK773" i="2"/>
  <c r="J759" i="2"/>
  <c r="BK754" i="2"/>
  <c r="J753" i="2"/>
  <c r="BK726" i="2"/>
  <c r="BK693" i="2"/>
  <c r="BK674" i="2"/>
  <c r="J659" i="2"/>
  <c r="J393" i="2"/>
  <c r="BK186" i="2"/>
  <c r="BK858" i="2"/>
  <c r="BK857" i="2"/>
  <c r="J842" i="2"/>
  <c r="BK830" i="2"/>
  <c r="J804" i="2"/>
  <c r="J785" i="2"/>
  <c r="BK783" i="2"/>
  <c r="J779" i="2"/>
  <c r="J777" i="2"/>
  <c r="J773" i="2"/>
  <c r="BK771" i="2"/>
  <c r="BK763" i="2"/>
  <c r="J757" i="2"/>
  <c r="J640" i="2"/>
  <c r="J639" i="2"/>
  <c r="J635" i="2"/>
  <c r="BK526" i="2"/>
  <c r="BK522" i="2"/>
  <c r="J517" i="2"/>
  <c r="BK515" i="2"/>
  <c r="BK514" i="2"/>
  <c r="J512" i="2"/>
  <c r="BK312" i="2"/>
  <c r="BK222" i="2"/>
  <c r="BK209" i="2"/>
  <c r="BK180" i="2"/>
  <c r="J179" i="2"/>
  <c r="BK172" i="2"/>
  <c r="BK141" i="2"/>
  <c r="AS94" i="1"/>
  <c r="J758" i="2"/>
  <c r="BK721" i="2"/>
  <c r="J687" i="2"/>
  <c r="BK636" i="2"/>
  <c r="BK613" i="2"/>
  <c r="J606" i="2"/>
  <c r="J539" i="2"/>
  <c r="J534" i="2"/>
  <c r="J522" i="2"/>
  <c r="J501" i="2"/>
  <c r="J366" i="2"/>
  <c r="J172" i="2"/>
  <c r="J152" i="2"/>
  <c r="BK769" i="2"/>
  <c r="BK761" i="2"/>
  <c r="J760" i="2"/>
  <c r="BK759" i="2"/>
  <c r="BK758" i="2"/>
  <c r="BK720" i="2"/>
  <c r="J718" i="2"/>
  <c r="BK706" i="2"/>
  <c r="BK682" i="2"/>
  <c r="BK678" i="2"/>
  <c r="BK604" i="2"/>
  <c r="BK534" i="2"/>
  <c r="BK444" i="2"/>
  <c r="J222" i="2"/>
  <c r="BK182" i="2"/>
  <c r="BK179" i="2"/>
  <c r="BK164" i="2"/>
  <c r="BK149" i="2"/>
  <c r="BK785" i="2"/>
  <c r="J783" i="2"/>
  <c r="J767" i="2"/>
  <c r="J684" i="2"/>
  <c r="J682" i="2"/>
  <c r="J678" i="2"/>
  <c r="BK660" i="2"/>
  <c r="BK639" i="2"/>
  <c r="BK633" i="2"/>
  <c r="J619" i="2"/>
  <c r="BK617" i="2"/>
  <c r="BK615" i="2"/>
  <c r="BK509" i="2"/>
  <c r="J507" i="2"/>
  <c r="BK339" i="2"/>
  <c r="BK191" i="2"/>
  <c r="T829" i="2" l="1"/>
  <c r="R165" i="2"/>
  <c r="P829" i="2"/>
  <c r="R829" i="2"/>
  <c r="P165" i="2"/>
  <c r="T165" i="2"/>
  <c r="R140" i="2"/>
  <c r="R181" i="2"/>
  <c r="P196" i="2"/>
  <c r="P516" i="2"/>
  <c r="T140" i="2"/>
  <c r="BK178" i="2"/>
  <c r="J178" i="2" s="1"/>
  <c r="J100" i="2" s="1"/>
  <c r="P178" i="2"/>
  <c r="T178" i="2"/>
  <c r="P181" i="2"/>
  <c r="T181" i="2"/>
  <c r="P673" i="2"/>
  <c r="P140" i="2"/>
  <c r="R196" i="2"/>
  <c r="P707" i="2"/>
  <c r="R178" i="2"/>
  <c r="BK181" i="2"/>
  <c r="J181" i="2" s="1"/>
  <c r="J101" i="2" s="1"/>
  <c r="P719" i="2"/>
  <c r="BK196" i="2"/>
  <c r="J196" i="2" s="1"/>
  <c r="J102" i="2" s="1"/>
  <c r="BK516" i="2"/>
  <c r="J516" i="2" s="1"/>
  <c r="J103" i="2" s="1"/>
  <c r="R516" i="2"/>
  <c r="BK653" i="2"/>
  <c r="J653" i="2" s="1"/>
  <c r="J104" i="2" s="1"/>
  <c r="R653" i="2"/>
  <c r="BK683" i="2"/>
  <c r="J683" i="2" s="1"/>
  <c r="J108" i="2" s="1"/>
  <c r="R683" i="2"/>
  <c r="BK719" i="2"/>
  <c r="J719" i="2" s="1"/>
  <c r="J110" i="2" s="1"/>
  <c r="T719" i="2"/>
  <c r="R755" i="2"/>
  <c r="BK778" i="2"/>
  <c r="J778" i="2" s="1"/>
  <c r="J112" i="2" s="1"/>
  <c r="R778" i="2"/>
  <c r="T778" i="2"/>
  <c r="P786" i="2"/>
  <c r="T786" i="2"/>
  <c r="R809" i="2"/>
  <c r="BK817" i="2"/>
  <c r="J817" i="2" s="1"/>
  <c r="J115" i="2" s="1"/>
  <c r="R817" i="2"/>
  <c r="R855" i="2"/>
  <c r="R854" i="2" s="1"/>
  <c r="BK140" i="2"/>
  <c r="J140" i="2" s="1"/>
  <c r="J98" i="2" s="1"/>
  <c r="T196" i="2"/>
  <c r="T516" i="2"/>
  <c r="P653" i="2"/>
  <c r="T653" i="2"/>
  <c r="BK673" i="2"/>
  <c r="R673" i="2"/>
  <c r="T673" i="2"/>
  <c r="P683" i="2"/>
  <c r="T683" i="2"/>
  <c r="BK707" i="2"/>
  <c r="J707" i="2" s="1"/>
  <c r="J109" i="2" s="1"/>
  <c r="R707" i="2"/>
  <c r="T707" i="2"/>
  <c r="R719" i="2"/>
  <c r="BK755" i="2"/>
  <c r="J755" i="2" s="1"/>
  <c r="J111" i="2" s="1"/>
  <c r="P755" i="2"/>
  <c r="T755" i="2"/>
  <c r="P778" i="2"/>
  <c r="BK786" i="2"/>
  <c r="J786" i="2" s="1"/>
  <c r="J113" i="2" s="1"/>
  <c r="R786" i="2"/>
  <c r="BK809" i="2"/>
  <c r="J809" i="2" s="1"/>
  <c r="J114" i="2" s="1"/>
  <c r="P809" i="2"/>
  <c r="T809" i="2"/>
  <c r="P817" i="2"/>
  <c r="T817" i="2"/>
  <c r="BK855" i="2"/>
  <c r="J855" i="2" s="1"/>
  <c r="J118" i="2" s="1"/>
  <c r="P855" i="2"/>
  <c r="P854" i="2" s="1"/>
  <c r="T855" i="2"/>
  <c r="T854" i="2" s="1"/>
  <c r="BK121" i="3"/>
  <c r="J121" i="3" s="1"/>
  <c r="J98" i="3" s="1"/>
  <c r="P121" i="3"/>
  <c r="P120" i="3"/>
  <c r="P119" i="3" s="1"/>
  <c r="AU96" i="1" s="1"/>
  <c r="R121" i="3"/>
  <c r="R120" i="3" s="1"/>
  <c r="R119" i="3" s="1"/>
  <c r="T121" i="3"/>
  <c r="T120" i="3"/>
  <c r="T119" i="3"/>
  <c r="BE149" i="2"/>
  <c r="BE366" i="2"/>
  <c r="BE515" i="2"/>
  <c r="BE527" i="2"/>
  <c r="BE569" i="2"/>
  <c r="BE635" i="2"/>
  <c r="BE636" i="2"/>
  <c r="BE640" i="2"/>
  <c r="BE761" i="2"/>
  <c r="BE770" i="2"/>
  <c r="E85" i="2"/>
  <c r="BE186" i="2"/>
  <c r="BE393" i="2"/>
  <c r="BE659" i="2"/>
  <c r="BE662" i="2"/>
  <c r="BE691" i="2"/>
  <c r="BE721" i="2"/>
  <c r="BE763" i="2"/>
  <c r="BE779" i="2"/>
  <c r="BE144" i="2"/>
  <c r="BE523" i="2"/>
  <c r="BE615" i="2"/>
  <c r="BE633" i="2"/>
  <c r="BE678" i="2"/>
  <c r="BE708" i="2"/>
  <c r="BE718" i="2"/>
  <c r="BE726" i="2"/>
  <c r="BE158" i="2"/>
  <c r="BE182" i="2"/>
  <c r="BE230" i="2"/>
  <c r="BE539" i="2"/>
  <c r="BE655" i="2"/>
  <c r="BE688" i="2"/>
  <c r="BE693" i="2"/>
  <c r="BE769" i="2"/>
  <c r="BE810" i="2"/>
  <c r="BE152" i="2"/>
  <c r="BE191" i="2"/>
  <c r="BE395" i="2"/>
  <c r="BE526" i="2"/>
  <c r="BE531" i="2"/>
  <c r="BE684" i="2"/>
  <c r="BE699" i="2"/>
  <c r="BE757" i="2"/>
  <c r="BE785" i="2"/>
  <c r="BE787" i="2"/>
  <c r="BE801" i="2"/>
  <c r="BE818" i="2"/>
  <c r="BE830" i="2"/>
  <c r="BE842" i="2"/>
  <c r="BE857" i="2"/>
  <c r="BE859" i="2"/>
  <c r="BE860" i="2"/>
  <c r="J89" i="2"/>
  <c r="BE164" i="2"/>
  <c r="BE514" i="2"/>
  <c r="BE528" i="2"/>
  <c r="BE660" i="2"/>
  <c r="BE671" i="2"/>
  <c r="BE682" i="2"/>
  <c r="BE754" i="2"/>
  <c r="BE756" i="2"/>
  <c r="BE759" i="2"/>
  <c r="BE768" i="2"/>
  <c r="BE789" i="2"/>
  <c r="BE826" i="2"/>
  <c r="BE827" i="2"/>
  <c r="BE828" i="2"/>
  <c r="BE856" i="2"/>
  <c r="BE858" i="2"/>
  <c r="BE180" i="2"/>
  <c r="BE444" i="2"/>
  <c r="BE509" i="2"/>
  <c r="BE534" i="2"/>
  <c r="BE606" i="2"/>
  <c r="BE639" i="2"/>
  <c r="BE657" i="2"/>
  <c r="BE665" i="2"/>
  <c r="BE706" i="2"/>
  <c r="BE758" i="2"/>
  <c r="BE767" i="2"/>
  <c r="BE771" i="2"/>
  <c r="BE179" i="2"/>
  <c r="BE507" i="2"/>
  <c r="BE522" i="2"/>
  <c r="BE654" i="2"/>
  <c r="BE783" i="2"/>
  <c r="BE808" i="2"/>
  <c r="BE825" i="2"/>
  <c r="BE141" i="2"/>
  <c r="BE166" i="2"/>
  <c r="BE222" i="2"/>
  <c r="BE234" i="2"/>
  <c r="BE312" i="2"/>
  <c r="BE501" i="2"/>
  <c r="BE512" i="2"/>
  <c r="BE637" i="2"/>
  <c r="BE687" i="2"/>
  <c r="BE792" i="2"/>
  <c r="BE814" i="2"/>
  <c r="BE270" i="2"/>
  <c r="BE417" i="2"/>
  <c r="BE613" i="2"/>
  <c r="BE617" i="2"/>
  <c r="BE674" i="2"/>
  <c r="BK165" i="2"/>
  <c r="J165" i="2" s="1"/>
  <c r="J99" i="2" s="1"/>
  <c r="BE172" i="2"/>
  <c r="BE197" i="2"/>
  <c r="BE277" i="2"/>
  <c r="BE339" i="2"/>
  <c r="BE525" i="2"/>
  <c r="BE543" i="2"/>
  <c r="BE619" i="2"/>
  <c r="BE713" i="2"/>
  <c r="BE720" i="2"/>
  <c r="BE773" i="2"/>
  <c r="BE804" i="2"/>
  <c r="BE816" i="2"/>
  <c r="BK670" i="2"/>
  <c r="J670" i="2" s="1"/>
  <c r="J105" i="2" s="1"/>
  <c r="BK829" i="2"/>
  <c r="J829" i="2" s="1"/>
  <c r="J116" i="2" s="1"/>
  <c r="E85" i="3"/>
  <c r="J113" i="3"/>
  <c r="BE209" i="2"/>
  <c r="BE269" i="2"/>
  <c r="BE517" i="2"/>
  <c r="BE604" i="2"/>
  <c r="BE621" i="2"/>
  <c r="BE753" i="2"/>
  <c r="BE760" i="2"/>
  <c r="BE777" i="2"/>
  <c r="BE796" i="2"/>
  <c r="BE812" i="2"/>
  <c r="BE815" i="2"/>
  <c r="BE122" i="3"/>
  <c r="BE123" i="3"/>
  <c r="BE124" i="3"/>
  <c r="BE126" i="3"/>
  <c r="BK125" i="3"/>
  <c r="J125" i="3" s="1"/>
  <c r="J99" i="3" s="1"/>
  <c r="F34" i="2"/>
  <c r="BA95" i="1" s="1"/>
  <c r="F37" i="2"/>
  <c r="BD95" i="1" s="1"/>
  <c r="F35" i="2"/>
  <c r="BB95" i="1" s="1"/>
  <c r="F36" i="2"/>
  <c r="BC95" i="1" s="1"/>
  <c r="J34" i="2"/>
  <c r="AW95" i="1" s="1"/>
  <c r="F36" i="3"/>
  <c r="BC96" i="1" s="1"/>
  <c r="J34" i="3"/>
  <c r="AW96" i="1" s="1"/>
  <c r="F37" i="3"/>
  <c r="BD96" i="1" s="1"/>
  <c r="F35" i="3"/>
  <c r="BB96" i="1" s="1"/>
  <c r="F34" i="3"/>
  <c r="BA96" i="1" s="1"/>
  <c r="R672" i="2" l="1"/>
  <c r="BK672" i="2"/>
  <c r="J672" i="2" s="1"/>
  <c r="P672" i="2"/>
  <c r="P139" i="2"/>
  <c r="T672" i="2"/>
  <c r="T139" i="2"/>
  <c r="R139" i="2"/>
  <c r="BK139" i="2"/>
  <c r="J139" i="2" s="1"/>
  <c r="J97" i="2" s="1"/>
  <c r="J673" i="2"/>
  <c r="J107" i="2" s="1"/>
  <c r="J106" i="2" s="1"/>
  <c r="BK854" i="2"/>
  <c r="J854" i="2" s="1"/>
  <c r="J117" i="2" s="1"/>
  <c r="BK120" i="3"/>
  <c r="J120" i="3" s="1"/>
  <c r="J97" i="3" s="1"/>
  <c r="BA94" i="1"/>
  <c r="W30" i="1" s="1"/>
  <c r="BD94" i="1"/>
  <c r="W33" i="1" s="1"/>
  <c r="J33" i="3"/>
  <c r="AV96" i="1" s="1"/>
  <c r="AT96" i="1" s="1"/>
  <c r="BC94" i="1"/>
  <c r="AY94" i="1" s="1"/>
  <c r="J33" i="2"/>
  <c r="AV95" i="1" s="1"/>
  <c r="AT95" i="1" s="1"/>
  <c r="BB94" i="1"/>
  <c r="W31" i="1" s="1"/>
  <c r="F33" i="3"/>
  <c r="AZ96" i="1" s="1"/>
  <c r="F33" i="2"/>
  <c r="AZ95" i="1" s="1"/>
  <c r="J96" i="2" l="1"/>
  <c r="AG95" i="1" s="1"/>
  <c r="P138" i="2"/>
  <c r="AU95" i="1" s="1"/>
  <c r="AU94" i="1" s="1"/>
  <c r="R138" i="2"/>
  <c r="T138" i="2"/>
  <c r="BK138" i="2"/>
  <c r="BK119" i="3"/>
  <c r="J119" i="3" s="1"/>
  <c r="J96" i="3" s="1"/>
  <c r="AZ94" i="1"/>
  <c r="W29" i="1" s="1"/>
  <c r="AX94" i="1"/>
  <c r="AW94" i="1"/>
  <c r="AK30" i="1" s="1"/>
  <c r="W32" i="1"/>
  <c r="AV94" i="1" l="1"/>
  <c r="AK29" i="1" s="1"/>
  <c r="J30" i="2"/>
  <c r="AN95" i="1" s="1"/>
  <c r="J30" i="3"/>
  <c r="AG96" i="1" s="1"/>
  <c r="AN96" i="1" s="1"/>
  <c r="J39" i="2" l="1"/>
  <c r="J39" i="3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<sst xmlns="http://schemas.openxmlformats.org/spreadsheetml/2006/main" count="7752" uniqueCount="1034">
  <si>
    <t>Export Komplet</t>
  </si>
  <si>
    <t/>
  </si>
  <si>
    <t>2.0</t>
  </si>
  <si>
    <t>ZAMOK</t>
  </si>
  <si>
    <t>False</t>
  </si>
  <si>
    <t>{68a323cb-178e-47f5-953c-cff04c54f1fa}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</si>
  <si>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</si>
  <si>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</si>
  <si>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</si>
  <si>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</si>
  <si>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</si>
  <si>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</si>
  <si>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</si>
  <si>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22-21-03-NS-00-HOF</t>
  </si>
  <si>
    <t>Stavba:</t>
  </si>
  <si>
    <t>0,1</t>
  </si>
  <si>
    <t>KSO:</t>
  </si>
  <si>
    <t>801 61</t>
  </si>
  <si>
    <t>CC-CZ:</t>
  </si>
  <si>
    <t>1</t>
  </si>
  <si>
    <t>Místo:</t>
  </si>
  <si>
    <t>Hořovice</t>
  </si>
  <si>
    <t>Datum:</t>
  </si>
  <si>
    <t>3. 3. 2021</t>
  </si>
  <si>
    <t>10</t>
  </si>
  <si>
    <t>100</t>
  </si>
  <si>
    <t>Zadavatel:</t>
  </si>
  <si>
    <t>IČ:</t>
  </si>
  <si>
    <t>Město Hořovice,Palackého nám.2,268 01 Hořovice</t>
  </si>
  <si>
    <t>DIČ:</t>
  </si>
  <si>
    <t>Zhotovitel:</t>
  </si>
  <si>
    <t>bude vybrán dle VŘ</t>
  </si>
  <si>
    <t>Projektant:</t>
  </si>
  <si>
    <t>09486291</t>
  </si>
  <si>
    <t>SPEKTRA PRO s.r.o.,V Hlinkách 1548,266 01 Beroun</t>
  </si>
  <si>
    <t>CZ09486291</t>
  </si>
  <si>
    <t>True</t>
  </si>
  <si>
    <t>Zpracovatel:</t>
  </si>
  <si>
    <t>pí. Lenka Dejdarová</t>
  </si>
  <si>
    <t>Poznámka:</t>
  </si>
  <si>
    <t>Dle dokumentace pro provedení stavby zpracované 08/2015 aktualizací databáze URS 2015 na URS 2021/I.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</si>
  <si>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</si>
  <si>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</si>
  <si>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</si>
  <si>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</si>
  <si>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</si>
  <si>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</si>
  <si>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</si>
  <si>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</si>
  <si>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</si>
  <si>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</si>
  <si>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</si>
  <si>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</si>
  <si>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</si>
  <si>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</si>
  <si>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</si>
  <si>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</si>
  <si>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</si>
  <si>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</si>
  <si>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</si>
  <si>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</si>
  <si>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</si>
  <si>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</si>
  <si>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</si>
  <si>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</si>
  <si>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</si>
  <si>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</si>
  <si>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</si>
  <si>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</si>
  <si>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</si>
  <si>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</si>
  <si>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</si>
  <si>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</si>
  <si>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</si>
  <si>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</si>
  <si>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</si>
  <si>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</si>
  <si>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</si>
  <si>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</si>
  <si>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</si>
  <si>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</si>
  <si>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</si>
  <si>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</si>
  <si>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</si>
  <si>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</si>
  <si>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</si>
  <si>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22-21-03-PR-00-HOF1</t>
  </si>
  <si>
    <t>Zateplení a oprava fasády vč. prací souvisejících</t>
  </si>
  <si>
    <t>STA</t>
  </si>
  <si>
    <t>{d7477eb5-aab7-444a-a43a-3b2b4a9df245}</t>
  </si>
  <si>
    <t>2</t>
  </si>
  <si>
    <t>22-21-03-PR-00-HOF2</t>
  </si>
  <si>
    <t>Ostatní náklady stavby</t>
  </si>
  <si>
    <t>{18d0f2b4-b752-41a4-b4ce-9ff35b3ba681}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</si>
  <si>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</si>
  <si>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</si>
  <si>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</si>
  <si>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</si>
  <si>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</si>
  <si>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</si>
  <si>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</si>
  <si>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</si>
  <si>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</si>
  <si>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</si>
  <si>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 Svislé a kompletní konstrukce</t>
  </si>
  <si>
    <t xml:space="preserve">    5 - Komunikace pozemní</t>
  </si>
  <si>
    <t xml:space="preserve">    6 - 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</si>
  <si>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</si>
  <si>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</si>
  <si>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</si>
  <si>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</si>
  <si>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</si>
  <si>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</si>
  <si>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</si>
  <si>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</si>
  <si>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</si>
  <si>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</si>
  <si>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</si>
  <si>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</si>
  <si>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</si>
  <si>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</si>
  <si>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</si>
  <si>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</si>
  <si>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</si>
  <si>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</si>
  <si>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</si>
  <si>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</si>
  <si>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</si>
  <si>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</si>
  <si>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</si>
  <si>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</si>
  <si>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</si>
  <si>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</si>
  <si>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</si>
  <si>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</si>
  <si>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</si>
  <si>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</si>
  <si>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</si>
  <si>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</si>
  <si>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</si>
  <si>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</si>
  <si>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</si>
  <si>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</si>
  <si>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</si>
  <si>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2021 01</t>
  </si>
  <si>
    <t>4</t>
  </si>
  <si>
    <t>1758027740</t>
  </si>
  <si>
    <t>VV</t>
  </si>
  <si>
    <t>- okapové chodníčky v zelených pásech u objektu</t>
  </si>
  <si>
    <t>11*2*0,5"v zeleném pásu u hlavního vchodu - pohled severní"</t>
  </si>
  <si>
    <t>113107142</t>
  </si>
  <si>
    <t>Odstranění podkladu živičného tl 100 mm ručně</t>
  </si>
  <si>
    <t>-84104969</t>
  </si>
  <si>
    <t xml:space="preserve"> - pro nové vyzdění parapetních teracových zídek</t>
  </si>
  <si>
    <t>((2,78+0,4)*0,4)*2+21,4*0,4"východ"</t>
  </si>
  <si>
    <t>((2,84+0,4)*0,4)*2+21,4*0,4"západ"</t>
  </si>
  <si>
    <t>Součet</t>
  </si>
  <si>
    <t>3</t>
  </si>
  <si>
    <t>114203103</t>
  </si>
  <si>
    <t>Rozebrání dlažeb z lomového kamene nebo betonových tvárnic do cementové malty</t>
  </si>
  <si>
    <t>m3</t>
  </si>
  <si>
    <t>250241801</t>
  </si>
  <si>
    <t xml:space="preserve"> - chodníku u objektu - pouze částečné - pro osazení kolen k větracím hlavicím</t>
  </si>
  <si>
    <t>6*1*0,5*0,1"pohled jižní"</t>
  </si>
  <si>
    <t>132211401</t>
  </si>
  <si>
    <t>Hloubená vykopávka pod základy v hornině třídy těžitelnosti I, skupiny 3 ručně</t>
  </si>
  <si>
    <t>-1326333526</t>
  </si>
  <si>
    <t>- u základů</t>
  </si>
  <si>
    <t>11*2*0,5*0,5"v zeleném pásu u hlavního vchodu - pro provedení zateplení a vložení nopové folie - pohled severní"</t>
  </si>
  <si>
    <t>((2,78+0,9)*0,8)*2+21,4*0,8*0,9"východ"</t>
  </si>
  <si>
    <t>((2,84+0,9)*0,8)*2+21,4*0,8*0,9"západ"</t>
  </si>
  <si>
    <t>5</t>
  </si>
  <si>
    <t>174151101</t>
  </si>
  <si>
    <t>Zásyp jam, šachet rýh nebo kolem objektů sypaninou se zhutněním</t>
  </si>
  <si>
    <t>872270593</t>
  </si>
  <si>
    <t xml:space="preserve"> - zpětně</t>
  </si>
  <si>
    <t>6</t>
  </si>
  <si>
    <t>160050003.R</t>
  </si>
  <si>
    <t>Hloubení nezapažených jam pro vlajkové stožáry jednoduché délky do 8 m na rovině ručně v hornině tř 3</t>
  </si>
  <si>
    <t>kus</t>
  </si>
  <si>
    <t>64</t>
  </si>
  <si>
    <t>-1237496417</t>
  </si>
  <si>
    <t>Zakládání</t>
  </si>
  <si>
    <t>7</t>
  </si>
  <si>
    <t>279113155</t>
  </si>
  <si>
    <t>Základová zeď tl do 400 mm z tvárnic ztraceného bednění včetně výplně z betonu tř. C 25/30</t>
  </si>
  <si>
    <t>1175519729</t>
  </si>
  <si>
    <t>východní fasáda - nové vyzdění zídek mezi sloupy - od základového pasu</t>
  </si>
  <si>
    <t>1,4*(3,36*5+2,2*2)</t>
  </si>
  <si>
    <t>západní fasáda - nové vyzdění zídek mezi sloupy - od základového pasu</t>
  </si>
  <si>
    <t>8</t>
  </si>
  <si>
    <t>279361821</t>
  </si>
  <si>
    <t>Výztuž základových zdí nosných betonářskou ocelí 10 505</t>
  </si>
  <si>
    <t>t</t>
  </si>
  <si>
    <t>-262049131</t>
  </si>
  <si>
    <t>1,4*(3,36*5+2,2*2)*0,32*80/1000</t>
  </si>
  <si>
    <t xml:space="preserve"> Svislé a kompletní konstrukce</t>
  </si>
  <si>
    <t>9</t>
  </si>
  <si>
    <t>339928813.R</t>
  </si>
  <si>
    <t>Osazení vlajkového stožáru vč. upevnění</t>
  </si>
  <si>
    <t>1954383706</t>
  </si>
  <si>
    <t>M</t>
  </si>
  <si>
    <t>316723599.R</t>
  </si>
  <si>
    <t>stožár vlajkový  4,5-114/76 Z vč. dopravy</t>
  </si>
  <si>
    <t>961201870</t>
  </si>
  <si>
    <t>Komunikace pozemní</t>
  </si>
  <si>
    <t>11</t>
  </si>
  <si>
    <t>572340111</t>
  </si>
  <si>
    <t>Vyspravení krytu komunikací po překopech plochy do 15 m2 asfaltovým betonem ACO (AB) tl 50 mm</t>
  </si>
  <si>
    <t>-1247999703</t>
  </si>
  <si>
    <t>((2,78+0,9)*0,9)*2+21,4*0,9"východ"</t>
  </si>
  <si>
    <t>((2,84+0,9)*0,9)*2+21,4*0,9"západ"</t>
  </si>
  <si>
    <t>12</t>
  </si>
  <si>
    <t>596841120</t>
  </si>
  <si>
    <t>Kladení betonové dlažby komunikací pro pěší do lože z cement malty vel do 0,09 m2 plochy do 50 m2</t>
  </si>
  <si>
    <t>-2102444749</t>
  </si>
  <si>
    <t>6*1*0,5"pohled jižní"</t>
  </si>
  <si>
    <t>2,2*21,4"západní podloubí"</t>
  </si>
  <si>
    <t>2,2*21,4"východní podloubí"</t>
  </si>
  <si>
    <t>13</t>
  </si>
  <si>
    <t>59246013</t>
  </si>
  <si>
    <t>dlažba plošná betonová terasová vymývaná 500x500x50mm</t>
  </si>
  <si>
    <t>220578094</t>
  </si>
  <si>
    <t>5*43"západní podloubí"</t>
  </si>
  <si>
    <t>5*43"východní podloubí"</t>
  </si>
  <si>
    <t>430*1,03 'Přepočtené koeficientem množství</t>
  </si>
  <si>
    <t xml:space="preserve"> Úpravy povrchů, podlahy a osazování výplní</t>
  </si>
  <si>
    <t>m</t>
  </si>
  <si>
    <t>7*0,1*2*(2,53+0,88)"OK-1"</t>
  </si>
  <si>
    <t>2*0,1*2*(1,73+0,64)"OK-2"</t>
  </si>
  <si>
    <t>36*0,1*2*(2,15+1,84)"OK-3"</t>
  </si>
  <si>
    <t>5*0,1*2*(3,13+1,77)"OK-4"</t>
  </si>
  <si>
    <t>2*0,1*2*(0,5+1,89)"OK-5"</t>
  </si>
  <si>
    <t>1*0,1*2*(1,73+1,75)"OK-6"</t>
  </si>
  <si>
    <t>1*0,1*2*(1,4+1,75)"OK-7"</t>
  </si>
  <si>
    <t>1*0,1*2*(3,5+1,84)"OK-8"</t>
  </si>
  <si>
    <t>1*0,1*2*(1,33+1,8)"OK-9"</t>
  </si>
  <si>
    <t>1*0,1*2*(6,74+5,94)"OK-10"</t>
  </si>
  <si>
    <t>16</t>
  </si>
  <si>
    <t>614142001</t>
  </si>
  <si>
    <t>Potažení vnitřního ostění nebo nadpraží sklovláknitým pletivem vtlačeným do tenkovrstvé hmoty</t>
  </si>
  <si>
    <t>2048973175</t>
  </si>
  <si>
    <t>17</t>
  </si>
  <si>
    <t>612325302</t>
  </si>
  <si>
    <t>Vápenocementová štuková omítka ostění nebo nadpraží</t>
  </si>
  <si>
    <t>2040327674</t>
  </si>
  <si>
    <t>- vnitřní oprava ostění po výměně oken</t>
  </si>
  <si>
    <t>7*(0,1+0,4)*2*(2,53+0,88)"OK-1"</t>
  </si>
  <si>
    <t>2*(0,1+0,4)*2*(1,73+0,64)"OK-2"</t>
  </si>
  <si>
    <t>36*(0,1+0,4)*2*(2,15+1,84)"OK-3"</t>
  </si>
  <si>
    <t>5*(0,1+0,4)*2*(3,13+1,77)"OK-4"</t>
  </si>
  <si>
    <t>2*(0,1+0,4)*2*(0,5+1,89)"OK-5"</t>
  </si>
  <si>
    <t>1*(0,1+0,4)*2*(1,73+1,75)"OK-6"</t>
  </si>
  <si>
    <t>1*(0,1+0,4)*2*(1,4+1,75)"OK-7"</t>
  </si>
  <si>
    <t>1*(0,1+0,4)*2*(3,5+1,84)"OK-8"</t>
  </si>
  <si>
    <t>1*(0,1+0,4)*2*(1,33+1,8)"OK-9"</t>
  </si>
  <si>
    <t>1*(0,1+0,4)*2*(6,74+5,94)"OK-10"</t>
  </si>
  <si>
    <t>18</t>
  </si>
  <si>
    <t>622111111</t>
  </si>
  <si>
    <t>Vyspravení celoplošné cementovou maltou vnějších stěn betonových nebo železobetonových</t>
  </si>
  <si>
    <t>188728367</t>
  </si>
  <si>
    <t xml:space="preserve">  - pod stěnami a vyměňovanými teracovými parapetními/krycími deskami</t>
  </si>
  <si>
    <t>1.PP</t>
  </si>
  <si>
    <t>(1,2+0,3)/2*(2,3+20,1)"stěny omítnuté"</t>
  </si>
  <si>
    <t>0,535*(3,6*5+2,04)"1.PP-krycí desky z teraca"</t>
  </si>
  <si>
    <t>0,525*(3,6*5)"1.NP-krycí desky z teraca"</t>
  </si>
  <si>
    <t>(0,38+0,1)/2*21"vně stěna pod parapety"</t>
  </si>
  <si>
    <t>19</t>
  </si>
  <si>
    <t>622142001</t>
  </si>
  <si>
    <t>Potažení vnějších stěn sklovláknitým pletivem vtlačeným do tenkovrstvé hmoty</t>
  </si>
  <si>
    <t>1264312002</t>
  </si>
  <si>
    <t>východní a západní fasáda - nové vyzdění zídek mezi sloupy - od základového pasu</t>
  </si>
  <si>
    <t>(1,2+0,3)/2*(2,3+20,1)*2"- pod teracovými parapetními/krycími deskami"</t>
  </si>
  <si>
    <t>20</t>
  </si>
  <si>
    <t>622325102</t>
  </si>
  <si>
    <t>Oprava vnější vápenocementové hladké omítky složitosti 1 stěn v rozsahu do 30%</t>
  </si>
  <si>
    <t>397503475</t>
  </si>
  <si>
    <t>jižní fasáda</t>
  </si>
  <si>
    <t>(42,59-0,12*2-7,845)*13,4+7,845*(13,255)"zadní-jižní fasáda"</t>
  </si>
  <si>
    <t>-(2,35*0,78*4+2,35*0,82*3+2,31*0,82*2)"odečet výplní otvorů 1.PP-JF"</t>
  </si>
  <si>
    <t>-(1,95*1,74*2+1,96*2,04+1,99*1,74*10)"odečet výplní otvorů 1.NP-JF"</t>
  </si>
  <si>
    <t>-(1,99*1,74*13+1,4*2,04)"odečet výplní otvorů 2.NP-JF"</t>
  </si>
  <si>
    <t>-(1,99*1,74*13)"odečet výplní otvorů .3.NP-JF"</t>
  </si>
  <si>
    <t>Mezisoučet jižní fasáda</t>
  </si>
  <si>
    <t>severní fasáda</t>
  </si>
  <si>
    <t>(20,27-0,12)*(15,25+15,7)/2"hlavní vstup-severní fasáda"</t>
  </si>
  <si>
    <t>(20,45-0,12)*(14,74+14,17)/2"hlavní vstup-severní fasáda"</t>
  </si>
  <si>
    <t>7,46*7,32"hlavní vstup nad vstupní střechou</t>
  </si>
  <si>
    <t>-7,46*4,5"odečet vstupní fasády - dveře, kamenné obložení"</t>
  </si>
  <si>
    <t>-(1,96*1,48*3+1,96*1,49+1,96*1,27+1,91*1,25+2,3*2,12*3+2,3*2,2)"odečet výplní otvorů 1.PP-SF"</t>
  </si>
  <si>
    <t>-(1,99*1,74*10)"odečet výplní otvorů 1.NP-SF"</t>
  </si>
  <si>
    <t>-(1,99*1,74*10)"odečet výplní otvorů 2.NP-SF"</t>
  </si>
  <si>
    <t>-(1,99*1,74*10+6,74*5,94)"odečet výplní otvorů 3.NP-SF"</t>
  </si>
  <si>
    <t>Mezisoučet severní fasáda</t>
  </si>
  <si>
    <t>západní fasáda</t>
  </si>
  <si>
    <t>(21,294-0,12*2)*13,4"západní fasáda"</t>
  </si>
  <si>
    <t>2,78*21,3+0,12*3*21,3+0,12*12*2,78"podhled západní fasády"</t>
  </si>
  <si>
    <t>-(1,73*0,58*2)"odečet výplní otvorů 1.PP-ZF"</t>
  </si>
  <si>
    <t>-(1,59*1,7*2+0,46*0,83+1,4*1,7+0,44*0,83)"odečet výplní otvorů 1.NP-ZF"</t>
  </si>
  <si>
    <t>-(1,99*1,74*2+3,32*1,74+1,4*2,04*2)"odečet výplní otvorů 2.NP-ZF"</t>
  </si>
  <si>
    <t>-(1,99*1,74*2+3,35*1,74)"odečet výplní otvorů 3.NP-ZF"</t>
  </si>
  <si>
    <t>Mezisoučet západní fasáda</t>
  </si>
  <si>
    <t>východní fasáda</t>
  </si>
  <si>
    <t>(21,36-0,12*2)*13,4"východní fasáda"</t>
  </si>
  <si>
    <t>2,84*21,36+0,3*12*2,84+21,3*2*0,3"podhled východní fasády"</t>
  </si>
  <si>
    <t>-(3,05*2,2+3,4*2,19+1,71*2,2+1,72*2,03+3,46*2,2+3,02*2,2)"odečet výplní otvorů 1.PP-VF"</t>
  </si>
  <si>
    <t>-(2,95*1,7*5)"odečet výplní otvorů 1.NP-VF"</t>
  </si>
  <si>
    <t>-(1,34*1,95*2+2,97*1,66*3+1,4*2,04)"odečet výplní otvorů 2.NP-VF"</t>
  </si>
  <si>
    <t>-(2,97*1,74*3)"odečet výplní otvorů 3.NP-VF"</t>
  </si>
  <si>
    <t>Mezisoučet východní fasáda</t>
  </si>
  <si>
    <t>621142001</t>
  </si>
  <si>
    <t>Potažení vnějších podhledů sklovláknitým pletivem vtlačeným do tenkovrstvé hmoty</t>
  </si>
  <si>
    <t>-1401575960</t>
  </si>
  <si>
    <t>3,5*15,6"podhled u hlavního vstupu - nezatepluje se !!!"</t>
  </si>
  <si>
    <t>0,3*2*((2,35+0,78)*4+(2,35+0,82)*3+(2,31+0,82)*2)"výplně otvorů 1.PP-JF"</t>
  </si>
  <si>
    <t>0,3*2*((1,95+1,74)*2+(1,99+1,74)*10)"výplně otvorů 1.NP-JF"</t>
  </si>
  <si>
    <t>0,3*2*((1,99+1,74)*13)"výplně otvorů .3.NP-JF"</t>
  </si>
  <si>
    <t>0,3*2*((1,96+1,48)*3+(1,96+1,49)+(1,96+1,27)+(1,91+1,25)+(2,3+2,12)*3+(2,3+2,2))"výplně otvorů 1.PP-SF"</t>
  </si>
  <si>
    <t>0,3*2*(1,99+1,74)*10"výplně otvorů 1.NP-SF"</t>
  </si>
  <si>
    <t>0,3*2*((1,99+1,74)*10+(6,74+5,94))"výplně otvorů 3.NP-SF"</t>
  </si>
  <si>
    <t>0,3*2*(1,73+0,58)*2"výplně otvorů 1.PP-ZF"</t>
  </si>
  <si>
    <t>0,3*2*((1,59+1,7)*2+(0,46+0,83)+(1,4+1,7)+(0,44+0,83))"výplně otvorů 1.NP-ZF"</t>
  </si>
  <si>
    <t>0,3*2*((2,97+1,74)*3)"výplně otvorů 3.NP-VF"</t>
  </si>
  <si>
    <t>0,3*2*((3,05+2,2)+(3,4+2,19)+(1,71+2,2)+(1,72+2,03)+(3,46+2,2)+(3,02+2,2))"výplně otvorů 1.PP-VF"</t>
  </si>
  <si>
    <t>0,3*2*(2,95+1,7)*5"výplně otvorů 1.NP-VF"</t>
  </si>
  <si>
    <t>0,3*2*(2,97+1,74)*3"výplně otvorů 3.NP-VF"</t>
  </si>
  <si>
    <t>32</t>
  </si>
  <si>
    <t>34</t>
  </si>
  <si>
    <t>622252002</t>
  </si>
  <si>
    <t>-1824180202</t>
  </si>
  <si>
    <t>1091,21"rohová lišta s tkaninou"</t>
  </si>
  <si>
    <t>247,337"profil okenní s nepřiznanou okapnicí - na nadpraží"</t>
  </si>
  <si>
    <t>241,737"profil parapetní"</t>
  </si>
  <si>
    <t>887,158"začišťovací páska okenní"</t>
  </si>
  <si>
    <t>281,54"profil ukončovací"</t>
  </si>
  <si>
    <t>35</t>
  </si>
  <si>
    <t>59051486</t>
  </si>
  <si>
    <t>profil rohový PVC 15x15mm s výztužnou tkaninou š 100mm pro ETICS</t>
  </si>
  <si>
    <t>-763289632</t>
  </si>
  <si>
    <t>rohová lišta s tkaninou</t>
  </si>
  <si>
    <t>2,04*10+3,36*10+2,78*2+21,3*1"východní podhled - 1.PP"</t>
  </si>
  <si>
    <t>2,065*10+3,36*10+2,84*2+21,3*1"západní podhled - 1.NP"</t>
  </si>
  <si>
    <t>(17,44+20,2)+21,3*2+45,5"vodorovná římsa 1. odskok"</t>
  </si>
  <si>
    <t>(17,44+20,2)+21,3*2+48,34"vodorovná římsa 2. odskok"</t>
  </si>
  <si>
    <t>7,2*2+8,1+6,17*2+7,1+5,75*2"lem předsazeného prosklení hlavního schodiště - severní fasáda"</t>
  </si>
  <si>
    <t>2*2*10"kazety mezi okny 2.NP a 3.NP - severní fasáda"</t>
  </si>
  <si>
    <t>2*2*13"kazety mezi okny 2.NP a 3.NP - jižní fasáda"</t>
  </si>
  <si>
    <t>2*2*3"kazety mezi okny 2.NP a 3.NP - východní fasáda"</t>
  </si>
  <si>
    <t>VNĚJŠÍ ROHY VÝPLNÍ OTVORU - ostění</t>
  </si>
  <si>
    <t>2*(0,78*4+0,82*3+0,82*2)"výplně otvorů 1.PP-JF"</t>
  </si>
  <si>
    <t>2*(2,04+1,74*12)"výplně otvorů 1.NP-JF"</t>
  </si>
  <si>
    <t>2*(1,74*13+1,95)"výplně otvorů 2.NP-JF"</t>
  </si>
  <si>
    <t>2*1,74*13"výplně otvorů .3.NP-JF"</t>
  </si>
  <si>
    <t>12,1+8,2+3,2+1,7*2*2+14,2+7,8"svislé rohy"</t>
  </si>
  <si>
    <t>2*(1,48*3+1,49+1,27+1,25+2,12*3+2,2)"výplně otvorů 1.PP-SF"</t>
  </si>
  <si>
    <t>2*1,74*10"výplně otvorů 1.NP-SF"</t>
  </si>
  <si>
    <t>2*1,74*10"výplně otvorů 2.NP-SF"</t>
  </si>
  <si>
    <t>2*(1,74*10+5,94)"výplně otvorů 3.NP-SF"</t>
  </si>
  <si>
    <t>2*0,58*2"výplně otvorů 1.PP-ZF"</t>
  </si>
  <si>
    <t>2*(1,7*3+0,83*2)"1.NP-ZF"</t>
  </si>
  <si>
    <t>2*(1,74*3+1,95)"výplně otvorů 2.NP-ZF"</t>
  </si>
  <si>
    <t>2*(1,74*3)"výplně otvorů 3.NP-VF"</t>
  </si>
  <si>
    <t>2*(2,2*4+2,19)"výplně otvorů 1.PP-VF"</t>
  </si>
  <si>
    <t>2*1,7*5"výplně otvorů 1.NP-VF"</t>
  </si>
  <si>
    <t>2*(1,95*2+1,66*3)"výplně  otvorů 2.NP-VF"</t>
  </si>
  <si>
    <t>2*1,74*3"výplně otvorů 3.NP-VF"</t>
  </si>
  <si>
    <t>Mezisoučet rohových lišt s tkaninou</t>
  </si>
  <si>
    <t>1091,21*1,05 'Přepočtené koeficientem množství</t>
  </si>
  <si>
    <t>36</t>
  </si>
  <si>
    <t>59051510</t>
  </si>
  <si>
    <t>profil začišťovací s okapnicí PVC s výztužnou tkaninou pro nadpraží ETICS</t>
  </si>
  <si>
    <t>1950582907</t>
  </si>
  <si>
    <t>2,35*4+2,35*3+2,31*2"výplně otvorů 1.PP-JF"</t>
  </si>
  <si>
    <t>1,95*2+1,96+1,99"výplně otvorů 1.NP-JF"</t>
  </si>
  <si>
    <t>1,99*13+1,4"výplně otvorů 2.NP-JF"</t>
  </si>
  <si>
    <t>1,99*13"výplně  otvorů .3.NP-JF"</t>
  </si>
  <si>
    <t>1,96*3+1,96*2+1,91+2,3*3+2,3"výplně otvorů 1.PP-SF"</t>
  </si>
  <si>
    <t>1,99*10"výplně otvorů 1.NP-SF"</t>
  </si>
  <si>
    <t xml:space="preserve">1,99*10"výplně otvorů 2.NP-SF" </t>
  </si>
  <si>
    <t>1,99*10+6,74"výplně otvorů 3.NP-SF"</t>
  </si>
  <si>
    <t>1,73*0,58*2"výplně otvorů 1.PP-ZF"</t>
  </si>
  <si>
    <t>1,59*2+0,46+1,4+0,44"výplně otvorů 1.NP-ZF"</t>
  </si>
  <si>
    <t>1,99*2+3,32+1,4"výplně otvorů 2.NP-ZF"</t>
  </si>
  <si>
    <t>1,99*2+3,35"výplně otvorů 3.NP-ZF"</t>
  </si>
  <si>
    <t>3,05+3,4+1,71+1,72+3,46+3,02"výplně otvorů 1.PP-VF"</t>
  </si>
  <si>
    <t>2,95*5"výplně otvorů 1.NP-VF"</t>
  </si>
  <si>
    <t>1,34*2+2,97*3+1,4*2"výplně otvorů 2.NP-VF"</t>
  </si>
  <si>
    <t>2,97*3"výplně otvorů 3.NP-VF"</t>
  </si>
  <si>
    <t>247,337*1,1 'Přepočtené koeficientem množství</t>
  </si>
  <si>
    <t>37</t>
  </si>
  <si>
    <t>59051512</t>
  </si>
  <si>
    <t>profil začišťovací s okapnicí PVC s výztužnou tkaninou pro parapet ETICS</t>
  </si>
  <si>
    <t>1731043120</t>
  </si>
  <si>
    <t>1,99*13"výplně otvorů 2.NP-JF"</t>
  </si>
  <si>
    <t>1,99*2+3,32"výplně otvorů 2.NP-ZF"</t>
  </si>
  <si>
    <t>1,34*2+2,97*3"výplně otvorů 2.NP-VF"</t>
  </si>
  <si>
    <t>241,737*1,1 'Přepočtené koeficientem množství</t>
  </si>
  <si>
    <t>38</t>
  </si>
  <si>
    <t>590515180</t>
  </si>
  <si>
    <t>začišťovací páska okenní PVC profil 9 mm dl 1,4m</t>
  </si>
  <si>
    <t>CS ÚRS 2015 01</t>
  </si>
  <si>
    <t>-1559323893</t>
  </si>
  <si>
    <t>2*((2,35+0,78)*4+(2,35+0,82)*3+(2,31+0,82)*2)"výplně otvorů 1.PP-JF"</t>
  </si>
  <si>
    <t>2*((1,95+1,74)*2+(1,96+2,04)+(1,99+1,74))"výplně otvorů 1.NP-JF"</t>
  </si>
  <si>
    <t>2*((1,99+1,74)*13)+1,4+2*2"výplně otvorů 2.NP-JF"</t>
  </si>
  <si>
    <t>2*((1,99+1,74)*13)"výplně  otvorů .3.NP-JF"</t>
  </si>
  <si>
    <t>2*((1,96+1,48)*3+(1,96+1,49)+(1,96+1,27)+(1,91+1,25)+(2,3+2,12)*3+(2,3+2,2))"výplně otvorů 1.PP-SF"</t>
  </si>
  <si>
    <t>2*(1,99+1,74)*10"výplně otvorů 1.NP-SF"</t>
  </si>
  <si>
    <t xml:space="preserve">2*(1,99+1,74)*10"výplně otvorů 2.NP-SF" </t>
  </si>
  <si>
    <t>2*((1,99+1,74)*10+(6,74+5,94))"výplně otvorů 3.NP-SF"</t>
  </si>
  <si>
    <t>2*(1,73+0,58)*2"výplně otvorů 1.PP-ZF"</t>
  </si>
  <si>
    <t>2*((1,59+1,7)*2+(0,46+0,83)+(1,4+1,7)+(0,44+0,83))"výplně otvorů 1.NP-ZF"</t>
  </si>
  <si>
    <t>2*((1,99+1,74)*2+(3,32+1,74))+(1,4+2*2)*2"výplně otvorů 2.NP-ZF"</t>
  </si>
  <si>
    <t>2*((1,99+1,74)*2+(3,35*1,74))"výplně otvorů 3.NP-ZF"</t>
  </si>
  <si>
    <t>2*((3,05+2,2)+(3,4+2,19)+(1,71+2,2)+(1,72+2,03)+(3,46+2,2)+(3,02+2,2))"výplně otvorů 1.PP-VF"</t>
  </si>
  <si>
    <t>2*(2,95+1,7)*5"výplně otvorů 1.NP-VF"</t>
  </si>
  <si>
    <t>2*((1,34+1,95)*2+(2,97+1,66)*3)+1,4+2*2"výplně otvorů 2.NP-VF"</t>
  </si>
  <si>
    <t>2*(2,97+1,74)*3"výplně otvorů 3.NP-VF"</t>
  </si>
  <si>
    <t>887,158*1,1 'Přepočtené koeficientem množství</t>
  </si>
  <si>
    <t>39</t>
  </si>
  <si>
    <t>624631311</t>
  </si>
  <si>
    <t>859130379</t>
  </si>
  <si>
    <t>21,3*2+45,5+20,27+20,45</t>
  </si>
  <si>
    <t>40</t>
  </si>
  <si>
    <t>62990034</t>
  </si>
  <si>
    <t>Ochrana stávajících plastových oken při bourání ostění - konstrukční deskou</t>
  </si>
  <si>
    <t>1681852714</t>
  </si>
  <si>
    <t>2,31*0,82*3"stávající otvory 1.PP-JF"</t>
  </si>
  <si>
    <t>1,95*1,74*2+1,96*2,04"stávající otvory 1.NP-JF"</t>
  </si>
  <si>
    <t>1,99*1,74*13"stávající otvory 2.NP-JF"</t>
  </si>
  <si>
    <t>1,99*1,74*3"stávající otvory 3.NP-JF"</t>
  </si>
  <si>
    <t>1,96*1,48*3+1,96*1,49+1,96*1,27+1,91*1,25+2,3*2,12*3+2,3*2,2"stávající otvory 1.PP-SF"</t>
  </si>
  <si>
    <t>1,99*1,74*5"stávající otvory 1.NP-SF"</t>
  </si>
  <si>
    <t>1,99*1,74*10"stávající otvory 2.NP-SF"</t>
  </si>
  <si>
    <t>1,59*1,7"stávající otvory 1.NP-ZF"</t>
  </si>
  <si>
    <t>1,99*1,74*2+3,32*1,74"stávající otvory 2.NP-ZF"</t>
  </si>
  <si>
    <t>3,05*2,2+3,4*2,19+1,71*2,2+1,72*2,03+3,46*2,2+3,02*2,2"stávající otvory 1.PP-VF"</t>
  </si>
  <si>
    <t>1,34*1,95*2+2,97*1,66*3"stávající otvory 2.NP-VF"</t>
  </si>
  <si>
    <t>2,97*1,74*3"stávající otvory 3.NP-VF"</t>
  </si>
  <si>
    <t>246,587/3"1/3 zpětné využitelnosti desek"</t>
  </si>
  <si>
    <t>41</t>
  </si>
  <si>
    <t>629991011</t>
  </si>
  <si>
    <t>Zakrytí výplní otvorů a svislých ploch fólií přilepenou lepící páskou</t>
  </si>
  <si>
    <t>195433557</t>
  </si>
  <si>
    <t>2,35*0,78*4+2,35*0,82*3+2,31*0,82*2"výplně otvorů 1.PP-JF"</t>
  </si>
  <si>
    <t>1,95*1,74*2+1,96*2,04+1,99*1,74*1"výplně otvorů 1.NP-JF"</t>
  </si>
  <si>
    <t>1,99*1,74*13"výplně otvorů 2.NP-JF"</t>
  </si>
  <si>
    <t>1,99*1,74*13"výplně  otvorů .3.NP-JF"</t>
  </si>
  <si>
    <t>7,46*4,5" vstupní fasáda - dveře, kamenné obložení"</t>
  </si>
  <si>
    <t>1,96*1,48*3+1,96*1,49+1,96*1,27+1,91*1,25+2,3*2,12*3+2,3*2,2"výplně otvorů 1.PP-SF"</t>
  </si>
  <si>
    <t>1,99*1,74*10"výplně otvorů 1.NP-SF"</t>
  </si>
  <si>
    <t xml:space="preserve">1,99*1,74*10"výplně otvorů 2.NP-SF" </t>
  </si>
  <si>
    <t>1,99*1,74*10+6,74*5,94"výplně otvorů 3.NP-SF"</t>
  </si>
  <si>
    <t>1,59*1,7*2+0,46*0,83+1,4*1,7+0,44*0,83"výplně otvorů 1.NP-ZF"</t>
  </si>
  <si>
    <t>1,99*1,74*2+3,32*1,74"výplně otvorů 2.NP-ZF"</t>
  </si>
  <si>
    <t>1,99*1,74*2+3,35*1,74"výplně otvorů 3.NP-ZF"</t>
  </si>
  <si>
    <t>3,05*2,2+3,4*2,19+1,71*2,2+1,72*2,03+3,46*2,2+3,02*2,2"výplně otvorů 1.PP-VF"</t>
  </si>
  <si>
    <t>2,95*1,7*5"výplně otvorů 1.NP-VF"</t>
  </si>
  <si>
    <t>1,34*1,95*2+2,97*1,66*3"výplně otvorů 2.NP-VF"</t>
  </si>
  <si>
    <t>2,97*1,74*3"výplně otvorů 3.NP-VF"</t>
  </si>
  <si>
    <t>42</t>
  </si>
  <si>
    <t>622531011</t>
  </si>
  <si>
    <t>Tenkovrstvá silikonová zrnitá omítka tl. 1,5 mm včetně penetrace vnějších stěn</t>
  </si>
  <si>
    <t>-908326117</t>
  </si>
  <si>
    <t>-(1,99*1,74*13+1,4*2,05)"odečet výplní otvorů 2.NP-JF"</t>
  </si>
  <si>
    <t>-(1,99*1,74*2+3,32*1,74+1,4*2,05*2)"odečet výplní otvorů 2.NP-ZF"</t>
  </si>
  <si>
    <t>-(1,34*1,95*2+2,97*1,66*3+1,4*2,05)"odečet výplní otvorů 2.NP-VF"</t>
  </si>
  <si>
    <t>OSTĚNÍ, NADPRAŽÍ</t>
  </si>
  <si>
    <t>0,3*2*((1,99+1,74)*10)+0,3*(1,4+2,04*2)"výplně otvorů 2.NP-JF"</t>
  </si>
  <si>
    <t>0,3*2*(1,99+1,74)*10"výplně otvorů 2.NP-SF"</t>
  </si>
  <si>
    <t>0,3*2*((1,99+1,74)*2+(3,32+1,74))+0,3*(1,4+2,04*2)"výplně otvorů 2.NP-ZF"</t>
  </si>
  <si>
    <t>0,3*2*((1,34+1,95)*2+(2,97+1,66)*3)+0,3*(1,4+2,04*2)*2"výplně  otvorů 2.NP-VF"</t>
  </si>
  <si>
    <t>43</t>
  </si>
  <si>
    <t>621531011</t>
  </si>
  <si>
    <t>Tenkovrstvá silikonová zrnitá omítka tl. 1,5 mm včetně penetrace vnějších podhledů</t>
  </si>
  <si>
    <t>2019599758</t>
  </si>
  <si>
    <t>44</t>
  </si>
  <si>
    <t>636311122</t>
  </si>
  <si>
    <t>Kladení dlažby z betonových dlaždic 50x50 cm na sucho na terče z umělé hmoty do výšky do 70 mm</t>
  </si>
  <si>
    <t>2076382370</t>
  </si>
  <si>
    <t>(2,5*4+0,5*1,5)*4"balkony"</t>
  </si>
  <si>
    <t>45</t>
  </si>
  <si>
    <t>-1658985591</t>
  </si>
  <si>
    <t>43*1,02 'Přepočtené koeficientem množství</t>
  </si>
  <si>
    <t>46</t>
  </si>
  <si>
    <t>637211121</t>
  </si>
  <si>
    <t>Okapový chodník z betonových dlaždic tl 40 mm kladených do písku se zalitím spár MC</t>
  </si>
  <si>
    <t>-1801533782</t>
  </si>
  <si>
    <t>47</t>
  </si>
  <si>
    <t>644941112</t>
  </si>
  <si>
    <t>Osazování ventilačních mřížek velikosti do 300 x 300 mm</t>
  </si>
  <si>
    <t>218471261</t>
  </si>
  <si>
    <t>48</t>
  </si>
  <si>
    <t>553414260</t>
  </si>
  <si>
    <t>mřížka větrací nerezová 300x200mm - 3ks a 200x200mm - 7 ks, se síťovinou</t>
  </si>
  <si>
    <t>-1845676518</t>
  </si>
  <si>
    <t>Ostatní konstrukce a práce, bourání</t>
  </si>
  <si>
    <t>49</t>
  </si>
  <si>
    <t>919735112</t>
  </si>
  <si>
    <t>Řezání stávajícího živičného krytu hl do 100 mm</t>
  </si>
  <si>
    <t>581066752</t>
  </si>
  <si>
    <t>(2,78+0,9)*2+21,4"východ"</t>
  </si>
  <si>
    <t>(2,84+0,9)*2+21,4"západ"</t>
  </si>
  <si>
    <t>50</t>
  </si>
  <si>
    <t>9489001.R</t>
  </si>
  <si>
    <t>Demontáž a zpětná montáž informační tabule u hlavního vstupu</t>
  </si>
  <si>
    <t>ks</t>
  </si>
  <si>
    <t>1201788854</t>
  </si>
  <si>
    <t>51</t>
  </si>
  <si>
    <t>953731389.R</t>
  </si>
  <si>
    <t>Odvětrání drenážní kanalizace svislé - demontáž a zpětná montáž větrací hlavice plastové DN do 160 mm vč. dod a osazení kolen</t>
  </si>
  <si>
    <t>-692417201</t>
  </si>
  <si>
    <t>6"pohled jižní"</t>
  </si>
  <si>
    <t>52</t>
  </si>
  <si>
    <t>953742199.R</t>
  </si>
  <si>
    <t xml:space="preserve">Úprava tříplášťového nerezového komína - odsunutí od KZS dle ČSN </t>
  </si>
  <si>
    <t>1032336312</t>
  </si>
  <si>
    <t>53</t>
  </si>
  <si>
    <t>953941210-Z1</t>
  </si>
  <si>
    <t>Osazování kovových poklopů s rámy pl do 1 m2 - prvek Z1</t>
  </si>
  <si>
    <t>-1625026846</t>
  </si>
  <si>
    <t>54</t>
  </si>
  <si>
    <t>562306999-Z1</t>
  </si>
  <si>
    <t>poklop 600x600 pro zadláždění ( B 125 k zadláždění venkov.dlažbou)</t>
  </si>
  <si>
    <t>-590972443</t>
  </si>
  <si>
    <t>55</t>
  </si>
  <si>
    <t>961043111</t>
  </si>
  <si>
    <t>Bourání základů z betonu proloženého kamenem</t>
  </si>
  <si>
    <t>-528052457</t>
  </si>
  <si>
    <t>východní fasáda - vybourání zdegradovaných zídek mezi sloupy - až na základový pas</t>
  </si>
  <si>
    <t>0,7*0,5*(3,36*5)</t>
  </si>
  <si>
    <t>56</t>
  </si>
  <si>
    <t>962023390</t>
  </si>
  <si>
    <t>Bourání zdiva nadzákladového smíšeného na MV nebo MVC do 1 m3</t>
  </si>
  <si>
    <t>-723262913</t>
  </si>
  <si>
    <t>východní fasáda - vybourání zdegradovaných zídek mezi sloupy</t>
  </si>
  <si>
    <t>0,69*0,5*(3,36*5)"1.PP"</t>
  </si>
  <si>
    <t>57</t>
  </si>
  <si>
    <t>962032231</t>
  </si>
  <si>
    <t>Bourání zdiva z cihel pálených nebo vápenopískových na MV nebo MVC přes 1 m3</t>
  </si>
  <si>
    <t>-1859351505</t>
  </si>
  <si>
    <t xml:space="preserve"> - porušených atik lodžií a balkonů</t>
  </si>
  <si>
    <t>0,3*0,3*(4,08+2,806)*4"atika balkonků M229,230,231,232"</t>
  </si>
  <si>
    <t>0,3*0,3*2*(45,45+21,3)"atika střechy"</t>
  </si>
  <si>
    <t>58</t>
  </si>
  <si>
    <t>965081343</t>
  </si>
  <si>
    <t>Bourání podlah z dlaždic betonových, teracových nebo čedičových tl do 40 mm plochy přes 1 m2</t>
  </si>
  <si>
    <t>-1580820499</t>
  </si>
  <si>
    <t>59</t>
  </si>
  <si>
    <t>967031132</t>
  </si>
  <si>
    <t>Přisekání rovných ostění v cihelném zdivu na MV nebo MVC</t>
  </si>
  <si>
    <t>398520822</t>
  </si>
  <si>
    <t xml:space="preserve"> - odsekání vně u všech oken</t>
  </si>
  <si>
    <t>0,18*2*((2,35+0,78)*4+(2,35+0,82)*3+(2,31+0,82)*2)"výplně otvorů 1.PP-JF"</t>
  </si>
  <si>
    <t>0,18*2*((1,95+1,74)*2+(1,99+1,74)*10)"výplně otvorů 1.NP-JF"</t>
  </si>
  <si>
    <t>0,18*2*((1,99+1,74)*13)"výplně otvorů 2.NP-JF"</t>
  </si>
  <si>
    <t>0,18*2*((1,99+1,74)*13)"výplně otvorů .3.NP-JF"</t>
  </si>
  <si>
    <t>0,18*2*((1,96+1,48)*3+(1,96+1,49)+(1,96+1,27)+(1,91+1,25)+(2,3+2,12)*3+(2,3+2,2))"výplně otvorů 1.PP-SF"</t>
  </si>
  <si>
    <t>0,18*2*(1,99+1,74)*10"výplně otvorů 1.NP-SF"</t>
  </si>
  <si>
    <t>0,18*2*(1,99+1,74)*10+0,3*(1,4+2,04)"výplně otvorů 2.NP-SF"</t>
  </si>
  <si>
    <t>0,18*2*((1,99+1,74)*10+(6,74+5,94))"výplně otvorů 3.NP-SF"</t>
  </si>
  <si>
    <t>0,18*2*(1,73+0,58)*2"výplně otvorů 1.PP-ZF"</t>
  </si>
  <si>
    <t>0,18*2*((1,59+1,7)*2+(0,46+0,83)+(1,4+1,7)+(0,44+0,83))"výplně otvorů 1.NP-ZF"</t>
  </si>
  <si>
    <t>0,18*2*((1,99+1,74)*2+(3,32+1,74)+0,3*(1,4+2,04)*2)"výplně otvorů 2.NP-ZF"</t>
  </si>
  <si>
    <t>0,18*2*((2,97+1,74)*3)"výplně otvorů 3.NP-VF"</t>
  </si>
  <si>
    <t>0,18*2*((3,05+2,2)+(3,4+2,19)+(1,71+2,2)+(1,72+2,03)+(3,46+2,2)+(3,02+2,2))"výplně otvorů 1.PP-VF"</t>
  </si>
  <si>
    <t>0,18*2*(2,95+1,7)*5"výplně otvorů 1.NP-VF"</t>
  </si>
  <si>
    <t>0,18*2*((1,34+1,95)*2+(2,97+1,66)*3)+0,18*(1,4+2,04)"výplně  otvorů 2.NP-VF"</t>
  </si>
  <si>
    <t>0,18*2*(2,97+1,74)*3"výplně otvorů 3.NP-VF"</t>
  </si>
  <si>
    <t>978015341</t>
  </si>
  <si>
    <t>Otlučení (osekání) vnější vápenné nebo vápenocementové omítky stupně členitosti 1 a 2 rozsahu do 30%</t>
  </si>
  <si>
    <t>-530874347</t>
  </si>
  <si>
    <t>65</t>
  </si>
  <si>
    <t>978059611</t>
  </si>
  <si>
    <t>Odsekání a odebrání obkladů stěn z vnějších obkládaček plochy do 1 m2</t>
  </si>
  <si>
    <t>1988325048</t>
  </si>
  <si>
    <t>1,4*2,35"u bankomatu - západní fasáda"</t>
  </si>
  <si>
    <t>66</t>
  </si>
  <si>
    <t>985111121.R</t>
  </si>
  <si>
    <t>Otlučení omítek líce kleneb a podhledů</t>
  </si>
  <si>
    <t>-1056577008</t>
  </si>
  <si>
    <t>67</t>
  </si>
  <si>
    <t>985112121</t>
  </si>
  <si>
    <t>Odsekání degradovaného betonu líce kleneb a podhledů tl do 10 mm</t>
  </si>
  <si>
    <t>1159004589</t>
  </si>
  <si>
    <t>(209,151+54,6)/10"podhledy - předpoklad oprav - sanací 10%"</t>
  </si>
  <si>
    <t>68</t>
  </si>
  <si>
    <t>985131111</t>
  </si>
  <si>
    <t>Očištění ploch stěn, rubu kleneb a podlah tlakovou vodou</t>
  </si>
  <si>
    <t>1977754451</t>
  </si>
  <si>
    <t>1551,81"stěny + ostění"</t>
  </si>
  <si>
    <t>69</t>
  </si>
  <si>
    <t>985132111</t>
  </si>
  <si>
    <t>Očištění ploch líce kleneb a podhledů tlakovou vodou</t>
  </si>
  <si>
    <t>544428239</t>
  </si>
  <si>
    <t>209,151+54,6"podhledy"</t>
  </si>
  <si>
    <t>70</t>
  </si>
  <si>
    <t>985311213.R</t>
  </si>
  <si>
    <t>Reprofilace líce podhledů cementovými sanačními maltami tl 30 mm   - separované krycí bet. vrstvy nad korodující výztuží / dle obecných zásad pro sanace žlb. konstrukcí - odhad množství - bude upřesněno statikem po očištění stáv.podhledu</t>
  </si>
  <si>
    <t>-495969402</t>
  </si>
  <si>
    <t>71</t>
  </si>
  <si>
    <t>941111122</t>
  </si>
  <si>
    <t>Montáž lešení řadového trubkového lehkého s podlahami zatížení do 200 kg/m2 š do 1,2 m v do 25 m</t>
  </si>
  <si>
    <t>507796610</t>
  </si>
  <si>
    <t>((42,59-0,12*2-7,845)+1,2*2)*13,4+(7,845+1,2*2)*(13,255)"zadní-jižní fasáda"</t>
  </si>
  <si>
    <t>((20,27-0,12)+1,2*2)*(15,25+15,7)/2"hlavní vstup-severní fasáda"</t>
  </si>
  <si>
    <t>((20,45-0,12)+1,2*2)*(14,74+14,17)/2"hlavní vstup-severní fasáda"</t>
  </si>
  <si>
    <t>(7,46+1,2*2)*7,32"hlavní vstup nad vstupní střechou</t>
  </si>
  <si>
    <t>((21,294-0,12*2)+1,2*2)*13,4"západní fasáda"</t>
  </si>
  <si>
    <t>((21,36-0,12*2)+1,2*2)*13,4"východní fasáda"</t>
  </si>
  <si>
    <t>72</t>
  </si>
  <si>
    <t>941111222</t>
  </si>
  <si>
    <t>Příplatek k lešení řadovému trubkovému lehkému s podlahami š 1,2 m v 25 m za první a ZKD den použití</t>
  </si>
  <si>
    <t>-2000418503</t>
  </si>
  <si>
    <t>2009,474*90 'Přepočtené koeficientem množství</t>
  </si>
  <si>
    <t>73</t>
  </si>
  <si>
    <t>941111822</t>
  </si>
  <si>
    <t>Demontáž lešení řadového trubkového lehkého s podlahami zatížení do 200 kg/m2 š do 1,2 m v do 25 m</t>
  </si>
  <si>
    <t>946580209</t>
  </si>
  <si>
    <t>74</t>
  </si>
  <si>
    <t>944511111</t>
  </si>
  <si>
    <t>Montáž ochranné sítě z textilie z umělých vláken</t>
  </si>
  <si>
    <t>1714498227</t>
  </si>
  <si>
    <t>75</t>
  </si>
  <si>
    <t>944511211</t>
  </si>
  <si>
    <t>Příplatek k ochranné síti za první a ZKD den použití</t>
  </si>
  <si>
    <t>-1505808794</t>
  </si>
  <si>
    <t>76</t>
  </si>
  <si>
    <t>944511811</t>
  </si>
  <si>
    <t>Demontáž ochranné sítě z textilie z umělých vláken</t>
  </si>
  <si>
    <t>-776130593</t>
  </si>
  <si>
    <t>77</t>
  </si>
  <si>
    <t>949101112</t>
  </si>
  <si>
    <t>Lešení pomocné pro objekty pozemních staveb s lešeňovou podlahou v do 3,5 m zatížení do 150 kg/m2</t>
  </si>
  <si>
    <t>-989014469</t>
  </si>
  <si>
    <t xml:space="preserve"> - pro úpravu vnitřního ostění u nových oken</t>
  </si>
  <si>
    <t>7*2,53*1,2</t>
  </si>
  <si>
    <t>2*1,73*1,2</t>
  </si>
  <si>
    <t>36*2,15*1,2</t>
  </si>
  <si>
    <t>5*3,13*1,2</t>
  </si>
  <si>
    <t>2*0,5*1,2</t>
  </si>
  <si>
    <t>1*1,73*1,2</t>
  </si>
  <si>
    <t>1*1,4*1,2</t>
  </si>
  <si>
    <t>1*3,5*1,2</t>
  </si>
  <si>
    <t>1*1,33*1,2</t>
  </si>
  <si>
    <t>1*6,74*1,2</t>
  </si>
  <si>
    <t>997</t>
  </si>
  <si>
    <t>Přesun sutě</t>
  </si>
  <si>
    <t>78</t>
  </si>
  <si>
    <t>997013214</t>
  </si>
  <si>
    <t>Vnitrostaveništní doprava suti a vybouraných hmot pro budovy v do 15 m ručně</t>
  </si>
  <si>
    <t>1419341645</t>
  </si>
  <si>
    <t>79</t>
  </si>
  <si>
    <t>997013312</t>
  </si>
  <si>
    <t>Montáž a demontáž shozu suti v do 20 m</t>
  </si>
  <si>
    <t>-1812153210</t>
  </si>
  <si>
    <t>13,5*2"severní + jižní fasáda"</t>
  </si>
  <si>
    <t>80</t>
  </si>
  <si>
    <t>997013322</t>
  </si>
  <si>
    <t>Příplatek k shozu suti v do 20 m za první a ZKD den použití</t>
  </si>
  <si>
    <t>637275809</t>
  </si>
  <si>
    <t>27*20 'Přepočtené koeficientem množství</t>
  </si>
  <si>
    <t>81</t>
  </si>
  <si>
    <t>997013501</t>
  </si>
  <si>
    <t>Odvoz suti a vybouraných hmot na skládku nebo meziskládku do 1 km se složením</t>
  </si>
  <si>
    <t>98427395</t>
  </si>
  <si>
    <t>82</t>
  </si>
  <si>
    <t>997013509</t>
  </si>
  <si>
    <t>Příplatek k odvozu suti a vybouraných hmot na skládku ZKD 1 km přes 1 km</t>
  </si>
  <si>
    <t>54329935</t>
  </si>
  <si>
    <t>137,533*20 'Přepočtené koeficientem množství</t>
  </si>
  <si>
    <t>84</t>
  </si>
  <si>
    <t>997013814</t>
  </si>
  <si>
    <t>Poplatek za uložení na skládce (skládkovné) stavebního odpadu izolací kód odpadu 17 06 04</t>
  </si>
  <si>
    <t>-1966212163</t>
  </si>
  <si>
    <t>4,574"odstraněná povlak.krytina"</t>
  </si>
  <si>
    <t>85</t>
  </si>
  <si>
    <t>997013631</t>
  </si>
  <si>
    <t>Poplatek za uložení na skládce (skládkovné) stavebního odpadu směsného kód odpadu 17 09 04</t>
  </si>
  <si>
    <t>-784157738</t>
  </si>
  <si>
    <t>136,095</t>
  </si>
  <si>
    <t>-4,574"povlak.krytina"</t>
  </si>
  <si>
    <t>-12,803"sklo vč. rámů"</t>
  </si>
  <si>
    <t>998</t>
  </si>
  <si>
    <t>Přesun hmot</t>
  </si>
  <si>
    <t>86</t>
  </si>
  <si>
    <t>998017003</t>
  </si>
  <si>
    <t>Přesun hmot s omezením mechanizace pro budovy v do 24 m</t>
  </si>
  <si>
    <t>1193175937</t>
  </si>
  <si>
    <t>PSV</t>
  </si>
  <si>
    <t>Práce a dodávky PSV</t>
  </si>
  <si>
    <t>711</t>
  </si>
  <si>
    <t>Izolace proti vodě, vlhkosti a plynům</t>
  </si>
  <si>
    <t>87</t>
  </si>
  <si>
    <t>711161215</t>
  </si>
  <si>
    <t>Izolace proti zemní vlhkosti nopovou fólií svislá, nopek v 20,0 mm, tl do 1,0 mm</t>
  </si>
  <si>
    <t>2066857547</t>
  </si>
  <si>
    <t>21,36*0,8"v podloubí"</t>
  </si>
  <si>
    <t>88</t>
  </si>
  <si>
    <t>711161383</t>
  </si>
  <si>
    <t>Izolace proti zemní vlhkosti nopovou fólií ukončení horní lištou</t>
  </si>
  <si>
    <t>1419896528</t>
  </si>
  <si>
    <t>11*2"v zeleném pásu u hlavního vchodu - pohled severní"</t>
  </si>
  <si>
    <t>21,36"v podloubí"</t>
  </si>
  <si>
    <t>89</t>
  </si>
  <si>
    <t>998711203</t>
  </si>
  <si>
    <t>Přesun hmot procentní pro izolace proti vodě, vlhkosti a plynům v objektech v do 60 m</t>
  </si>
  <si>
    <t>%</t>
  </si>
  <si>
    <t>-230039027</t>
  </si>
  <si>
    <t>712</t>
  </si>
  <si>
    <t>Povlakové krytiny</t>
  </si>
  <si>
    <t>90</t>
  </si>
  <si>
    <t>712300833</t>
  </si>
  <si>
    <t>Odstranění povlakové krytiny střech do 10° třívrstvé</t>
  </si>
  <si>
    <t>-1990281280</t>
  </si>
  <si>
    <t>malé balkony M229,M230,M231,M232</t>
  </si>
  <si>
    <t>2,86*4,08*4</t>
  </si>
  <si>
    <t>91</t>
  </si>
  <si>
    <t>712990812</t>
  </si>
  <si>
    <t>Odstranění povlakové krytiny střech do 10° násypu nebo nánosu tloušťky do 50 mm</t>
  </si>
  <si>
    <t>-1628413329</t>
  </si>
  <si>
    <t>92</t>
  </si>
  <si>
    <t>712411115</t>
  </si>
  <si>
    <t>Provedení povlakové krytiny střech do 30° za studena tmelem asfaltovým</t>
  </si>
  <si>
    <t>-2020826742</t>
  </si>
  <si>
    <t>93</t>
  </si>
  <si>
    <t>11163155</t>
  </si>
  <si>
    <t>lak hydroizolační z modifikovaného asfaltu</t>
  </si>
  <si>
    <t>-951252225</t>
  </si>
  <si>
    <t>46,675*0,0015 'Přepočtené koeficientem množství</t>
  </si>
  <si>
    <t>94</t>
  </si>
  <si>
    <t>712341559</t>
  </si>
  <si>
    <t>Provedení povlakové krytiny střech do 10° pásy NAIP přitavením v plné ploše</t>
  </si>
  <si>
    <t>-1546782258</t>
  </si>
  <si>
    <t>0,15*2*(2,86+4,08)*4"malé balkony-vytažení na atiku"</t>
  </si>
  <si>
    <t>0,2*(2,86+4,08)*4"malé balkony-horní plocha atiky"</t>
  </si>
  <si>
    <t>95</t>
  </si>
  <si>
    <t>62832134</t>
  </si>
  <si>
    <t>pás asfaltový natavitelný oxidovaný tl 4,0mm typu V60 S40 s vložkou ze skleněné rohože, s jemnozrnným minerálním posypem</t>
  </si>
  <si>
    <t>1748020664</t>
  </si>
  <si>
    <t>60,555*1,15 'Přepočtené koeficientem množství</t>
  </si>
  <si>
    <t>109</t>
  </si>
  <si>
    <t>998712203</t>
  </si>
  <si>
    <t>Přesun hmot procentní pro krytiny povlakové v objektech v do 24 m</t>
  </si>
  <si>
    <t>100222573</t>
  </si>
  <si>
    <t>713</t>
  </si>
  <si>
    <t>Izolace tepelné</t>
  </si>
  <si>
    <t>110</t>
  </si>
  <si>
    <t>713131141</t>
  </si>
  <si>
    <t>Montáž izolace tepelné stěn a základů lepením celoplošně rohoží, pásů, dílců, desek</t>
  </si>
  <si>
    <t>-717257841</t>
  </si>
  <si>
    <t>- pod ÚT</t>
  </si>
  <si>
    <t>111</t>
  </si>
  <si>
    <t>28376016</t>
  </si>
  <si>
    <t>deska perimetrická fasádní soklová 150kPa λ=0,035 tl 80mm</t>
  </si>
  <si>
    <t>-919333158</t>
  </si>
  <si>
    <t>28,088*1,1 'Přepočtené koeficientem množství</t>
  </si>
  <si>
    <t>112</t>
  </si>
  <si>
    <t>998713203</t>
  </si>
  <si>
    <t>Přesun hmot procentní pro izolace tepelné v objektech v do 24 m</t>
  </si>
  <si>
    <t>-1651551916</t>
  </si>
  <si>
    <t>764</t>
  </si>
  <si>
    <t>Konstrukce klempířské</t>
  </si>
  <si>
    <t>114</t>
  </si>
  <si>
    <t>764002851</t>
  </si>
  <si>
    <t>Demontáž oplechování parapetů do suti</t>
  </si>
  <si>
    <t>-1095771940</t>
  </si>
  <si>
    <t>115</t>
  </si>
  <si>
    <t>764002861</t>
  </si>
  <si>
    <t>Demontáž oplechování říms a ozdobných prvků do suti</t>
  </si>
  <si>
    <t>-6490601</t>
  </si>
  <si>
    <t>116</t>
  </si>
  <si>
    <t>764226400-K1</t>
  </si>
  <si>
    <t>Oplechování parapetů rovných mechanicky kotvené z Al plechu rš 100 mm  (nebo polyesterovým povrchem) Al plechu tl. 0,8 mm vč. Al koncovek předomítkových do rš 400 mm, barva stříbrná</t>
  </si>
  <si>
    <t>1302038141</t>
  </si>
  <si>
    <t xml:space="preserve"> (nebo polyesterovým povrchem) Al plechu tl. 0,8 mm vč. Al koncovek předomítkových do rš 400 mm, barva stříbrná</t>
  </si>
  <si>
    <t>117</t>
  </si>
  <si>
    <t>764218604-K3</t>
  </si>
  <si>
    <t>Oplechování rovné římsy mechanicky kotvené z Pz s upraveným povrchem rš 330 mm  (nebo polyesterovým povrchem) Al plechu tl. 0,8 m, barva stříbrná</t>
  </si>
  <si>
    <t>443893527</t>
  </si>
  <si>
    <t>118</t>
  </si>
  <si>
    <t>998764203</t>
  </si>
  <si>
    <t>Přesun hmot procentní pro konstrukce klempířské v objektech v do 24 m</t>
  </si>
  <si>
    <t>-534012754</t>
  </si>
  <si>
    <t>767</t>
  </si>
  <si>
    <t>Konstrukce zámečnické</t>
  </si>
  <si>
    <t>137</t>
  </si>
  <si>
    <t>7670001.R</t>
  </si>
  <si>
    <t>Demontáž, nastavení ocel. konzol a zpětná mtž stáv. informační tabule MÉSTSKÉ POLICIE</t>
  </si>
  <si>
    <t>1059752365</t>
  </si>
  <si>
    <t>138</t>
  </si>
  <si>
    <t>7670003.R</t>
  </si>
  <si>
    <t>Demontáž a zpětná mtž teplotního čidla</t>
  </si>
  <si>
    <t>-529652977</t>
  </si>
  <si>
    <t>139</t>
  </si>
  <si>
    <t>7670004.R</t>
  </si>
  <si>
    <t>Demontáž vlajkových držáků</t>
  </si>
  <si>
    <t>1528822054</t>
  </si>
  <si>
    <t>140</t>
  </si>
  <si>
    <t>7670005.R</t>
  </si>
  <si>
    <t>Prodloužení vzduchotechnické mříže do kotelny</t>
  </si>
  <si>
    <t>1967717158</t>
  </si>
  <si>
    <t>141</t>
  </si>
  <si>
    <t>7670006.R</t>
  </si>
  <si>
    <t>Demontáž a zpětná montáž poštovní schránky vč. kotevního materiálu</t>
  </si>
  <si>
    <t>1255863503</t>
  </si>
  <si>
    <t>142</t>
  </si>
  <si>
    <t>767161813</t>
  </si>
  <si>
    <t>Demontáž zábradlí nerozebíratelného hmotnosti 1m zábradlí do 20 kg</t>
  </si>
  <si>
    <t>-681906930</t>
  </si>
  <si>
    <t>(2,806+4,08)*4"balkony 2.Np"</t>
  </si>
  <si>
    <t>143</t>
  </si>
  <si>
    <t>767161850.R</t>
  </si>
  <si>
    <t>Demontáž madel rovných vč. výměny objímek u sloupů</t>
  </si>
  <si>
    <t>752603741</t>
  </si>
  <si>
    <t>6*3,6+2,04"1.PP - východní pohled"</t>
  </si>
  <si>
    <t>6*3,36"1.NP - západní podhled"</t>
  </si>
  <si>
    <t>144</t>
  </si>
  <si>
    <t>767662018.R</t>
  </si>
  <si>
    <t>Demontáž, úprava (zkrácení) a zpětná montáž zábradlí - u nerez komína</t>
  </si>
  <si>
    <t>1739992136</t>
  </si>
  <si>
    <t>145</t>
  </si>
  <si>
    <t>767662019-Z2</t>
  </si>
  <si>
    <t>Demontáž, úprava a oprava konstrukce stáv. mříží vč. úpravy rozměrů a kotvení</t>
  </si>
  <si>
    <t>-1716427258</t>
  </si>
  <si>
    <t>146</t>
  </si>
  <si>
    <t>767662019-Z3</t>
  </si>
  <si>
    <t>Demontáž, úprava a oprava konstrukce stáv. mříží (rozměr 2,35x0,8m) vč. úpravy rozměrů a kotvení, zpětná montáž</t>
  </si>
  <si>
    <t>882371808</t>
  </si>
  <si>
    <t>147</t>
  </si>
  <si>
    <t>767662019-Z4</t>
  </si>
  <si>
    <t>Výroba, dodávka a montáž nové ocel. mříže o rozměru 1,45 x 0,5 m</t>
  </si>
  <si>
    <t>821133262</t>
  </si>
  <si>
    <t>148</t>
  </si>
  <si>
    <t>767161334-Z5</t>
  </si>
  <si>
    <t>Výroba, dod a mtž nerez zábradlí - balkony</t>
  </si>
  <si>
    <t>178299728</t>
  </si>
  <si>
    <t>(4,2+2,9)*4</t>
  </si>
  <si>
    <t>149</t>
  </si>
  <si>
    <t>767165111-Z6</t>
  </si>
  <si>
    <t>Výroba, dodávka a montáž nových rovných madel z nerezových trubek prům. 60/4 vč. koncovek prům.110/60 tl.3mm k želbet sloupům</t>
  </si>
  <si>
    <t>-1318799882</t>
  </si>
  <si>
    <t>3,8*10</t>
  </si>
  <si>
    <t>2,4*1</t>
  </si>
  <si>
    <t>150</t>
  </si>
  <si>
    <t>998767203</t>
  </si>
  <si>
    <t>Přesun hmot procentní pro zámečnické konstrukce v objektech v do 24 m</t>
  </si>
  <si>
    <t>-1116057726</t>
  </si>
  <si>
    <t>771</t>
  </si>
  <si>
    <t>Podlahy z dlaždic</t>
  </si>
  <si>
    <t>151</t>
  </si>
  <si>
    <t>771474112</t>
  </si>
  <si>
    <t>Montáž soklů z dlaždic keramických rovných flexibilní lepidlo v do 90 mm</t>
  </si>
  <si>
    <t>1204497788</t>
  </si>
  <si>
    <t>21,4"západní podloubí"</t>
  </si>
  <si>
    <t>21,4"východní podloubí"</t>
  </si>
  <si>
    <t>152</t>
  </si>
  <si>
    <t>59761275</t>
  </si>
  <si>
    <t>sokl-dlažba keramická slinutá hladká do interiéru i exteriéru 330x80mm</t>
  </si>
  <si>
    <t>-1736072280</t>
  </si>
  <si>
    <t>109,433962264151*1,06 'Přepočtené koeficientem množství</t>
  </si>
  <si>
    <t>153</t>
  </si>
  <si>
    <t>998771203</t>
  </si>
  <si>
    <t>Přesun hmot procentní pro podlahy z dlaždic v objektech v do 24 m</t>
  </si>
  <si>
    <t>-1285949305</t>
  </si>
  <si>
    <t>773</t>
  </si>
  <si>
    <t>Podlahy z litého teraca</t>
  </si>
  <si>
    <t>154</t>
  </si>
  <si>
    <t>773200949.R</t>
  </si>
  <si>
    <t>Opravy schodišť z litého teraca - stupně - doplnění, zatmelení, čištění jehlováním, napuštění</t>
  </si>
  <si>
    <t>-476911395</t>
  </si>
  <si>
    <t>2,1*(2*(0,14+0,31)+2*(0,14+0,3)+1*(0,15*0,3))"schody 1.NP - západní fasáda"</t>
  </si>
  <si>
    <t>155</t>
  </si>
  <si>
    <t>773200959.R</t>
  </si>
  <si>
    <t>Opravy schodišť z litého teraca - soklový profil - doplnění, zatmelení, čištění jehlováním, napuštění</t>
  </si>
  <si>
    <t>-1363756128</t>
  </si>
  <si>
    <t>1,6*(0,3+0,15)</t>
  </si>
  <si>
    <t>156</t>
  </si>
  <si>
    <t>773200969.R</t>
  </si>
  <si>
    <t>Opravy sloupů z litého teraca - doplnění, zatmelení, čištění jehlováním, napuštění</t>
  </si>
  <si>
    <t>1100433257</t>
  </si>
  <si>
    <t>(2*PI*0,2*1,75)*6"1.PP"</t>
  </si>
  <si>
    <t>(2*PI*0,2*4,13)*6"1.NP"</t>
  </si>
  <si>
    <t>157</t>
  </si>
  <si>
    <t>773611150_1R</t>
  </si>
  <si>
    <t>Obklady z přírodního litého teraca krycích desek tl 40 mm rozvinuté šířky přes 400 mm do 600 mm - dodatečně</t>
  </si>
  <si>
    <t>bm</t>
  </si>
  <si>
    <t>1541182210</t>
  </si>
  <si>
    <t>3,6*5+2,04"1.PP"</t>
  </si>
  <si>
    <t>3,6*5"1.NP"</t>
  </si>
  <si>
    <t>21"vně stěna pod parapety"</t>
  </si>
  <si>
    <t>158</t>
  </si>
  <si>
    <t>773721150.R</t>
  </si>
  <si>
    <t>Obklad stěn tl. 20 mm přírodním litým teracem - teracová omítka pemrlovaná</t>
  </si>
  <si>
    <t>240866844</t>
  </si>
  <si>
    <t>(0,6+0,1)/2*21"vně stěna pod parapety"</t>
  </si>
  <si>
    <t>159</t>
  </si>
  <si>
    <t>773992003.R</t>
  </si>
  <si>
    <t>Výplně dilatačních spár litého teraca  profily z kovu</t>
  </si>
  <si>
    <t>-555372582</t>
  </si>
  <si>
    <t>(7+14)*(0,7*2+0,4)</t>
  </si>
  <si>
    <t>160</t>
  </si>
  <si>
    <t>998773203</t>
  </si>
  <si>
    <t>Přesun hmot procentní pro podlahy teracové lité v objektech v do 24 m</t>
  </si>
  <si>
    <t>-223937693</t>
  </si>
  <si>
    <t>781</t>
  </si>
  <si>
    <t>Dokončovací práce - obklady</t>
  </si>
  <si>
    <t>161</t>
  </si>
  <si>
    <t>781774113</t>
  </si>
  <si>
    <t>Montáž obkladů vnějších z dlaždic keramických hladkých do 12 ks/m2 lepených flexibilním lepidlem</t>
  </si>
  <si>
    <t>-912267867</t>
  </si>
  <si>
    <t>(0,12*2+1,4)*(0,12+2,35)"u bankomatu - západní fasáda"</t>
  </si>
  <si>
    <t>162</t>
  </si>
  <si>
    <t>59761434</t>
  </si>
  <si>
    <t>dlažba keramická slinutá hladká do interiéru i exteriéru pro vysoké mechanické namáhání přes 9 do 12ks/m2</t>
  </si>
  <si>
    <t>1711469254</t>
  </si>
  <si>
    <t>4,051*1,1 'Přepočtené koeficientem množství</t>
  </si>
  <si>
    <t>163</t>
  </si>
  <si>
    <t>781779191</t>
  </si>
  <si>
    <t>Příplatek k montáži obkladů vnějších z dlaždic keramických za plochu do 10 m2</t>
  </si>
  <si>
    <t>-2045544645</t>
  </si>
  <si>
    <t>164</t>
  </si>
  <si>
    <t>781779196</t>
  </si>
  <si>
    <t>Příplatek k montáži obkladů vnějších z dlaždic keramických za spárování tmelem barevným</t>
  </si>
  <si>
    <t>1153680933</t>
  </si>
  <si>
    <t>165</t>
  </si>
  <si>
    <t>998781203</t>
  </si>
  <si>
    <t>Přesun hmot procentní pro obklady keramické v objektech v do 24 m</t>
  </si>
  <si>
    <t>1340323451</t>
  </si>
  <si>
    <t>783</t>
  </si>
  <si>
    <t>Dokončovací práce - nátěry</t>
  </si>
  <si>
    <t>166</t>
  </si>
  <si>
    <t>783306811</t>
  </si>
  <si>
    <t>Odstranění nátěru ze zámečnických konstrukcí oškrábáním</t>
  </si>
  <si>
    <t>1142785775</t>
  </si>
  <si>
    <t>1,2*6*2+0,3*6*2+2,4*(0,3*2+2,4)"lávka - zábradlí + ocel kce"</t>
  </si>
  <si>
    <t>2,2*1,1"zábradlí u vně schodiště - jižní fasáda"</t>
  </si>
  <si>
    <t>30,439"mříže"</t>
  </si>
  <si>
    <t>3,36*5+3,6*5+2,04"madla mezi sloupy"</t>
  </si>
  <si>
    <t>1,2*0,8+0,6*1,2+0,2*0,4"dvířka na fasádě + pilíře HUP"</t>
  </si>
  <si>
    <t>167</t>
  </si>
  <si>
    <t>783301303</t>
  </si>
  <si>
    <t>Bezoplachové odrezivění zámečnických konstrukcí</t>
  </si>
  <si>
    <t>2039674260</t>
  </si>
  <si>
    <t>168</t>
  </si>
  <si>
    <t>783314203</t>
  </si>
  <si>
    <t>Základní antikorozní jednonásobný syntetický samozákladující nátěr zámečnických konstrukcí</t>
  </si>
  <si>
    <t>1341695524</t>
  </si>
  <si>
    <t>169</t>
  </si>
  <si>
    <t>783315101</t>
  </si>
  <si>
    <t>Mezinátěr jednonásobný syntetický standardní zámečnických konstrukcí</t>
  </si>
  <si>
    <t>-99058013</t>
  </si>
  <si>
    <t>170</t>
  </si>
  <si>
    <t>783317101</t>
  </si>
  <si>
    <t>Krycí jednonásobný syntetický standardní nátěr zámečnických konstrukcí</t>
  </si>
  <si>
    <t>-1167123251</t>
  </si>
  <si>
    <t>784</t>
  </si>
  <si>
    <t>Dokončovací práce - malby a tapety</t>
  </si>
  <si>
    <t>171</t>
  </si>
  <si>
    <t>784171101</t>
  </si>
  <si>
    <t>Zakrytí vnitřních podlah včetně pozdějšího odkrytí</t>
  </si>
  <si>
    <t>-436028430</t>
  </si>
  <si>
    <t>7*2,7*2</t>
  </si>
  <si>
    <t>2*2*2</t>
  </si>
  <si>
    <t>36*3,3*2</t>
  </si>
  <si>
    <t>5*3,5*2</t>
  </si>
  <si>
    <t>2*1*2</t>
  </si>
  <si>
    <t>1*2*2</t>
  </si>
  <si>
    <t>1*4*2</t>
  </si>
  <si>
    <t>1*6,74*4</t>
  </si>
  <si>
    <t>172</t>
  </si>
  <si>
    <t>784171111</t>
  </si>
  <si>
    <t>Zakrytí vnitřních ploch stěn v místnostech výšky do 3,80 m</t>
  </si>
  <si>
    <t>964193693</t>
  </si>
  <si>
    <t>7*(2,53*0,88)"OK-1"</t>
  </si>
  <si>
    <t>2*(1,73*0,64)"OK-2"</t>
  </si>
  <si>
    <t>36*(2,15*1,84)"OK-3"</t>
  </si>
  <si>
    <t>5*(3,13*1,77)"OK-4"</t>
  </si>
  <si>
    <t>2*(0,5*1,89)"OK-5"</t>
  </si>
  <si>
    <t>1*(1,73*1,75)"OK-6"</t>
  </si>
  <si>
    <t>1*(1,4*1,75)"OK-7"</t>
  </si>
  <si>
    <t>1*(3,5*1,84)"OK-8"</t>
  </si>
  <si>
    <t>1*(1,33*1,8)"OK-9"</t>
  </si>
  <si>
    <t>1*(6,74*5,94)"OK-10"</t>
  </si>
  <si>
    <t>Práce a dodávky M</t>
  </si>
  <si>
    <t>21-M</t>
  </si>
  <si>
    <t>Elektromontáže</t>
  </si>
  <si>
    <t>173</t>
  </si>
  <si>
    <t>0210021.R</t>
  </si>
  <si>
    <t>Demontáž a zpětná montáž stáv.stropních svítidel na zateplený podhled ve vstupu vč. výměny zdrojů</t>
  </si>
  <si>
    <t>kpl</t>
  </si>
  <si>
    <t>102011070</t>
  </si>
  <si>
    <t>174</t>
  </si>
  <si>
    <t>0210022.R</t>
  </si>
  <si>
    <t>Přeložení a uložení rozvodů slaboproudu do chrániček nebo protahovacích lišt, které budou uloženy v KZS fasády</t>
  </si>
  <si>
    <t>9774947</t>
  </si>
  <si>
    <t>175</t>
  </si>
  <si>
    <t>0210023.R</t>
  </si>
  <si>
    <t>Demontáž a zpětná montáž koncových prvků slaboproudých rozvodů (poplach. signalizace)</t>
  </si>
  <si>
    <t>-1951330419</t>
  </si>
  <si>
    <t>176</t>
  </si>
  <si>
    <t>0210024.R</t>
  </si>
  <si>
    <t>Zjištění funkčnosti stáv. slaboproudých rozvodů, vložení do chrániček</t>
  </si>
  <si>
    <t>-651636683</t>
  </si>
  <si>
    <t>177</t>
  </si>
  <si>
    <t>021-006</t>
  </si>
  <si>
    <t>VÝMĚNA SVISLÝCH VEDENÍ HROMOSVODŮ včetně prodloužení kotev - vč. revizní zprávy</t>
  </si>
  <si>
    <t>1589905660</t>
  </si>
  <si>
    <t>22-21-03-PR-00-HOF2 - Ostatní náklady stavby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</si>
  <si>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</si>
  <si>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</si>
  <si>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</si>
  <si>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</si>
  <si>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</si>
  <si>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</si>
  <si>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</si>
  <si>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</si>
  <si>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</si>
  <si>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-1634476649</t>
  </si>
  <si>
    <t>033002000</t>
  </si>
  <si>
    <t>Připojení staveniště na inženýrské sítě</t>
  </si>
  <si>
    <t>-1765843659</t>
  </si>
  <si>
    <t>034103000</t>
  </si>
  <si>
    <t>Oplocení staveniště v dl. 187m po dobu realizace</t>
  </si>
  <si>
    <t>-703823776</t>
  </si>
  <si>
    <t>VRN4</t>
  </si>
  <si>
    <t>Inženýrská činnost</t>
  </si>
  <si>
    <t>045002000</t>
  </si>
  <si>
    <t>Kompletační a koordinační činnost</t>
  </si>
  <si>
    <t>-1873885945</t>
  </si>
  <si>
    <t xml:space="preserve">Montáž profilů </t>
  </si>
  <si>
    <t>22-21-03-PR-00-HOF1 - Oprava fasády vč. prací souvisejících</t>
  </si>
  <si>
    <t>OPRAVA FASÁDY BUDOVY MěÚ č.p. 640 v HOŘOVICÍCH</t>
  </si>
  <si>
    <t>Těsnění silikonem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</si>
</sst>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21" fillId="3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3" borderId="6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left"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right" vertical="center"/>
    </xf>
    <xf numFmtId="0" fontId="21" fillId="3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55" workbookViewId="0">
      <selection activeCell="K7" sqref="K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71"/>
      <c r="AS2" s="271"/>
      <c r="AT2" s="271"/>
      <c r="AU2" s="271"/>
      <c r="AV2" s="271"/>
      <c r="AW2" s="271"/>
      <c r="AX2" s="271"/>
      <c r="AY2" s="271"/>
      <c r="AZ2" s="271"/>
      <c r="BA2" s="271"/>
      <c r="BB2" s="271"/>
      <c r="BC2" s="271"/>
      <c r="BD2" s="271"/>
      <c r="BE2" s="27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pans="1:74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48" t="s">
        <v>13</v>
      </c>
      <c r="L5" s="249"/>
      <c r="M5" s="249"/>
      <c r="N5" s="249"/>
      <c r="O5" s="249"/>
      <c r="P5" s="249"/>
      <c r="Q5" s="249"/>
      <c r="R5" s="249"/>
      <c r="S5" s="249"/>
      <c r="T5" s="249"/>
      <c r="U5" s="249"/>
      <c r="V5" s="249"/>
      <c r="W5" s="249"/>
      <c r="X5" s="249"/>
      <c r="Y5" s="249"/>
      <c r="Z5" s="249"/>
      <c r="AA5" s="249"/>
      <c r="AB5" s="249"/>
      <c r="AC5" s="249"/>
      <c r="AD5" s="249"/>
      <c r="AE5" s="249"/>
      <c r="AF5" s="249"/>
      <c r="AG5" s="249"/>
      <c r="AH5" s="249"/>
      <c r="AI5" s="249"/>
      <c r="AJ5" s="249"/>
      <c r="AK5" s="249"/>
      <c r="AL5" s="249"/>
      <c r="AM5" s="249"/>
      <c r="AN5" s="249"/>
      <c r="AO5" s="249"/>
      <c r="AP5" s="23"/>
      <c r="AQ5" s="23"/>
      <c r="AR5" s="21"/>
      <c r="BS5" s="18" t="s">
        <v>6</v>
      </c>
    </row>
    <row r="6" spans="1:74" s="1" customFormat="1" ht="36.950000000000003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50" t="s">
        <v>1032</v>
      </c>
      <c r="L6" s="249"/>
      <c r="M6" s="249"/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3"/>
      <c r="AQ6" s="23"/>
      <c r="AR6" s="21"/>
      <c r="BS6" s="18" t="s">
        <v>15</v>
      </c>
    </row>
    <row r="7" spans="1:74" s="1" customFormat="1" ht="12" customHeight="1">
      <c r="B7" s="22"/>
      <c r="C7" s="23"/>
      <c r="D7" s="29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9" t="s">
        <v>18</v>
      </c>
      <c r="AL7" s="23"/>
      <c r="AM7" s="23"/>
      <c r="AN7" s="27" t="s">
        <v>1</v>
      </c>
      <c r="AO7" s="23"/>
      <c r="AP7" s="23"/>
      <c r="AQ7" s="23"/>
      <c r="AR7" s="21"/>
      <c r="BS7" s="18" t="s">
        <v>19</v>
      </c>
    </row>
    <row r="8" spans="1:74" s="1" customFormat="1" ht="12" customHeight="1">
      <c r="B8" s="22"/>
      <c r="C8" s="23"/>
      <c r="D8" s="29" t="s">
        <v>20</v>
      </c>
      <c r="E8" s="23"/>
      <c r="F8" s="23"/>
      <c r="G8" s="23"/>
      <c r="H8" s="23"/>
      <c r="I8" s="23"/>
      <c r="J8" s="23"/>
      <c r="K8" s="27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9" t="s">
        <v>22</v>
      </c>
      <c r="AL8" s="23"/>
      <c r="AM8" s="23"/>
      <c r="AN8" s="27" t="s">
        <v>23</v>
      </c>
      <c r="AO8" s="23"/>
      <c r="AP8" s="23"/>
      <c r="AQ8" s="23"/>
      <c r="AR8" s="21"/>
      <c r="BS8" s="18" t="s">
        <v>24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25</v>
      </c>
    </row>
    <row r="10" spans="1:74" s="1" customFormat="1" ht="12" customHeight="1">
      <c r="B10" s="22"/>
      <c r="C10" s="23"/>
      <c r="D10" s="29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9" t="s">
        <v>27</v>
      </c>
      <c r="AL10" s="23"/>
      <c r="AM10" s="23"/>
      <c r="AN10" s="27" t="s">
        <v>1</v>
      </c>
      <c r="AO10" s="23"/>
      <c r="AP10" s="23"/>
      <c r="AQ10" s="23"/>
      <c r="AR10" s="21"/>
      <c r="BS10" s="18" t="s">
        <v>15</v>
      </c>
    </row>
    <row r="11" spans="1:74" s="1" customFormat="1" ht="18.399999999999999" customHeight="1">
      <c r="B11" s="22"/>
      <c r="C11" s="23"/>
      <c r="D11" s="23"/>
      <c r="E11" s="27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9" t="s">
        <v>29</v>
      </c>
      <c r="AL11" s="23"/>
      <c r="AM11" s="23"/>
      <c r="AN11" s="27" t="s">
        <v>1</v>
      </c>
      <c r="AO11" s="23"/>
      <c r="AP11" s="23"/>
      <c r="AQ11" s="23"/>
      <c r="AR11" s="21"/>
      <c r="BS11" s="18" t="s">
        <v>15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15</v>
      </c>
    </row>
    <row r="13" spans="1:74" s="1" customFormat="1" ht="12" customHeight="1">
      <c r="B13" s="22"/>
      <c r="C13" s="23"/>
      <c r="D13" s="29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9" t="s">
        <v>27</v>
      </c>
      <c r="AL13" s="23"/>
      <c r="AM13" s="23"/>
      <c r="AN13" s="27" t="s">
        <v>1</v>
      </c>
      <c r="AO13" s="23"/>
      <c r="AP13" s="23"/>
      <c r="AQ13" s="23"/>
      <c r="AR13" s="21"/>
      <c r="BS13" s="18" t="s">
        <v>15</v>
      </c>
    </row>
    <row r="14" spans="1:74" ht="12.75">
      <c r="B14" s="22"/>
      <c r="C14" s="23"/>
      <c r="D14" s="23"/>
      <c r="E14" s="27" t="s">
        <v>31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9" t="s">
        <v>29</v>
      </c>
      <c r="AL14" s="23"/>
      <c r="AM14" s="23"/>
      <c r="AN14" s="27" t="s">
        <v>1</v>
      </c>
      <c r="AO14" s="23"/>
      <c r="AP14" s="23"/>
      <c r="AQ14" s="23"/>
      <c r="AR14" s="21"/>
      <c r="BS14" s="18" t="s">
        <v>15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pans="1:74" s="1" customFormat="1" ht="12" customHeight="1">
      <c r="B16" s="22"/>
      <c r="C16" s="23"/>
      <c r="D16" s="29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9" t="s">
        <v>27</v>
      </c>
      <c r="AL16" s="23"/>
      <c r="AM16" s="23"/>
      <c r="AN16" s="27" t="s">
        <v>33</v>
      </c>
      <c r="AO16" s="23"/>
      <c r="AP16" s="23"/>
      <c r="AQ16" s="23"/>
      <c r="AR16" s="21"/>
      <c r="BS16" s="18" t="s">
        <v>4</v>
      </c>
    </row>
    <row r="17" spans="1:71" s="1" customFormat="1" ht="18.399999999999999" customHeight="1">
      <c r="B17" s="22"/>
      <c r="C17" s="23"/>
      <c r="D17" s="23"/>
      <c r="E17" s="27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9" t="s">
        <v>29</v>
      </c>
      <c r="AL17" s="23"/>
      <c r="AM17" s="23"/>
      <c r="AN17" s="27" t="s">
        <v>35</v>
      </c>
      <c r="AO17" s="23"/>
      <c r="AP17" s="23"/>
      <c r="AQ17" s="23"/>
      <c r="AR17" s="21"/>
      <c r="BS17" s="18" t="s">
        <v>36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pans="1:71" s="1" customFormat="1" ht="12" customHeight="1">
      <c r="B19" s="22"/>
      <c r="C19" s="23"/>
      <c r="D19" s="29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9" t="s">
        <v>27</v>
      </c>
      <c r="AL19" s="23"/>
      <c r="AM19" s="23"/>
      <c r="AN19" s="27" t="s">
        <v>1</v>
      </c>
      <c r="AO19" s="23"/>
      <c r="AP19" s="23"/>
      <c r="AQ19" s="23"/>
      <c r="AR19" s="21"/>
      <c r="BS19" s="18" t="s">
        <v>6</v>
      </c>
    </row>
    <row r="20" spans="1:71" s="1" customFormat="1" ht="18.399999999999999" customHeight="1">
      <c r="B20" s="22"/>
      <c r="C20" s="23"/>
      <c r="D20" s="23"/>
      <c r="E20" s="27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9" t="s">
        <v>29</v>
      </c>
      <c r="AL20" s="23"/>
      <c r="AM20" s="23"/>
      <c r="AN20" s="27" t="s">
        <v>1</v>
      </c>
      <c r="AO20" s="23"/>
      <c r="AP20" s="23"/>
      <c r="AQ20" s="23"/>
      <c r="AR20" s="21"/>
      <c r="BS20" s="18" t="s">
        <v>36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pans="1:71" s="1" customFormat="1" ht="12" customHeight="1">
      <c r="B22" s="22"/>
      <c r="C22" s="23"/>
      <c r="D22" s="29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pans="1:71" s="1" customFormat="1" ht="16.5" customHeight="1">
      <c r="B23" s="22"/>
      <c r="C23" s="23"/>
      <c r="D23" s="23"/>
      <c r="E23" s="251" t="s">
        <v>40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23"/>
      <c r="AP23" s="23"/>
      <c r="AQ23" s="23"/>
      <c r="AR23" s="2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pans="1:71" s="1" customFormat="1" ht="6.95" customHeight="1">
      <c r="B25" s="22"/>
      <c r="C25" s="23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3"/>
      <c r="AQ25" s="23"/>
      <c r="AR25" s="21"/>
    </row>
    <row r="26" spans="1:71" s="2" customFormat="1" ht="25.9" customHeight="1">
      <c r="A26" s="32"/>
      <c r="B26" s="33"/>
      <c r="C26" s="34"/>
      <c r="D26" s="35" t="s">
        <v>41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2">
        <f>ROUND(AG94,2)</f>
        <v>0</v>
      </c>
      <c r="AL26" s="253"/>
      <c r="AM26" s="253"/>
      <c r="AN26" s="253"/>
      <c r="AO26" s="253"/>
      <c r="AP26" s="34"/>
      <c r="AQ26" s="34"/>
      <c r="AR26" s="37"/>
      <c r="BE26" s="32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2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54" t="s">
        <v>42</v>
      </c>
      <c r="M28" s="254"/>
      <c r="N28" s="254"/>
      <c r="O28" s="254"/>
      <c r="P28" s="254"/>
      <c r="Q28" s="34"/>
      <c r="R28" s="34"/>
      <c r="S28" s="34"/>
      <c r="T28" s="34"/>
      <c r="U28" s="34"/>
      <c r="V28" s="34"/>
      <c r="W28" s="254" t="s">
        <v>43</v>
      </c>
      <c r="X28" s="254"/>
      <c r="Y28" s="254"/>
      <c r="Z28" s="254"/>
      <c r="AA28" s="254"/>
      <c r="AB28" s="254"/>
      <c r="AC28" s="254"/>
      <c r="AD28" s="254"/>
      <c r="AE28" s="254"/>
      <c r="AF28" s="34"/>
      <c r="AG28" s="34"/>
      <c r="AH28" s="34"/>
      <c r="AI28" s="34"/>
      <c r="AJ28" s="34"/>
      <c r="AK28" s="254" t="s">
        <v>44</v>
      </c>
      <c r="AL28" s="254"/>
      <c r="AM28" s="254"/>
      <c r="AN28" s="254"/>
      <c r="AO28" s="254"/>
      <c r="AP28" s="34"/>
      <c r="AQ28" s="34"/>
      <c r="AR28" s="37"/>
      <c r="BE28" s="32"/>
    </row>
    <row r="29" spans="1:71" s="3" customFormat="1" ht="14.45" customHeight="1">
      <c r="B29" s="38"/>
      <c r="C29" s="39"/>
      <c r="D29" s="29" t="s">
        <v>45</v>
      </c>
      <c r="E29" s="39"/>
      <c r="F29" s="29" t="s">
        <v>46</v>
      </c>
      <c r="G29" s="39"/>
      <c r="H29" s="39"/>
      <c r="I29" s="39"/>
      <c r="J29" s="39"/>
      <c r="K29" s="39"/>
      <c r="L29" s="257">
        <v>0.21</v>
      </c>
      <c r="M29" s="256"/>
      <c r="N29" s="256"/>
      <c r="O29" s="256"/>
      <c r="P29" s="256"/>
      <c r="Q29" s="39"/>
      <c r="R29" s="39"/>
      <c r="S29" s="39"/>
      <c r="T29" s="39"/>
      <c r="U29" s="39"/>
      <c r="V29" s="39"/>
      <c r="W29" s="255">
        <f>ROUND(AZ94, 2)</f>
        <v>0</v>
      </c>
      <c r="X29" s="256"/>
      <c r="Y29" s="256"/>
      <c r="Z29" s="256"/>
      <c r="AA29" s="256"/>
      <c r="AB29" s="256"/>
      <c r="AC29" s="256"/>
      <c r="AD29" s="256"/>
      <c r="AE29" s="256"/>
      <c r="AF29" s="39"/>
      <c r="AG29" s="39"/>
      <c r="AH29" s="39"/>
      <c r="AI29" s="39"/>
      <c r="AJ29" s="39"/>
      <c r="AK29" s="255">
        <f>ROUND(AV94, 2)</f>
        <v>0</v>
      </c>
      <c r="AL29" s="256"/>
      <c r="AM29" s="256"/>
      <c r="AN29" s="256"/>
      <c r="AO29" s="256"/>
      <c r="AP29" s="39"/>
      <c r="AQ29" s="39"/>
      <c r="AR29" s="40"/>
    </row>
    <row r="30" spans="1:71" s="3" customFormat="1" ht="14.45" customHeight="1">
      <c r="B30" s="38"/>
      <c r="C30" s="39"/>
      <c r="D30" s="39"/>
      <c r="E30" s="39"/>
      <c r="F30" s="29" t="s">
        <v>47</v>
      </c>
      <c r="G30" s="39"/>
      <c r="H30" s="39"/>
      <c r="I30" s="39"/>
      <c r="J30" s="39"/>
      <c r="K30" s="39"/>
      <c r="L30" s="257">
        <v>0.15</v>
      </c>
      <c r="M30" s="256"/>
      <c r="N30" s="256"/>
      <c r="O30" s="256"/>
      <c r="P30" s="256"/>
      <c r="Q30" s="39"/>
      <c r="R30" s="39"/>
      <c r="S30" s="39"/>
      <c r="T30" s="39"/>
      <c r="U30" s="39"/>
      <c r="V30" s="39"/>
      <c r="W30" s="255">
        <f>ROUND(BA94, 2)</f>
        <v>0</v>
      </c>
      <c r="X30" s="256"/>
      <c r="Y30" s="256"/>
      <c r="Z30" s="256"/>
      <c r="AA30" s="256"/>
      <c r="AB30" s="256"/>
      <c r="AC30" s="256"/>
      <c r="AD30" s="256"/>
      <c r="AE30" s="256"/>
      <c r="AF30" s="39"/>
      <c r="AG30" s="39"/>
      <c r="AH30" s="39"/>
      <c r="AI30" s="39"/>
      <c r="AJ30" s="39"/>
      <c r="AK30" s="255">
        <f>ROUND(AW94, 2)</f>
        <v>0</v>
      </c>
      <c r="AL30" s="256"/>
      <c r="AM30" s="256"/>
      <c r="AN30" s="256"/>
      <c r="AO30" s="256"/>
      <c r="AP30" s="39"/>
      <c r="AQ30" s="39"/>
      <c r="AR30" s="40"/>
    </row>
    <row r="31" spans="1:71" s="3" customFormat="1" ht="14.45" hidden="1" customHeight="1">
      <c r="B31" s="38"/>
      <c r="C31" s="39"/>
      <c r="D31" s="39"/>
      <c r="E31" s="39"/>
      <c r="F31" s="29" t="s">
        <v>48</v>
      </c>
      <c r="G31" s="39"/>
      <c r="H31" s="39"/>
      <c r="I31" s="39"/>
      <c r="J31" s="39"/>
      <c r="K31" s="39"/>
      <c r="L31" s="257">
        <v>0.21</v>
      </c>
      <c r="M31" s="256"/>
      <c r="N31" s="256"/>
      <c r="O31" s="256"/>
      <c r="P31" s="256"/>
      <c r="Q31" s="39"/>
      <c r="R31" s="39"/>
      <c r="S31" s="39"/>
      <c r="T31" s="39"/>
      <c r="U31" s="39"/>
      <c r="V31" s="39"/>
      <c r="W31" s="255">
        <f>ROUND(BB94, 2)</f>
        <v>0</v>
      </c>
      <c r="X31" s="256"/>
      <c r="Y31" s="256"/>
      <c r="Z31" s="256"/>
      <c r="AA31" s="256"/>
      <c r="AB31" s="256"/>
      <c r="AC31" s="256"/>
      <c r="AD31" s="256"/>
      <c r="AE31" s="256"/>
      <c r="AF31" s="39"/>
      <c r="AG31" s="39"/>
      <c r="AH31" s="39"/>
      <c r="AI31" s="39"/>
      <c r="AJ31" s="39"/>
      <c r="AK31" s="255">
        <v>0</v>
      </c>
      <c r="AL31" s="256"/>
      <c r="AM31" s="256"/>
      <c r="AN31" s="256"/>
      <c r="AO31" s="256"/>
      <c r="AP31" s="39"/>
      <c r="AQ31" s="39"/>
      <c r="AR31" s="40"/>
    </row>
    <row r="32" spans="1:71" s="3" customFormat="1" ht="14.45" hidden="1" customHeight="1">
      <c r="B32" s="38"/>
      <c r="C32" s="39"/>
      <c r="D32" s="39"/>
      <c r="E32" s="39"/>
      <c r="F32" s="29" t="s">
        <v>49</v>
      </c>
      <c r="G32" s="39"/>
      <c r="H32" s="39"/>
      <c r="I32" s="39"/>
      <c r="J32" s="39"/>
      <c r="K32" s="39"/>
      <c r="L32" s="257">
        <v>0.15</v>
      </c>
      <c r="M32" s="256"/>
      <c r="N32" s="256"/>
      <c r="O32" s="256"/>
      <c r="P32" s="256"/>
      <c r="Q32" s="39"/>
      <c r="R32" s="39"/>
      <c r="S32" s="39"/>
      <c r="T32" s="39"/>
      <c r="U32" s="39"/>
      <c r="V32" s="39"/>
      <c r="W32" s="255">
        <f>ROUND(BC94, 2)</f>
        <v>0</v>
      </c>
      <c r="X32" s="256"/>
      <c r="Y32" s="256"/>
      <c r="Z32" s="256"/>
      <c r="AA32" s="256"/>
      <c r="AB32" s="256"/>
      <c r="AC32" s="256"/>
      <c r="AD32" s="256"/>
      <c r="AE32" s="256"/>
      <c r="AF32" s="39"/>
      <c r="AG32" s="39"/>
      <c r="AH32" s="39"/>
      <c r="AI32" s="39"/>
      <c r="AJ32" s="39"/>
      <c r="AK32" s="255">
        <v>0</v>
      </c>
      <c r="AL32" s="256"/>
      <c r="AM32" s="256"/>
      <c r="AN32" s="256"/>
      <c r="AO32" s="256"/>
      <c r="AP32" s="39"/>
      <c r="AQ32" s="39"/>
      <c r="AR32" s="40"/>
    </row>
    <row r="33" spans="1:57" s="3" customFormat="1" ht="14.45" hidden="1" customHeight="1">
      <c r="B33" s="38"/>
      <c r="C33" s="39"/>
      <c r="D33" s="39"/>
      <c r="E33" s="39"/>
      <c r="F33" s="29" t="s">
        <v>50</v>
      </c>
      <c r="G33" s="39"/>
      <c r="H33" s="39"/>
      <c r="I33" s="39"/>
      <c r="J33" s="39"/>
      <c r="K33" s="39"/>
      <c r="L33" s="257">
        <v>0</v>
      </c>
      <c r="M33" s="256"/>
      <c r="N33" s="256"/>
      <c r="O33" s="256"/>
      <c r="P33" s="256"/>
      <c r="Q33" s="39"/>
      <c r="R33" s="39"/>
      <c r="S33" s="39"/>
      <c r="T33" s="39"/>
      <c r="U33" s="39"/>
      <c r="V33" s="39"/>
      <c r="W33" s="255">
        <f>ROUND(BD94, 2)</f>
        <v>0</v>
      </c>
      <c r="X33" s="256"/>
      <c r="Y33" s="256"/>
      <c r="Z33" s="256"/>
      <c r="AA33" s="256"/>
      <c r="AB33" s="256"/>
      <c r="AC33" s="256"/>
      <c r="AD33" s="256"/>
      <c r="AE33" s="256"/>
      <c r="AF33" s="39"/>
      <c r="AG33" s="39"/>
      <c r="AH33" s="39"/>
      <c r="AI33" s="39"/>
      <c r="AJ33" s="39"/>
      <c r="AK33" s="255">
        <v>0</v>
      </c>
      <c r="AL33" s="256"/>
      <c r="AM33" s="256"/>
      <c r="AN33" s="256"/>
      <c r="AO33" s="256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51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52</v>
      </c>
      <c r="U35" s="43"/>
      <c r="V35" s="43"/>
      <c r="W35" s="43"/>
      <c r="X35" s="258" t="s">
        <v>53</v>
      </c>
      <c r="Y35" s="259"/>
      <c r="Z35" s="259"/>
      <c r="AA35" s="259"/>
      <c r="AB35" s="259"/>
      <c r="AC35" s="43"/>
      <c r="AD35" s="43"/>
      <c r="AE35" s="43"/>
      <c r="AF35" s="43"/>
      <c r="AG35" s="43"/>
      <c r="AH35" s="43"/>
      <c r="AI35" s="43"/>
      <c r="AJ35" s="43"/>
      <c r="AK35" s="260">
        <f>SUM(AK26:AK33)</f>
        <v>0</v>
      </c>
      <c r="AL35" s="259"/>
      <c r="AM35" s="259"/>
      <c r="AN35" s="259"/>
      <c r="AO35" s="261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5"/>
      <c r="C49" s="46"/>
      <c r="D49" s="47" t="s">
        <v>54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55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2"/>
      <c r="B60" s="33"/>
      <c r="C60" s="34"/>
      <c r="D60" s="50" t="s">
        <v>56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57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56</v>
      </c>
      <c r="AI60" s="36"/>
      <c r="AJ60" s="36"/>
      <c r="AK60" s="36"/>
      <c r="AL60" s="36"/>
      <c r="AM60" s="50" t="s">
        <v>57</v>
      </c>
      <c r="AN60" s="36"/>
      <c r="AO60" s="36"/>
      <c r="AP60" s="34"/>
      <c r="AQ60" s="34"/>
      <c r="AR60" s="37"/>
      <c r="BE60" s="32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2"/>
      <c r="B64" s="33"/>
      <c r="C64" s="34"/>
      <c r="D64" s="47" t="s">
        <v>58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59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2"/>
      <c r="B75" s="33"/>
      <c r="C75" s="34"/>
      <c r="D75" s="50" t="s">
        <v>56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57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56</v>
      </c>
      <c r="AI75" s="36"/>
      <c r="AJ75" s="36"/>
      <c r="AK75" s="36"/>
      <c r="AL75" s="36"/>
      <c r="AM75" s="50" t="s">
        <v>57</v>
      </c>
      <c r="AN75" s="36"/>
      <c r="AO75" s="36"/>
      <c r="AP75" s="34"/>
      <c r="AQ75" s="34"/>
      <c r="AR75" s="37"/>
      <c r="BE75" s="32"/>
    </row>
    <row r="76" spans="1:57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4" t="s">
        <v>60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9" t="s">
        <v>12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22-21-03-NS-00-HOF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14</v>
      </c>
      <c r="D85" s="61"/>
      <c r="E85" s="61"/>
      <c r="F85" s="61"/>
      <c r="G85" s="61"/>
      <c r="H85" s="61"/>
      <c r="I85" s="61"/>
      <c r="J85" s="61"/>
      <c r="K85" s="61"/>
      <c r="L85" s="282" t="str">
        <f>K6</f>
        <v>OPRAVA FASÁDY BUDOVY MěÚ č.p. 640 v HOŘOVICÍCH</v>
      </c>
      <c r="M85" s="283"/>
      <c r="N85" s="283"/>
      <c r="O85" s="283"/>
      <c r="P85" s="283"/>
      <c r="Q85" s="283"/>
      <c r="R85" s="283"/>
      <c r="S85" s="283"/>
      <c r="T85" s="283"/>
      <c r="U85" s="283"/>
      <c r="V85" s="283"/>
      <c r="W85" s="283"/>
      <c r="X85" s="283"/>
      <c r="Y85" s="283"/>
      <c r="Z85" s="283"/>
      <c r="AA85" s="283"/>
      <c r="AB85" s="283"/>
      <c r="AC85" s="283"/>
      <c r="AD85" s="283"/>
      <c r="AE85" s="283"/>
      <c r="AF85" s="283"/>
      <c r="AG85" s="283"/>
      <c r="AH85" s="283"/>
      <c r="AI85" s="283"/>
      <c r="AJ85" s="283"/>
      <c r="AK85" s="283"/>
      <c r="AL85" s="283"/>
      <c r="AM85" s="283"/>
      <c r="AN85" s="283"/>
      <c r="AO85" s="283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9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Hořovice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22</v>
      </c>
      <c r="AJ87" s="34"/>
      <c r="AK87" s="34"/>
      <c r="AL87" s="34"/>
      <c r="AM87" s="262" t="str">
        <f>IF(AN8= "","",AN8)</f>
        <v>3. 3. 2021</v>
      </c>
      <c r="AN87" s="262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40.15" customHeight="1">
      <c r="A89" s="32"/>
      <c r="B89" s="33"/>
      <c r="C89" s="29" t="s">
        <v>26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Město Hořovice,Palackého nám.2,268 01 Hořovice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32</v>
      </c>
      <c r="AJ89" s="34"/>
      <c r="AK89" s="34"/>
      <c r="AL89" s="34"/>
      <c r="AM89" s="263" t="str">
        <f>IF(E17="","",E17)</f>
        <v>SPEKTRA PRO s.r.o.,V Hlinkách 1548,266 01 Beroun</v>
      </c>
      <c r="AN89" s="264"/>
      <c r="AO89" s="264"/>
      <c r="AP89" s="264"/>
      <c r="AQ89" s="34"/>
      <c r="AR89" s="37"/>
      <c r="AS89" s="265" t="s">
        <v>61</v>
      </c>
      <c r="AT89" s="266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9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IF(E14="","",E14)</f>
        <v>bude vybrán dle VŘ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37</v>
      </c>
      <c r="AJ90" s="34"/>
      <c r="AK90" s="34"/>
      <c r="AL90" s="34"/>
      <c r="AM90" s="263" t="str">
        <f>IF(E20="","",E20)</f>
        <v>pí. Lenka Dejdarová</v>
      </c>
      <c r="AN90" s="264"/>
      <c r="AO90" s="264"/>
      <c r="AP90" s="264"/>
      <c r="AQ90" s="34"/>
      <c r="AR90" s="37"/>
      <c r="AS90" s="267"/>
      <c r="AT90" s="268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9"/>
      <c r="AT91" s="270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77" t="s">
        <v>62</v>
      </c>
      <c r="D92" s="278"/>
      <c r="E92" s="278"/>
      <c r="F92" s="278"/>
      <c r="G92" s="278"/>
      <c r="H92" s="71"/>
      <c r="I92" s="279" t="s">
        <v>63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80" t="s">
        <v>64</v>
      </c>
      <c r="AH92" s="278"/>
      <c r="AI92" s="278"/>
      <c r="AJ92" s="278"/>
      <c r="AK92" s="278"/>
      <c r="AL92" s="278"/>
      <c r="AM92" s="278"/>
      <c r="AN92" s="279" t="s">
        <v>65</v>
      </c>
      <c r="AO92" s="278"/>
      <c r="AP92" s="281"/>
      <c r="AQ92" s="72" t="s">
        <v>66</v>
      </c>
      <c r="AR92" s="37"/>
      <c r="AS92" s="73" t="s">
        <v>67</v>
      </c>
      <c r="AT92" s="74" t="s">
        <v>68</v>
      </c>
      <c r="AU92" s="74" t="s">
        <v>69</v>
      </c>
      <c r="AV92" s="74" t="s">
        <v>70</v>
      </c>
      <c r="AW92" s="74" t="s">
        <v>71</v>
      </c>
      <c r="AX92" s="74" t="s">
        <v>72</v>
      </c>
      <c r="AY92" s="74" t="s">
        <v>73</v>
      </c>
      <c r="AZ92" s="74" t="s">
        <v>74</v>
      </c>
      <c r="BA92" s="74" t="s">
        <v>75</v>
      </c>
      <c r="BB92" s="74" t="s">
        <v>76</v>
      </c>
      <c r="BC92" s="74" t="s">
        <v>77</v>
      </c>
      <c r="BD92" s="75" t="s">
        <v>78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79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75">
        <f>ROUND(SUM(AG95:AG96),2)</f>
        <v>0</v>
      </c>
      <c r="AH94" s="275"/>
      <c r="AI94" s="275"/>
      <c r="AJ94" s="275"/>
      <c r="AK94" s="275"/>
      <c r="AL94" s="275"/>
      <c r="AM94" s="275"/>
      <c r="AN94" s="276">
        <f>SUM(AG94,AT94)</f>
        <v>0</v>
      </c>
      <c r="AO94" s="276"/>
      <c r="AP94" s="276"/>
      <c r="AQ94" s="83" t="s">
        <v>1</v>
      </c>
      <c r="AR94" s="84"/>
      <c r="AS94" s="85">
        <f>ROUND(SUM(AS95:AS96),2)</f>
        <v>0</v>
      </c>
      <c r="AT94" s="86">
        <f>ROUND(SUM(AV94:AW94),2)</f>
        <v>0</v>
      </c>
      <c r="AU94" s="87" t="e">
        <f>ROUND(SUM(AU95:AU96),5)</f>
        <v>#REF!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ROUND(SUM(AZ95:AZ96),2)</f>
        <v>0</v>
      </c>
      <c r="BA94" s="86">
        <f>ROUND(SUM(BA95:BA96),2)</f>
        <v>0</v>
      </c>
      <c r="BB94" s="86">
        <f>ROUND(SUM(BB95:BB96),2)</f>
        <v>0</v>
      </c>
      <c r="BC94" s="86">
        <f>ROUND(SUM(BC95:BC96),2)</f>
        <v>0</v>
      </c>
      <c r="BD94" s="88">
        <f>ROUND(SUM(BD95:BD96),2)</f>
        <v>0</v>
      </c>
      <c r="BS94" s="89" t="s">
        <v>80</v>
      </c>
      <c r="BT94" s="89" t="s">
        <v>81</v>
      </c>
      <c r="BU94" s="90" t="s">
        <v>82</v>
      </c>
      <c r="BV94" s="89" t="s">
        <v>83</v>
      </c>
      <c r="BW94" s="89" t="s">
        <v>5</v>
      </c>
      <c r="BX94" s="89" t="s">
        <v>84</v>
      </c>
      <c r="CL94" s="89" t="s">
        <v>17</v>
      </c>
    </row>
    <row r="95" spans="1:91" s="7" customFormat="1" ht="37.5" customHeight="1">
      <c r="A95" s="91" t="s">
        <v>85</v>
      </c>
      <c r="B95" s="92"/>
      <c r="C95" s="93"/>
      <c r="D95" s="274" t="s">
        <v>86</v>
      </c>
      <c r="E95" s="274"/>
      <c r="F95" s="274"/>
      <c r="G95" s="274"/>
      <c r="H95" s="274"/>
      <c r="I95" s="94"/>
      <c r="J95" s="274" t="s">
        <v>87</v>
      </c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72">
        <f>'22-21-03-PR-00-HOF1 - Zat...'!J96</f>
        <v>0</v>
      </c>
      <c r="AH95" s="273"/>
      <c r="AI95" s="273"/>
      <c r="AJ95" s="273"/>
      <c r="AK95" s="273"/>
      <c r="AL95" s="273"/>
      <c r="AM95" s="273"/>
      <c r="AN95" s="272">
        <f>SUM(AG95,AT95)</f>
        <v>0</v>
      </c>
      <c r="AO95" s="273"/>
      <c r="AP95" s="273"/>
      <c r="AQ95" s="95" t="s">
        <v>88</v>
      </c>
      <c r="AR95" s="96"/>
      <c r="AS95" s="97">
        <v>0</v>
      </c>
      <c r="AT95" s="98">
        <f>ROUND(SUM(AV95:AW95),2)</f>
        <v>0</v>
      </c>
      <c r="AU95" s="99" t="e">
        <f>'22-21-03-PR-00-HOF1 - Zat...'!P138</f>
        <v>#REF!</v>
      </c>
      <c r="AV95" s="98">
        <f>'22-21-03-PR-00-HOF1 - Zat...'!J33</f>
        <v>0</v>
      </c>
      <c r="AW95" s="98">
        <f>'22-21-03-PR-00-HOF1 - Zat...'!J34</f>
        <v>0</v>
      </c>
      <c r="AX95" s="98">
        <f>'22-21-03-PR-00-HOF1 - Zat...'!J35</f>
        <v>0</v>
      </c>
      <c r="AY95" s="98">
        <f>'22-21-03-PR-00-HOF1 - Zat...'!J36</f>
        <v>0</v>
      </c>
      <c r="AZ95" s="98">
        <f>'22-21-03-PR-00-HOF1 - Zat...'!F33</f>
        <v>0</v>
      </c>
      <c r="BA95" s="98">
        <f>'22-21-03-PR-00-HOF1 - Zat...'!F34</f>
        <v>0</v>
      </c>
      <c r="BB95" s="98">
        <f>'22-21-03-PR-00-HOF1 - Zat...'!F35</f>
        <v>0</v>
      </c>
      <c r="BC95" s="98">
        <f>'22-21-03-PR-00-HOF1 - Zat...'!F36</f>
        <v>0</v>
      </c>
      <c r="BD95" s="100">
        <f>'22-21-03-PR-00-HOF1 - Zat...'!F37</f>
        <v>0</v>
      </c>
      <c r="BT95" s="101" t="s">
        <v>19</v>
      </c>
      <c r="BV95" s="101" t="s">
        <v>83</v>
      </c>
      <c r="BW95" s="101" t="s">
        <v>89</v>
      </c>
      <c r="BX95" s="101" t="s">
        <v>5</v>
      </c>
      <c r="CL95" s="101" t="s">
        <v>17</v>
      </c>
      <c r="CM95" s="101" t="s">
        <v>90</v>
      </c>
    </row>
    <row r="96" spans="1:91" s="7" customFormat="1" ht="37.5" customHeight="1">
      <c r="A96" s="91" t="s">
        <v>85</v>
      </c>
      <c r="B96" s="92"/>
      <c r="C96" s="93"/>
      <c r="D96" s="274" t="s">
        <v>91</v>
      </c>
      <c r="E96" s="274"/>
      <c r="F96" s="274"/>
      <c r="G96" s="274"/>
      <c r="H96" s="274"/>
      <c r="I96" s="94"/>
      <c r="J96" s="274" t="s">
        <v>92</v>
      </c>
      <c r="K96" s="274"/>
      <c r="L96" s="274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F96" s="274"/>
      <c r="AG96" s="272">
        <f>'22-21-03-PR-00-HOF2 - Ost...'!J30</f>
        <v>0</v>
      </c>
      <c r="AH96" s="273"/>
      <c r="AI96" s="273"/>
      <c r="AJ96" s="273"/>
      <c r="AK96" s="273"/>
      <c r="AL96" s="273"/>
      <c r="AM96" s="273"/>
      <c r="AN96" s="272">
        <f>SUM(AG96,AT96)</f>
        <v>0</v>
      </c>
      <c r="AO96" s="273"/>
      <c r="AP96" s="273"/>
      <c r="AQ96" s="95" t="s">
        <v>88</v>
      </c>
      <c r="AR96" s="96"/>
      <c r="AS96" s="102">
        <v>0</v>
      </c>
      <c r="AT96" s="103">
        <f>ROUND(SUM(AV96:AW96),2)</f>
        <v>0</v>
      </c>
      <c r="AU96" s="104">
        <f>'22-21-03-PR-00-HOF2 - Ost...'!P119</f>
        <v>0</v>
      </c>
      <c r="AV96" s="103">
        <f>'22-21-03-PR-00-HOF2 - Ost...'!J33</f>
        <v>0</v>
      </c>
      <c r="AW96" s="103">
        <f>'22-21-03-PR-00-HOF2 - Ost...'!J34</f>
        <v>0</v>
      </c>
      <c r="AX96" s="103">
        <f>'22-21-03-PR-00-HOF2 - Ost...'!J35</f>
        <v>0</v>
      </c>
      <c r="AY96" s="103">
        <f>'22-21-03-PR-00-HOF2 - Ost...'!J36</f>
        <v>0</v>
      </c>
      <c r="AZ96" s="103">
        <f>'22-21-03-PR-00-HOF2 - Ost...'!F33</f>
        <v>0</v>
      </c>
      <c r="BA96" s="103">
        <f>'22-21-03-PR-00-HOF2 - Ost...'!F34</f>
        <v>0</v>
      </c>
      <c r="BB96" s="103">
        <f>'22-21-03-PR-00-HOF2 - Ost...'!F35</f>
        <v>0</v>
      </c>
      <c r="BC96" s="103">
        <f>'22-21-03-PR-00-HOF2 - Ost...'!F36</f>
        <v>0</v>
      </c>
      <c r="BD96" s="105">
        <f>'22-21-03-PR-00-HOF2 - Ost...'!F37</f>
        <v>0</v>
      </c>
      <c r="BT96" s="101" t="s">
        <v>19</v>
      </c>
      <c r="BV96" s="101" t="s">
        <v>83</v>
      </c>
      <c r="BW96" s="101" t="s">
        <v>93</v>
      </c>
      <c r="BX96" s="101" t="s">
        <v>5</v>
      </c>
      <c r="CL96" s="101" t="s">
        <v>17</v>
      </c>
      <c r="CM96" s="101" t="s">
        <v>90</v>
      </c>
    </row>
    <row r="97" spans="1:5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formatColumns="0" formatRows="0"/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22-21-03-PR-00-HOF1 - Zat...'!C2" display="/" xr:uid="{00000000-0004-0000-0000-000000000000}"/>
    <hyperlink ref="A96" location="'22-21-03-PR-00-HOF2 - Ost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861"/>
  <sheetViews>
    <sheetView showGridLines="0" tabSelected="1" topLeftCell="A206" workbookViewId="0">
      <selection activeCell="F372" sqref="F37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3"/>
    </row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8" t="s">
        <v>89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90</v>
      </c>
    </row>
    <row r="4" spans="1:46" s="1" customFormat="1" ht="24.95" customHeight="1">
      <c r="B4" s="21"/>
      <c r="D4" s="108" t="s">
        <v>94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26.25" customHeight="1">
      <c r="B7" s="21"/>
      <c r="E7" s="287" t="str">
        <f>'Rekapitulace stavby'!K6</f>
        <v>OPRAVA FASÁDY BUDOVY MěÚ č.p. 640 v HOŘOVICÍCH</v>
      </c>
      <c r="F7" s="288"/>
      <c r="G7" s="288"/>
      <c r="H7" s="288"/>
      <c r="L7" s="21"/>
    </row>
    <row r="8" spans="1:46" s="2" customFormat="1" ht="12" customHeight="1">
      <c r="A8" s="32"/>
      <c r="B8" s="37"/>
      <c r="C8" s="32"/>
      <c r="D8" s="110" t="s">
        <v>95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7"/>
      <c r="C9" s="32"/>
      <c r="D9" s="32"/>
      <c r="E9" s="289" t="s">
        <v>1031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16</v>
      </c>
      <c r="E11" s="32"/>
      <c r="F11" s="111" t="s">
        <v>17</v>
      </c>
      <c r="G11" s="32"/>
      <c r="H11" s="32"/>
      <c r="I11" s="110" t="s">
        <v>18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3. 3. 2021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28</v>
      </c>
      <c r="F15" s="32"/>
      <c r="G15" s="32"/>
      <c r="H15" s="32"/>
      <c r="I15" s="110" t="s">
        <v>29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27</v>
      </c>
      <c r="J17" s="111" t="s">
        <v>1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111" t="s">
        <v>31</v>
      </c>
      <c r="F18" s="32"/>
      <c r="G18" s="32"/>
      <c r="H18" s="32"/>
      <c r="I18" s="110" t="s">
        <v>29</v>
      </c>
      <c r="J18" s="111" t="s">
        <v>1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27</v>
      </c>
      <c r="J20" s="111" t="s">
        <v>33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34</v>
      </c>
      <c r="F21" s="32"/>
      <c r="G21" s="32"/>
      <c r="H21" s="32"/>
      <c r="I21" s="110" t="s">
        <v>29</v>
      </c>
      <c r="J21" s="111" t="s">
        <v>35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37</v>
      </c>
      <c r="E23" s="32"/>
      <c r="F23" s="32"/>
      <c r="G23" s="32"/>
      <c r="H23" s="32"/>
      <c r="I23" s="110" t="s">
        <v>27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38</v>
      </c>
      <c r="F24" s="32"/>
      <c r="G24" s="32"/>
      <c r="H24" s="32"/>
      <c r="I24" s="110" t="s">
        <v>29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39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23.25" customHeight="1">
      <c r="A27" s="113"/>
      <c r="B27" s="114"/>
      <c r="C27" s="113"/>
      <c r="D27" s="113"/>
      <c r="E27" s="291" t="s">
        <v>40</v>
      </c>
      <c r="F27" s="291"/>
      <c r="G27" s="291"/>
      <c r="H27" s="29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41</v>
      </c>
      <c r="E30" s="32"/>
      <c r="F30" s="32"/>
      <c r="G30" s="32"/>
      <c r="H30" s="32"/>
      <c r="I30" s="32"/>
      <c r="J30" s="118">
        <f>ROUND(J138,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43</v>
      </c>
      <c r="G32" s="32"/>
      <c r="H32" s="32"/>
      <c r="I32" s="119" t="s">
        <v>42</v>
      </c>
      <c r="J32" s="119" t="s">
        <v>44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45</v>
      </c>
      <c r="E33" s="110" t="s">
        <v>46</v>
      </c>
      <c r="F33" s="121">
        <f>ROUND((SUM(BE138:BE860)),  2)</f>
        <v>0</v>
      </c>
      <c r="G33" s="32"/>
      <c r="H33" s="32"/>
      <c r="I33" s="122">
        <v>0.21</v>
      </c>
      <c r="J33" s="121">
        <f>ROUND(((SUM(BE138:BE860))*I33),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47</v>
      </c>
      <c r="F34" s="121">
        <f>ROUND((SUM(BF138:BF860)),  2)</f>
        <v>0</v>
      </c>
      <c r="G34" s="32"/>
      <c r="H34" s="32"/>
      <c r="I34" s="122">
        <v>0.15</v>
      </c>
      <c r="J34" s="121">
        <f>ROUND(((SUM(BF138:BF860))*I34),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48</v>
      </c>
      <c r="F35" s="121">
        <f>ROUND((SUM(BG138:BG860)),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49</v>
      </c>
      <c r="F36" s="121">
        <f>ROUND((SUM(BH138:BH860)),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50</v>
      </c>
      <c r="F37" s="121">
        <f>ROUND((SUM(BI138:BI860)),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54</v>
      </c>
      <c r="E50" s="131"/>
      <c r="F50" s="131"/>
      <c r="G50" s="130" t="s">
        <v>55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56</v>
      </c>
      <c r="E61" s="133"/>
      <c r="F61" s="134" t="s">
        <v>57</v>
      </c>
      <c r="G61" s="132" t="s">
        <v>56</v>
      </c>
      <c r="H61" s="133"/>
      <c r="I61" s="133"/>
      <c r="J61" s="135" t="s">
        <v>57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58</v>
      </c>
      <c r="E65" s="136"/>
      <c r="F65" s="136"/>
      <c r="G65" s="130" t="s">
        <v>59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56</v>
      </c>
      <c r="E76" s="133"/>
      <c r="F76" s="134" t="s">
        <v>57</v>
      </c>
      <c r="G76" s="132" t="s">
        <v>56</v>
      </c>
      <c r="H76" s="133"/>
      <c r="I76" s="133"/>
      <c r="J76" s="135" t="s">
        <v>57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96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4"/>
      <c r="D85" s="34"/>
      <c r="E85" s="284" t="str">
        <f>E7</f>
        <v>OPRAVA FASÁDY BUDOVY MěÚ č.p. 640 v HOŘOVICÍCH</v>
      </c>
      <c r="F85" s="285"/>
      <c r="G85" s="285"/>
      <c r="H85" s="285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95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4"/>
      <c r="D87" s="34"/>
      <c r="E87" s="282" t="str">
        <f>E9</f>
        <v>22-21-03-PR-00-HOF1 - Oprava fasády vč. prací souvisejících</v>
      </c>
      <c r="F87" s="286"/>
      <c r="G87" s="286"/>
      <c r="H87" s="28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20</v>
      </c>
      <c r="D89" s="34"/>
      <c r="E89" s="34"/>
      <c r="F89" s="27" t="str">
        <f>F12</f>
        <v>Hořovice</v>
      </c>
      <c r="G89" s="34"/>
      <c r="H89" s="34"/>
      <c r="I89" s="29" t="s">
        <v>22</v>
      </c>
      <c r="J89" s="64" t="str">
        <f>IF(J12="","",J12)</f>
        <v>3. 3. 2021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9" t="s">
        <v>26</v>
      </c>
      <c r="D91" s="34"/>
      <c r="E91" s="34"/>
      <c r="F91" s="27" t="str">
        <f>E15</f>
        <v>Město Hořovice,Palackého nám.2,268 01 Hořovice</v>
      </c>
      <c r="G91" s="34"/>
      <c r="H91" s="34"/>
      <c r="I91" s="29" t="s">
        <v>32</v>
      </c>
      <c r="J91" s="30" t="str">
        <f>E21</f>
        <v>SPEKTRA PRO s.r.o.,V Hlinkách 1548,266 01 Beroun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9" t="s">
        <v>30</v>
      </c>
      <c r="D92" s="34"/>
      <c r="E92" s="34"/>
      <c r="F92" s="27" t="str">
        <f>IF(E18="","",E18)</f>
        <v>bude vybrán dle VŘ</v>
      </c>
      <c r="G92" s="34"/>
      <c r="H92" s="34"/>
      <c r="I92" s="29" t="s">
        <v>37</v>
      </c>
      <c r="J92" s="30" t="str">
        <f>E24</f>
        <v>pí. Lenka Dejdarová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97</v>
      </c>
      <c r="D94" s="142"/>
      <c r="E94" s="142"/>
      <c r="F94" s="142"/>
      <c r="G94" s="142"/>
      <c r="H94" s="142"/>
      <c r="I94" s="142"/>
      <c r="J94" s="143" t="s">
        <v>98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99</v>
      </c>
      <c r="D96" s="34"/>
      <c r="E96" s="34"/>
      <c r="F96" s="34"/>
      <c r="G96" s="34"/>
      <c r="H96" s="34"/>
      <c r="I96" s="34"/>
      <c r="J96" s="82">
        <f>J97+J106+J117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100</v>
      </c>
    </row>
    <row r="97" spans="2:12" s="9" customFormat="1" ht="24.95" customHeight="1">
      <c r="B97" s="145"/>
      <c r="C97" s="146"/>
      <c r="D97" s="147" t="s">
        <v>101</v>
      </c>
      <c r="E97" s="148"/>
      <c r="F97" s="148"/>
      <c r="G97" s="148"/>
      <c r="H97" s="148"/>
      <c r="I97" s="148"/>
      <c r="J97" s="149">
        <f>J139</f>
        <v>0</v>
      </c>
      <c r="K97" s="146"/>
      <c r="L97" s="150"/>
    </row>
    <row r="98" spans="2:12" s="10" customFormat="1" ht="19.899999999999999" customHeight="1">
      <c r="B98" s="151"/>
      <c r="C98" s="152"/>
      <c r="D98" s="153" t="s">
        <v>102</v>
      </c>
      <c r="E98" s="154"/>
      <c r="F98" s="154"/>
      <c r="G98" s="154"/>
      <c r="H98" s="154"/>
      <c r="I98" s="154"/>
      <c r="J98" s="155">
        <f>J140</f>
        <v>0</v>
      </c>
      <c r="K98" s="152"/>
      <c r="L98" s="156"/>
    </row>
    <row r="99" spans="2:12" s="10" customFormat="1" ht="19.899999999999999" customHeight="1">
      <c r="B99" s="151"/>
      <c r="C99" s="152"/>
      <c r="D99" s="153" t="s">
        <v>103</v>
      </c>
      <c r="E99" s="154"/>
      <c r="F99" s="154"/>
      <c r="G99" s="154"/>
      <c r="H99" s="154"/>
      <c r="I99" s="154"/>
      <c r="J99" s="155">
        <f>J165</f>
        <v>0</v>
      </c>
      <c r="K99" s="152"/>
      <c r="L99" s="156"/>
    </row>
    <row r="100" spans="2:12" s="10" customFormat="1" ht="19.899999999999999" customHeight="1">
      <c r="B100" s="151"/>
      <c r="C100" s="152"/>
      <c r="D100" s="153" t="s">
        <v>104</v>
      </c>
      <c r="E100" s="154"/>
      <c r="F100" s="154"/>
      <c r="G100" s="154"/>
      <c r="H100" s="154"/>
      <c r="I100" s="154"/>
      <c r="J100" s="155">
        <f>J178</f>
        <v>0</v>
      </c>
      <c r="K100" s="152"/>
      <c r="L100" s="156"/>
    </row>
    <row r="101" spans="2:12" s="10" customFormat="1" ht="19.899999999999999" customHeight="1">
      <c r="B101" s="151"/>
      <c r="C101" s="152"/>
      <c r="D101" s="153" t="s">
        <v>105</v>
      </c>
      <c r="E101" s="154"/>
      <c r="F101" s="154"/>
      <c r="G101" s="154"/>
      <c r="H101" s="154"/>
      <c r="I101" s="154"/>
      <c r="J101" s="155">
        <f>J181</f>
        <v>0</v>
      </c>
      <c r="K101" s="152"/>
      <c r="L101" s="156"/>
    </row>
    <row r="102" spans="2:12" s="10" customFormat="1" ht="19.899999999999999" customHeight="1">
      <c r="B102" s="151"/>
      <c r="C102" s="152"/>
      <c r="D102" s="153" t="s">
        <v>106</v>
      </c>
      <c r="E102" s="154"/>
      <c r="F102" s="154"/>
      <c r="G102" s="154"/>
      <c r="H102" s="154"/>
      <c r="I102" s="154"/>
      <c r="J102" s="155">
        <f>J196</f>
        <v>0</v>
      </c>
      <c r="K102" s="152"/>
      <c r="L102" s="156"/>
    </row>
    <row r="103" spans="2:12" s="10" customFormat="1" ht="19.899999999999999" customHeight="1">
      <c r="B103" s="151"/>
      <c r="C103" s="152"/>
      <c r="D103" s="153" t="s">
        <v>107</v>
      </c>
      <c r="E103" s="154"/>
      <c r="F103" s="154"/>
      <c r="G103" s="154"/>
      <c r="H103" s="154"/>
      <c r="I103" s="154"/>
      <c r="J103" s="155">
        <f>J516</f>
        <v>0</v>
      </c>
      <c r="K103" s="152"/>
      <c r="L103" s="156"/>
    </row>
    <row r="104" spans="2:12" s="10" customFormat="1" ht="19.899999999999999" customHeight="1">
      <c r="B104" s="151"/>
      <c r="C104" s="152"/>
      <c r="D104" s="153" t="s">
        <v>108</v>
      </c>
      <c r="E104" s="154"/>
      <c r="F104" s="154"/>
      <c r="G104" s="154"/>
      <c r="H104" s="154"/>
      <c r="I104" s="154"/>
      <c r="J104" s="155">
        <f>J653</f>
        <v>0</v>
      </c>
      <c r="K104" s="152"/>
      <c r="L104" s="156"/>
    </row>
    <row r="105" spans="2:12" s="10" customFormat="1" ht="19.899999999999999" customHeight="1">
      <c r="B105" s="151"/>
      <c r="C105" s="152"/>
      <c r="D105" s="153" t="s">
        <v>109</v>
      </c>
      <c r="E105" s="154"/>
      <c r="F105" s="154"/>
      <c r="G105" s="154"/>
      <c r="H105" s="154"/>
      <c r="I105" s="154"/>
      <c r="J105" s="155">
        <f>J670</f>
        <v>0</v>
      </c>
      <c r="K105" s="152"/>
      <c r="L105" s="156"/>
    </row>
    <row r="106" spans="2:12" s="9" customFormat="1" ht="24.95" customHeight="1">
      <c r="B106" s="145"/>
      <c r="C106" s="146"/>
      <c r="D106" s="147" t="s">
        <v>110</v>
      </c>
      <c r="E106" s="148"/>
      <c r="F106" s="148"/>
      <c r="G106" s="148"/>
      <c r="H106" s="148"/>
      <c r="I106" s="148"/>
      <c r="J106" s="149">
        <f>J107+J108+J109+J110+J111+J112+J113+J114+J115+J116</f>
        <v>0</v>
      </c>
      <c r="K106" s="146"/>
      <c r="L106" s="150"/>
    </row>
    <row r="107" spans="2:12" s="10" customFormat="1" ht="19.899999999999999" customHeight="1">
      <c r="B107" s="151"/>
      <c r="C107" s="152"/>
      <c r="D107" s="153" t="s">
        <v>111</v>
      </c>
      <c r="E107" s="154"/>
      <c r="F107" s="154"/>
      <c r="G107" s="154"/>
      <c r="H107" s="154"/>
      <c r="I107" s="154"/>
      <c r="J107" s="155">
        <f>J673</f>
        <v>0</v>
      </c>
      <c r="K107" s="152"/>
      <c r="L107" s="156"/>
    </row>
    <row r="108" spans="2:12" s="10" customFormat="1" ht="19.899999999999999" customHeight="1">
      <c r="B108" s="151"/>
      <c r="C108" s="152"/>
      <c r="D108" s="153" t="s">
        <v>112</v>
      </c>
      <c r="E108" s="154"/>
      <c r="F108" s="154"/>
      <c r="G108" s="154"/>
      <c r="H108" s="154"/>
      <c r="I108" s="154"/>
      <c r="J108" s="155">
        <f>J683</f>
        <v>0</v>
      </c>
      <c r="K108" s="152"/>
      <c r="L108" s="156"/>
    </row>
    <row r="109" spans="2:12" s="10" customFormat="1" ht="19.899999999999999" customHeight="1">
      <c r="B109" s="151"/>
      <c r="C109" s="152"/>
      <c r="D109" s="153" t="s">
        <v>113</v>
      </c>
      <c r="E109" s="154"/>
      <c r="F109" s="154"/>
      <c r="G109" s="154"/>
      <c r="H109" s="154"/>
      <c r="I109" s="154"/>
      <c r="J109" s="155">
        <f>J707</f>
        <v>0</v>
      </c>
      <c r="K109" s="152"/>
      <c r="L109" s="156"/>
    </row>
    <row r="110" spans="2:12" s="10" customFormat="1" ht="19.899999999999999" customHeight="1">
      <c r="B110" s="151"/>
      <c r="C110" s="152"/>
      <c r="D110" s="153" t="s">
        <v>114</v>
      </c>
      <c r="E110" s="154"/>
      <c r="F110" s="154"/>
      <c r="G110" s="154"/>
      <c r="H110" s="154"/>
      <c r="I110" s="154"/>
      <c r="J110" s="155">
        <f>J719</f>
        <v>0</v>
      </c>
      <c r="K110" s="152"/>
      <c r="L110" s="156"/>
    </row>
    <row r="111" spans="2:12" s="10" customFormat="1" ht="19.899999999999999" customHeight="1">
      <c r="B111" s="151"/>
      <c r="C111" s="152"/>
      <c r="D111" s="153" t="s">
        <v>115</v>
      </c>
      <c r="E111" s="154"/>
      <c r="F111" s="154"/>
      <c r="G111" s="154"/>
      <c r="H111" s="154"/>
      <c r="I111" s="154"/>
      <c r="J111" s="155">
        <f>J755</f>
        <v>0</v>
      </c>
      <c r="K111" s="152"/>
      <c r="L111" s="156"/>
    </row>
    <row r="112" spans="2:12" s="10" customFormat="1" ht="19.899999999999999" customHeight="1">
      <c r="B112" s="151"/>
      <c r="C112" s="152"/>
      <c r="D112" s="153" t="s">
        <v>116</v>
      </c>
      <c r="E112" s="154"/>
      <c r="F112" s="154"/>
      <c r="G112" s="154"/>
      <c r="H112" s="154"/>
      <c r="I112" s="154"/>
      <c r="J112" s="155">
        <f>J778</f>
        <v>0</v>
      </c>
      <c r="K112" s="152"/>
      <c r="L112" s="156"/>
    </row>
    <row r="113" spans="1:31" s="10" customFormat="1" ht="19.899999999999999" customHeight="1">
      <c r="B113" s="151"/>
      <c r="C113" s="152"/>
      <c r="D113" s="153" t="s">
        <v>117</v>
      </c>
      <c r="E113" s="154"/>
      <c r="F113" s="154"/>
      <c r="G113" s="154"/>
      <c r="H113" s="154"/>
      <c r="I113" s="154"/>
      <c r="J113" s="155">
        <f>J786</f>
        <v>0</v>
      </c>
      <c r="K113" s="152"/>
      <c r="L113" s="156"/>
    </row>
    <row r="114" spans="1:31" s="10" customFormat="1" ht="19.899999999999999" customHeight="1">
      <c r="B114" s="151"/>
      <c r="C114" s="152"/>
      <c r="D114" s="153" t="s">
        <v>118</v>
      </c>
      <c r="E114" s="154"/>
      <c r="F114" s="154"/>
      <c r="G114" s="154"/>
      <c r="H114" s="154"/>
      <c r="I114" s="154"/>
      <c r="J114" s="155">
        <f>J809</f>
        <v>0</v>
      </c>
      <c r="K114" s="152"/>
      <c r="L114" s="156"/>
    </row>
    <row r="115" spans="1:31" s="10" customFormat="1" ht="19.899999999999999" customHeight="1">
      <c r="B115" s="151"/>
      <c r="C115" s="152"/>
      <c r="D115" s="153" t="s">
        <v>119</v>
      </c>
      <c r="E115" s="154"/>
      <c r="F115" s="154"/>
      <c r="G115" s="154"/>
      <c r="H115" s="154"/>
      <c r="I115" s="154"/>
      <c r="J115" s="155">
        <f>J817</f>
        <v>0</v>
      </c>
      <c r="K115" s="152"/>
      <c r="L115" s="156"/>
    </row>
    <row r="116" spans="1:31" s="10" customFormat="1" ht="19.899999999999999" customHeight="1">
      <c r="B116" s="151"/>
      <c r="C116" s="152"/>
      <c r="D116" s="153" t="s">
        <v>120</v>
      </c>
      <c r="E116" s="154"/>
      <c r="F116" s="154"/>
      <c r="G116" s="154"/>
      <c r="H116" s="154"/>
      <c r="I116" s="154"/>
      <c r="J116" s="155">
        <f>J829</f>
        <v>0</v>
      </c>
      <c r="K116" s="152"/>
      <c r="L116" s="156"/>
    </row>
    <row r="117" spans="1:31" s="9" customFormat="1" ht="24.95" customHeight="1">
      <c r="B117" s="145"/>
      <c r="C117" s="146"/>
      <c r="D117" s="147" t="s">
        <v>121</v>
      </c>
      <c r="E117" s="148"/>
      <c r="F117" s="148"/>
      <c r="G117" s="148"/>
      <c r="H117" s="148"/>
      <c r="I117" s="148"/>
      <c r="J117" s="149">
        <f>J854</f>
        <v>0</v>
      </c>
      <c r="K117" s="146"/>
      <c r="L117" s="150"/>
    </row>
    <row r="118" spans="1:31" s="10" customFormat="1" ht="19.899999999999999" customHeight="1">
      <c r="B118" s="151"/>
      <c r="C118" s="152"/>
      <c r="D118" s="153" t="s">
        <v>122</v>
      </c>
      <c r="E118" s="154"/>
      <c r="F118" s="154"/>
      <c r="G118" s="154"/>
      <c r="H118" s="154"/>
      <c r="I118" s="154"/>
      <c r="J118" s="155">
        <f>J855</f>
        <v>0</v>
      </c>
      <c r="K118" s="152"/>
      <c r="L118" s="156"/>
    </row>
    <row r="119" spans="1:31" s="2" customFormat="1" ht="21.75" customHeight="1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52"/>
      <c r="C120" s="53"/>
      <c r="D120" s="53"/>
      <c r="E120" s="53"/>
      <c r="F120" s="53"/>
      <c r="G120" s="53"/>
      <c r="H120" s="53"/>
      <c r="I120" s="53"/>
      <c r="J120" s="53"/>
      <c r="K120" s="53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4" spans="1:31" s="2" customFormat="1" ht="6.95" customHeight="1">
      <c r="A124" s="32"/>
      <c r="B124" s="54"/>
      <c r="C124" s="55"/>
      <c r="D124" s="55"/>
      <c r="E124" s="55"/>
      <c r="F124" s="55"/>
      <c r="G124" s="55"/>
      <c r="H124" s="55"/>
      <c r="I124" s="55"/>
      <c r="J124" s="55"/>
      <c r="K124" s="55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24.95" customHeight="1">
      <c r="A125" s="32"/>
      <c r="B125" s="33"/>
      <c r="C125" s="24" t="s">
        <v>123</v>
      </c>
      <c r="D125" s="34"/>
      <c r="E125" s="34"/>
      <c r="F125" s="34"/>
      <c r="G125" s="34"/>
      <c r="H125" s="34"/>
      <c r="I125" s="34"/>
      <c r="J125" s="34"/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9" t="s">
        <v>14</v>
      </c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6.25" customHeight="1">
      <c r="A128" s="32"/>
      <c r="B128" s="33"/>
      <c r="C128" s="34"/>
      <c r="D128" s="34"/>
      <c r="E128" s="284" t="str">
        <f>E7</f>
        <v>OPRAVA FASÁDY BUDOVY MěÚ č.p. 640 v HOŘOVICÍCH</v>
      </c>
      <c r="F128" s="285"/>
      <c r="G128" s="285"/>
      <c r="H128" s="285"/>
      <c r="I128" s="34"/>
      <c r="J128" s="34"/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9" t="s">
        <v>95</v>
      </c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30" customHeight="1">
      <c r="A130" s="32"/>
      <c r="B130" s="33"/>
      <c r="C130" s="34"/>
      <c r="D130" s="34"/>
      <c r="E130" s="282" t="str">
        <f>E9</f>
        <v>22-21-03-PR-00-HOF1 - Oprava fasády vč. prací souvisejících</v>
      </c>
      <c r="F130" s="286"/>
      <c r="G130" s="286"/>
      <c r="H130" s="286"/>
      <c r="I130" s="34"/>
      <c r="J130" s="34"/>
      <c r="K130" s="34"/>
      <c r="L130" s="49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5" customHeight="1">
      <c r="A131" s="32"/>
      <c r="B131" s="33"/>
      <c r="C131" s="34"/>
      <c r="D131" s="34"/>
      <c r="E131" s="34"/>
      <c r="F131" s="34"/>
      <c r="G131" s="34"/>
      <c r="H131" s="34"/>
      <c r="I131" s="34"/>
      <c r="J131" s="34"/>
      <c r="K131" s="34"/>
      <c r="L131" s="49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9" t="s">
        <v>20</v>
      </c>
      <c r="D132" s="34"/>
      <c r="E132" s="34"/>
      <c r="F132" s="27" t="str">
        <f>F12</f>
        <v>Hořovice</v>
      </c>
      <c r="G132" s="34"/>
      <c r="H132" s="34"/>
      <c r="I132" s="29" t="s">
        <v>22</v>
      </c>
      <c r="J132" s="64" t="str">
        <f>IF(J12="","",J12)</f>
        <v>3. 3. 2021</v>
      </c>
      <c r="K132" s="34"/>
      <c r="L132" s="49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4"/>
      <c r="D133" s="34"/>
      <c r="E133" s="34"/>
      <c r="F133" s="34"/>
      <c r="G133" s="34"/>
      <c r="H133" s="34"/>
      <c r="I133" s="34"/>
      <c r="J133" s="34"/>
      <c r="K133" s="34"/>
      <c r="L133" s="49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40.15" customHeight="1">
      <c r="A134" s="32"/>
      <c r="B134" s="33"/>
      <c r="C134" s="29" t="s">
        <v>26</v>
      </c>
      <c r="D134" s="34"/>
      <c r="E134" s="34"/>
      <c r="F134" s="27" t="str">
        <f>E15</f>
        <v>Město Hořovice,Palackého nám.2,268 01 Hořovice</v>
      </c>
      <c r="G134" s="34"/>
      <c r="H134" s="34"/>
      <c r="I134" s="29" t="s">
        <v>32</v>
      </c>
      <c r="J134" s="30" t="str">
        <f>E21</f>
        <v>SPEKTRA PRO s.r.o.,V Hlinkách 1548,266 01 Beroun</v>
      </c>
      <c r="K134" s="34"/>
      <c r="L134" s="49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5.2" customHeight="1">
      <c r="A135" s="32"/>
      <c r="B135" s="33"/>
      <c r="C135" s="29" t="s">
        <v>30</v>
      </c>
      <c r="D135" s="34"/>
      <c r="E135" s="34"/>
      <c r="F135" s="27" t="str">
        <f>IF(E18="","",E18)</f>
        <v>bude vybrán dle VŘ</v>
      </c>
      <c r="G135" s="34"/>
      <c r="H135" s="34"/>
      <c r="I135" s="29" t="s">
        <v>37</v>
      </c>
      <c r="J135" s="30" t="str">
        <f>E24</f>
        <v>pí. Lenka Dejdarová</v>
      </c>
      <c r="K135" s="34"/>
      <c r="L135" s="49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10.35" customHeight="1">
      <c r="A136" s="32"/>
      <c r="B136" s="33"/>
      <c r="C136" s="34"/>
      <c r="D136" s="34"/>
      <c r="E136" s="34"/>
      <c r="F136" s="34"/>
      <c r="G136" s="34"/>
      <c r="H136" s="34"/>
      <c r="I136" s="34"/>
      <c r="J136" s="34"/>
      <c r="K136" s="34"/>
      <c r="L136" s="49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11" customFormat="1" ht="29.25" customHeight="1">
      <c r="A137" s="157"/>
      <c r="B137" s="158"/>
      <c r="C137" s="159" t="s">
        <v>124</v>
      </c>
      <c r="D137" s="160" t="s">
        <v>66</v>
      </c>
      <c r="E137" s="160" t="s">
        <v>62</v>
      </c>
      <c r="F137" s="160" t="s">
        <v>63</v>
      </c>
      <c r="G137" s="160" t="s">
        <v>125</v>
      </c>
      <c r="H137" s="160" t="s">
        <v>126</v>
      </c>
      <c r="I137" s="160" t="s">
        <v>127</v>
      </c>
      <c r="J137" s="160" t="s">
        <v>98</v>
      </c>
      <c r="K137" s="161" t="s">
        <v>128</v>
      </c>
      <c r="L137" s="162"/>
      <c r="M137" s="73" t="s">
        <v>1</v>
      </c>
      <c r="N137" s="74" t="s">
        <v>45</v>
      </c>
      <c r="O137" s="74" t="s">
        <v>129</v>
      </c>
      <c r="P137" s="74" t="s">
        <v>130</v>
      </c>
      <c r="Q137" s="74" t="s">
        <v>131</v>
      </c>
      <c r="R137" s="74" t="s">
        <v>132</v>
      </c>
      <c r="S137" s="74" t="s">
        <v>133</v>
      </c>
      <c r="T137" s="75" t="s">
        <v>134</v>
      </c>
      <c r="U137" s="157"/>
      <c r="V137" s="157"/>
      <c r="W137" s="157"/>
      <c r="X137" s="157"/>
      <c r="Y137" s="157"/>
      <c r="Z137" s="157"/>
      <c r="AA137" s="157"/>
      <c r="AB137" s="157"/>
      <c r="AC137" s="157"/>
      <c r="AD137" s="157"/>
      <c r="AE137" s="157"/>
    </row>
    <row r="138" spans="1:65" s="2" customFormat="1" ht="22.9" customHeight="1">
      <c r="A138" s="32"/>
      <c r="B138" s="33"/>
      <c r="C138" s="80" t="s">
        <v>135</v>
      </c>
      <c r="D138" s="34"/>
      <c r="E138" s="34"/>
      <c r="F138" s="34"/>
      <c r="G138" s="34"/>
      <c r="H138" s="34"/>
      <c r="I138" s="34"/>
      <c r="J138" s="163"/>
      <c r="K138" s="34"/>
      <c r="L138" s="37"/>
      <c r="M138" s="76"/>
      <c r="N138" s="164"/>
      <c r="O138" s="77"/>
      <c r="P138" s="165" t="e">
        <f>P139+P672+P854</f>
        <v>#REF!</v>
      </c>
      <c r="Q138" s="77"/>
      <c r="R138" s="165" t="e">
        <f>R139+R672+R854</f>
        <v>#REF!</v>
      </c>
      <c r="S138" s="77"/>
      <c r="T138" s="166" t="e">
        <f>T139+T672+T854</f>
        <v>#REF!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8" t="s">
        <v>80</v>
      </c>
      <c r="AU138" s="18" t="s">
        <v>100</v>
      </c>
      <c r="BK138" s="167" t="e">
        <f>BK139+BK672+BK854</f>
        <v>#REF!</v>
      </c>
    </row>
    <row r="139" spans="1:65" s="12" customFormat="1" ht="25.9" customHeight="1">
      <c r="B139" s="168"/>
      <c r="C139" s="169"/>
      <c r="D139" s="170" t="s">
        <v>80</v>
      </c>
      <c r="E139" s="171" t="s">
        <v>136</v>
      </c>
      <c r="F139" s="171" t="s">
        <v>137</v>
      </c>
      <c r="G139" s="169"/>
      <c r="H139" s="169"/>
      <c r="I139" s="169"/>
      <c r="J139" s="172">
        <f>BK139</f>
        <v>0</v>
      </c>
      <c r="K139" s="169"/>
      <c r="L139" s="173"/>
      <c r="M139" s="174"/>
      <c r="N139" s="175"/>
      <c r="O139" s="175"/>
      <c r="P139" s="176">
        <f>P140+P165+P178+P181+P196+P516+P653+P670</f>
        <v>6232.0823219999993</v>
      </c>
      <c r="Q139" s="175"/>
      <c r="R139" s="176">
        <f>R140+R165+R178+R181+R196+R516+R653+R670</f>
        <v>141.22865903000002</v>
      </c>
      <c r="S139" s="175"/>
      <c r="T139" s="177">
        <f>T140+T165+T178+T181+T196+T516+T653+T670</f>
        <v>118.09122400000001</v>
      </c>
      <c r="AR139" s="178" t="s">
        <v>19</v>
      </c>
      <c r="AT139" s="179" t="s">
        <v>80</v>
      </c>
      <c r="AU139" s="179" t="s">
        <v>81</v>
      </c>
      <c r="AY139" s="178" t="s">
        <v>138</v>
      </c>
      <c r="BK139" s="180">
        <f>BK140+BK165+BK178+BK181+BK196+BK516+BK653+BK670</f>
        <v>0</v>
      </c>
    </row>
    <row r="140" spans="1:65" s="12" customFormat="1" ht="22.9" customHeight="1">
      <c r="B140" s="168"/>
      <c r="C140" s="169"/>
      <c r="D140" s="170" t="s">
        <v>80</v>
      </c>
      <c r="E140" s="181" t="s">
        <v>19</v>
      </c>
      <c r="F140" s="181" t="s">
        <v>139</v>
      </c>
      <c r="G140" s="169"/>
      <c r="H140" s="169"/>
      <c r="I140" s="169"/>
      <c r="J140" s="182">
        <f>BK140</f>
        <v>0</v>
      </c>
      <c r="K140" s="169"/>
      <c r="L140" s="173"/>
      <c r="M140" s="174"/>
      <c r="N140" s="175"/>
      <c r="O140" s="175"/>
      <c r="P140" s="176">
        <f>SUM(P141:P164)</f>
        <v>362.18385599999999</v>
      </c>
      <c r="Q140" s="175"/>
      <c r="R140" s="176">
        <f>SUM(R141:R164)</f>
        <v>0</v>
      </c>
      <c r="S140" s="175"/>
      <c r="T140" s="177">
        <f>SUM(T141:T164)</f>
        <v>8.2713200000000011</v>
      </c>
      <c r="AR140" s="178" t="s">
        <v>19</v>
      </c>
      <c r="AT140" s="179" t="s">
        <v>80</v>
      </c>
      <c r="AU140" s="179" t="s">
        <v>19</v>
      </c>
      <c r="AY140" s="178" t="s">
        <v>138</v>
      </c>
      <c r="BK140" s="180">
        <f>SUM(BK141:BK164)</f>
        <v>0</v>
      </c>
    </row>
    <row r="141" spans="1:65" s="2" customFormat="1" ht="24">
      <c r="A141" s="32"/>
      <c r="B141" s="33"/>
      <c r="C141" s="183" t="s">
        <v>19</v>
      </c>
      <c r="D141" s="183" t="s">
        <v>140</v>
      </c>
      <c r="E141" s="184" t="s">
        <v>141</v>
      </c>
      <c r="F141" s="185" t="s">
        <v>142</v>
      </c>
      <c r="G141" s="186" t="s">
        <v>143</v>
      </c>
      <c r="H141" s="187">
        <v>11</v>
      </c>
      <c r="I141" s="188"/>
      <c r="J141" s="188">
        <f>ROUND(I141*H141,2)</f>
        <v>0</v>
      </c>
      <c r="K141" s="185" t="s">
        <v>144</v>
      </c>
      <c r="L141" s="37"/>
      <c r="M141" s="189" t="s">
        <v>1</v>
      </c>
      <c r="N141" s="190" t="s">
        <v>46</v>
      </c>
      <c r="O141" s="191">
        <v>0.20799999999999999</v>
      </c>
      <c r="P141" s="191">
        <f>O141*H141</f>
        <v>2.2879999999999998</v>
      </c>
      <c r="Q141" s="191">
        <v>0</v>
      </c>
      <c r="R141" s="191">
        <f>Q141*H141</f>
        <v>0</v>
      </c>
      <c r="S141" s="191">
        <v>0.255</v>
      </c>
      <c r="T141" s="192">
        <f>S141*H141</f>
        <v>2.8050000000000002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3" t="s">
        <v>145</v>
      </c>
      <c r="AT141" s="193" t="s">
        <v>140</v>
      </c>
      <c r="AU141" s="193" t="s">
        <v>90</v>
      </c>
      <c r="AY141" s="18" t="s">
        <v>138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8" t="s">
        <v>19</v>
      </c>
      <c r="BK141" s="194">
        <f>ROUND(I141*H141,2)</f>
        <v>0</v>
      </c>
      <c r="BL141" s="18" t="s">
        <v>145</v>
      </c>
      <c r="BM141" s="193" t="s">
        <v>146</v>
      </c>
    </row>
    <row r="142" spans="1:65" s="13" customFormat="1">
      <c r="B142" s="195"/>
      <c r="C142" s="196"/>
      <c r="D142" s="197" t="s">
        <v>147</v>
      </c>
      <c r="E142" s="198" t="s">
        <v>1</v>
      </c>
      <c r="F142" s="199" t="s">
        <v>148</v>
      </c>
      <c r="G142" s="196"/>
      <c r="H142" s="198" t="s">
        <v>1</v>
      </c>
      <c r="I142" s="196"/>
      <c r="J142" s="196"/>
      <c r="K142" s="196"/>
      <c r="L142" s="200"/>
      <c r="M142" s="201"/>
      <c r="N142" s="202"/>
      <c r="O142" s="202"/>
      <c r="P142" s="202"/>
      <c r="Q142" s="202"/>
      <c r="R142" s="202"/>
      <c r="S142" s="202"/>
      <c r="T142" s="203"/>
      <c r="AT142" s="204" t="s">
        <v>147</v>
      </c>
      <c r="AU142" s="204" t="s">
        <v>90</v>
      </c>
      <c r="AV142" s="13" t="s">
        <v>19</v>
      </c>
      <c r="AW142" s="13" t="s">
        <v>36</v>
      </c>
      <c r="AX142" s="13" t="s">
        <v>81</v>
      </c>
      <c r="AY142" s="204" t="s">
        <v>138</v>
      </c>
    </row>
    <row r="143" spans="1:65" s="14" customFormat="1" ht="22.5">
      <c r="B143" s="205"/>
      <c r="C143" s="206"/>
      <c r="D143" s="197" t="s">
        <v>147</v>
      </c>
      <c r="E143" s="207" t="s">
        <v>1</v>
      </c>
      <c r="F143" s="208" t="s">
        <v>149</v>
      </c>
      <c r="G143" s="206"/>
      <c r="H143" s="209">
        <v>11</v>
      </c>
      <c r="I143" s="206"/>
      <c r="J143" s="206"/>
      <c r="K143" s="206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147</v>
      </c>
      <c r="AU143" s="214" t="s">
        <v>90</v>
      </c>
      <c r="AV143" s="14" t="s">
        <v>90</v>
      </c>
      <c r="AW143" s="14" t="s">
        <v>36</v>
      </c>
      <c r="AX143" s="14" t="s">
        <v>19</v>
      </c>
      <c r="AY143" s="214" t="s">
        <v>138</v>
      </c>
    </row>
    <row r="144" spans="1:65" s="2" customFormat="1" ht="16.5" customHeight="1">
      <c r="A144" s="32"/>
      <c r="B144" s="33"/>
      <c r="C144" s="183" t="s">
        <v>90</v>
      </c>
      <c r="D144" s="183" t="s">
        <v>140</v>
      </c>
      <c r="E144" s="184" t="s">
        <v>150</v>
      </c>
      <c r="F144" s="185" t="s">
        <v>151</v>
      </c>
      <c r="G144" s="186" t="s">
        <v>143</v>
      </c>
      <c r="H144" s="187">
        <v>22.256</v>
      </c>
      <c r="I144" s="188"/>
      <c r="J144" s="188">
        <f>ROUND(I144*H144,2)</f>
        <v>0</v>
      </c>
      <c r="K144" s="185" t="s">
        <v>144</v>
      </c>
      <c r="L144" s="37"/>
      <c r="M144" s="189" t="s">
        <v>1</v>
      </c>
      <c r="N144" s="190" t="s">
        <v>46</v>
      </c>
      <c r="O144" s="191">
        <v>0.41199999999999998</v>
      </c>
      <c r="P144" s="191">
        <f>O144*H144</f>
        <v>9.169471999999999</v>
      </c>
      <c r="Q144" s="191">
        <v>0</v>
      </c>
      <c r="R144" s="191">
        <f>Q144*H144</f>
        <v>0</v>
      </c>
      <c r="S144" s="191">
        <v>0.22</v>
      </c>
      <c r="T144" s="192">
        <f>S144*H144</f>
        <v>4.8963200000000002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3" t="s">
        <v>145</v>
      </c>
      <c r="AT144" s="193" t="s">
        <v>140</v>
      </c>
      <c r="AU144" s="193" t="s">
        <v>90</v>
      </c>
      <c r="AY144" s="18" t="s">
        <v>138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8" t="s">
        <v>19</v>
      </c>
      <c r="BK144" s="194">
        <f>ROUND(I144*H144,2)</f>
        <v>0</v>
      </c>
      <c r="BL144" s="18" t="s">
        <v>145</v>
      </c>
      <c r="BM144" s="193" t="s">
        <v>152</v>
      </c>
    </row>
    <row r="145" spans="1:65" s="13" customFormat="1">
      <c r="B145" s="195"/>
      <c r="C145" s="196"/>
      <c r="D145" s="197" t="s">
        <v>147</v>
      </c>
      <c r="E145" s="198" t="s">
        <v>1</v>
      </c>
      <c r="F145" s="199" t="s">
        <v>153</v>
      </c>
      <c r="G145" s="196"/>
      <c r="H145" s="198" t="s">
        <v>1</v>
      </c>
      <c r="I145" s="196"/>
      <c r="J145" s="196"/>
      <c r="K145" s="196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147</v>
      </c>
      <c r="AU145" s="204" t="s">
        <v>90</v>
      </c>
      <c r="AV145" s="13" t="s">
        <v>19</v>
      </c>
      <c r="AW145" s="13" t="s">
        <v>36</v>
      </c>
      <c r="AX145" s="13" t="s">
        <v>81</v>
      </c>
      <c r="AY145" s="204" t="s">
        <v>138</v>
      </c>
    </row>
    <row r="146" spans="1:65" s="14" customFormat="1">
      <c r="B146" s="205"/>
      <c r="C146" s="206"/>
      <c r="D146" s="197" t="s">
        <v>147</v>
      </c>
      <c r="E146" s="207" t="s">
        <v>1</v>
      </c>
      <c r="F146" s="208" t="s">
        <v>154</v>
      </c>
      <c r="G146" s="206"/>
      <c r="H146" s="209">
        <v>11.103999999999999</v>
      </c>
      <c r="I146" s="206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147</v>
      </c>
      <c r="AU146" s="214" t="s">
        <v>90</v>
      </c>
      <c r="AV146" s="14" t="s">
        <v>90</v>
      </c>
      <c r="AW146" s="14" t="s">
        <v>36</v>
      </c>
      <c r="AX146" s="14" t="s">
        <v>81</v>
      </c>
      <c r="AY146" s="214" t="s">
        <v>138</v>
      </c>
    </row>
    <row r="147" spans="1:65" s="14" customFormat="1">
      <c r="B147" s="205"/>
      <c r="C147" s="206"/>
      <c r="D147" s="197" t="s">
        <v>147</v>
      </c>
      <c r="E147" s="207" t="s">
        <v>1</v>
      </c>
      <c r="F147" s="208" t="s">
        <v>155</v>
      </c>
      <c r="G147" s="206"/>
      <c r="H147" s="209">
        <v>11.151999999999999</v>
      </c>
      <c r="I147" s="206"/>
      <c r="J147" s="206"/>
      <c r="K147" s="206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147</v>
      </c>
      <c r="AU147" s="214" t="s">
        <v>90</v>
      </c>
      <c r="AV147" s="14" t="s">
        <v>90</v>
      </c>
      <c r="AW147" s="14" t="s">
        <v>36</v>
      </c>
      <c r="AX147" s="14" t="s">
        <v>81</v>
      </c>
      <c r="AY147" s="214" t="s">
        <v>138</v>
      </c>
    </row>
    <row r="148" spans="1:65" s="15" customFormat="1">
      <c r="B148" s="215"/>
      <c r="C148" s="216"/>
      <c r="D148" s="197" t="s">
        <v>147</v>
      </c>
      <c r="E148" s="217" t="s">
        <v>1</v>
      </c>
      <c r="F148" s="218" t="s">
        <v>156</v>
      </c>
      <c r="G148" s="216"/>
      <c r="H148" s="219">
        <v>22.256</v>
      </c>
      <c r="I148" s="216"/>
      <c r="J148" s="216"/>
      <c r="K148" s="216"/>
      <c r="L148" s="220"/>
      <c r="M148" s="221"/>
      <c r="N148" s="222"/>
      <c r="O148" s="222"/>
      <c r="P148" s="222"/>
      <c r="Q148" s="222"/>
      <c r="R148" s="222"/>
      <c r="S148" s="222"/>
      <c r="T148" s="223"/>
      <c r="AT148" s="224" t="s">
        <v>147</v>
      </c>
      <c r="AU148" s="224" t="s">
        <v>90</v>
      </c>
      <c r="AV148" s="15" t="s">
        <v>145</v>
      </c>
      <c r="AW148" s="15" t="s">
        <v>36</v>
      </c>
      <c r="AX148" s="15" t="s">
        <v>19</v>
      </c>
      <c r="AY148" s="224" t="s">
        <v>138</v>
      </c>
    </row>
    <row r="149" spans="1:65" s="2" customFormat="1" ht="24">
      <c r="A149" s="32"/>
      <c r="B149" s="33"/>
      <c r="C149" s="183" t="s">
        <v>157</v>
      </c>
      <c r="D149" s="183" t="s">
        <v>140</v>
      </c>
      <c r="E149" s="184" t="s">
        <v>158</v>
      </c>
      <c r="F149" s="185" t="s">
        <v>159</v>
      </c>
      <c r="G149" s="186" t="s">
        <v>160</v>
      </c>
      <c r="H149" s="187">
        <v>0.3</v>
      </c>
      <c r="I149" s="188"/>
      <c r="J149" s="188">
        <f>ROUND(I149*H149,2)</f>
        <v>0</v>
      </c>
      <c r="K149" s="185" t="s">
        <v>144</v>
      </c>
      <c r="L149" s="37"/>
      <c r="M149" s="189" t="s">
        <v>1</v>
      </c>
      <c r="N149" s="190" t="s">
        <v>46</v>
      </c>
      <c r="O149" s="191">
        <v>3.9249999999999998</v>
      </c>
      <c r="P149" s="191">
        <f>O149*H149</f>
        <v>1.1775</v>
      </c>
      <c r="Q149" s="191">
        <v>0</v>
      </c>
      <c r="R149" s="191">
        <f>Q149*H149</f>
        <v>0</v>
      </c>
      <c r="S149" s="191">
        <v>1.9</v>
      </c>
      <c r="T149" s="192">
        <f>S149*H149</f>
        <v>0.56999999999999995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3" t="s">
        <v>145</v>
      </c>
      <c r="AT149" s="193" t="s">
        <v>140</v>
      </c>
      <c r="AU149" s="193" t="s">
        <v>90</v>
      </c>
      <c r="AY149" s="18" t="s">
        <v>138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8" t="s">
        <v>19</v>
      </c>
      <c r="BK149" s="194">
        <f>ROUND(I149*H149,2)</f>
        <v>0</v>
      </c>
      <c r="BL149" s="18" t="s">
        <v>145</v>
      </c>
      <c r="BM149" s="193" t="s">
        <v>161</v>
      </c>
    </row>
    <row r="150" spans="1:65" s="13" customFormat="1" ht="22.5">
      <c r="B150" s="195"/>
      <c r="C150" s="196"/>
      <c r="D150" s="197" t="s">
        <v>147</v>
      </c>
      <c r="E150" s="198" t="s">
        <v>1</v>
      </c>
      <c r="F150" s="199" t="s">
        <v>162</v>
      </c>
      <c r="G150" s="196"/>
      <c r="H150" s="198" t="s">
        <v>1</v>
      </c>
      <c r="I150" s="196"/>
      <c r="J150" s="196"/>
      <c r="K150" s="196"/>
      <c r="L150" s="200"/>
      <c r="M150" s="201"/>
      <c r="N150" s="202"/>
      <c r="O150" s="202"/>
      <c r="P150" s="202"/>
      <c r="Q150" s="202"/>
      <c r="R150" s="202"/>
      <c r="S150" s="202"/>
      <c r="T150" s="203"/>
      <c r="AT150" s="204" t="s">
        <v>147</v>
      </c>
      <c r="AU150" s="204" t="s">
        <v>90</v>
      </c>
      <c r="AV150" s="13" t="s">
        <v>19</v>
      </c>
      <c r="AW150" s="13" t="s">
        <v>36</v>
      </c>
      <c r="AX150" s="13" t="s">
        <v>81</v>
      </c>
      <c r="AY150" s="204" t="s">
        <v>138</v>
      </c>
    </row>
    <row r="151" spans="1:65" s="14" customFormat="1">
      <c r="B151" s="205"/>
      <c r="C151" s="206"/>
      <c r="D151" s="197" t="s">
        <v>147</v>
      </c>
      <c r="E151" s="207" t="s">
        <v>1</v>
      </c>
      <c r="F151" s="208" t="s">
        <v>163</v>
      </c>
      <c r="G151" s="206"/>
      <c r="H151" s="209">
        <v>0.3</v>
      </c>
      <c r="I151" s="206"/>
      <c r="J151" s="206"/>
      <c r="K151" s="206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147</v>
      </c>
      <c r="AU151" s="214" t="s">
        <v>90</v>
      </c>
      <c r="AV151" s="14" t="s">
        <v>90</v>
      </c>
      <c r="AW151" s="14" t="s">
        <v>36</v>
      </c>
      <c r="AX151" s="14" t="s">
        <v>19</v>
      </c>
      <c r="AY151" s="214" t="s">
        <v>138</v>
      </c>
    </row>
    <row r="152" spans="1:65" s="2" customFormat="1" ht="24">
      <c r="A152" s="32"/>
      <c r="B152" s="33"/>
      <c r="C152" s="183" t="s">
        <v>145</v>
      </c>
      <c r="D152" s="183" t="s">
        <v>140</v>
      </c>
      <c r="E152" s="184" t="s">
        <v>164</v>
      </c>
      <c r="F152" s="185" t="s">
        <v>165</v>
      </c>
      <c r="G152" s="186" t="s">
        <v>160</v>
      </c>
      <c r="H152" s="187">
        <v>48.188000000000002</v>
      </c>
      <c r="I152" s="188"/>
      <c r="J152" s="188">
        <f>ROUND(I152*H152,2)</f>
        <v>0</v>
      </c>
      <c r="K152" s="185" t="s">
        <v>144</v>
      </c>
      <c r="L152" s="37"/>
      <c r="M152" s="189" t="s">
        <v>1</v>
      </c>
      <c r="N152" s="190" t="s">
        <v>46</v>
      </c>
      <c r="O152" s="191">
        <v>6.8150000000000004</v>
      </c>
      <c r="P152" s="191">
        <f>O152*H152</f>
        <v>328.40122000000002</v>
      </c>
      <c r="Q152" s="191">
        <v>0</v>
      </c>
      <c r="R152" s="191">
        <f>Q152*H152</f>
        <v>0</v>
      </c>
      <c r="S152" s="191">
        <v>0</v>
      </c>
      <c r="T152" s="19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3" t="s">
        <v>145</v>
      </c>
      <c r="AT152" s="193" t="s">
        <v>140</v>
      </c>
      <c r="AU152" s="193" t="s">
        <v>90</v>
      </c>
      <c r="AY152" s="18" t="s">
        <v>138</v>
      </c>
      <c r="BE152" s="194">
        <f>IF(N152="základní",J152,0)</f>
        <v>0</v>
      </c>
      <c r="BF152" s="194">
        <f>IF(N152="snížená",J152,0)</f>
        <v>0</v>
      </c>
      <c r="BG152" s="194">
        <f>IF(N152="zákl. přenesená",J152,0)</f>
        <v>0</v>
      </c>
      <c r="BH152" s="194">
        <f>IF(N152="sníž. přenesená",J152,0)</f>
        <v>0</v>
      </c>
      <c r="BI152" s="194">
        <f>IF(N152="nulová",J152,0)</f>
        <v>0</v>
      </c>
      <c r="BJ152" s="18" t="s">
        <v>19</v>
      </c>
      <c r="BK152" s="194">
        <f>ROUND(I152*H152,2)</f>
        <v>0</v>
      </c>
      <c r="BL152" s="18" t="s">
        <v>145</v>
      </c>
      <c r="BM152" s="193" t="s">
        <v>166</v>
      </c>
    </row>
    <row r="153" spans="1:65" s="13" customFormat="1">
      <c r="B153" s="195"/>
      <c r="C153" s="196"/>
      <c r="D153" s="197" t="s">
        <v>147</v>
      </c>
      <c r="E153" s="198" t="s">
        <v>1</v>
      </c>
      <c r="F153" s="199" t="s">
        <v>167</v>
      </c>
      <c r="G153" s="196"/>
      <c r="H153" s="198" t="s">
        <v>1</v>
      </c>
      <c r="I153" s="196"/>
      <c r="J153" s="196"/>
      <c r="K153" s="196"/>
      <c r="L153" s="200"/>
      <c r="M153" s="201"/>
      <c r="N153" s="202"/>
      <c r="O153" s="202"/>
      <c r="P153" s="202"/>
      <c r="Q153" s="202"/>
      <c r="R153" s="202"/>
      <c r="S153" s="202"/>
      <c r="T153" s="203"/>
      <c r="AT153" s="204" t="s">
        <v>147</v>
      </c>
      <c r="AU153" s="204" t="s">
        <v>90</v>
      </c>
      <c r="AV153" s="13" t="s">
        <v>19</v>
      </c>
      <c r="AW153" s="13" t="s">
        <v>36</v>
      </c>
      <c r="AX153" s="13" t="s">
        <v>81</v>
      </c>
      <c r="AY153" s="204" t="s">
        <v>138</v>
      </c>
    </row>
    <row r="154" spans="1:65" s="14" customFormat="1" ht="22.5">
      <c r="B154" s="205"/>
      <c r="C154" s="206"/>
      <c r="D154" s="197" t="s">
        <v>147</v>
      </c>
      <c r="E154" s="207" t="s">
        <v>1</v>
      </c>
      <c r="F154" s="208" t="s">
        <v>168</v>
      </c>
      <c r="G154" s="206"/>
      <c r="H154" s="209">
        <v>5.5</v>
      </c>
      <c r="I154" s="206"/>
      <c r="J154" s="206"/>
      <c r="K154" s="206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147</v>
      </c>
      <c r="AU154" s="214" t="s">
        <v>90</v>
      </c>
      <c r="AV154" s="14" t="s">
        <v>90</v>
      </c>
      <c r="AW154" s="14" t="s">
        <v>36</v>
      </c>
      <c r="AX154" s="14" t="s">
        <v>81</v>
      </c>
      <c r="AY154" s="214" t="s">
        <v>138</v>
      </c>
    </row>
    <row r="155" spans="1:65" s="14" customFormat="1">
      <c r="B155" s="205"/>
      <c r="C155" s="206"/>
      <c r="D155" s="197" t="s">
        <v>147</v>
      </c>
      <c r="E155" s="207" t="s">
        <v>1</v>
      </c>
      <c r="F155" s="208" t="s">
        <v>169</v>
      </c>
      <c r="G155" s="206"/>
      <c r="H155" s="209">
        <v>21.295999999999999</v>
      </c>
      <c r="I155" s="206"/>
      <c r="J155" s="206"/>
      <c r="K155" s="206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147</v>
      </c>
      <c r="AU155" s="214" t="s">
        <v>90</v>
      </c>
      <c r="AV155" s="14" t="s">
        <v>90</v>
      </c>
      <c r="AW155" s="14" t="s">
        <v>36</v>
      </c>
      <c r="AX155" s="14" t="s">
        <v>81</v>
      </c>
      <c r="AY155" s="214" t="s">
        <v>138</v>
      </c>
    </row>
    <row r="156" spans="1:65" s="14" customFormat="1">
      <c r="B156" s="205"/>
      <c r="C156" s="206"/>
      <c r="D156" s="197" t="s">
        <v>147</v>
      </c>
      <c r="E156" s="207" t="s">
        <v>1</v>
      </c>
      <c r="F156" s="208" t="s">
        <v>170</v>
      </c>
      <c r="G156" s="206"/>
      <c r="H156" s="209">
        <v>21.391999999999999</v>
      </c>
      <c r="I156" s="206"/>
      <c r="J156" s="206"/>
      <c r="K156" s="206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147</v>
      </c>
      <c r="AU156" s="214" t="s">
        <v>90</v>
      </c>
      <c r="AV156" s="14" t="s">
        <v>90</v>
      </c>
      <c r="AW156" s="14" t="s">
        <v>36</v>
      </c>
      <c r="AX156" s="14" t="s">
        <v>81</v>
      </c>
      <c r="AY156" s="214" t="s">
        <v>138</v>
      </c>
    </row>
    <row r="157" spans="1:65" s="15" customFormat="1">
      <c r="B157" s="215"/>
      <c r="C157" s="216"/>
      <c r="D157" s="197" t="s">
        <v>147</v>
      </c>
      <c r="E157" s="217" t="s">
        <v>1</v>
      </c>
      <c r="F157" s="218" t="s">
        <v>156</v>
      </c>
      <c r="G157" s="216"/>
      <c r="H157" s="219">
        <v>48.188000000000002</v>
      </c>
      <c r="I157" s="216"/>
      <c r="J157" s="216"/>
      <c r="K157" s="216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147</v>
      </c>
      <c r="AU157" s="224" t="s">
        <v>90</v>
      </c>
      <c r="AV157" s="15" t="s">
        <v>145</v>
      </c>
      <c r="AW157" s="15" t="s">
        <v>36</v>
      </c>
      <c r="AX157" s="15" t="s">
        <v>19</v>
      </c>
      <c r="AY157" s="224" t="s">
        <v>138</v>
      </c>
    </row>
    <row r="158" spans="1:65" s="2" customFormat="1" ht="24">
      <c r="A158" s="32"/>
      <c r="B158" s="33"/>
      <c r="C158" s="183" t="s">
        <v>171</v>
      </c>
      <c r="D158" s="183" t="s">
        <v>140</v>
      </c>
      <c r="E158" s="184" t="s">
        <v>172</v>
      </c>
      <c r="F158" s="185" t="s">
        <v>173</v>
      </c>
      <c r="G158" s="186" t="s">
        <v>160</v>
      </c>
      <c r="H158" s="187">
        <v>48.188000000000002</v>
      </c>
      <c r="I158" s="188"/>
      <c r="J158" s="188">
        <f>ROUND(I158*H158,2)</f>
        <v>0</v>
      </c>
      <c r="K158" s="185" t="s">
        <v>144</v>
      </c>
      <c r="L158" s="37"/>
      <c r="M158" s="189" t="s">
        <v>1</v>
      </c>
      <c r="N158" s="190" t="s">
        <v>46</v>
      </c>
      <c r="O158" s="191">
        <v>0.32800000000000001</v>
      </c>
      <c r="P158" s="191">
        <f>O158*H158</f>
        <v>15.805664000000002</v>
      </c>
      <c r="Q158" s="191">
        <v>0</v>
      </c>
      <c r="R158" s="191">
        <f>Q158*H158</f>
        <v>0</v>
      </c>
      <c r="S158" s="191">
        <v>0</v>
      </c>
      <c r="T158" s="19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3" t="s">
        <v>145</v>
      </c>
      <c r="AT158" s="193" t="s">
        <v>140</v>
      </c>
      <c r="AU158" s="193" t="s">
        <v>90</v>
      </c>
      <c r="AY158" s="18" t="s">
        <v>138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8" t="s">
        <v>19</v>
      </c>
      <c r="BK158" s="194">
        <f>ROUND(I158*H158,2)</f>
        <v>0</v>
      </c>
      <c r="BL158" s="18" t="s">
        <v>145</v>
      </c>
      <c r="BM158" s="193" t="s">
        <v>174</v>
      </c>
    </row>
    <row r="159" spans="1:65" s="13" customFormat="1">
      <c r="B159" s="195"/>
      <c r="C159" s="196"/>
      <c r="D159" s="197" t="s">
        <v>147</v>
      </c>
      <c r="E159" s="198" t="s">
        <v>1</v>
      </c>
      <c r="F159" s="199" t="s">
        <v>175</v>
      </c>
      <c r="G159" s="196"/>
      <c r="H159" s="198" t="s">
        <v>1</v>
      </c>
      <c r="I159" s="196"/>
      <c r="J159" s="196"/>
      <c r="K159" s="196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147</v>
      </c>
      <c r="AU159" s="204" t="s">
        <v>90</v>
      </c>
      <c r="AV159" s="13" t="s">
        <v>19</v>
      </c>
      <c r="AW159" s="13" t="s">
        <v>36</v>
      </c>
      <c r="AX159" s="13" t="s">
        <v>81</v>
      </c>
      <c r="AY159" s="204" t="s">
        <v>138</v>
      </c>
    </row>
    <row r="160" spans="1:65" s="14" customFormat="1" ht="22.5">
      <c r="B160" s="205"/>
      <c r="C160" s="206"/>
      <c r="D160" s="197" t="s">
        <v>147</v>
      </c>
      <c r="E160" s="207" t="s">
        <v>1</v>
      </c>
      <c r="F160" s="208" t="s">
        <v>168</v>
      </c>
      <c r="G160" s="206"/>
      <c r="H160" s="209">
        <v>5.5</v>
      </c>
      <c r="I160" s="206"/>
      <c r="J160" s="206"/>
      <c r="K160" s="206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147</v>
      </c>
      <c r="AU160" s="214" t="s">
        <v>90</v>
      </c>
      <c r="AV160" s="14" t="s">
        <v>90</v>
      </c>
      <c r="AW160" s="14" t="s">
        <v>36</v>
      </c>
      <c r="AX160" s="14" t="s">
        <v>81</v>
      </c>
      <c r="AY160" s="214" t="s">
        <v>138</v>
      </c>
    </row>
    <row r="161" spans="1:65" s="14" customFormat="1">
      <c r="B161" s="205"/>
      <c r="C161" s="206"/>
      <c r="D161" s="197" t="s">
        <v>147</v>
      </c>
      <c r="E161" s="207" t="s">
        <v>1</v>
      </c>
      <c r="F161" s="208" t="s">
        <v>169</v>
      </c>
      <c r="G161" s="206"/>
      <c r="H161" s="209">
        <v>21.295999999999999</v>
      </c>
      <c r="I161" s="206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147</v>
      </c>
      <c r="AU161" s="214" t="s">
        <v>90</v>
      </c>
      <c r="AV161" s="14" t="s">
        <v>90</v>
      </c>
      <c r="AW161" s="14" t="s">
        <v>36</v>
      </c>
      <c r="AX161" s="14" t="s">
        <v>81</v>
      </c>
      <c r="AY161" s="214" t="s">
        <v>138</v>
      </c>
    </row>
    <row r="162" spans="1:65" s="14" customFormat="1">
      <c r="B162" s="205"/>
      <c r="C162" s="206"/>
      <c r="D162" s="197" t="s">
        <v>147</v>
      </c>
      <c r="E162" s="207" t="s">
        <v>1</v>
      </c>
      <c r="F162" s="208" t="s">
        <v>170</v>
      </c>
      <c r="G162" s="206"/>
      <c r="H162" s="209">
        <v>21.391999999999999</v>
      </c>
      <c r="I162" s="206"/>
      <c r="J162" s="206"/>
      <c r="K162" s="206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147</v>
      </c>
      <c r="AU162" s="214" t="s">
        <v>90</v>
      </c>
      <c r="AV162" s="14" t="s">
        <v>90</v>
      </c>
      <c r="AW162" s="14" t="s">
        <v>36</v>
      </c>
      <c r="AX162" s="14" t="s">
        <v>81</v>
      </c>
      <c r="AY162" s="214" t="s">
        <v>138</v>
      </c>
    </row>
    <row r="163" spans="1:65" s="15" customFormat="1">
      <c r="B163" s="215"/>
      <c r="C163" s="216"/>
      <c r="D163" s="197" t="s">
        <v>147</v>
      </c>
      <c r="E163" s="217" t="s">
        <v>1</v>
      </c>
      <c r="F163" s="218" t="s">
        <v>156</v>
      </c>
      <c r="G163" s="216"/>
      <c r="H163" s="219">
        <v>48.188000000000002</v>
      </c>
      <c r="I163" s="216"/>
      <c r="J163" s="216"/>
      <c r="K163" s="216"/>
      <c r="L163" s="220"/>
      <c r="M163" s="221"/>
      <c r="N163" s="222"/>
      <c r="O163" s="222"/>
      <c r="P163" s="222"/>
      <c r="Q163" s="222"/>
      <c r="R163" s="222"/>
      <c r="S163" s="222"/>
      <c r="T163" s="223"/>
      <c r="AT163" s="224" t="s">
        <v>147</v>
      </c>
      <c r="AU163" s="224" t="s">
        <v>90</v>
      </c>
      <c r="AV163" s="15" t="s">
        <v>145</v>
      </c>
      <c r="AW163" s="15" t="s">
        <v>36</v>
      </c>
      <c r="AX163" s="15" t="s">
        <v>19</v>
      </c>
      <c r="AY163" s="224" t="s">
        <v>138</v>
      </c>
    </row>
    <row r="164" spans="1:65" s="2" customFormat="1" ht="33" customHeight="1">
      <c r="A164" s="32"/>
      <c r="B164" s="33"/>
      <c r="C164" s="183" t="s">
        <v>176</v>
      </c>
      <c r="D164" s="183" t="s">
        <v>140</v>
      </c>
      <c r="E164" s="184" t="s">
        <v>177</v>
      </c>
      <c r="F164" s="185" t="s">
        <v>178</v>
      </c>
      <c r="G164" s="186" t="s">
        <v>179</v>
      </c>
      <c r="H164" s="187">
        <v>2</v>
      </c>
      <c r="I164" s="188"/>
      <c r="J164" s="188">
        <f>ROUND(I164*H164,2)</f>
        <v>0</v>
      </c>
      <c r="K164" s="185" t="s">
        <v>1</v>
      </c>
      <c r="L164" s="37"/>
      <c r="M164" s="189" t="s">
        <v>1</v>
      </c>
      <c r="N164" s="190" t="s">
        <v>46</v>
      </c>
      <c r="O164" s="191">
        <v>2.6709999999999998</v>
      </c>
      <c r="P164" s="191">
        <f>O164*H164</f>
        <v>5.3419999999999996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3" t="s">
        <v>180</v>
      </c>
      <c r="AT164" s="193" t="s">
        <v>140</v>
      </c>
      <c r="AU164" s="193" t="s">
        <v>90</v>
      </c>
      <c r="AY164" s="18" t="s">
        <v>138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8" t="s">
        <v>19</v>
      </c>
      <c r="BK164" s="194">
        <f>ROUND(I164*H164,2)</f>
        <v>0</v>
      </c>
      <c r="BL164" s="18" t="s">
        <v>180</v>
      </c>
      <c r="BM164" s="193" t="s">
        <v>181</v>
      </c>
    </row>
    <row r="165" spans="1:65" s="12" customFormat="1" ht="22.9" customHeight="1">
      <c r="B165" s="168"/>
      <c r="C165" s="169"/>
      <c r="D165" s="170" t="s">
        <v>80</v>
      </c>
      <c r="E165" s="181" t="s">
        <v>90</v>
      </c>
      <c r="F165" s="181" t="s">
        <v>182</v>
      </c>
      <c r="G165" s="169"/>
      <c r="H165" s="169"/>
      <c r="I165" s="169"/>
      <c r="J165" s="182">
        <f>BK165</f>
        <v>0</v>
      </c>
      <c r="K165" s="169"/>
      <c r="L165" s="173"/>
      <c r="M165" s="174"/>
      <c r="N165" s="175"/>
      <c r="O165" s="175"/>
      <c r="P165" s="176">
        <f>SUM(P166:P177)</f>
        <v>106.01192</v>
      </c>
      <c r="Q165" s="175"/>
      <c r="R165" s="176">
        <f>SUM(R166:R177)</f>
        <v>61.836943999999995</v>
      </c>
      <c r="S165" s="175"/>
      <c r="T165" s="177">
        <f>SUM(T166:T177)</f>
        <v>0</v>
      </c>
      <c r="AR165" s="178" t="s">
        <v>19</v>
      </c>
      <c r="AT165" s="179" t="s">
        <v>80</v>
      </c>
      <c r="AU165" s="179" t="s">
        <v>19</v>
      </c>
      <c r="AY165" s="178" t="s">
        <v>138</v>
      </c>
      <c r="BK165" s="180">
        <f>SUM(BK166:BK177)</f>
        <v>0</v>
      </c>
    </row>
    <row r="166" spans="1:65" s="2" customFormat="1" ht="33" customHeight="1">
      <c r="A166" s="32"/>
      <c r="B166" s="33"/>
      <c r="C166" s="183" t="s">
        <v>183</v>
      </c>
      <c r="D166" s="183" t="s">
        <v>140</v>
      </c>
      <c r="E166" s="184" t="s">
        <v>184</v>
      </c>
      <c r="F166" s="185" t="s">
        <v>185</v>
      </c>
      <c r="G166" s="186" t="s">
        <v>143</v>
      </c>
      <c r="H166" s="187">
        <v>59.36</v>
      </c>
      <c r="I166" s="188"/>
      <c r="J166" s="188">
        <f>ROUND(I166*H166,2)</f>
        <v>0</v>
      </c>
      <c r="K166" s="185" t="s">
        <v>144</v>
      </c>
      <c r="L166" s="37"/>
      <c r="M166" s="189" t="s">
        <v>1</v>
      </c>
      <c r="N166" s="190" t="s">
        <v>46</v>
      </c>
      <c r="O166" s="191">
        <v>1.21</v>
      </c>
      <c r="P166" s="191">
        <f>O166*H166</f>
        <v>71.825599999999994</v>
      </c>
      <c r="Q166" s="191">
        <v>1.0145999999999999</v>
      </c>
      <c r="R166" s="191">
        <f>Q166*H166</f>
        <v>60.226655999999998</v>
      </c>
      <c r="S166" s="191">
        <v>0</v>
      </c>
      <c r="T166" s="19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3" t="s">
        <v>145</v>
      </c>
      <c r="AT166" s="193" t="s">
        <v>140</v>
      </c>
      <c r="AU166" s="193" t="s">
        <v>90</v>
      </c>
      <c r="AY166" s="18" t="s">
        <v>138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8" t="s">
        <v>19</v>
      </c>
      <c r="BK166" s="194">
        <f>ROUND(I166*H166,2)</f>
        <v>0</v>
      </c>
      <c r="BL166" s="18" t="s">
        <v>145</v>
      </c>
      <c r="BM166" s="193" t="s">
        <v>186</v>
      </c>
    </row>
    <row r="167" spans="1:65" s="13" customFormat="1" ht="22.5">
      <c r="B167" s="195"/>
      <c r="C167" s="196"/>
      <c r="D167" s="197" t="s">
        <v>147</v>
      </c>
      <c r="E167" s="198" t="s">
        <v>1</v>
      </c>
      <c r="F167" s="199" t="s">
        <v>187</v>
      </c>
      <c r="G167" s="196"/>
      <c r="H167" s="198" t="s">
        <v>1</v>
      </c>
      <c r="I167" s="196"/>
      <c r="J167" s="196"/>
      <c r="K167" s="196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147</v>
      </c>
      <c r="AU167" s="204" t="s">
        <v>90</v>
      </c>
      <c r="AV167" s="13" t="s">
        <v>19</v>
      </c>
      <c r="AW167" s="13" t="s">
        <v>36</v>
      </c>
      <c r="AX167" s="13" t="s">
        <v>81</v>
      </c>
      <c r="AY167" s="204" t="s">
        <v>138</v>
      </c>
    </row>
    <row r="168" spans="1:65" s="14" customFormat="1">
      <c r="B168" s="205"/>
      <c r="C168" s="206"/>
      <c r="D168" s="197" t="s">
        <v>147</v>
      </c>
      <c r="E168" s="207" t="s">
        <v>1</v>
      </c>
      <c r="F168" s="208" t="s">
        <v>188</v>
      </c>
      <c r="G168" s="206"/>
      <c r="H168" s="209">
        <v>29.68</v>
      </c>
      <c r="I168" s="206"/>
      <c r="J168" s="206"/>
      <c r="K168" s="206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147</v>
      </c>
      <c r="AU168" s="214" t="s">
        <v>90</v>
      </c>
      <c r="AV168" s="14" t="s">
        <v>90</v>
      </c>
      <c r="AW168" s="14" t="s">
        <v>36</v>
      </c>
      <c r="AX168" s="14" t="s">
        <v>81</v>
      </c>
      <c r="AY168" s="214" t="s">
        <v>138</v>
      </c>
    </row>
    <row r="169" spans="1:65" s="13" customFormat="1" ht="22.5">
      <c r="B169" s="195"/>
      <c r="C169" s="196"/>
      <c r="D169" s="197" t="s">
        <v>147</v>
      </c>
      <c r="E169" s="198" t="s">
        <v>1</v>
      </c>
      <c r="F169" s="199" t="s">
        <v>189</v>
      </c>
      <c r="G169" s="196"/>
      <c r="H169" s="198" t="s">
        <v>1</v>
      </c>
      <c r="I169" s="196"/>
      <c r="J169" s="196"/>
      <c r="K169" s="196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147</v>
      </c>
      <c r="AU169" s="204" t="s">
        <v>90</v>
      </c>
      <c r="AV169" s="13" t="s">
        <v>19</v>
      </c>
      <c r="AW169" s="13" t="s">
        <v>36</v>
      </c>
      <c r="AX169" s="13" t="s">
        <v>81</v>
      </c>
      <c r="AY169" s="204" t="s">
        <v>138</v>
      </c>
    </row>
    <row r="170" spans="1:65" s="14" customFormat="1">
      <c r="B170" s="205"/>
      <c r="C170" s="206"/>
      <c r="D170" s="197" t="s">
        <v>147</v>
      </c>
      <c r="E170" s="207" t="s">
        <v>1</v>
      </c>
      <c r="F170" s="208" t="s">
        <v>188</v>
      </c>
      <c r="G170" s="206"/>
      <c r="H170" s="209">
        <v>29.68</v>
      </c>
      <c r="I170" s="206"/>
      <c r="J170" s="206"/>
      <c r="K170" s="206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147</v>
      </c>
      <c r="AU170" s="214" t="s">
        <v>90</v>
      </c>
      <c r="AV170" s="14" t="s">
        <v>90</v>
      </c>
      <c r="AW170" s="14" t="s">
        <v>36</v>
      </c>
      <c r="AX170" s="14" t="s">
        <v>81</v>
      </c>
      <c r="AY170" s="214" t="s">
        <v>138</v>
      </c>
    </row>
    <row r="171" spans="1:65" s="15" customFormat="1">
      <c r="B171" s="215"/>
      <c r="C171" s="216"/>
      <c r="D171" s="197" t="s">
        <v>147</v>
      </c>
      <c r="E171" s="217" t="s">
        <v>1</v>
      </c>
      <c r="F171" s="218" t="s">
        <v>156</v>
      </c>
      <c r="G171" s="216"/>
      <c r="H171" s="219">
        <v>59.36</v>
      </c>
      <c r="I171" s="216"/>
      <c r="J171" s="216"/>
      <c r="K171" s="216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147</v>
      </c>
      <c r="AU171" s="224" t="s">
        <v>90</v>
      </c>
      <c r="AV171" s="15" t="s">
        <v>145</v>
      </c>
      <c r="AW171" s="15" t="s">
        <v>36</v>
      </c>
      <c r="AX171" s="15" t="s">
        <v>19</v>
      </c>
      <c r="AY171" s="224" t="s">
        <v>138</v>
      </c>
    </row>
    <row r="172" spans="1:65" s="2" customFormat="1" ht="24">
      <c r="A172" s="32"/>
      <c r="B172" s="33"/>
      <c r="C172" s="183" t="s">
        <v>190</v>
      </c>
      <c r="D172" s="183" t="s">
        <v>140</v>
      </c>
      <c r="E172" s="184" t="s">
        <v>191</v>
      </c>
      <c r="F172" s="185" t="s">
        <v>192</v>
      </c>
      <c r="G172" s="186" t="s">
        <v>193</v>
      </c>
      <c r="H172" s="187">
        <v>1.52</v>
      </c>
      <c r="I172" s="188"/>
      <c r="J172" s="188">
        <f>ROUND(I172*H172,2)</f>
        <v>0</v>
      </c>
      <c r="K172" s="185" t="s">
        <v>144</v>
      </c>
      <c r="L172" s="37"/>
      <c r="M172" s="189" t="s">
        <v>1</v>
      </c>
      <c r="N172" s="190" t="s">
        <v>46</v>
      </c>
      <c r="O172" s="191">
        <v>22.491</v>
      </c>
      <c r="P172" s="191">
        <f>O172*H172</f>
        <v>34.186320000000002</v>
      </c>
      <c r="Q172" s="191">
        <v>1.0593999999999999</v>
      </c>
      <c r="R172" s="191">
        <f>Q172*H172</f>
        <v>1.6102879999999999</v>
      </c>
      <c r="S172" s="191">
        <v>0</v>
      </c>
      <c r="T172" s="19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3" t="s">
        <v>145</v>
      </c>
      <c r="AT172" s="193" t="s">
        <v>140</v>
      </c>
      <c r="AU172" s="193" t="s">
        <v>90</v>
      </c>
      <c r="AY172" s="18" t="s">
        <v>138</v>
      </c>
      <c r="BE172" s="194">
        <f>IF(N172="základní",J172,0)</f>
        <v>0</v>
      </c>
      <c r="BF172" s="194">
        <f>IF(N172="snížená",J172,0)</f>
        <v>0</v>
      </c>
      <c r="BG172" s="194">
        <f>IF(N172="zákl. přenesená",J172,0)</f>
        <v>0</v>
      </c>
      <c r="BH172" s="194">
        <f>IF(N172="sníž. přenesená",J172,0)</f>
        <v>0</v>
      </c>
      <c r="BI172" s="194">
        <f>IF(N172="nulová",J172,0)</f>
        <v>0</v>
      </c>
      <c r="BJ172" s="18" t="s">
        <v>19</v>
      </c>
      <c r="BK172" s="194">
        <f>ROUND(I172*H172,2)</f>
        <v>0</v>
      </c>
      <c r="BL172" s="18" t="s">
        <v>145</v>
      </c>
      <c r="BM172" s="193" t="s">
        <v>194</v>
      </c>
    </row>
    <row r="173" spans="1:65" s="13" customFormat="1" ht="22.5">
      <c r="B173" s="195"/>
      <c r="C173" s="196"/>
      <c r="D173" s="197" t="s">
        <v>147</v>
      </c>
      <c r="E173" s="198" t="s">
        <v>1</v>
      </c>
      <c r="F173" s="199" t="s">
        <v>187</v>
      </c>
      <c r="G173" s="196"/>
      <c r="H173" s="198" t="s">
        <v>1</v>
      </c>
      <c r="I173" s="196"/>
      <c r="J173" s="196"/>
      <c r="K173" s="196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147</v>
      </c>
      <c r="AU173" s="204" t="s">
        <v>90</v>
      </c>
      <c r="AV173" s="13" t="s">
        <v>19</v>
      </c>
      <c r="AW173" s="13" t="s">
        <v>36</v>
      </c>
      <c r="AX173" s="13" t="s">
        <v>81</v>
      </c>
      <c r="AY173" s="204" t="s">
        <v>138</v>
      </c>
    </row>
    <row r="174" spans="1:65" s="14" customFormat="1">
      <c r="B174" s="205"/>
      <c r="C174" s="206"/>
      <c r="D174" s="197" t="s">
        <v>147</v>
      </c>
      <c r="E174" s="207" t="s">
        <v>1</v>
      </c>
      <c r="F174" s="208" t="s">
        <v>195</v>
      </c>
      <c r="G174" s="206"/>
      <c r="H174" s="209">
        <v>0.76</v>
      </c>
      <c r="I174" s="206"/>
      <c r="J174" s="206"/>
      <c r="K174" s="206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147</v>
      </c>
      <c r="AU174" s="214" t="s">
        <v>90</v>
      </c>
      <c r="AV174" s="14" t="s">
        <v>90</v>
      </c>
      <c r="AW174" s="14" t="s">
        <v>36</v>
      </c>
      <c r="AX174" s="14" t="s">
        <v>81</v>
      </c>
      <c r="AY174" s="214" t="s">
        <v>138</v>
      </c>
    </row>
    <row r="175" spans="1:65" s="13" customFormat="1" ht="22.5">
      <c r="B175" s="195"/>
      <c r="C175" s="196"/>
      <c r="D175" s="197" t="s">
        <v>147</v>
      </c>
      <c r="E175" s="198" t="s">
        <v>1</v>
      </c>
      <c r="F175" s="199" t="s">
        <v>189</v>
      </c>
      <c r="G175" s="196"/>
      <c r="H175" s="198" t="s">
        <v>1</v>
      </c>
      <c r="I175" s="196"/>
      <c r="J175" s="196"/>
      <c r="K175" s="196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147</v>
      </c>
      <c r="AU175" s="204" t="s">
        <v>90</v>
      </c>
      <c r="AV175" s="13" t="s">
        <v>19</v>
      </c>
      <c r="AW175" s="13" t="s">
        <v>36</v>
      </c>
      <c r="AX175" s="13" t="s">
        <v>81</v>
      </c>
      <c r="AY175" s="204" t="s">
        <v>138</v>
      </c>
    </row>
    <row r="176" spans="1:65" s="14" customFormat="1">
      <c r="B176" s="205"/>
      <c r="C176" s="206"/>
      <c r="D176" s="197" t="s">
        <v>147</v>
      </c>
      <c r="E176" s="207" t="s">
        <v>1</v>
      </c>
      <c r="F176" s="208" t="s">
        <v>195</v>
      </c>
      <c r="G176" s="206"/>
      <c r="H176" s="209">
        <v>0.76</v>
      </c>
      <c r="I176" s="206"/>
      <c r="J176" s="206"/>
      <c r="K176" s="206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147</v>
      </c>
      <c r="AU176" s="214" t="s">
        <v>90</v>
      </c>
      <c r="AV176" s="14" t="s">
        <v>90</v>
      </c>
      <c r="AW176" s="14" t="s">
        <v>36</v>
      </c>
      <c r="AX176" s="14" t="s">
        <v>81</v>
      </c>
      <c r="AY176" s="214" t="s">
        <v>138</v>
      </c>
    </row>
    <row r="177" spans="1:65" s="15" customFormat="1">
      <c r="B177" s="215"/>
      <c r="C177" s="216"/>
      <c r="D177" s="197" t="s">
        <v>147</v>
      </c>
      <c r="E177" s="217" t="s">
        <v>1</v>
      </c>
      <c r="F177" s="218" t="s">
        <v>156</v>
      </c>
      <c r="G177" s="216"/>
      <c r="H177" s="219">
        <v>1.52</v>
      </c>
      <c r="I177" s="216"/>
      <c r="J177" s="216"/>
      <c r="K177" s="216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147</v>
      </c>
      <c r="AU177" s="224" t="s">
        <v>90</v>
      </c>
      <c r="AV177" s="15" t="s">
        <v>145</v>
      </c>
      <c r="AW177" s="15" t="s">
        <v>36</v>
      </c>
      <c r="AX177" s="15" t="s">
        <v>19</v>
      </c>
      <c r="AY177" s="224" t="s">
        <v>138</v>
      </c>
    </row>
    <row r="178" spans="1:65" s="12" customFormat="1" ht="22.9" customHeight="1">
      <c r="B178" s="168"/>
      <c r="C178" s="169"/>
      <c r="D178" s="170" t="s">
        <v>80</v>
      </c>
      <c r="E178" s="181" t="s">
        <v>157</v>
      </c>
      <c r="F178" s="181" t="s">
        <v>196</v>
      </c>
      <c r="G178" s="169"/>
      <c r="H178" s="169"/>
      <c r="I178" s="169"/>
      <c r="J178" s="182">
        <f>BK178</f>
        <v>0</v>
      </c>
      <c r="K178" s="169"/>
      <c r="L178" s="173"/>
      <c r="M178" s="174"/>
      <c r="N178" s="175"/>
      <c r="O178" s="175"/>
      <c r="P178" s="176">
        <f>SUM(P179:P180)</f>
        <v>1.1000000000000001</v>
      </c>
      <c r="Q178" s="175"/>
      <c r="R178" s="176">
        <f>SUM(R179:R180)</f>
        <v>0.44085999999999997</v>
      </c>
      <c r="S178" s="175"/>
      <c r="T178" s="177">
        <f>SUM(T179:T180)</f>
        <v>0</v>
      </c>
      <c r="AR178" s="178" t="s">
        <v>19</v>
      </c>
      <c r="AT178" s="179" t="s">
        <v>80</v>
      </c>
      <c r="AU178" s="179" t="s">
        <v>19</v>
      </c>
      <c r="AY178" s="178" t="s">
        <v>138</v>
      </c>
      <c r="BK178" s="180">
        <f>SUM(BK179:BK180)</f>
        <v>0</v>
      </c>
    </row>
    <row r="179" spans="1:65" s="2" customFormat="1" ht="16.5" customHeight="1">
      <c r="A179" s="32"/>
      <c r="B179" s="33"/>
      <c r="C179" s="183" t="s">
        <v>197</v>
      </c>
      <c r="D179" s="183" t="s">
        <v>140</v>
      </c>
      <c r="E179" s="184" t="s">
        <v>198</v>
      </c>
      <c r="F179" s="185" t="s">
        <v>199</v>
      </c>
      <c r="G179" s="186" t="s">
        <v>179</v>
      </c>
      <c r="H179" s="187">
        <v>2</v>
      </c>
      <c r="I179" s="188"/>
      <c r="J179" s="188">
        <f>ROUND(I179*H179,2)</f>
        <v>0</v>
      </c>
      <c r="K179" s="185" t="s">
        <v>1</v>
      </c>
      <c r="L179" s="37"/>
      <c r="M179" s="189" t="s">
        <v>1</v>
      </c>
      <c r="N179" s="190" t="s">
        <v>46</v>
      </c>
      <c r="O179" s="191">
        <v>0.55000000000000004</v>
      </c>
      <c r="P179" s="191">
        <f>O179*H179</f>
        <v>1.1000000000000001</v>
      </c>
      <c r="Q179" s="191">
        <v>0.16642999999999999</v>
      </c>
      <c r="R179" s="191">
        <f>Q179*H179</f>
        <v>0.33285999999999999</v>
      </c>
      <c r="S179" s="191">
        <v>0</v>
      </c>
      <c r="T179" s="192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3" t="s">
        <v>145</v>
      </c>
      <c r="AT179" s="193" t="s">
        <v>140</v>
      </c>
      <c r="AU179" s="193" t="s">
        <v>90</v>
      </c>
      <c r="AY179" s="18" t="s">
        <v>138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8" t="s">
        <v>19</v>
      </c>
      <c r="BK179" s="194">
        <f>ROUND(I179*H179,2)</f>
        <v>0</v>
      </c>
      <c r="BL179" s="18" t="s">
        <v>145</v>
      </c>
      <c r="BM179" s="193" t="s">
        <v>200</v>
      </c>
    </row>
    <row r="180" spans="1:65" s="2" customFormat="1" ht="16.5" customHeight="1">
      <c r="A180" s="32"/>
      <c r="B180" s="33"/>
      <c r="C180" s="225" t="s">
        <v>24</v>
      </c>
      <c r="D180" s="225" t="s">
        <v>201</v>
      </c>
      <c r="E180" s="226" t="s">
        <v>202</v>
      </c>
      <c r="F180" s="227" t="s">
        <v>203</v>
      </c>
      <c r="G180" s="228" t="s">
        <v>179</v>
      </c>
      <c r="H180" s="229">
        <v>2</v>
      </c>
      <c r="I180" s="230"/>
      <c r="J180" s="230">
        <f>ROUND(I180*H180,2)</f>
        <v>0</v>
      </c>
      <c r="K180" s="227" t="s">
        <v>1</v>
      </c>
      <c r="L180" s="231"/>
      <c r="M180" s="232" t="s">
        <v>1</v>
      </c>
      <c r="N180" s="233" t="s">
        <v>46</v>
      </c>
      <c r="O180" s="191">
        <v>0</v>
      </c>
      <c r="P180" s="191">
        <f>O180*H180</f>
        <v>0</v>
      </c>
      <c r="Q180" s="191">
        <v>5.3999999999999999E-2</v>
      </c>
      <c r="R180" s="191">
        <f>Q180*H180</f>
        <v>0.108</v>
      </c>
      <c r="S180" s="191">
        <v>0</v>
      </c>
      <c r="T180" s="19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3" t="s">
        <v>190</v>
      </c>
      <c r="AT180" s="193" t="s">
        <v>201</v>
      </c>
      <c r="AU180" s="193" t="s">
        <v>90</v>
      </c>
      <c r="AY180" s="18" t="s">
        <v>138</v>
      </c>
      <c r="BE180" s="194">
        <f>IF(N180="základní",J180,0)</f>
        <v>0</v>
      </c>
      <c r="BF180" s="194">
        <f>IF(N180="snížená",J180,0)</f>
        <v>0</v>
      </c>
      <c r="BG180" s="194">
        <f>IF(N180="zákl. přenesená",J180,0)</f>
        <v>0</v>
      </c>
      <c r="BH180" s="194">
        <f>IF(N180="sníž. přenesená",J180,0)</f>
        <v>0</v>
      </c>
      <c r="BI180" s="194">
        <f>IF(N180="nulová",J180,0)</f>
        <v>0</v>
      </c>
      <c r="BJ180" s="18" t="s">
        <v>19</v>
      </c>
      <c r="BK180" s="194">
        <f>ROUND(I180*H180,2)</f>
        <v>0</v>
      </c>
      <c r="BL180" s="18" t="s">
        <v>145</v>
      </c>
      <c r="BM180" s="193" t="s">
        <v>204</v>
      </c>
    </row>
    <row r="181" spans="1:65" s="12" customFormat="1" ht="22.9" customHeight="1">
      <c r="B181" s="168"/>
      <c r="C181" s="169"/>
      <c r="D181" s="170" t="s">
        <v>80</v>
      </c>
      <c r="E181" s="181" t="s">
        <v>171</v>
      </c>
      <c r="F181" s="181" t="s">
        <v>205</v>
      </c>
      <c r="G181" s="169"/>
      <c r="H181" s="169"/>
      <c r="I181" s="169"/>
      <c r="J181" s="182">
        <f>BK181</f>
        <v>0</v>
      </c>
      <c r="K181" s="169"/>
      <c r="L181" s="173"/>
      <c r="M181" s="174"/>
      <c r="N181" s="175"/>
      <c r="O181" s="175"/>
      <c r="P181" s="176">
        <f>SUM(P182:P195)</f>
        <v>104.778612</v>
      </c>
      <c r="Q181" s="175"/>
      <c r="R181" s="176">
        <f>SUM(R182:R195)</f>
        <v>31.978178159999999</v>
      </c>
      <c r="S181" s="175"/>
      <c r="T181" s="177">
        <f>SUM(T182:T195)</f>
        <v>0</v>
      </c>
      <c r="AR181" s="178" t="s">
        <v>19</v>
      </c>
      <c r="AT181" s="179" t="s">
        <v>80</v>
      </c>
      <c r="AU181" s="179" t="s">
        <v>19</v>
      </c>
      <c r="AY181" s="178" t="s">
        <v>138</v>
      </c>
      <c r="BK181" s="180">
        <f>SUM(BK182:BK195)</f>
        <v>0</v>
      </c>
    </row>
    <row r="182" spans="1:65" s="2" customFormat="1" ht="33" customHeight="1">
      <c r="A182" s="32"/>
      <c r="B182" s="33"/>
      <c r="C182" s="183" t="s">
        <v>206</v>
      </c>
      <c r="D182" s="183" t="s">
        <v>140</v>
      </c>
      <c r="E182" s="184" t="s">
        <v>207</v>
      </c>
      <c r="F182" s="185" t="s">
        <v>208</v>
      </c>
      <c r="G182" s="186" t="s">
        <v>143</v>
      </c>
      <c r="H182" s="187">
        <v>51.875999999999998</v>
      </c>
      <c r="I182" s="188"/>
      <c r="J182" s="188">
        <f>ROUND(I182*H182,2)</f>
        <v>0</v>
      </c>
      <c r="K182" s="185" t="s">
        <v>144</v>
      </c>
      <c r="L182" s="37"/>
      <c r="M182" s="189" t="s">
        <v>1</v>
      </c>
      <c r="N182" s="190" t="s">
        <v>46</v>
      </c>
      <c r="O182" s="191">
        <v>0.58699999999999997</v>
      </c>
      <c r="P182" s="191">
        <f>O182*H182</f>
        <v>30.451211999999998</v>
      </c>
      <c r="Q182" s="191">
        <v>0.12966</v>
      </c>
      <c r="R182" s="191">
        <f>Q182*H182</f>
        <v>6.72624216</v>
      </c>
      <c r="S182" s="191">
        <v>0</v>
      </c>
      <c r="T182" s="192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3" t="s">
        <v>145</v>
      </c>
      <c r="AT182" s="193" t="s">
        <v>140</v>
      </c>
      <c r="AU182" s="193" t="s">
        <v>90</v>
      </c>
      <c r="AY182" s="18" t="s">
        <v>138</v>
      </c>
      <c r="BE182" s="194">
        <f>IF(N182="základní",J182,0)</f>
        <v>0</v>
      </c>
      <c r="BF182" s="194">
        <f>IF(N182="snížená",J182,0)</f>
        <v>0</v>
      </c>
      <c r="BG182" s="194">
        <f>IF(N182="zákl. přenesená",J182,0)</f>
        <v>0</v>
      </c>
      <c r="BH182" s="194">
        <f>IF(N182="sníž. přenesená",J182,0)</f>
        <v>0</v>
      </c>
      <c r="BI182" s="194">
        <f>IF(N182="nulová",J182,0)</f>
        <v>0</v>
      </c>
      <c r="BJ182" s="18" t="s">
        <v>19</v>
      </c>
      <c r="BK182" s="194">
        <f>ROUND(I182*H182,2)</f>
        <v>0</v>
      </c>
      <c r="BL182" s="18" t="s">
        <v>145</v>
      </c>
      <c r="BM182" s="193" t="s">
        <v>209</v>
      </c>
    </row>
    <row r="183" spans="1:65" s="14" customFormat="1">
      <c r="B183" s="205"/>
      <c r="C183" s="206"/>
      <c r="D183" s="197" t="s">
        <v>147</v>
      </c>
      <c r="E183" s="207" t="s">
        <v>1</v>
      </c>
      <c r="F183" s="208" t="s">
        <v>210</v>
      </c>
      <c r="G183" s="206"/>
      <c r="H183" s="209">
        <v>25.884</v>
      </c>
      <c r="I183" s="206"/>
      <c r="J183" s="206"/>
      <c r="K183" s="206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147</v>
      </c>
      <c r="AU183" s="214" t="s">
        <v>90</v>
      </c>
      <c r="AV183" s="14" t="s">
        <v>90</v>
      </c>
      <c r="AW183" s="14" t="s">
        <v>36</v>
      </c>
      <c r="AX183" s="14" t="s">
        <v>81</v>
      </c>
      <c r="AY183" s="214" t="s">
        <v>138</v>
      </c>
    </row>
    <row r="184" spans="1:65" s="14" customFormat="1">
      <c r="B184" s="205"/>
      <c r="C184" s="206"/>
      <c r="D184" s="197" t="s">
        <v>147</v>
      </c>
      <c r="E184" s="207" t="s">
        <v>1</v>
      </c>
      <c r="F184" s="208" t="s">
        <v>211</v>
      </c>
      <c r="G184" s="206"/>
      <c r="H184" s="209">
        <v>25.992000000000001</v>
      </c>
      <c r="I184" s="206"/>
      <c r="J184" s="206"/>
      <c r="K184" s="206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147</v>
      </c>
      <c r="AU184" s="214" t="s">
        <v>90</v>
      </c>
      <c r="AV184" s="14" t="s">
        <v>90</v>
      </c>
      <c r="AW184" s="14" t="s">
        <v>36</v>
      </c>
      <c r="AX184" s="14" t="s">
        <v>81</v>
      </c>
      <c r="AY184" s="214" t="s">
        <v>138</v>
      </c>
    </row>
    <row r="185" spans="1:65" s="15" customFormat="1">
      <c r="B185" s="215"/>
      <c r="C185" s="216"/>
      <c r="D185" s="197" t="s">
        <v>147</v>
      </c>
      <c r="E185" s="217" t="s">
        <v>1</v>
      </c>
      <c r="F185" s="218" t="s">
        <v>156</v>
      </c>
      <c r="G185" s="216"/>
      <c r="H185" s="219">
        <v>51.875999999999998</v>
      </c>
      <c r="I185" s="216"/>
      <c r="J185" s="216"/>
      <c r="K185" s="216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147</v>
      </c>
      <c r="AU185" s="224" t="s">
        <v>90</v>
      </c>
      <c r="AV185" s="15" t="s">
        <v>145</v>
      </c>
      <c r="AW185" s="15" t="s">
        <v>36</v>
      </c>
      <c r="AX185" s="15" t="s">
        <v>19</v>
      </c>
      <c r="AY185" s="224" t="s">
        <v>138</v>
      </c>
    </row>
    <row r="186" spans="1:65" s="2" customFormat="1" ht="33" customHeight="1">
      <c r="A186" s="32"/>
      <c r="B186" s="33"/>
      <c r="C186" s="183" t="s">
        <v>212</v>
      </c>
      <c r="D186" s="183" t="s">
        <v>140</v>
      </c>
      <c r="E186" s="184" t="s">
        <v>213</v>
      </c>
      <c r="F186" s="185" t="s">
        <v>214</v>
      </c>
      <c r="G186" s="186" t="s">
        <v>143</v>
      </c>
      <c r="H186" s="187">
        <v>97.16</v>
      </c>
      <c r="I186" s="188"/>
      <c r="J186" s="188">
        <f>ROUND(I186*H186,2)</f>
        <v>0</v>
      </c>
      <c r="K186" s="185" t="s">
        <v>144</v>
      </c>
      <c r="L186" s="37"/>
      <c r="M186" s="189" t="s">
        <v>1</v>
      </c>
      <c r="N186" s="190" t="s">
        <v>46</v>
      </c>
      <c r="O186" s="191">
        <v>0.76500000000000001</v>
      </c>
      <c r="P186" s="191">
        <f>O186*H186</f>
        <v>74.327399999999997</v>
      </c>
      <c r="Q186" s="191">
        <v>0.14610000000000001</v>
      </c>
      <c r="R186" s="191">
        <f>Q186*H186</f>
        <v>14.195076</v>
      </c>
      <c r="S186" s="191">
        <v>0</v>
      </c>
      <c r="T186" s="192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3" t="s">
        <v>145</v>
      </c>
      <c r="AT186" s="193" t="s">
        <v>140</v>
      </c>
      <c r="AU186" s="193" t="s">
        <v>90</v>
      </c>
      <c r="AY186" s="18" t="s">
        <v>138</v>
      </c>
      <c r="BE186" s="194">
        <f>IF(N186="základní",J186,0)</f>
        <v>0</v>
      </c>
      <c r="BF186" s="194">
        <f>IF(N186="snížená",J186,0)</f>
        <v>0</v>
      </c>
      <c r="BG186" s="194">
        <f>IF(N186="zákl. přenesená",J186,0)</f>
        <v>0</v>
      </c>
      <c r="BH186" s="194">
        <f>IF(N186="sníž. přenesená",J186,0)</f>
        <v>0</v>
      </c>
      <c r="BI186" s="194">
        <f>IF(N186="nulová",J186,0)</f>
        <v>0</v>
      </c>
      <c r="BJ186" s="18" t="s">
        <v>19</v>
      </c>
      <c r="BK186" s="194">
        <f>ROUND(I186*H186,2)</f>
        <v>0</v>
      </c>
      <c r="BL186" s="18" t="s">
        <v>145</v>
      </c>
      <c r="BM186" s="193" t="s">
        <v>215</v>
      </c>
    </row>
    <row r="187" spans="1:65" s="14" customFormat="1">
      <c r="B187" s="205"/>
      <c r="C187" s="206"/>
      <c r="D187" s="197" t="s">
        <v>147</v>
      </c>
      <c r="E187" s="207" t="s">
        <v>1</v>
      </c>
      <c r="F187" s="208" t="s">
        <v>216</v>
      </c>
      <c r="G187" s="206"/>
      <c r="H187" s="209">
        <v>3</v>
      </c>
      <c r="I187" s="206"/>
      <c r="J187" s="206"/>
      <c r="K187" s="206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147</v>
      </c>
      <c r="AU187" s="214" t="s">
        <v>90</v>
      </c>
      <c r="AV187" s="14" t="s">
        <v>90</v>
      </c>
      <c r="AW187" s="14" t="s">
        <v>36</v>
      </c>
      <c r="AX187" s="14" t="s">
        <v>81</v>
      </c>
      <c r="AY187" s="214" t="s">
        <v>138</v>
      </c>
    </row>
    <row r="188" spans="1:65" s="14" customFormat="1">
      <c r="B188" s="205"/>
      <c r="C188" s="206"/>
      <c r="D188" s="197" t="s">
        <v>147</v>
      </c>
      <c r="E188" s="207" t="s">
        <v>1</v>
      </c>
      <c r="F188" s="208" t="s">
        <v>217</v>
      </c>
      <c r="G188" s="206"/>
      <c r="H188" s="209">
        <v>47.08</v>
      </c>
      <c r="I188" s="206"/>
      <c r="J188" s="206"/>
      <c r="K188" s="206"/>
      <c r="L188" s="210"/>
      <c r="M188" s="211"/>
      <c r="N188" s="212"/>
      <c r="O188" s="212"/>
      <c r="P188" s="212"/>
      <c r="Q188" s="212"/>
      <c r="R188" s="212"/>
      <c r="S188" s="212"/>
      <c r="T188" s="213"/>
      <c r="AT188" s="214" t="s">
        <v>147</v>
      </c>
      <c r="AU188" s="214" t="s">
        <v>90</v>
      </c>
      <c r="AV188" s="14" t="s">
        <v>90</v>
      </c>
      <c r="AW188" s="14" t="s">
        <v>36</v>
      </c>
      <c r="AX188" s="14" t="s">
        <v>81</v>
      </c>
      <c r="AY188" s="214" t="s">
        <v>138</v>
      </c>
    </row>
    <row r="189" spans="1:65" s="14" customFormat="1">
      <c r="B189" s="205"/>
      <c r="C189" s="206"/>
      <c r="D189" s="197" t="s">
        <v>147</v>
      </c>
      <c r="E189" s="207" t="s">
        <v>1</v>
      </c>
      <c r="F189" s="208" t="s">
        <v>218</v>
      </c>
      <c r="G189" s="206"/>
      <c r="H189" s="209">
        <v>47.08</v>
      </c>
      <c r="I189" s="206"/>
      <c r="J189" s="206"/>
      <c r="K189" s="206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147</v>
      </c>
      <c r="AU189" s="214" t="s">
        <v>90</v>
      </c>
      <c r="AV189" s="14" t="s">
        <v>90</v>
      </c>
      <c r="AW189" s="14" t="s">
        <v>36</v>
      </c>
      <c r="AX189" s="14" t="s">
        <v>81</v>
      </c>
      <c r="AY189" s="214" t="s">
        <v>138</v>
      </c>
    </row>
    <row r="190" spans="1:65" s="15" customFormat="1">
      <c r="B190" s="215"/>
      <c r="C190" s="216"/>
      <c r="D190" s="197" t="s">
        <v>147</v>
      </c>
      <c r="E190" s="217" t="s">
        <v>1</v>
      </c>
      <c r="F190" s="218" t="s">
        <v>156</v>
      </c>
      <c r="G190" s="216"/>
      <c r="H190" s="219">
        <v>97.16</v>
      </c>
      <c r="I190" s="216"/>
      <c r="J190" s="216"/>
      <c r="K190" s="216"/>
      <c r="L190" s="220"/>
      <c r="M190" s="221"/>
      <c r="N190" s="222"/>
      <c r="O190" s="222"/>
      <c r="P190" s="222"/>
      <c r="Q190" s="222"/>
      <c r="R190" s="222"/>
      <c r="S190" s="222"/>
      <c r="T190" s="223"/>
      <c r="AT190" s="224" t="s">
        <v>147</v>
      </c>
      <c r="AU190" s="224" t="s">
        <v>90</v>
      </c>
      <c r="AV190" s="15" t="s">
        <v>145</v>
      </c>
      <c r="AW190" s="15" t="s">
        <v>36</v>
      </c>
      <c r="AX190" s="15" t="s">
        <v>19</v>
      </c>
      <c r="AY190" s="224" t="s">
        <v>138</v>
      </c>
    </row>
    <row r="191" spans="1:65" s="2" customFormat="1" ht="24">
      <c r="A191" s="32"/>
      <c r="B191" s="33"/>
      <c r="C191" s="225" t="s">
        <v>219</v>
      </c>
      <c r="D191" s="225" t="s">
        <v>201</v>
      </c>
      <c r="E191" s="226" t="s">
        <v>220</v>
      </c>
      <c r="F191" s="227" t="s">
        <v>221</v>
      </c>
      <c r="G191" s="228" t="s">
        <v>143</v>
      </c>
      <c r="H191" s="229">
        <v>96.99</v>
      </c>
      <c r="I191" s="230"/>
      <c r="J191" s="230">
        <f>ROUND(I191*H191,2)</f>
        <v>0</v>
      </c>
      <c r="K191" s="227" t="s">
        <v>144</v>
      </c>
      <c r="L191" s="231"/>
      <c r="M191" s="232" t="s">
        <v>1</v>
      </c>
      <c r="N191" s="233" t="s">
        <v>46</v>
      </c>
      <c r="O191" s="191">
        <v>0</v>
      </c>
      <c r="P191" s="191">
        <f>O191*H191</f>
        <v>0</v>
      </c>
      <c r="Q191" s="191">
        <v>0.114</v>
      </c>
      <c r="R191" s="191">
        <f>Q191*H191</f>
        <v>11.05686</v>
      </c>
      <c r="S191" s="191">
        <v>0</v>
      </c>
      <c r="T191" s="192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3" t="s">
        <v>190</v>
      </c>
      <c r="AT191" s="193" t="s">
        <v>201</v>
      </c>
      <c r="AU191" s="193" t="s">
        <v>90</v>
      </c>
      <c r="AY191" s="18" t="s">
        <v>138</v>
      </c>
      <c r="BE191" s="194">
        <f>IF(N191="základní",J191,0)</f>
        <v>0</v>
      </c>
      <c r="BF191" s="194">
        <f>IF(N191="snížená",J191,0)</f>
        <v>0</v>
      </c>
      <c r="BG191" s="194">
        <f>IF(N191="zákl. přenesená",J191,0)</f>
        <v>0</v>
      </c>
      <c r="BH191" s="194">
        <f>IF(N191="sníž. přenesená",J191,0)</f>
        <v>0</v>
      </c>
      <c r="BI191" s="194">
        <f>IF(N191="nulová",J191,0)</f>
        <v>0</v>
      </c>
      <c r="BJ191" s="18" t="s">
        <v>19</v>
      </c>
      <c r="BK191" s="194">
        <f>ROUND(I191*H191,2)</f>
        <v>0</v>
      </c>
      <c r="BL191" s="18" t="s">
        <v>145</v>
      </c>
      <c r="BM191" s="193" t="s">
        <v>222</v>
      </c>
    </row>
    <row r="192" spans="1:65" s="14" customFormat="1">
      <c r="B192" s="205"/>
      <c r="C192" s="206"/>
      <c r="D192" s="197" t="s">
        <v>147</v>
      </c>
      <c r="E192" s="207" t="s">
        <v>1</v>
      </c>
      <c r="F192" s="208" t="s">
        <v>223</v>
      </c>
      <c r="G192" s="206"/>
      <c r="H192" s="209">
        <v>47.08</v>
      </c>
      <c r="I192" s="206"/>
      <c r="J192" s="206"/>
      <c r="K192" s="206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147</v>
      </c>
      <c r="AU192" s="214" t="s">
        <v>90</v>
      </c>
      <c r="AV192" s="14" t="s">
        <v>90</v>
      </c>
      <c r="AW192" s="14" t="s">
        <v>36</v>
      </c>
      <c r="AX192" s="14" t="s">
        <v>81</v>
      </c>
      <c r="AY192" s="214" t="s">
        <v>138</v>
      </c>
    </row>
    <row r="193" spans="1:65" s="14" customFormat="1">
      <c r="B193" s="205"/>
      <c r="C193" s="206"/>
      <c r="D193" s="197" t="s">
        <v>147</v>
      </c>
      <c r="E193" s="207" t="s">
        <v>1</v>
      </c>
      <c r="F193" s="208" t="s">
        <v>224</v>
      </c>
      <c r="G193" s="206"/>
      <c r="H193" s="209">
        <v>47.08</v>
      </c>
      <c r="I193" s="206"/>
      <c r="J193" s="206"/>
      <c r="K193" s="206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147</v>
      </c>
      <c r="AU193" s="214" t="s">
        <v>90</v>
      </c>
      <c r="AV193" s="14" t="s">
        <v>90</v>
      </c>
      <c r="AW193" s="14" t="s">
        <v>36</v>
      </c>
      <c r="AX193" s="14" t="s">
        <v>81</v>
      </c>
      <c r="AY193" s="214" t="s">
        <v>138</v>
      </c>
    </row>
    <row r="194" spans="1:65" s="15" customFormat="1">
      <c r="B194" s="215"/>
      <c r="C194" s="216"/>
      <c r="D194" s="197" t="s">
        <v>147</v>
      </c>
      <c r="E194" s="217" t="s">
        <v>1</v>
      </c>
      <c r="F194" s="218" t="s">
        <v>156</v>
      </c>
      <c r="G194" s="216"/>
      <c r="H194" s="219">
        <v>94.16</v>
      </c>
      <c r="I194" s="216"/>
      <c r="J194" s="216"/>
      <c r="K194" s="216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147</v>
      </c>
      <c r="AU194" s="224" t="s">
        <v>90</v>
      </c>
      <c r="AV194" s="15" t="s">
        <v>145</v>
      </c>
      <c r="AW194" s="15" t="s">
        <v>36</v>
      </c>
      <c r="AX194" s="15" t="s">
        <v>19</v>
      </c>
      <c r="AY194" s="224" t="s">
        <v>138</v>
      </c>
    </row>
    <row r="195" spans="1:65" s="14" customFormat="1">
      <c r="B195" s="205"/>
      <c r="C195" s="206"/>
      <c r="D195" s="197" t="s">
        <v>147</v>
      </c>
      <c r="E195" s="206"/>
      <c r="F195" s="208" t="s">
        <v>225</v>
      </c>
      <c r="G195" s="206"/>
      <c r="H195" s="209">
        <v>96.99</v>
      </c>
      <c r="I195" s="206"/>
      <c r="J195" s="206"/>
      <c r="K195" s="206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147</v>
      </c>
      <c r="AU195" s="214" t="s">
        <v>90</v>
      </c>
      <c r="AV195" s="14" t="s">
        <v>90</v>
      </c>
      <c r="AW195" s="14" t="s">
        <v>4</v>
      </c>
      <c r="AX195" s="14" t="s">
        <v>19</v>
      </c>
      <c r="AY195" s="214" t="s">
        <v>138</v>
      </c>
    </row>
    <row r="196" spans="1:65" s="12" customFormat="1" ht="22.9" customHeight="1">
      <c r="B196" s="168"/>
      <c r="C196" s="169"/>
      <c r="D196" s="170" t="s">
        <v>80</v>
      </c>
      <c r="E196" s="181" t="s">
        <v>176</v>
      </c>
      <c r="F196" s="181" t="s">
        <v>226</v>
      </c>
      <c r="G196" s="169"/>
      <c r="H196" s="169"/>
      <c r="I196" s="169"/>
      <c r="J196" s="182">
        <f>BK196</f>
        <v>0</v>
      </c>
      <c r="K196" s="169"/>
      <c r="L196" s="173"/>
      <c r="M196" s="174"/>
      <c r="N196" s="175"/>
      <c r="O196" s="175"/>
      <c r="P196" s="176">
        <f>SUM(P197:P515)</f>
        <v>2209.1353039999999</v>
      </c>
      <c r="Q196" s="175"/>
      <c r="R196" s="176">
        <f>SUM(R197:R515)</f>
        <v>44.684862029999998</v>
      </c>
      <c r="S196" s="175"/>
      <c r="T196" s="177">
        <f>SUM(T197:T515)</f>
        <v>0</v>
      </c>
      <c r="AR196" s="178" t="s">
        <v>19</v>
      </c>
      <c r="AT196" s="179" t="s">
        <v>80</v>
      </c>
      <c r="AU196" s="179" t="s">
        <v>19</v>
      </c>
      <c r="AY196" s="178" t="s">
        <v>138</v>
      </c>
      <c r="BK196" s="180">
        <f>SUM(BK197:BK515)</f>
        <v>0</v>
      </c>
    </row>
    <row r="197" spans="1:65" s="2" customFormat="1" ht="33" customHeight="1">
      <c r="A197" s="32"/>
      <c r="B197" s="33"/>
      <c r="C197" s="183" t="s">
        <v>238</v>
      </c>
      <c r="D197" s="183" t="s">
        <v>140</v>
      </c>
      <c r="E197" s="184" t="s">
        <v>239</v>
      </c>
      <c r="F197" s="185" t="s">
        <v>240</v>
      </c>
      <c r="G197" s="186" t="s">
        <v>143</v>
      </c>
      <c r="H197" s="187">
        <v>45.862000000000002</v>
      </c>
      <c r="I197" s="188"/>
      <c r="J197" s="188">
        <f>ROUND(I197*H197,2)</f>
        <v>0</v>
      </c>
      <c r="K197" s="185" t="s">
        <v>1</v>
      </c>
      <c r="L197" s="37"/>
      <c r="M197" s="189" t="s">
        <v>1</v>
      </c>
      <c r="N197" s="190" t="s">
        <v>46</v>
      </c>
      <c r="O197" s="191">
        <v>0.5</v>
      </c>
      <c r="P197" s="191">
        <f>O197*H197</f>
        <v>22.931000000000001</v>
      </c>
      <c r="Q197" s="191">
        <v>4.9800000000000001E-3</v>
      </c>
      <c r="R197" s="191">
        <f>Q197*H197</f>
        <v>0.22839276</v>
      </c>
      <c r="S197" s="191">
        <v>0</v>
      </c>
      <c r="T197" s="192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3" t="s">
        <v>145</v>
      </c>
      <c r="AT197" s="193" t="s">
        <v>140</v>
      </c>
      <c r="AU197" s="193" t="s">
        <v>90</v>
      </c>
      <c r="AY197" s="18" t="s">
        <v>138</v>
      </c>
      <c r="BE197" s="194">
        <f>IF(N197="základní",J197,0)</f>
        <v>0</v>
      </c>
      <c r="BF197" s="194">
        <f>IF(N197="snížená",J197,0)</f>
        <v>0</v>
      </c>
      <c r="BG197" s="194">
        <f>IF(N197="zákl. přenesená",J197,0)</f>
        <v>0</v>
      </c>
      <c r="BH197" s="194">
        <f>IF(N197="sníž. přenesená",J197,0)</f>
        <v>0</v>
      </c>
      <c r="BI197" s="194">
        <f>IF(N197="nulová",J197,0)</f>
        <v>0</v>
      </c>
      <c r="BJ197" s="18" t="s">
        <v>19</v>
      </c>
      <c r="BK197" s="194">
        <f>ROUND(I197*H197,2)</f>
        <v>0</v>
      </c>
      <c r="BL197" s="18" t="s">
        <v>145</v>
      </c>
      <c r="BM197" s="193" t="s">
        <v>241</v>
      </c>
    </row>
    <row r="198" spans="1:65" s="14" customFormat="1">
      <c r="B198" s="205"/>
      <c r="C198" s="206"/>
      <c r="D198" s="197" t="s">
        <v>147</v>
      </c>
      <c r="E198" s="207" t="s">
        <v>1</v>
      </c>
      <c r="F198" s="208" t="s">
        <v>228</v>
      </c>
      <c r="G198" s="206"/>
      <c r="H198" s="209">
        <v>4.774</v>
      </c>
      <c r="I198" s="206"/>
      <c r="J198" s="206"/>
      <c r="K198" s="206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147</v>
      </c>
      <c r="AU198" s="214" t="s">
        <v>90</v>
      </c>
      <c r="AV198" s="14" t="s">
        <v>90</v>
      </c>
      <c r="AW198" s="14" t="s">
        <v>36</v>
      </c>
      <c r="AX198" s="14" t="s">
        <v>81</v>
      </c>
      <c r="AY198" s="214" t="s">
        <v>138</v>
      </c>
    </row>
    <row r="199" spans="1:65" s="14" customFormat="1">
      <c r="B199" s="205"/>
      <c r="C199" s="206"/>
      <c r="D199" s="197" t="s">
        <v>147</v>
      </c>
      <c r="E199" s="207" t="s">
        <v>1</v>
      </c>
      <c r="F199" s="208" t="s">
        <v>229</v>
      </c>
      <c r="G199" s="206"/>
      <c r="H199" s="209">
        <v>0.94799999999999995</v>
      </c>
      <c r="I199" s="206"/>
      <c r="J199" s="206"/>
      <c r="K199" s="206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147</v>
      </c>
      <c r="AU199" s="214" t="s">
        <v>90</v>
      </c>
      <c r="AV199" s="14" t="s">
        <v>90</v>
      </c>
      <c r="AW199" s="14" t="s">
        <v>36</v>
      </c>
      <c r="AX199" s="14" t="s">
        <v>81</v>
      </c>
      <c r="AY199" s="214" t="s">
        <v>138</v>
      </c>
    </row>
    <row r="200" spans="1:65" s="14" customFormat="1">
      <c r="B200" s="205"/>
      <c r="C200" s="206"/>
      <c r="D200" s="197" t="s">
        <v>147</v>
      </c>
      <c r="E200" s="207" t="s">
        <v>1</v>
      </c>
      <c r="F200" s="208" t="s">
        <v>230</v>
      </c>
      <c r="G200" s="206"/>
      <c r="H200" s="209">
        <v>28.728000000000002</v>
      </c>
      <c r="I200" s="206"/>
      <c r="J200" s="206"/>
      <c r="K200" s="206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147</v>
      </c>
      <c r="AU200" s="214" t="s">
        <v>90</v>
      </c>
      <c r="AV200" s="14" t="s">
        <v>90</v>
      </c>
      <c r="AW200" s="14" t="s">
        <v>36</v>
      </c>
      <c r="AX200" s="14" t="s">
        <v>81</v>
      </c>
      <c r="AY200" s="214" t="s">
        <v>138</v>
      </c>
    </row>
    <row r="201" spans="1:65" s="14" customFormat="1">
      <c r="B201" s="205"/>
      <c r="C201" s="206"/>
      <c r="D201" s="197" t="s">
        <v>147</v>
      </c>
      <c r="E201" s="207" t="s">
        <v>1</v>
      </c>
      <c r="F201" s="208" t="s">
        <v>231</v>
      </c>
      <c r="G201" s="206"/>
      <c r="H201" s="209">
        <v>4.9000000000000004</v>
      </c>
      <c r="I201" s="206"/>
      <c r="J201" s="206"/>
      <c r="K201" s="206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147</v>
      </c>
      <c r="AU201" s="214" t="s">
        <v>90</v>
      </c>
      <c r="AV201" s="14" t="s">
        <v>90</v>
      </c>
      <c r="AW201" s="14" t="s">
        <v>36</v>
      </c>
      <c r="AX201" s="14" t="s">
        <v>81</v>
      </c>
      <c r="AY201" s="214" t="s">
        <v>138</v>
      </c>
    </row>
    <row r="202" spans="1:65" s="14" customFormat="1">
      <c r="B202" s="205"/>
      <c r="C202" s="206"/>
      <c r="D202" s="197" t="s">
        <v>147</v>
      </c>
      <c r="E202" s="207" t="s">
        <v>1</v>
      </c>
      <c r="F202" s="208" t="s">
        <v>232</v>
      </c>
      <c r="G202" s="206"/>
      <c r="H202" s="209">
        <v>0.95599999999999996</v>
      </c>
      <c r="I202" s="206"/>
      <c r="J202" s="206"/>
      <c r="K202" s="206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147</v>
      </c>
      <c r="AU202" s="214" t="s">
        <v>90</v>
      </c>
      <c r="AV202" s="14" t="s">
        <v>90</v>
      </c>
      <c r="AW202" s="14" t="s">
        <v>36</v>
      </c>
      <c r="AX202" s="14" t="s">
        <v>81</v>
      </c>
      <c r="AY202" s="214" t="s">
        <v>138</v>
      </c>
    </row>
    <row r="203" spans="1:65" s="14" customFormat="1">
      <c r="B203" s="205"/>
      <c r="C203" s="206"/>
      <c r="D203" s="197" t="s">
        <v>147</v>
      </c>
      <c r="E203" s="207" t="s">
        <v>1</v>
      </c>
      <c r="F203" s="208" t="s">
        <v>233</v>
      </c>
      <c r="G203" s="206"/>
      <c r="H203" s="209">
        <v>0.69599999999999995</v>
      </c>
      <c r="I203" s="206"/>
      <c r="J203" s="206"/>
      <c r="K203" s="206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147</v>
      </c>
      <c r="AU203" s="214" t="s">
        <v>90</v>
      </c>
      <c r="AV203" s="14" t="s">
        <v>90</v>
      </c>
      <c r="AW203" s="14" t="s">
        <v>36</v>
      </c>
      <c r="AX203" s="14" t="s">
        <v>81</v>
      </c>
      <c r="AY203" s="214" t="s">
        <v>138</v>
      </c>
    </row>
    <row r="204" spans="1:65" s="14" customFormat="1">
      <c r="B204" s="205"/>
      <c r="C204" s="206"/>
      <c r="D204" s="197" t="s">
        <v>147</v>
      </c>
      <c r="E204" s="207" t="s">
        <v>1</v>
      </c>
      <c r="F204" s="208" t="s">
        <v>234</v>
      </c>
      <c r="G204" s="206"/>
      <c r="H204" s="209">
        <v>0.63</v>
      </c>
      <c r="I204" s="206"/>
      <c r="J204" s="206"/>
      <c r="K204" s="206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147</v>
      </c>
      <c r="AU204" s="214" t="s">
        <v>90</v>
      </c>
      <c r="AV204" s="14" t="s">
        <v>90</v>
      </c>
      <c r="AW204" s="14" t="s">
        <v>36</v>
      </c>
      <c r="AX204" s="14" t="s">
        <v>81</v>
      </c>
      <c r="AY204" s="214" t="s">
        <v>138</v>
      </c>
    </row>
    <row r="205" spans="1:65" s="14" customFormat="1">
      <c r="B205" s="205"/>
      <c r="C205" s="206"/>
      <c r="D205" s="197" t="s">
        <v>147</v>
      </c>
      <c r="E205" s="207" t="s">
        <v>1</v>
      </c>
      <c r="F205" s="208" t="s">
        <v>235</v>
      </c>
      <c r="G205" s="206"/>
      <c r="H205" s="209">
        <v>1.0680000000000001</v>
      </c>
      <c r="I205" s="206"/>
      <c r="J205" s="206"/>
      <c r="K205" s="206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147</v>
      </c>
      <c r="AU205" s="214" t="s">
        <v>90</v>
      </c>
      <c r="AV205" s="14" t="s">
        <v>90</v>
      </c>
      <c r="AW205" s="14" t="s">
        <v>36</v>
      </c>
      <c r="AX205" s="14" t="s">
        <v>81</v>
      </c>
      <c r="AY205" s="214" t="s">
        <v>138</v>
      </c>
    </row>
    <row r="206" spans="1:65" s="14" customFormat="1">
      <c r="B206" s="205"/>
      <c r="C206" s="206"/>
      <c r="D206" s="197" t="s">
        <v>147</v>
      </c>
      <c r="E206" s="207" t="s">
        <v>1</v>
      </c>
      <c r="F206" s="208" t="s">
        <v>236</v>
      </c>
      <c r="G206" s="206"/>
      <c r="H206" s="209">
        <v>0.626</v>
      </c>
      <c r="I206" s="206"/>
      <c r="J206" s="206"/>
      <c r="K206" s="206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147</v>
      </c>
      <c r="AU206" s="214" t="s">
        <v>90</v>
      </c>
      <c r="AV206" s="14" t="s">
        <v>90</v>
      </c>
      <c r="AW206" s="14" t="s">
        <v>36</v>
      </c>
      <c r="AX206" s="14" t="s">
        <v>81</v>
      </c>
      <c r="AY206" s="214" t="s">
        <v>138</v>
      </c>
    </row>
    <row r="207" spans="1:65" s="14" customFormat="1">
      <c r="B207" s="205"/>
      <c r="C207" s="206"/>
      <c r="D207" s="197" t="s">
        <v>147</v>
      </c>
      <c r="E207" s="207" t="s">
        <v>1</v>
      </c>
      <c r="F207" s="208" t="s">
        <v>237</v>
      </c>
      <c r="G207" s="206"/>
      <c r="H207" s="209">
        <v>2.536</v>
      </c>
      <c r="I207" s="206"/>
      <c r="J207" s="206"/>
      <c r="K207" s="206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147</v>
      </c>
      <c r="AU207" s="214" t="s">
        <v>90</v>
      </c>
      <c r="AV207" s="14" t="s">
        <v>90</v>
      </c>
      <c r="AW207" s="14" t="s">
        <v>36</v>
      </c>
      <c r="AX207" s="14" t="s">
        <v>81</v>
      </c>
      <c r="AY207" s="214" t="s">
        <v>138</v>
      </c>
    </row>
    <row r="208" spans="1:65" s="15" customFormat="1">
      <c r="B208" s="215"/>
      <c r="C208" s="216"/>
      <c r="D208" s="197" t="s">
        <v>147</v>
      </c>
      <c r="E208" s="217" t="s">
        <v>1</v>
      </c>
      <c r="F208" s="218" t="s">
        <v>156</v>
      </c>
      <c r="G208" s="216"/>
      <c r="H208" s="219">
        <v>45.862000000000002</v>
      </c>
      <c r="I208" s="216"/>
      <c r="J208" s="216"/>
      <c r="K208" s="216"/>
      <c r="L208" s="220"/>
      <c r="M208" s="221"/>
      <c r="N208" s="222"/>
      <c r="O208" s="222"/>
      <c r="P208" s="222"/>
      <c r="Q208" s="222"/>
      <c r="R208" s="222"/>
      <c r="S208" s="222"/>
      <c r="T208" s="223"/>
      <c r="AT208" s="224" t="s">
        <v>147</v>
      </c>
      <c r="AU208" s="224" t="s">
        <v>90</v>
      </c>
      <c r="AV208" s="15" t="s">
        <v>145</v>
      </c>
      <c r="AW208" s="15" t="s">
        <v>36</v>
      </c>
      <c r="AX208" s="15" t="s">
        <v>19</v>
      </c>
      <c r="AY208" s="224" t="s">
        <v>138</v>
      </c>
    </row>
    <row r="209" spans="1:65" s="2" customFormat="1" ht="24">
      <c r="A209" s="32"/>
      <c r="B209" s="33"/>
      <c r="C209" s="183" t="s">
        <v>242</v>
      </c>
      <c r="D209" s="183" t="s">
        <v>140</v>
      </c>
      <c r="E209" s="184" t="s">
        <v>243</v>
      </c>
      <c r="F209" s="185" t="s">
        <v>244</v>
      </c>
      <c r="G209" s="186" t="s">
        <v>143</v>
      </c>
      <c r="H209" s="187">
        <v>229.31</v>
      </c>
      <c r="I209" s="188"/>
      <c r="J209" s="188">
        <f>ROUND(I209*H209,2)</f>
        <v>0</v>
      </c>
      <c r="K209" s="185" t="s">
        <v>144</v>
      </c>
      <c r="L209" s="37"/>
      <c r="M209" s="189" t="s">
        <v>1</v>
      </c>
      <c r="N209" s="190" t="s">
        <v>46</v>
      </c>
      <c r="O209" s="191">
        <v>1.355</v>
      </c>
      <c r="P209" s="191">
        <f>O209*H209</f>
        <v>310.71505000000002</v>
      </c>
      <c r="Q209" s="191">
        <v>3.3579999999999999E-2</v>
      </c>
      <c r="R209" s="191">
        <f>Q209*H209</f>
        <v>7.7002297999999998</v>
      </c>
      <c r="S209" s="191">
        <v>0</v>
      </c>
      <c r="T209" s="192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3" t="s">
        <v>145</v>
      </c>
      <c r="AT209" s="193" t="s">
        <v>140</v>
      </c>
      <c r="AU209" s="193" t="s">
        <v>90</v>
      </c>
      <c r="AY209" s="18" t="s">
        <v>138</v>
      </c>
      <c r="BE209" s="194">
        <f>IF(N209="základní",J209,0)</f>
        <v>0</v>
      </c>
      <c r="BF209" s="194">
        <f>IF(N209="snížená",J209,0)</f>
        <v>0</v>
      </c>
      <c r="BG209" s="194">
        <f>IF(N209="zákl. přenesená",J209,0)</f>
        <v>0</v>
      </c>
      <c r="BH209" s="194">
        <f>IF(N209="sníž. přenesená",J209,0)</f>
        <v>0</v>
      </c>
      <c r="BI209" s="194">
        <f>IF(N209="nulová",J209,0)</f>
        <v>0</v>
      </c>
      <c r="BJ209" s="18" t="s">
        <v>19</v>
      </c>
      <c r="BK209" s="194">
        <f>ROUND(I209*H209,2)</f>
        <v>0</v>
      </c>
      <c r="BL209" s="18" t="s">
        <v>145</v>
      </c>
      <c r="BM209" s="193" t="s">
        <v>245</v>
      </c>
    </row>
    <row r="210" spans="1:65" s="13" customFormat="1">
      <c r="B210" s="195"/>
      <c r="C210" s="196"/>
      <c r="D210" s="197" t="s">
        <v>147</v>
      </c>
      <c r="E210" s="198" t="s">
        <v>1</v>
      </c>
      <c r="F210" s="199" t="s">
        <v>246</v>
      </c>
      <c r="G210" s="196"/>
      <c r="H210" s="198" t="s">
        <v>1</v>
      </c>
      <c r="I210" s="196"/>
      <c r="J210" s="196"/>
      <c r="K210" s="196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147</v>
      </c>
      <c r="AU210" s="204" t="s">
        <v>90</v>
      </c>
      <c r="AV210" s="13" t="s">
        <v>19</v>
      </c>
      <c r="AW210" s="13" t="s">
        <v>36</v>
      </c>
      <c r="AX210" s="13" t="s">
        <v>81</v>
      </c>
      <c r="AY210" s="204" t="s">
        <v>138</v>
      </c>
    </row>
    <row r="211" spans="1:65" s="14" customFormat="1">
      <c r="B211" s="205"/>
      <c r="C211" s="206"/>
      <c r="D211" s="197" t="s">
        <v>147</v>
      </c>
      <c r="E211" s="207" t="s">
        <v>1</v>
      </c>
      <c r="F211" s="208" t="s">
        <v>247</v>
      </c>
      <c r="G211" s="206"/>
      <c r="H211" s="209">
        <v>23.87</v>
      </c>
      <c r="I211" s="206"/>
      <c r="J211" s="206"/>
      <c r="K211" s="206"/>
      <c r="L211" s="210"/>
      <c r="M211" s="211"/>
      <c r="N211" s="212"/>
      <c r="O211" s="212"/>
      <c r="P211" s="212"/>
      <c r="Q211" s="212"/>
      <c r="R211" s="212"/>
      <c r="S211" s="212"/>
      <c r="T211" s="213"/>
      <c r="AT211" s="214" t="s">
        <v>147</v>
      </c>
      <c r="AU211" s="214" t="s">
        <v>90</v>
      </c>
      <c r="AV211" s="14" t="s">
        <v>90</v>
      </c>
      <c r="AW211" s="14" t="s">
        <v>36</v>
      </c>
      <c r="AX211" s="14" t="s">
        <v>81</v>
      </c>
      <c r="AY211" s="214" t="s">
        <v>138</v>
      </c>
    </row>
    <row r="212" spans="1:65" s="14" customFormat="1">
      <c r="B212" s="205"/>
      <c r="C212" s="206"/>
      <c r="D212" s="197" t="s">
        <v>147</v>
      </c>
      <c r="E212" s="207" t="s">
        <v>1</v>
      </c>
      <c r="F212" s="208" t="s">
        <v>248</v>
      </c>
      <c r="G212" s="206"/>
      <c r="H212" s="209">
        <v>4.74</v>
      </c>
      <c r="I212" s="206"/>
      <c r="J212" s="206"/>
      <c r="K212" s="206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147</v>
      </c>
      <c r="AU212" s="214" t="s">
        <v>90</v>
      </c>
      <c r="AV212" s="14" t="s">
        <v>90</v>
      </c>
      <c r="AW212" s="14" t="s">
        <v>36</v>
      </c>
      <c r="AX212" s="14" t="s">
        <v>81</v>
      </c>
      <c r="AY212" s="214" t="s">
        <v>138</v>
      </c>
    </row>
    <row r="213" spans="1:65" s="14" customFormat="1">
      <c r="B213" s="205"/>
      <c r="C213" s="206"/>
      <c r="D213" s="197" t="s">
        <v>147</v>
      </c>
      <c r="E213" s="207" t="s">
        <v>1</v>
      </c>
      <c r="F213" s="208" t="s">
        <v>249</v>
      </c>
      <c r="G213" s="206"/>
      <c r="H213" s="209">
        <v>143.63999999999999</v>
      </c>
      <c r="I213" s="206"/>
      <c r="J213" s="206"/>
      <c r="K213" s="206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147</v>
      </c>
      <c r="AU213" s="214" t="s">
        <v>90</v>
      </c>
      <c r="AV213" s="14" t="s">
        <v>90</v>
      </c>
      <c r="AW213" s="14" t="s">
        <v>36</v>
      </c>
      <c r="AX213" s="14" t="s">
        <v>81</v>
      </c>
      <c r="AY213" s="214" t="s">
        <v>138</v>
      </c>
    </row>
    <row r="214" spans="1:65" s="14" customFormat="1">
      <c r="B214" s="205"/>
      <c r="C214" s="206"/>
      <c r="D214" s="197" t="s">
        <v>147</v>
      </c>
      <c r="E214" s="207" t="s">
        <v>1</v>
      </c>
      <c r="F214" s="208" t="s">
        <v>250</v>
      </c>
      <c r="G214" s="206"/>
      <c r="H214" s="209">
        <v>24.5</v>
      </c>
      <c r="I214" s="206"/>
      <c r="J214" s="206"/>
      <c r="K214" s="206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147</v>
      </c>
      <c r="AU214" s="214" t="s">
        <v>90</v>
      </c>
      <c r="AV214" s="14" t="s">
        <v>90</v>
      </c>
      <c r="AW214" s="14" t="s">
        <v>36</v>
      </c>
      <c r="AX214" s="14" t="s">
        <v>81</v>
      </c>
      <c r="AY214" s="214" t="s">
        <v>138</v>
      </c>
    </row>
    <row r="215" spans="1:65" s="14" customFormat="1">
      <c r="B215" s="205"/>
      <c r="C215" s="206"/>
      <c r="D215" s="197" t="s">
        <v>147</v>
      </c>
      <c r="E215" s="207" t="s">
        <v>1</v>
      </c>
      <c r="F215" s="208" t="s">
        <v>251</v>
      </c>
      <c r="G215" s="206"/>
      <c r="H215" s="209">
        <v>4.78</v>
      </c>
      <c r="I215" s="206"/>
      <c r="J215" s="206"/>
      <c r="K215" s="206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147</v>
      </c>
      <c r="AU215" s="214" t="s">
        <v>90</v>
      </c>
      <c r="AV215" s="14" t="s">
        <v>90</v>
      </c>
      <c r="AW215" s="14" t="s">
        <v>36</v>
      </c>
      <c r="AX215" s="14" t="s">
        <v>81</v>
      </c>
      <c r="AY215" s="214" t="s">
        <v>138</v>
      </c>
    </row>
    <row r="216" spans="1:65" s="14" customFormat="1">
      <c r="B216" s="205"/>
      <c r="C216" s="206"/>
      <c r="D216" s="197" t="s">
        <v>147</v>
      </c>
      <c r="E216" s="207" t="s">
        <v>1</v>
      </c>
      <c r="F216" s="208" t="s">
        <v>252</v>
      </c>
      <c r="G216" s="206"/>
      <c r="H216" s="209">
        <v>3.48</v>
      </c>
      <c r="I216" s="206"/>
      <c r="J216" s="206"/>
      <c r="K216" s="206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147</v>
      </c>
      <c r="AU216" s="214" t="s">
        <v>90</v>
      </c>
      <c r="AV216" s="14" t="s">
        <v>90</v>
      </c>
      <c r="AW216" s="14" t="s">
        <v>36</v>
      </c>
      <c r="AX216" s="14" t="s">
        <v>81</v>
      </c>
      <c r="AY216" s="214" t="s">
        <v>138</v>
      </c>
    </row>
    <row r="217" spans="1:65" s="14" customFormat="1">
      <c r="B217" s="205"/>
      <c r="C217" s="206"/>
      <c r="D217" s="197" t="s">
        <v>147</v>
      </c>
      <c r="E217" s="207" t="s">
        <v>1</v>
      </c>
      <c r="F217" s="208" t="s">
        <v>253</v>
      </c>
      <c r="G217" s="206"/>
      <c r="H217" s="209">
        <v>3.15</v>
      </c>
      <c r="I217" s="206"/>
      <c r="J217" s="206"/>
      <c r="K217" s="206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147</v>
      </c>
      <c r="AU217" s="214" t="s">
        <v>90</v>
      </c>
      <c r="AV217" s="14" t="s">
        <v>90</v>
      </c>
      <c r="AW217" s="14" t="s">
        <v>36</v>
      </c>
      <c r="AX217" s="14" t="s">
        <v>81</v>
      </c>
      <c r="AY217" s="214" t="s">
        <v>138</v>
      </c>
    </row>
    <row r="218" spans="1:65" s="14" customFormat="1">
      <c r="B218" s="205"/>
      <c r="C218" s="206"/>
      <c r="D218" s="197" t="s">
        <v>147</v>
      </c>
      <c r="E218" s="207" t="s">
        <v>1</v>
      </c>
      <c r="F218" s="208" t="s">
        <v>254</v>
      </c>
      <c r="G218" s="206"/>
      <c r="H218" s="209">
        <v>5.34</v>
      </c>
      <c r="I218" s="206"/>
      <c r="J218" s="206"/>
      <c r="K218" s="206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147</v>
      </c>
      <c r="AU218" s="214" t="s">
        <v>90</v>
      </c>
      <c r="AV218" s="14" t="s">
        <v>90</v>
      </c>
      <c r="AW218" s="14" t="s">
        <v>36</v>
      </c>
      <c r="AX218" s="14" t="s">
        <v>81</v>
      </c>
      <c r="AY218" s="214" t="s">
        <v>138</v>
      </c>
    </row>
    <row r="219" spans="1:65" s="14" customFormat="1">
      <c r="B219" s="205"/>
      <c r="C219" s="206"/>
      <c r="D219" s="197" t="s">
        <v>147</v>
      </c>
      <c r="E219" s="207" t="s">
        <v>1</v>
      </c>
      <c r="F219" s="208" t="s">
        <v>255</v>
      </c>
      <c r="G219" s="206"/>
      <c r="H219" s="209">
        <v>3.13</v>
      </c>
      <c r="I219" s="206"/>
      <c r="J219" s="206"/>
      <c r="K219" s="206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147</v>
      </c>
      <c r="AU219" s="214" t="s">
        <v>90</v>
      </c>
      <c r="AV219" s="14" t="s">
        <v>90</v>
      </c>
      <c r="AW219" s="14" t="s">
        <v>36</v>
      </c>
      <c r="AX219" s="14" t="s">
        <v>81</v>
      </c>
      <c r="AY219" s="214" t="s">
        <v>138</v>
      </c>
    </row>
    <row r="220" spans="1:65" s="14" customFormat="1">
      <c r="B220" s="205"/>
      <c r="C220" s="206"/>
      <c r="D220" s="197" t="s">
        <v>147</v>
      </c>
      <c r="E220" s="207" t="s">
        <v>1</v>
      </c>
      <c r="F220" s="208" t="s">
        <v>256</v>
      </c>
      <c r="G220" s="206"/>
      <c r="H220" s="209">
        <v>12.68</v>
      </c>
      <c r="I220" s="206"/>
      <c r="J220" s="206"/>
      <c r="K220" s="206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147</v>
      </c>
      <c r="AU220" s="214" t="s">
        <v>90</v>
      </c>
      <c r="AV220" s="14" t="s">
        <v>90</v>
      </c>
      <c r="AW220" s="14" t="s">
        <v>36</v>
      </c>
      <c r="AX220" s="14" t="s">
        <v>81</v>
      </c>
      <c r="AY220" s="214" t="s">
        <v>138</v>
      </c>
    </row>
    <row r="221" spans="1:65" s="15" customFormat="1">
      <c r="B221" s="215"/>
      <c r="C221" s="216"/>
      <c r="D221" s="197" t="s">
        <v>147</v>
      </c>
      <c r="E221" s="217" t="s">
        <v>1</v>
      </c>
      <c r="F221" s="218" t="s">
        <v>156</v>
      </c>
      <c r="G221" s="216"/>
      <c r="H221" s="219">
        <v>229.31</v>
      </c>
      <c r="I221" s="216"/>
      <c r="J221" s="216"/>
      <c r="K221" s="216"/>
      <c r="L221" s="220"/>
      <c r="M221" s="221"/>
      <c r="N221" s="222"/>
      <c r="O221" s="222"/>
      <c r="P221" s="222"/>
      <c r="Q221" s="222"/>
      <c r="R221" s="222"/>
      <c r="S221" s="222"/>
      <c r="T221" s="223"/>
      <c r="AT221" s="224" t="s">
        <v>147</v>
      </c>
      <c r="AU221" s="224" t="s">
        <v>90</v>
      </c>
      <c r="AV221" s="15" t="s">
        <v>145</v>
      </c>
      <c r="AW221" s="15" t="s">
        <v>36</v>
      </c>
      <c r="AX221" s="15" t="s">
        <v>19</v>
      </c>
      <c r="AY221" s="224" t="s">
        <v>138</v>
      </c>
    </row>
    <row r="222" spans="1:65" s="2" customFormat="1" ht="24">
      <c r="A222" s="32"/>
      <c r="B222" s="33"/>
      <c r="C222" s="183" t="s">
        <v>257</v>
      </c>
      <c r="D222" s="183" t="s">
        <v>140</v>
      </c>
      <c r="E222" s="184" t="s">
        <v>258</v>
      </c>
      <c r="F222" s="185" t="s">
        <v>259</v>
      </c>
      <c r="G222" s="186" t="s">
        <v>143</v>
      </c>
      <c r="H222" s="187">
        <v>42.011000000000003</v>
      </c>
      <c r="I222" s="188"/>
      <c r="J222" s="188">
        <f>ROUND(I222*H222,2)</f>
        <v>0</v>
      </c>
      <c r="K222" s="185" t="s">
        <v>144</v>
      </c>
      <c r="L222" s="37"/>
      <c r="M222" s="189" t="s">
        <v>1</v>
      </c>
      <c r="N222" s="190" t="s">
        <v>46</v>
      </c>
      <c r="O222" s="191">
        <v>0.37</v>
      </c>
      <c r="P222" s="191">
        <f>O222*H222</f>
        <v>15.544070000000001</v>
      </c>
      <c r="Q222" s="191">
        <v>6.3E-3</v>
      </c>
      <c r="R222" s="191">
        <f>Q222*H222</f>
        <v>0.2646693</v>
      </c>
      <c r="S222" s="191">
        <v>0</v>
      </c>
      <c r="T222" s="192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3" t="s">
        <v>145</v>
      </c>
      <c r="AT222" s="193" t="s">
        <v>140</v>
      </c>
      <c r="AU222" s="193" t="s">
        <v>90</v>
      </c>
      <c r="AY222" s="18" t="s">
        <v>138</v>
      </c>
      <c r="BE222" s="194">
        <f>IF(N222="základní",J222,0)</f>
        <v>0</v>
      </c>
      <c r="BF222" s="194">
        <f>IF(N222="snížená",J222,0)</f>
        <v>0</v>
      </c>
      <c r="BG222" s="194">
        <f>IF(N222="zákl. přenesená",J222,0)</f>
        <v>0</v>
      </c>
      <c r="BH222" s="194">
        <f>IF(N222="sníž. přenesená",J222,0)</f>
        <v>0</v>
      </c>
      <c r="BI222" s="194">
        <f>IF(N222="nulová",J222,0)</f>
        <v>0</v>
      </c>
      <c r="BJ222" s="18" t="s">
        <v>19</v>
      </c>
      <c r="BK222" s="194">
        <f>ROUND(I222*H222,2)</f>
        <v>0</v>
      </c>
      <c r="BL222" s="18" t="s">
        <v>145</v>
      </c>
      <c r="BM222" s="193" t="s">
        <v>260</v>
      </c>
    </row>
    <row r="223" spans="1:65" s="13" customFormat="1" ht="22.5">
      <c r="B223" s="195"/>
      <c r="C223" s="196"/>
      <c r="D223" s="197" t="s">
        <v>147</v>
      </c>
      <c r="E223" s="198" t="s">
        <v>1</v>
      </c>
      <c r="F223" s="199" t="s">
        <v>261</v>
      </c>
      <c r="G223" s="196"/>
      <c r="H223" s="198" t="s">
        <v>1</v>
      </c>
      <c r="I223" s="196"/>
      <c r="J223" s="196"/>
      <c r="K223" s="196"/>
      <c r="L223" s="200"/>
      <c r="M223" s="201"/>
      <c r="N223" s="202"/>
      <c r="O223" s="202"/>
      <c r="P223" s="202"/>
      <c r="Q223" s="202"/>
      <c r="R223" s="202"/>
      <c r="S223" s="202"/>
      <c r="T223" s="203"/>
      <c r="AT223" s="204" t="s">
        <v>147</v>
      </c>
      <c r="AU223" s="204" t="s">
        <v>90</v>
      </c>
      <c r="AV223" s="13" t="s">
        <v>19</v>
      </c>
      <c r="AW223" s="13" t="s">
        <v>36</v>
      </c>
      <c r="AX223" s="13" t="s">
        <v>81</v>
      </c>
      <c r="AY223" s="204" t="s">
        <v>138</v>
      </c>
    </row>
    <row r="224" spans="1:65" s="13" customFormat="1">
      <c r="B224" s="195"/>
      <c r="C224" s="196"/>
      <c r="D224" s="197" t="s">
        <v>147</v>
      </c>
      <c r="E224" s="198" t="s">
        <v>1</v>
      </c>
      <c r="F224" s="199" t="s">
        <v>262</v>
      </c>
      <c r="G224" s="196"/>
      <c r="H224" s="198" t="s">
        <v>1</v>
      </c>
      <c r="I224" s="196"/>
      <c r="J224" s="196"/>
      <c r="K224" s="196"/>
      <c r="L224" s="200"/>
      <c r="M224" s="201"/>
      <c r="N224" s="202"/>
      <c r="O224" s="202"/>
      <c r="P224" s="202"/>
      <c r="Q224" s="202"/>
      <c r="R224" s="202"/>
      <c r="S224" s="202"/>
      <c r="T224" s="203"/>
      <c r="AT224" s="204" t="s">
        <v>147</v>
      </c>
      <c r="AU224" s="204" t="s">
        <v>90</v>
      </c>
      <c r="AV224" s="13" t="s">
        <v>19</v>
      </c>
      <c r="AW224" s="13" t="s">
        <v>36</v>
      </c>
      <c r="AX224" s="13" t="s">
        <v>81</v>
      </c>
      <c r="AY224" s="204" t="s">
        <v>138</v>
      </c>
    </row>
    <row r="225" spans="1:65" s="14" customFormat="1">
      <c r="B225" s="205"/>
      <c r="C225" s="206"/>
      <c r="D225" s="197" t="s">
        <v>147</v>
      </c>
      <c r="E225" s="207" t="s">
        <v>1</v>
      </c>
      <c r="F225" s="208" t="s">
        <v>263</v>
      </c>
      <c r="G225" s="206"/>
      <c r="H225" s="209">
        <v>16.8</v>
      </c>
      <c r="I225" s="206"/>
      <c r="J225" s="206"/>
      <c r="K225" s="206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147</v>
      </c>
      <c r="AU225" s="214" t="s">
        <v>90</v>
      </c>
      <c r="AV225" s="14" t="s">
        <v>90</v>
      </c>
      <c r="AW225" s="14" t="s">
        <v>36</v>
      </c>
      <c r="AX225" s="14" t="s">
        <v>81</v>
      </c>
      <c r="AY225" s="214" t="s">
        <v>138</v>
      </c>
    </row>
    <row r="226" spans="1:65" s="14" customFormat="1">
      <c r="B226" s="205"/>
      <c r="C226" s="206"/>
      <c r="D226" s="197" t="s">
        <v>147</v>
      </c>
      <c r="E226" s="207" t="s">
        <v>1</v>
      </c>
      <c r="F226" s="208" t="s">
        <v>264</v>
      </c>
      <c r="G226" s="206"/>
      <c r="H226" s="209">
        <v>10.721</v>
      </c>
      <c r="I226" s="206"/>
      <c r="J226" s="206"/>
      <c r="K226" s="206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147</v>
      </c>
      <c r="AU226" s="214" t="s">
        <v>90</v>
      </c>
      <c r="AV226" s="14" t="s">
        <v>90</v>
      </c>
      <c r="AW226" s="14" t="s">
        <v>36</v>
      </c>
      <c r="AX226" s="14" t="s">
        <v>81</v>
      </c>
      <c r="AY226" s="214" t="s">
        <v>138</v>
      </c>
    </row>
    <row r="227" spans="1:65" s="14" customFormat="1">
      <c r="B227" s="205"/>
      <c r="C227" s="206"/>
      <c r="D227" s="197" t="s">
        <v>147</v>
      </c>
      <c r="E227" s="207" t="s">
        <v>1</v>
      </c>
      <c r="F227" s="208" t="s">
        <v>265</v>
      </c>
      <c r="G227" s="206"/>
      <c r="H227" s="209">
        <v>9.4499999999999993</v>
      </c>
      <c r="I227" s="206"/>
      <c r="J227" s="206"/>
      <c r="K227" s="206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147</v>
      </c>
      <c r="AU227" s="214" t="s">
        <v>90</v>
      </c>
      <c r="AV227" s="14" t="s">
        <v>90</v>
      </c>
      <c r="AW227" s="14" t="s">
        <v>36</v>
      </c>
      <c r="AX227" s="14" t="s">
        <v>81</v>
      </c>
      <c r="AY227" s="214" t="s">
        <v>138</v>
      </c>
    </row>
    <row r="228" spans="1:65" s="14" customFormat="1">
      <c r="B228" s="205"/>
      <c r="C228" s="206"/>
      <c r="D228" s="197" t="s">
        <v>147</v>
      </c>
      <c r="E228" s="207" t="s">
        <v>1</v>
      </c>
      <c r="F228" s="208" t="s">
        <v>266</v>
      </c>
      <c r="G228" s="206"/>
      <c r="H228" s="209">
        <v>5.04</v>
      </c>
      <c r="I228" s="206"/>
      <c r="J228" s="206"/>
      <c r="K228" s="206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147</v>
      </c>
      <c r="AU228" s="214" t="s">
        <v>90</v>
      </c>
      <c r="AV228" s="14" t="s">
        <v>90</v>
      </c>
      <c r="AW228" s="14" t="s">
        <v>36</v>
      </c>
      <c r="AX228" s="14" t="s">
        <v>81</v>
      </c>
      <c r="AY228" s="214" t="s">
        <v>138</v>
      </c>
    </row>
    <row r="229" spans="1:65" s="15" customFormat="1">
      <c r="B229" s="215"/>
      <c r="C229" s="216"/>
      <c r="D229" s="197" t="s">
        <v>147</v>
      </c>
      <c r="E229" s="217" t="s">
        <v>1</v>
      </c>
      <c r="F229" s="218" t="s">
        <v>156</v>
      </c>
      <c r="G229" s="216"/>
      <c r="H229" s="219">
        <v>42.011000000000003</v>
      </c>
      <c r="I229" s="216"/>
      <c r="J229" s="216"/>
      <c r="K229" s="216"/>
      <c r="L229" s="220"/>
      <c r="M229" s="221"/>
      <c r="N229" s="222"/>
      <c r="O229" s="222"/>
      <c r="P229" s="222"/>
      <c r="Q229" s="222"/>
      <c r="R229" s="222"/>
      <c r="S229" s="222"/>
      <c r="T229" s="223"/>
      <c r="AT229" s="224" t="s">
        <v>147</v>
      </c>
      <c r="AU229" s="224" t="s">
        <v>90</v>
      </c>
      <c r="AV229" s="15" t="s">
        <v>145</v>
      </c>
      <c r="AW229" s="15" t="s">
        <v>36</v>
      </c>
      <c r="AX229" s="15" t="s">
        <v>19</v>
      </c>
      <c r="AY229" s="224" t="s">
        <v>138</v>
      </c>
    </row>
    <row r="230" spans="1:65" s="2" customFormat="1" ht="24">
      <c r="A230" s="32"/>
      <c r="B230" s="33"/>
      <c r="C230" s="183" t="s">
        <v>267</v>
      </c>
      <c r="D230" s="183" t="s">
        <v>140</v>
      </c>
      <c r="E230" s="184" t="s">
        <v>268</v>
      </c>
      <c r="F230" s="185" t="s">
        <v>269</v>
      </c>
      <c r="G230" s="186" t="s">
        <v>143</v>
      </c>
      <c r="H230" s="187">
        <v>33.6</v>
      </c>
      <c r="I230" s="188"/>
      <c r="J230" s="188">
        <f>ROUND(I230*H230,2)</f>
        <v>0</v>
      </c>
      <c r="K230" s="185" t="s">
        <v>144</v>
      </c>
      <c r="L230" s="37"/>
      <c r="M230" s="189" t="s">
        <v>1</v>
      </c>
      <c r="N230" s="190" t="s">
        <v>46</v>
      </c>
      <c r="O230" s="191">
        <v>0.33</v>
      </c>
      <c r="P230" s="191">
        <f>O230*H230</f>
        <v>11.088000000000001</v>
      </c>
      <c r="Q230" s="191">
        <v>4.3800000000000002E-3</v>
      </c>
      <c r="R230" s="191">
        <f>Q230*H230</f>
        <v>0.14716800000000002</v>
      </c>
      <c r="S230" s="191">
        <v>0</v>
      </c>
      <c r="T230" s="192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3" t="s">
        <v>145</v>
      </c>
      <c r="AT230" s="193" t="s">
        <v>140</v>
      </c>
      <c r="AU230" s="193" t="s">
        <v>90</v>
      </c>
      <c r="AY230" s="18" t="s">
        <v>138</v>
      </c>
      <c r="BE230" s="194">
        <f>IF(N230="základní",J230,0)</f>
        <v>0</v>
      </c>
      <c r="BF230" s="194">
        <f>IF(N230="snížená",J230,0)</f>
        <v>0</v>
      </c>
      <c r="BG230" s="194">
        <f>IF(N230="zákl. přenesená",J230,0)</f>
        <v>0</v>
      </c>
      <c r="BH230" s="194">
        <f>IF(N230="sníž. přenesená",J230,0)</f>
        <v>0</v>
      </c>
      <c r="BI230" s="194">
        <f>IF(N230="nulová",J230,0)</f>
        <v>0</v>
      </c>
      <c r="BJ230" s="18" t="s">
        <v>19</v>
      </c>
      <c r="BK230" s="194">
        <f>ROUND(I230*H230,2)</f>
        <v>0</v>
      </c>
      <c r="BL230" s="18" t="s">
        <v>145</v>
      </c>
      <c r="BM230" s="193" t="s">
        <v>270</v>
      </c>
    </row>
    <row r="231" spans="1:65" s="13" customFormat="1" ht="22.5">
      <c r="B231" s="195"/>
      <c r="C231" s="196"/>
      <c r="D231" s="197" t="s">
        <v>147</v>
      </c>
      <c r="E231" s="198" t="s">
        <v>1</v>
      </c>
      <c r="F231" s="199" t="s">
        <v>271</v>
      </c>
      <c r="G231" s="196"/>
      <c r="H231" s="198" t="s">
        <v>1</v>
      </c>
      <c r="I231" s="196"/>
      <c r="J231" s="196"/>
      <c r="K231" s="196"/>
      <c r="L231" s="200"/>
      <c r="M231" s="201"/>
      <c r="N231" s="202"/>
      <c r="O231" s="202"/>
      <c r="P231" s="202"/>
      <c r="Q231" s="202"/>
      <c r="R231" s="202"/>
      <c r="S231" s="202"/>
      <c r="T231" s="203"/>
      <c r="AT231" s="204" t="s">
        <v>147</v>
      </c>
      <c r="AU231" s="204" t="s">
        <v>90</v>
      </c>
      <c r="AV231" s="13" t="s">
        <v>19</v>
      </c>
      <c r="AW231" s="13" t="s">
        <v>36</v>
      </c>
      <c r="AX231" s="13" t="s">
        <v>81</v>
      </c>
      <c r="AY231" s="204" t="s">
        <v>138</v>
      </c>
    </row>
    <row r="232" spans="1:65" s="14" customFormat="1" ht="22.5">
      <c r="B232" s="205"/>
      <c r="C232" s="206"/>
      <c r="D232" s="197" t="s">
        <v>147</v>
      </c>
      <c r="E232" s="207" t="s">
        <v>1</v>
      </c>
      <c r="F232" s="208" t="s">
        <v>272</v>
      </c>
      <c r="G232" s="206"/>
      <c r="H232" s="209">
        <v>33.6</v>
      </c>
      <c r="I232" s="206"/>
      <c r="J232" s="206"/>
      <c r="K232" s="206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147</v>
      </c>
      <c r="AU232" s="214" t="s">
        <v>90</v>
      </c>
      <c r="AV232" s="14" t="s">
        <v>90</v>
      </c>
      <c r="AW232" s="14" t="s">
        <v>36</v>
      </c>
      <c r="AX232" s="14" t="s">
        <v>81</v>
      </c>
      <c r="AY232" s="214" t="s">
        <v>138</v>
      </c>
    </row>
    <row r="233" spans="1:65" s="15" customFormat="1">
      <c r="B233" s="215"/>
      <c r="C233" s="216"/>
      <c r="D233" s="197" t="s">
        <v>147</v>
      </c>
      <c r="E233" s="217" t="s">
        <v>1</v>
      </c>
      <c r="F233" s="218" t="s">
        <v>156</v>
      </c>
      <c r="G233" s="216"/>
      <c r="H233" s="219">
        <v>33.6</v>
      </c>
      <c r="I233" s="216"/>
      <c r="J233" s="216"/>
      <c r="K233" s="216"/>
      <c r="L233" s="220"/>
      <c r="M233" s="221"/>
      <c r="N233" s="222"/>
      <c r="O233" s="222"/>
      <c r="P233" s="222"/>
      <c r="Q233" s="222"/>
      <c r="R233" s="222"/>
      <c r="S233" s="222"/>
      <c r="T233" s="223"/>
      <c r="AT233" s="224" t="s">
        <v>147</v>
      </c>
      <c r="AU233" s="224" t="s">
        <v>90</v>
      </c>
      <c r="AV233" s="15" t="s">
        <v>145</v>
      </c>
      <c r="AW233" s="15" t="s">
        <v>36</v>
      </c>
      <c r="AX233" s="15" t="s">
        <v>19</v>
      </c>
      <c r="AY233" s="224" t="s">
        <v>138</v>
      </c>
    </row>
    <row r="234" spans="1:65" s="2" customFormat="1" ht="24">
      <c r="A234" s="32"/>
      <c r="B234" s="33"/>
      <c r="C234" s="183" t="s">
        <v>273</v>
      </c>
      <c r="D234" s="183" t="s">
        <v>140</v>
      </c>
      <c r="E234" s="184" t="s">
        <v>274</v>
      </c>
      <c r="F234" s="185" t="s">
        <v>275</v>
      </c>
      <c r="G234" s="186" t="s">
        <v>143</v>
      </c>
      <c r="H234" s="187">
        <v>1436.6410000000001</v>
      </c>
      <c r="I234" s="188"/>
      <c r="J234" s="188">
        <f>ROUND(I234*H234,2)</f>
        <v>0</v>
      </c>
      <c r="K234" s="185" t="s">
        <v>144</v>
      </c>
      <c r="L234" s="37"/>
      <c r="M234" s="189" t="s">
        <v>1</v>
      </c>
      <c r="N234" s="190" t="s">
        <v>46</v>
      </c>
      <c r="O234" s="191">
        <v>0.19900000000000001</v>
      </c>
      <c r="P234" s="191">
        <f>O234*H234</f>
        <v>285.89155900000003</v>
      </c>
      <c r="Q234" s="191">
        <v>1.146E-2</v>
      </c>
      <c r="R234" s="191">
        <f>Q234*H234</f>
        <v>16.463905860000001</v>
      </c>
      <c r="S234" s="191">
        <v>0</v>
      </c>
      <c r="T234" s="192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3" t="s">
        <v>145</v>
      </c>
      <c r="AT234" s="193" t="s">
        <v>140</v>
      </c>
      <c r="AU234" s="193" t="s">
        <v>90</v>
      </c>
      <c r="AY234" s="18" t="s">
        <v>138</v>
      </c>
      <c r="BE234" s="194">
        <f>IF(N234="základní",J234,0)</f>
        <v>0</v>
      </c>
      <c r="BF234" s="194">
        <f>IF(N234="snížená",J234,0)</f>
        <v>0</v>
      </c>
      <c r="BG234" s="194">
        <f>IF(N234="zákl. přenesená",J234,0)</f>
        <v>0</v>
      </c>
      <c r="BH234" s="194">
        <f>IF(N234="sníž. přenesená",J234,0)</f>
        <v>0</v>
      </c>
      <c r="BI234" s="194">
        <f>IF(N234="nulová",J234,0)</f>
        <v>0</v>
      </c>
      <c r="BJ234" s="18" t="s">
        <v>19</v>
      </c>
      <c r="BK234" s="194">
        <f>ROUND(I234*H234,2)</f>
        <v>0</v>
      </c>
      <c r="BL234" s="18" t="s">
        <v>145</v>
      </c>
      <c r="BM234" s="193" t="s">
        <v>276</v>
      </c>
    </row>
    <row r="235" spans="1:65" s="13" customFormat="1">
      <c r="B235" s="195"/>
      <c r="C235" s="196"/>
      <c r="D235" s="197" t="s">
        <v>147</v>
      </c>
      <c r="E235" s="198" t="s">
        <v>1</v>
      </c>
      <c r="F235" s="199" t="s">
        <v>277</v>
      </c>
      <c r="G235" s="196"/>
      <c r="H235" s="198" t="s">
        <v>1</v>
      </c>
      <c r="I235" s="196"/>
      <c r="J235" s="196"/>
      <c r="K235" s="196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147</v>
      </c>
      <c r="AU235" s="204" t="s">
        <v>90</v>
      </c>
      <c r="AV235" s="13" t="s">
        <v>19</v>
      </c>
      <c r="AW235" s="13" t="s">
        <v>36</v>
      </c>
      <c r="AX235" s="13" t="s">
        <v>81</v>
      </c>
      <c r="AY235" s="204" t="s">
        <v>138</v>
      </c>
    </row>
    <row r="236" spans="1:65" s="14" customFormat="1" ht="22.5">
      <c r="B236" s="205"/>
      <c r="C236" s="206"/>
      <c r="D236" s="197" t="s">
        <v>147</v>
      </c>
      <c r="E236" s="207" t="s">
        <v>1</v>
      </c>
      <c r="F236" s="208" t="s">
        <v>278</v>
      </c>
      <c r="G236" s="206"/>
      <c r="H236" s="209">
        <v>566.35199999999998</v>
      </c>
      <c r="I236" s="206"/>
      <c r="J236" s="206"/>
      <c r="K236" s="206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147</v>
      </c>
      <c r="AU236" s="214" t="s">
        <v>90</v>
      </c>
      <c r="AV236" s="14" t="s">
        <v>90</v>
      </c>
      <c r="AW236" s="14" t="s">
        <v>36</v>
      </c>
      <c r="AX236" s="14" t="s">
        <v>81</v>
      </c>
      <c r="AY236" s="214" t="s">
        <v>138</v>
      </c>
    </row>
    <row r="237" spans="1:65" s="14" customFormat="1" ht="22.5">
      <c r="B237" s="205"/>
      <c r="C237" s="206"/>
      <c r="D237" s="197" t="s">
        <v>147</v>
      </c>
      <c r="E237" s="207" t="s">
        <v>1</v>
      </c>
      <c r="F237" s="208" t="s">
        <v>279</v>
      </c>
      <c r="G237" s="206"/>
      <c r="H237" s="209">
        <v>-16.901</v>
      </c>
      <c r="I237" s="206"/>
      <c r="J237" s="206"/>
      <c r="K237" s="206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147</v>
      </c>
      <c r="AU237" s="214" t="s">
        <v>90</v>
      </c>
      <c r="AV237" s="14" t="s">
        <v>90</v>
      </c>
      <c r="AW237" s="14" t="s">
        <v>36</v>
      </c>
      <c r="AX237" s="14" t="s">
        <v>81</v>
      </c>
      <c r="AY237" s="214" t="s">
        <v>138</v>
      </c>
    </row>
    <row r="238" spans="1:65" s="14" customFormat="1" ht="22.5">
      <c r="B238" s="205"/>
      <c r="C238" s="206"/>
      <c r="D238" s="197" t="s">
        <v>147</v>
      </c>
      <c r="E238" s="207" t="s">
        <v>1</v>
      </c>
      <c r="F238" s="208" t="s">
        <v>280</v>
      </c>
      <c r="G238" s="206"/>
      <c r="H238" s="209">
        <v>-45.41</v>
      </c>
      <c r="I238" s="206"/>
      <c r="J238" s="206"/>
      <c r="K238" s="206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147</v>
      </c>
      <c r="AU238" s="214" t="s">
        <v>90</v>
      </c>
      <c r="AV238" s="14" t="s">
        <v>90</v>
      </c>
      <c r="AW238" s="14" t="s">
        <v>36</v>
      </c>
      <c r="AX238" s="14" t="s">
        <v>81</v>
      </c>
      <c r="AY238" s="214" t="s">
        <v>138</v>
      </c>
    </row>
    <row r="239" spans="1:65" s="14" customFormat="1">
      <c r="B239" s="205"/>
      <c r="C239" s="206"/>
      <c r="D239" s="197" t="s">
        <v>147</v>
      </c>
      <c r="E239" s="207" t="s">
        <v>1</v>
      </c>
      <c r="F239" s="208" t="s">
        <v>281</v>
      </c>
      <c r="G239" s="206"/>
      <c r="H239" s="209">
        <v>-47.87</v>
      </c>
      <c r="I239" s="206"/>
      <c r="J239" s="206"/>
      <c r="K239" s="206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147</v>
      </c>
      <c r="AU239" s="214" t="s">
        <v>90</v>
      </c>
      <c r="AV239" s="14" t="s">
        <v>90</v>
      </c>
      <c r="AW239" s="14" t="s">
        <v>36</v>
      </c>
      <c r="AX239" s="14" t="s">
        <v>81</v>
      </c>
      <c r="AY239" s="214" t="s">
        <v>138</v>
      </c>
    </row>
    <row r="240" spans="1:65" s="14" customFormat="1">
      <c r="B240" s="205"/>
      <c r="C240" s="206"/>
      <c r="D240" s="197" t="s">
        <v>147</v>
      </c>
      <c r="E240" s="207" t="s">
        <v>1</v>
      </c>
      <c r="F240" s="208" t="s">
        <v>282</v>
      </c>
      <c r="G240" s="206"/>
      <c r="H240" s="209">
        <v>-45.014000000000003</v>
      </c>
      <c r="I240" s="206"/>
      <c r="J240" s="206"/>
      <c r="K240" s="206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147</v>
      </c>
      <c r="AU240" s="214" t="s">
        <v>90</v>
      </c>
      <c r="AV240" s="14" t="s">
        <v>90</v>
      </c>
      <c r="AW240" s="14" t="s">
        <v>36</v>
      </c>
      <c r="AX240" s="14" t="s">
        <v>81</v>
      </c>
      <c r="AY240" s="214" t="s">
        <v>138</v>
      </c>
    </row>
    <row r="241" spans="2:51" s="16" customFormat="1">
      <c r="B241" s="234"/>
      <c r="C241" s="235"/>
      <c r="D241" s="197" t="s">
        <v>147</v>
      </c>
      <c r="E241" s="236" t="s">
        <v>1</v>
      </c>
      <c r="F241" s="237" t="s">
        <v>283</v>
      </c>
      <c r="G241" s="235"/>
      <c r="H241" s="238">
        <v>411.15699999999998</v>
      </c>
      <c r="I241" s="235"/>
      <c r="J241" s="235"/>
      <c r="K241" s="235"/>
      <c r="L241" s="239"/>
      <c r="M241" s="240"/>
      <c r="N241" s="241"/>
      <c r="O241" s="241"/>
      <c r="P241" s="241"/>
      <c r="Q241" s="241"/>
      <c r="R241" s="241"/>
      <c r="S241" s="241"/>
      <c r="T241" s="242"/>
      <c r="AT241" s="243" t="s">
        <v>147</v>
      </c>
      <c r="AU241" s="243" t="s">
        <v>90</v>
      </c>
      <c r="AV241" s="16" t="s">
        <v>157</v>
      </c>
      <c r="AW241" s="16" t="s">
        <v>36</v>
      </c>
      <c r="AX241" s="16" t="s">
        <v>81</v>
      </c>
      <c r="AY241" s="243" t="s">
        <v>138</v>
      </c>
    </row>
    <row r="242" spans="2:51" s="13" customFormat="1">
      <c r="B242" s="195"/>
      <c r="C242" s="196"/>
      <c r="D242" s="197" t="s">
        <v>147</v>
      </c>
      <c r="E242" s="198" t="s">
        <v>1</v>
      </c>
      <c r="F242" s="199" t="s">
        <v>284</v>
      </c>
      <c r="G242" s="196"/>
      <c r="H242" s="198" t="s">
        <v>1</v>
      </c>
      <c r="I242" s="196"/>
      <c r="J242" s="196"/>
      <c r="K242" s="196"/>
      <c r="L242" s="200"/>
      <c r="M242" s="201"/>
      <c r="N242" s="202"/>
      <c r="O242" s="202"/>
      <c r="P242" s="202"/>
      <c r="Q242" s="202"/>
      <c r="R242" s="202"/>
      <c r="S242" s="202"/>
      <c r="T242" s="203"/>
      <c r="AT242" s="204" t="s">
        <v>147</v>
      </c>
      <c r="AU242" s="204" t="s">
        <v>90</v>
      </c>
      <c r="AV242" s="13" t="s">
        <v>19</v>
      </c>
      <c r="AW242" s="13" t="s">
        <v>36</v>
      </c>
      <c r="AX242" s="13" t="s">
        <v>81</v>
      </c>
      <c r="AY242" s="204" t="s">
        <v>138</v>
      </c>
    </row>
    <row r="243" spans="2:51" s="14" customFormat="1">
      <c r="B243" s="205"/>
      <c r="C243" s="206"/>
      <c r="D243" s="197" t="s">
        <v>147</v>
      </c>
      <c r="E243" s="207" t="s">
        <v>1</v>
      </c>
      <c r="F243" s="208" t="s">
        <v>285</v>
      </c>
      <c r="G243" s="206"/>
      <c r="H243" s="209">
        <v>311.82100000000003</v>
      </c>
      <c r="I243" s="206"/>
      <c r="J243" s="206"/>
      <c r="K243" s="206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147</v>
      </c>
      <c r="AU243" s="214" t="s">
        <v>90</v>
      </c>
      <c r="AV243" s="14" t="s">
        <v>90</v>
      </c>
      <c r="AW243" s="14" t="s">
        <v>36</v>
      </c>
      <c r="AX243" s="14" t="s">
        <v>81</v>
      </c>
      <c r="AY243" s="214" t="s">
        <v>138</v>
      </c>
    </row>
    <row r="244" spans="2:51" s="14" customFormat="1">
      <c r="B244" s="205"/>
      <c r="C244" s="206"/>
      <c r="D244" s="197" t="s">
        <v>147</v>
      </c>
      <c r="E244" s="207" t="s">
        <v>1</v>
      </c>
      <c r="F244" s="208" t="s">
        <v>286</v>
      </c>
      <c r="G244" s="206"/>
      <c r="H244" s="209">
        <v>293.87</v>
      </c>
      <c r="I244" s="206"/>
      <c r="J244" s="206"/>
      <c r="K244" s="206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147</v>
      </c>
      <c r="AU244" s="214" t="s">
        <v>90</v>
      </c>
      <c r="AV244" s="14" t="s">
        <v>90</v>
      </c>
      <c r="AW244" s="14" t="s">
        <v>36</v>
      </c>
      <c r="AX244" s="14" t="s">
        <v>81</v>
      </c>
      <c r="AY244" s="214" t="s">
        <v>138</v>
      </c>
    </row>
    <row r="245" spans="2:51" s="14" customFormat="1">
      <c r="B245" s="205"/>
      <c r="C245" s="206"/>
      <c r="D245" s="197" t="s">
        <v>147</v>
      </c>
      <c r="E245" s="207" t="s">
        <v>1</v>
      </c>
      <c r="F245" s="208" t="s">
        <v>287</v>
      </c>
      <c r="G245" s="206"/>
      <c r="H245" s="209">
        <v>54.606999999999999</v>
      </c>
      <c r="I245" s="206"/>
      <c r="J245" s="206"/>
      <c r="K245" s="206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147</v>
      </c>
      <c r="AU245" s="214" t="s">
        <v>90</v>
      </c>
      <c r="AV245" s="14" t="s">
        <v>90</v>
      </c>
      <c r="AW245" s="14" t="s">
        <v>36</v>
      </c>
      <c r="AX245" s="14" t="s">
        <v>81</v>
      </c>
      <c r="AY245" s="214" t="s">
        <v>138</v>
      </c>
    </row>
    <row r="246" spans="2:51" s="14" customFormat="1" ht="22.5">
      <c r="B246" s="205"/>
      <c r="C246" s="206"/>
      <c r="D246" s="197" t="s">
        <v>147</v>
      </c>
      <c r="E246" s="207" t="s">
        <v>1</v>
      </c>
      <c r="F246" s="208" t="s">
        <v>288</v>
      </c>
      <c r="G246" s="206"/>
      <c r="H246" s="209">
        <v>-33.57</v>
      </c>
      <c r="I246" s="206"/>
      <c r="J246" s="206"/>
      <c r="K246" s="206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147</v>
      </c>
      <c r="AU246" s="214" t="s">
        <v>90</v>
      </c>
      <c r="AV246" s="14" t="s">
        <v>90</v>
      </c>
      <c r="AW246" s="14" t="s">
        <v>36</v>
      </c>
      <c r="AX246" s="14" t="s">
        <v>81</v>
      </c>
      <c r="AY246" s="214" t="s">
        <v>138</v>
      </c>
    </row>
    <row r="247" spans="2:51" s="14" customFormat="1" ht="33.75">
      <c r="B247" s="205"/>
      <c r="C247" s="206"/>
      <c r="D247" s="197" t="s">
        <v>147</v>
      </c>
      <c r="E247" s="207" t="s">
        <v>1</v>
      </c>
      <c r="F247" s="208" t="s">
        <v>289</v>
      </c>
      <c r="G247" s="206"/>
      <c r="H247" s="209">
        <v>-36.188000000000002</v>
      </c>
      <c r="I247" s="206"/>
      <c r="J247" s="206"/>
      <c r="K247" s="206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147</v>
      </c>
      <c r="AU247" s="214" t="s">
        <v>90</v>
      </c>
      <c r="AV247" s="14" t="s">
        <v>90</v>
      </c>
      <c r="AW247" s="14" t="s">
        <v>36</v>
      </c>
      <c r="AX247" s="14" t="s">
        <v>81</v>
      </c>
      <c r="AY247" s="214" t="s">
        <v>138</v>
      </c>
    </row>
    <row r="248" spans="2:51" s="14" customFormat="1">
      <c r="B248" s="205"/>
      <c r="C248" s="206"/>
      <c r="D248" s="197" t="s">
        <v>147</v>
      </c>
      <c r="E248" s="207" t="s">
        <v>1</v>
      </c>
      <c r="F248" s="208" t="s">
        <v>290</v>
      </c>
      <c r="G248" s="206"/>
      <c r="H248" s="209">
        <v>-34.625999999999998</v>
      </c>
      <c r="I248" s="206"/>
      <c r="J248" s="206"/>
      <c r="K248" s="206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147</v>
      </c>
      <c r="AU248" s="214" t="s">
        <v>90</v>
      </c>
      <c r="AV248" s="14" t="s">
        <v>90</v>
      </c>
      <c r="AW248" s="14" t="s">
        <v>36</v>
      </c>
      <c r="AX248" s="14" t="s">
        <v>81</v>
      </c>
      <c r="AY248" s="214" t="s">
        <v>138</v>
      </c>
    </row>
    <row r="249" spans="2:51" s="14" customFormat="1">
      <c r="B249" s="205"/>
      <c r="C249" s="206"/>
      <c r="D249" s="197" t="s">
        <v>147</v>
      </c>
      <c r="E249" s="207" t="s">
        <v>1</v>
      </c>
      <c r="F249" s="208" t="s">
        <v>291</v>
      </c>
      <c r="G249" s="206"/>
      <c r="H249" s="209">
        <v>-34.625999999999998</v>
      </c>
      <c r="I249" s="206"/>
      <c r="J249" s="206"/>
      <c r="K249" s="206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147</v>
      </c>
      <c r="AU249" s="214" t="s">
        <v>90</v>
      </c>
      <c r="AV249" s="14" t="s">
        <v>90</v>
      </c>
      <c r="AW249" s="14" t="s">
        <v>36</v>
      </c>
      <c r="AX249" s="14" t="s">
        <v>81</v>
      </c>
      <c r="AY249" s="214" t="s">
        <v>138</v>
      </c>
    </row>
    <row r="250" spans="2:51" s="14" customFormat="1">
      <c r="B250" s="205"/>
      <c r="C250" s="206"/>
      <c r="D250" s="197" t="s">
        <v>147</v>
      </c>
      <c r="E250" s="207" t="s">
        <v>1</v>
      </c>
      <c r="F250" s="208" t="s">
        <v>292</v>
      </c>
      <c r="G250" s="206"/>
      <c r="H250" s="209">
        <v>-74.662000000000006</v>
      </c>
      <c r="I250" s="206"/>
      <c r="J250" s="206"/>
      <c r="K250" s="206"/>
      <c r="L250" s="210"/>
      <c r="M250" s="211"/>
      <c r="N250" s="212"/>
      <c r="O250" s="212"/>
      <c r="P250" s="212"/>
      <c r="Q250" s="212"/>
      <c r="R250" s="212"/>
      <c r="S250" s="212"/>
      <c r="T250" s="213"/>
      <c r="AT250" s="214" t="s">
        <v>147</v>
      </c>
      <c r="AU250" s="214" t="s">
        <v>90</v>
      </c>
      <c r="AV250" s="14" t="s">
        <v>90</v>
      </c>
      <c r="AW250" s="14" t="s">
        <v>36</v>
      </c>
      <c r="AX250" s="14" t="s">
        <v>81</v>
      </c>
      <c r="AY250" s="214" t="s">
        <v>138</v>
      </c>
    </row>
    <row r="251" spans="2:51" s="16" customFormat="1">
      <c r="B251" s="234"/>
      <c r="C251" s="235"/>
      <c r="D251" s="197" t="s">
        <v>147</v>
      </c>
      <c r="E251" s="236" t="s">
        <v>1</v>
      </c>
      <c r="F251" s="237" t="s">
        <v>293</v>
      </c>
      <c r="G251" s="235"/>
      <c r="H251" s="238">
        <v>446.62599999999998</v>
      </c>
      <c r="I251" s="235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147</v>
      </c>
      <c r="AU251" s="243" t="s">
        <v>90</v>
      </c>
      <c r="AV251" s="16" t="s">
        <v>157</v>
      </c>
      <c r="AW251" s="16" t="s">
        <v>36</v>
      </c>
      <c r="AX251" s="16" t="s">
        <v>81</v>
      </c>
      <c r="AY251" s="243" t="s">
        <v>138</v>
      </c>
    </row>
    <row r="252" spans="2:51" s="13" customFormat="1">
      <c r="B252" s="195"/>
      <c r="C252" s="196"/>
      <c r="D252" s="197" t="s">
        <v>147</v>
      </c>
      <c r="E252" s="198" t="s">
        <v>1</v>
      </c>
      <c r="F252" s="199" t="s">
        <v>294</v>
      </c>
      <c r="G252" s="196"/>
      <c r="H252" s="198" t="s">
        <v>1</v>
      </c>
      <c r="I252" s="196"/>
      <c r="J252" s="196"/>
      <c r="K252" s="196"/>
      <c r="L252" s="200"/>
      <c r="M252" s="201"/>
      <c r="N252" s="202"/>
      <c r="O252" s="202"/>
      <c r="P252" s="202"/>
      <c r="Q252" s="202"/>
      <c r="R252" s="202"/>
      <c r="S252" s="202"/>
      <c r="T252" s="203"/>
      <c r="AT252" s="204" t="s">
        <v>147</v>
      </c>
      <c r="AU252" s="204" t="s">
        <v>90</v>
      </c>
      <c r="AV252" s="13" t="s">
        <v>19</v>
      </c>
      <c r="AW252" s="13" t="s">
        <v>36</v>
      </c>
      <c r="AX252" s="13" t="s">
        <v>81</v>
      </c>
      <c r="AY252" s="204" t="s">
        <v>138</v>
      </c>
    </row>
    <row r="253" spans="2:51" s="14" customFormat="1">
      <c r="B253" s="205"/>
      <c r="C253" s="206"/>
      <c r="D253" s="197" t="s">
        <v>147</v>
      </c>
      <c r="E253" s="207" t="s">
        <v>1</v>
      </c>
      <c r="F253" s="208" t="s">
        <v>295</v>
      </c>
      <c r="G253" s="206"/>
      <c r="H253" s="209">
        <v>282.12400000000002</v>
      </c>
      <c r="I253" s="206"/>
      <c r="J253" s="206"/>
      <c r="K253" s="206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147</v>
      </c>
      <c r="AU253" s="214" t="s">
        <v>90</v>
      </c>
      <c r="AV253" s="14" t="s">
        <v>90</v>
      </c>
      <c r="AW253" s="14" t="s">
        <v>36</v>
      </c>
      <c r="AX253" s="14" t="s">
        <v>81</v>
      </c>
      <c r="AY253" s="214" t="s">
        <v>138</v>
      </c>
    </row>
    <row r="254" spans="2:51" s="14" customFormat="1" ht="22.5">
      <c r="B254" s="205"/>
      <c r="C254" s="206"/>
      <c r="D254" s="197" t="s">
        <v>147</v>
      </c>
      <c r="E254" s="207" t="s">
        <v>1</v>
      </c>
      <c r="F254" s="208" t="s">
        <v>296</v>
      </c>
      <c r="G254" s="206"/>
      <c r="H254" s="209">
        <v>70.885000000000005</v>
      </c>
      <c r="I254" s="206"/>
      <c r="J254" s="206"/>
      <c r="K254" s="206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147</v>
      </c>
      <c r="AU254" s="214" t="s">
        <v>90</v>
      </c>
      <c r="AV254" s="14" t="s">
        <v>90</v>
      </c>
      <c r="AW254" s="14" t="s">
        <v>36</v>
      </c>
      <c r="AX254" s="14" t="s">
        <v>81</v>
      </c>
      <c r="AY254" s="214" t="s">
        <v>138</v>
      </c>
    </row>
    <row r="255" spans="2:51" s="14" customFormat="1">
      <c r="B255" s="205"/>
      <c r="C255" s="206"/>
      <c r="D255" s="197" t="s">
        <v>147</v>
      </c>
      <c r="E255" s="207" t="s">
        <v>1</v>
      </c>
      <c r="F255" s="208" t="s">
        <v>297</v>
      </c>
      <c r="G255" s="206"/>
      <c r="H255" s="209">
        <v>-2.0070000000000001</v>
      </c>
      <c r="I255" s="206"/>
      <c r="J255" s="206"/>
      <c r="K255" s="206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147</v>
      </c>
      <c r="AU255" s="214" t="s">
        <v>90</v>
      </c>
      <c r="AV255" s="14" t="s">
        <v>90</v>
      </c>
      <c r="AW255" s="14" t="s">
        <v>36</v>
      </c>
      <c r="AX255" s="14" t="s">
        <v>81</v>
      </c>
      <c r="AY255" s="214" t="s">
        <v>138</v>
      </c>
    </row>
    <row r="256" spans="2:51" s="14" customFormat="1" ht="22.5">
      <c r="B256" s="205"/>
      <c r="C256" s="206"/>
      <c r="D256" s="197" t="s">
        <v>147</v>
      </c>
      <c r="E256" s="207" t="s">
        <v>1</v>
      </c>
      <c r="F256" s="208" t="s">
        <v>298</v>
      </c>
      <c r="G256" s="206"/>
      <c r="H256" s="209">
        <v>-8.5329999999999995</v>
      </c>
      <c r="I256" s="206"/>
      <c r="J256" s="206"/>
      <c r="K256" s="206"/>
      <c r="L256" s="210"/>
      <c r="M256" s="211"/>
      <c r="N256" s="212"/>
      <c r="O256" s="212"/>
      <c r="P256" s="212"/>
      <c r="Q256" s="212"/>
      <c r="R256" s="212"/>
      <c r="S256" s="212"/>
      <c r="T256" s="213"/>
      <c r="AT256" s="214" t="s">
        <v>147</v>
      </c>
      <c r="AU256" s="214" t="s">
        <v>90</v>
      </c>
      <c r="AV256" s="14" t="s">
        <v>90</v>
      </c>
      <c r="AW256" s="14" t="s">
        <v>36</v>
      </c>
      <c r="AX256" s="14" t="s">
        <v>81</v>
      </c>
      <c r="AY256" s="214" t="s">
        <v>138</v>
      </c>
    </row>
    <row r="257" spans="1:65" s="14" customFormat="1" ht="22.5">
      <c r="B257" s="205"/>
      <c r="C257" s="206"/>
      <c r="D257" s="197" t="s">
        <v>147</v>
      </c>
      <c r="E257" s="207" t="s">
        <v>1</v>
      </c>
      <c r="F257" s="208" t="s">
        <v>299</v>
      </c>
      <c r="G257" s="206"/>
      <c r="H257" s="209">
        <v>-18.414000000000001</v>
      </c>
      <c r="I257" s="206"/>
      <c r="J257" s="206"/>
      <c r="K257" s="206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147</v>
      </c>
      <c r="AU257" s="214" t="s">
        <v>90</v>
      </c>
      <c r="AV257" s="14" t="s">
        <v>90</v>
      </c>
      <c r="AW257" s="14" t="s">
        <v>36</v>
      </c>
      <c r="AX257" s="14" t="s">
        <v>81</v>
      </c>
      <c r="AY257" s="214" t="s">
        <v>138</v>
      </c>
    </row>
    <row r="258" spans="1:65" s="14" customFormat="1">
      <c r="B258" s="205"/>
      <c r="C258" s="206"/>
      <c r="D258" s="197" t="s">
        <v>147</v>
      </c>
      <c r="E258" s="207" t="s">
        <v>1</v>
      </c>
      <c r="F258" s="208" t="s">
        <v>300</v>
      </c>
      <c r="G258" s="206"/>
      <c r="H258" s="209">
        <v>-12.754</v>
      </c>
      <c r="I258" s="206"/>
      <c r="J258" s="206"/>
      <c r="K258" s="206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147</v>
      </c>
      <c r="AU258" s="214" t="s">
        <v>90</v>
      </c>
      <c r="AV258" s="14" t="s">
        <v>90</v>
      </c>
      <c r="AW258" s="14" t="s">
        <v>36</v>
      </c>
      <c r="AX258" s="14" t="s">
        <v>81</v>
      </c>
      <c r="AY258" s="214" t="s">
        <v>138</v>
      </c>
    </row>
    <row r="259" spans="1:65" s="16" customFormat="1">
      <c r="B259" s="234"/>
      <c r="C259" s="235"/>
      <c r="D259" s="197" t="s">
        <v>147</v>
      </c>
      <c r="E259" s="236" t="s">
        <v>1</v>
      </c>
      <c r="F259" s="237" t="s">
        <v>301</v>
      </c>
      <c r="G259" s="235"/>
      <c r="H259" s="238">
        <v>311.30099999999999</v>
      </c>
      <c r="I259" s="235"/>
      <c r="J259" s="235"/>
      <c r="K259" s="235"/>
      <c r="L259" s="239"/>
      <c r="M259" s="240"/>
      <c r="N259" s="241"/>
      <c r="O259" s="241"/>
      <c r="P259" s="241"/>
      <c r="Q259" s="241"/>
      <c r="R259" s="241"/>
      <c r="S259" s="241"/>
      <c r="T259" s="242"/>
      <c r="AT259" s="243" t="s">
        <v>147</v>
      </c>
      <c r="AU259" s="243" t="s">
        <v>90</v>
      </c>
      <c r="AV259" s="16" t="s">
        <v>157</v>
      </c>
      <c r="AW259" s="16" t="s">
        <v>36</v>
      </c>
      <c r="AX259" s="16" t="s">
        <v>81</v>
      </c>
      <c r="AY259" s="243" t="s">
        <v>138</v>
      </c>
    </row>
    <row r="260" spans="1:65" s="13" customFormat="1">
      <c r="B260" s="195"/>
      <c r="C260" s="196"/>
      <c r="D260" s="197" t="s">
        <v>147</v>
      </c>
      <c r="E260" s="198" t="s">
        <v>1</v>
      </c>
      <c r="F260" s="199" t="s">
        <v>302</v>
      </c>
      <c r="G260" s="196"/>
      <c r="H260" s="198" t="s">
        <v>1</v>
      </c>
      <c r="I260" s="196"/>
      <c r="J260" s="196"/>
      <c r="K260" s="196"/>
      <c r="L260" s="200"/>
      <c r="M260" s="201"/>
      <c r="N260" s="202"/>
      <c r="O260" s="202"/>
      <c r="P260" s="202"/>
      <c r="Q260" s="202"/>
      <c r="R260" s="202"/>
      <c r="S260" s="202"/>
      <c r="T260" s="203"/>
      <c r="AT260" s="204" t="s">
        <v>147</v>
      </c>
      <c r="AU260" s="204" t="s">
        <v>90</v>
      </c>
      <c r="AV260" s="13" t="s">
        <v>19</v>
      </c>
      <c r="AW260" s="13" t="s">
        <v>36</v>
      </c>
      <c r="AX260" s="13" t="s">
        <v>81</v>
      </c>
      <c r="AY260" s="204" t="s">
        <v>138</v>
      </c>
    </row>
    <row r="261" spans="1:65" s="14" customFormat="1">
      <c r="B261" s="205"/>
      <c r="C261" s="206"/>
      <c r="D261" s="197" t="s">
        <v>147</v>
      </c>
      <c r="E261" s="207" t="s">
        <v>1</v>
      </c>
      <c r="F261" s="208" t="s">
        <v>303</v>
      </c>
      <c r="G261" s="206"/>
      <c r="H261" s="209">
        <v>283.00799999999998</v>
      </c>
      <c r="I261" s="206"/>
      <c r="J261" s="206"/>
      <c r="K261" s="206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147</v>
      </c>
      <c r="AU261" s="214" t="s">
        <v>90</v>
      </c>
      <c r="AV261" s="14" t="s">
        <v>90</v>
      </c>
      <c r="AW261" s="14" t="s">
        <v>36</v>
      </c>
      <c r="AX261" s="14" t="s">
        <v>81</v>
      </c>
      <c r="AY261" s="214" t="s">
        <v>138</v>
      </c>
    </row>
    <row r="262" spans="1:65" s="14" customFormat="1" ht="22.5">
      <c r="B262" s="205"/>
      <c r="C262" s="206"/>
      <c r="D262" s="197" t="s">
        <v>147</v>
      </c>
      <c r="E262" s="207" t="s">
        <v>1</v>
      </c>
      <c r="F262" s="208" t="s">
        <v>304</v>
      </c>
      <c r="G262" s="206"/>
      <c r="H262" s="209">
        <v>83.665999999999997</v>
      </c>
      <c r="I262" s="206"/>
      <c r="J262" s="206"/>
      <c r="K262" s="206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147</v>
      </c>
      <c r="AU262" s="214" t="s">
        <v>90</v>
      </c>
      <c r="AV262" s="14" t="s">
        <v>90</v>
      </c>
      <c r="AW262" s="14" t="s">
        <v>36</v>
      </c>
      <c r="AX262" s="14" t="s">
        <v>81</v>
      </c>
      <c r="AY262" s="214" t="s">
        <v>138</v>
      </c>
    </row>
    <row r="263" spans="1:65" s="14" customFormat="1" ht="33.75">
      <c r="B263" s="205"/>
      <c r="C263" s="206"/>
      <c r="D263" s="197" t="s">
        <v>147</v>
      </c>
      <c r="E263" s="207" t="s">
        <v>1</v>
      </c>
      <c r="F263" s="208" t="s">
        <v>305</v>
      </c>
      <c r="G263" s="206"/>
      <c r="H263" s="209">
        <v>-35.665999999999997</v>
      </c>
      <c r="I263" s="206"/>
      <c r="J263" s="206"/>
      <c r="K263" s="206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147</v>
      </c>
      <c r="AU263" s="214" t="s">
        <v>90</v>
      </c>
      <c r="AV263" s="14" t="s">
        <v>90</v>
      </c>
      <c r="AW263" s="14" t="s">
        <v>36</v>
      </c>
      <c r="AX263" s="14" t="s">
        <v>81</v>
      </c>
      <c r="AY263" s="214" t="s">
        <v>138</v>
      </c>
    </row>
    <row r="264" spans="1:65" s="14" customFormat="1">
      <c r="B264" s="205"/>
      <c r="C264" s="206"/>
      <c r="D264" s="197" t="s">
        <v>147</v>
      </c>
      <c r="E264" s="207" t="s">
        <v>1</v>
      </c>
      <c r="F264" s="208" t="s">
        <v>306</v>
      </c>
      <c r="G264" s="206"/>
      <c r="H264" s="209">
        <v>-25.074999999999999</v>
      </c>
      <c r="I264" s="206"/>
      <c r="J264" s="206"/>
      <c r="K264" s="206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147</v>
      </c>
      <c r="AU264" s="214" t="s">
        <v>90</v>
      </c>
      <c r="AV264" s="14" t="s">
        <v>90</v>
      </c>
      <c r="AW264" s="14" t="s">
        <v>36</v>
      </c>
      <c r="AX264" s="14" t="s">
        <v>81</v>
      </c>
      <c r="AY264" s="214" t="s">
        <v>138</v>
      </c>
    </row>
    <row r="265" spans="1:65" s="14" customFormat="1" ht="22.5">
      <c r="B265" s="205"/>
      <c r="C265" s="206"/>
      <c r="D265" s="197" t="s">
        <v>147</v>
      </c>
      <c r="E265" s="207" t="s">
        <v>1</v>
      </c>
      <c r="F265" s="208" t="s">
        <v>307</v>
      </c>
      <c r="G265" s="206"/>
      <c r="H265" s="209">
        <v>-22.873000000000001</v>
      </c>
      <c r="I265" s="206"/>
      <c r="J265" s="206"/>
      <c r="K265" s="206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147</v>
      </c>
      <c r="AU265" s="214" t="s">
        <v>90</v>
      </c>
      <c r="AV265" s="14" t="s">
        <v>90</v>
      </c>
      <c r="AW265" s="14" t="s">
        <v>36</v>
      </c>
      <c r="AX265" s="14" t="s">
        <v>81</v>
      </c>
      <c r="AY265" s="214" t="s">
        <v>138</v>
      </c>
    </row>
    <row r="266" spans="1:65" s="14" customFormat="1">
      <c r="B266" s="205"/>
      <c r="C266" s="206"/>
      <c r="D266" s="197" t="s">
        <v>147</v>
      </c>
      <c r="E266" s="207" t="s">
        <v>1</v>
      </c>
      <c r="F266" s="208" t="s">
        <v>308</v>
      </c>
      <c r="G266" s="206"/>
      <c r="H266" s="209">
        <v>-15.503</v>
      </c>
      <c r="I266" s="206"/>
      <c r="J266" s="206"/>
      <c r="K266" s="206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147</v>
      </c>
      <c r="AU266" s="214" t="s">
        <v>90</v>
      </c>
      <c r="AV266" s="14" t="s">
        <v>90</v>
      </c>
      <c r="AW266" s="14" t="s">
        <v>36</v>
      </c>
      <c r="AX266" s="14" t="s">
        <v>81</v>
      </c>
      <c r="AY266" s="214" t="s">
        <v>138</v>
      </c>
    </row>
    <row r="267" spans="1:65" s="16" customFormat="1">
      <c r="B267" s="234"/>
      <c r="C267" s="235"/>
      <c r="D267" s="197" t="s">
        <v>147</v>
      </c>
      <c r="E267" s="236" t="s">
        <v>1</v>
      </c>
      <c r="F267" s="237" t="s">
        <v>309</v>
      </c>
      <c r="G267" s="235"/>
      <c r="H267" s="238">
        <v>267.55700000000002</v>
      </c>
      <c r="I267" s="235"/>
      <c r="J267" s="235"/>
      <c r="K267" s="235"/>
      <c r="L267" s="239"/>
      <c r="M267" s="240"/>
      <c r="N267" s="241"/>
      <c r="O267" s="241"/>
      <c r="P267" s="241"/>
      <c r="Q267" s="241"/>
      <c r="R267" s="241"/>
      <c r="S267" s="241"/>
      <c r="T267" s="242"/>
      <c r="AT267" s="243" t="s">
        <v>147</v>
      </c>
      <c r="AU267" s="243" t="s">
        <v>90</v>
      </c>
      <c r="AV267" s="16" t="s">
        <v>157</v>
      </c>
      <c r="AW267" s="16" t="s">
        <v>36</v>
      </c>
      <c r="AX267" s="16" t="s">
        <v>81</v>
      </c>
      <c r="AY267" s="243" t="s">
        <v>138</v>
      </c>
    </row>
    <row r="268" spans="1:65" s="15" customFormat="1">
      <c r="B268" s="215"/>
      <c r="C268" s="216"/>
      <c r="D268" s="197" t="s">
        <v>147</v>
      </c>
      <c r="E268" s="217" t="s">
        <v>1</v>
      </c>
      <c r="F268" s="218" t="s">
        <v>156</v>
      </c>
      <c r="G268" s="216"/>
      <c r="H268" s="219">
        <v>1436.6410000000001</v>
      </c>
      <c r="I268" s="216"/>
      <c r="J268" s="216"/>
      <c r="K268" s="216"/>
      <c r="L268" s="220"/>
      <c r="M268" s="221"/>
      <c r="N268" s="222"/>
      <c r="O268" s="222"/>
      <c r="P268" s="222"/>
      <c r="Q268" s="222"/>
      <c r="R268" s="222"/>
      <c r="S268" s="222"/>
      <c r="T268" s="223"/>
      <c r="AT268" s="224" t="s">
        <v>147</v>
      </c>
      <c r="AU268" s="224" t="s">
        <v>90</v>
      </c>
      <c r="AV268" s="15" t="s">
        <v>145</v>
      </c>
      <c r="AW268" s="15" t="s">
        <v>36</v>
      </c>
      <c r="AX268" s="15" t="s">
        <v>19</v>
      </c>
      <c r="AY268" s="224" t="s">
        <v>138</v>
      </c>
    </row>
    <row r="269" spans="1:65" s="2" customFormat="1" ht="24">
      <c r="A269" s="32"/>
      <c r="B269" s="33"/>
      <c r="C269" s="183" t="s">
        <v>7</v>
      </c>
      <c r="D269" s="183" t="s">
        <v>140</v>
      </c>
      <c r="E269" s="184" t="s">
        <v>310</v>
      </c>
      <c r="F269" s="185" t="s">
        <v>311</v>
      </c>
      <c r="G269" s="186" t="s">
        <v>143</v>
      </c>
      <c r="H269" s="187">
        <v>1559.81</v>
      </c>
      <c r="I269" s="188"/>
      <c r="J269" s="188">
        <f>ROUND(I269*H269,2)</f>
        <v>0</v>
      </c>
      <c r="K269" s="185" t="s">
        <v>144</v>
      </c>
      <c r="L269" s="37"/>
      <c r="M269" s="189" t="s">
        <v>1</v>
      </c>
      <c r="N269" s="190" t="s">
        <v>46</v>
      </c>
      <c r="O269" s="191">
        <v>0.41</v>
      </c>
      <c r="P269" s="191">
        <f>O269*H269</f>
        <v>639.52209999999991</v>
      </c>
      <c r="Q269" s="191">
        <v>4.3800000000000002E-3</v>
      </c>
      <c r="R269" s="191">
        <f>Q269*H269</f>
        <v>6.8319678000000001</v>
      </c>
      <c r="S269" s="191">
        <v>0</v>
      </c>
      <c r="T269" s="192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3" t="s">
        <v>145</v>
      </c>
      <c r="AT269" s="193" t="s">
        <v>140</v>
      </c>
      <c r="AU269" s="193" t="s">
        <v>90</v>
      </c>
      <c r="AY269" s="18" t="s">
        <v>138</v>
      </c>
      <c r="BE269" s="194">
        <f>IF(N269="základní",J269,0)</f>
        <v>0</v>
      </c>
      <c r="BF269" s="194">
        <f>IF(N269="snížená",J269,0)</f>
        <v>0</v>
      </c>
      <c r="BG269" s="194">
        <f>IF(N269="zákl. přenesená",J269,0)</f>
        <v>0</v>
      </c>
      <c r="BH269" s="194">
        <f>IF(N269="sníž. přenesená",J269,0)</f>
        <v>0</v>
      </c>
      <c r="BI269" s="194">
        <f>IF(N269="nulová",J269,0)</f>
        <v>0</v>
      </c>
      <c r="BJ269" s="18" t="s">
        <v>19</v>
      </c>
      <c r="BK269" s="194">
        <f>ROUND(I269*H269,2)</f>
        <v>0</v>
      </c>
      <c r="BL269" s="18" t="s">
        <v>145</v>
      </c>
      <c r="BM269" s="193" t="s">
        <v>312</v>
      </c>
    </row>
    <row r="270" spans="1:65" s="2" customFormat="1" ht="16.5" customHeight="1">
      <c r="A270" s="32"/>
      <c r="B270" s="33"/>
      <c r="C270" s="183" t="s">
        <v>327</v>
      </c>
      <c r="D270" s="183" t="s">
        <v>140</v>
      </c>
      <c r="E270" s="184" t="s">
        <v>328</v>
      </c>
      <c r="F270" s="185" t="s">
        <v>1030</v>
      </c>
      <c r="G270" s="186" t="s">
        <v>227</v>
      </c>
      <c r="H270" s="187">
        <v>2748.982</v>
      </c>
      <c r="I270" s="188"/>
      <c r="J270" s="188">
        <f>ROUND(I270*H270,2)</f>
        <v>0</v>
      </c>
      <c r="K270" s="185" t="s">
        <v>144</v>
      </c>
      <c r="L270" s="37"/>
      <c r="M270" s="189" t="s">
        <v>1</v>
      </c>
      <c r="N270" s="190" t="s">
        <v>46</v>
      </c>
      <c r="O270" s="191">
        <v>0.14000000000000001</v>
      </c>
      <c r="P270" s="191">
        <f>O270*H270</f>
        <v>384.85748000000001</v>
      </c>
      <c r="Q270" s="191">
        <v>0</v>
      </c>
      <c r="R270" s="191">
        <f>Q270*H270</f>
        <v>0</v>
      </c>
      <c r="S270" s="191">
        <v>0</v>
      </c>
      <c r="T270" s="192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3" t="s">
        <v>145</v>
      </c>
      <c r="AT270" s="193" t="s">
        <v>140</v>
      </c>
      <c r="AU270" s="193" t="s">
        <v>90</v>
      </c>
      <c r="AY270" s="18" t="s">
        <v>138</v>
      </c>
      <c r="BE270" s="194">
        <f>IF(N270="základní",J270,0)</f>
        <v>0</v>
      </c>
      <c r="BF270" s="194">
        <f>IF(N270="snížená",J270,0)</f>
        <v>0</v>
      </c>
      <c r="BG270" s="194">
        <f>IF(N270="zákl. přenesená",J270,0)</f>
        <v>0</v>
      </c>
      <c r="BH270" s="194">
        <f>IF(N270="sníž. přenesená",J270,0)</f>
        <v>0</v>
      </c>
      <c r="BI270" s="194">
        <f>IF(N270="nulová",J270,0)</f>
        <v>0</v>
      </c>
      <c r="BJ270" s="18" t="s">
        <v>19</v>
      </c>
      <c r="BK270" s="194">
        <f>ROUND(I270*H270,2)</f>
        <v>0</v>
      </c>
      <c r="BL270" s="18" t="s">
        <v>145</v>
      </c>
      <c r="BM270" s="193" t="s">
        <v>329</v>
      </c>
    </row>
    <row r="271" spans="1:65" s="14" customFormat="1">
      <c r="B271" s="205"/>
      <c r="C271" s="206"/>
      <c r="D271" s="197" t="s">
        <v>147</v>
      </c>
      <c r="E271" s="207" t="s">
        <v>1</v>
      </c>
      <c r="F271" s="208" t="s">
        <v>330</v>
      </c>
      <c r="G271" s="206"/>
      <c r="H271" s="209">
        <v>1091.21</v>
      </c>
      <c r="I271" s="206"/>
      <c r="J271" s="206"/>
      <c r="K271" s="206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147</v>
      </c>
      <c r="AU271" s="214" t="s">
        <v>90</v>
      </c>
      <c r="AV271" s="14" t="s">
        <v>90</v>
      </c>
      <c r="AW271" s="14" t="s">
        <v>36</v>
      </c>
      <c r="AX271" s="14" t="s">
        <v>81</v>
      </c>
      <c r="AY271" s="214" t="s">
        <v>138</v>
      </c>
    </row>
    <row r="272" spans="1:65" s="14" customFormat="1">
      <c r="B272" s="205"/>
      <c r="C272" s="206"/>
      <c r="D272" s="197" t="s">
        <v>147</v>
      </c>
      <c r="E272" s="207" t="s">
        <v>1</v>
      </c>
      <c r="F272" s="208" t="s">
        <v>331</v>
      </c>
      <c r="G272" s="206"/>
      <c r="H272" s="209">
        <v>247.33699999999999</v>
      </c>
      <c r="I272" s="206"/>
      <c r="J272" s="206"/>
      <c r="K272" s="206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147</v>
      </c>
      <c r="AU272" s="214" t="s">
        <v>90</v>
      </c>
      <c r="AV272" s="14" t="s">
        <v>90</v>
      </c>
      <c r="AW272" s="14" t="s">
        <v>36</v>
      </c>
      <c r="AX272" s="14" t="s">
        <v>81</v>
      </c>
      <c r="AY272" s="214" t="s">
        <v>138</v>
      </c>
    </row>
    <row r="273" spans="1:65" s="14" customFormat="1">
      <c r="B273" s="205"/>
      <c r="C273" s="206"/>
      <c r="D273" s="197" t="s">
        <v>147</v>
      </c>
      <c r="E273" s="207" t="s">
        <v>1</v>
      </c>
      <c r="F273" s="208" t="s">
        <v>332</v>
      </c>
      <c r="G273" s="206"/>
      <c r="H273" s="209">
        <v>241.73699999999999</v>
      </c>
      <c r="I273" s="206"/>
      <c r="J273" s="206"/>
      <c r="K273" s="206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147</v>
      </c>
      <c r="AU273" s="214" t="s">
        <v>90</v>
      </c>
      <c r="AV273" s="14" t="s">
        <v>90</v>
      </c>
      <c r="AW273" s="14" t="s">
        <v>36</v>
      </c>
      <c r="AX273" s="14" t="s">
        <v>81</v>
      </c>
      <c r="AY273" s="214" t="s">
        <v>138</v>
      </c>
    </row>
    <row r="274" spans="1:65" s="14" customFormat="1">
      <c r="B274" s="205"/>
      <c r="C274" s="206"/>
      <c r="D274" s="197" t="s">
        <v>147</v>
      </c>
      <c r="E274" s="207" t="s">
        <v>1</v>
      </c>
      <c r="F274" s="208" t="s">
        <v>333</v>
      </c>
      <c r="G274" s="206"/>
      <c r="H274" s="209">
        <v>887.15800000000002</v>
      </c>
      <c r="I274" s="206"/>
      <c r="J274" s="206"/>
      <c r="K274" s="206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147</v>
      </c>
      <c r="AU274" s="214" t="s">
        <v>90</v>
      </c>
      <c r="AV274" s="14" t="s">
        <v>90</v>
      </c>
      <c r="AW274" s="14" t="s">
        <v>36</v>
      </c>
      <c r="AX274" s="14" t="s">
        <v>81</v>
      </c>
      <c r="AY274" s="214" t="s">
        <v>138</v>
      </c>
    </row>
    <row r="275" spans="1:65" s="14" customFormat="1">
      <c r="B275" s="205"/>
      <c r="C275" s="206"/>
      <c r="D275" s="197" t="s">
        <v>147</v>
      </c>
      <c r="E275" s="207" t="s">
        <v>1</v>
      </c>
      <c r="F275" s="208" t="s">
        <v>334</v>
      </c>
      <c r="G275" s="206"/>
      <c r="H275" s="209">
        <v>281.54000000000002</v>
      </c>
      <c r="I275" s="206"/>
      <c r="J275" s="206"/>
      <c r="K275" s="206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147</v>
      </c>
      <c r="AU275" s="214" t="s">
        <v>90</v>
      </c>
      <c r="AV275" s="14" t="s">
        <v>90</v>
      </c>
      <c r="AW275" s="14" t="s">
        <v>36</v>
      </c>
      <c r="AX275" s="14" t="s">
        <v>81</v>
      </c>
      <c r="AY275" s="214" t="s">
        <v>138</v>
      </c>
    </row>
    <row r="276" spans="1:65" s="15" customFormat="1">
      <c r="B276" s="215"/>
      <c r="C276" s="216"/>
      <c r="D276" s="197" t="s">
        <v>147</v>
      </c>
      <c r="E276" s="217" t="s">
        <v>1</v>
      </c>
      <c r="F276" s="218" t="s">
        <v>156</v>
      </c>
      <c r="G276" s="216"/>
      <c r="H276" s="219">
        <v>2748.982</v>
      </c>
      <c r="I276" s="216"/>
      <c r="J276" s="216"/>
      <c r="K276" s="216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147</v>
      </c>
      <c r="AU276" s="224" t="s">
        <v>90</v>
      </c>
      <c r="AV276" s="15" t="s">
        <v>145</v>
      </c>
      <c r="AW276" s="15" t="s">
        <v>36</v>
      </c>
      <c r="AX276" s="15" t="s">
        <v>19</v>
      </c>
      <c r="AY276" s="224" t="s">
        <v>138</v>
      </c>
    </row>
    <row r="277" spans="1:65" s="2" customFormat="1" ht="24">
      <c r="A277" s="32"/>
      <c r="B277" s="33"/>
      <c r="C277" s="225" t="s">
        <v>335</v>
      </c>
      <c r="D277" s="225" t="s">
        <v>201</v>
      </c>
      <c r="E277" s="226" t="s">
        <v>336</v>
      </c>
      <c r="F277" s="227" t="s">
        <v>337</v>
      </c>
      <c r="G277" s="228" t="s">
        <v>227</v>
      </c>
      <c r="H277" s="229">
        <v>1145.771</v>
      </c>
      <c r="I277" s="230"/>
      <c r="J277" s="230">
        <f>ROUND(I277*H277,2)</f>
        <v>0</v>
      </c>
      <c r="K277" s="227" t="s">
        <v>144</v>
      </c>
      <c r="L277" s="231"/>
      <c r="M277" s="232" t="s">
        <v>1</v>
      </c>
      <c r="N277" s="233" t="s">
        <v>46</v>
      </c>
      <c r="O277" s="191">
        <v>0</v>
      </c>
      <c r="P277" s="191">
        <f>O277*H277</f>
        <v>0</v>
      </c>
      <c r="Q277" s="191">
        <v>3.0000000000000001E-5</v>
      </c>
      <c r="R277" s="191">
        <f>Q277*H277</f>
        <v>3.4373130000000002E-2</v>
      </c>
      <c r="S277" s="191">
        <v>0</v>
      </c>
      <c r="T277" s="192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3" t="s">
        <v>190</v>
      </c>
      <c r="AT277" s="193" t="s">
        <v>201</v>
      </c>
      <c r="AU277" s="193" t="s">
        <v>90</v>
      </c>
      <c r="AY277" s="18" t="s">
        <v>138</v>
      </c>
      <c r="BE277" s="194">
        <f>IF(N277="základní",J277,0)</f>
        <v>0</v>
      </c>
      <c r="BF277" s="194">
        <f>IF(N277="snížená",J277,0)</f>
        <v>0</v>
      </c>
      <c r="BG277" s="194">
        <f>IF(N277="zákl. přenesená",J277,0)</f>
        <v>0</v>
      </c>
      <c r="BH277" s="194">
        <f>IF(N277="sníž. přenesená",J277,0)</f>
        <v>0</v>
      </c>
      <c r="BI277" s="194">
        <f>IF(N277="nulová",J277,0)</f>
        <v>0</v>
      </c>
      <c r="BJ277" s="18" t="s">
        <v>19</v>
      </c>
      <c r="BK277" s="194">
        <f>ROUND(I277*H277,2)</f>
        <v>0</v>
      </c>
      <c r="BL277" s="18" t="s">
        <v>145</v>
      </c>
      <c r="BM277" s="193" t="s">
        <v>338</v>
      </c>
    </row>
    <row r="278" spans="1:65" s="13" customFormat="1">
      <c r="B278" s="195"/>
      <c r="C278" s="196"/>
      <c r="D278" s="197" t="s">
        <v>147</v>
      </c>
      <c r="E278" s="198" t="s">
        <v>1</v>
      </c>
      <c r="F278" s="199" t="s">
        <v>339</v>
      </c>
      <c r="G278" s="196"/>
      <c r="H278" s="198" t="s">
        <v>1</v>
      </c>
      <c r="I278" s="196"/>
      <c r="J278" s="196"/>
      <c r="K278" s="196"/>
      <c r="L278" s="200"/>
      <c r="M278" s="201"/>
      <c r="N278" s="202"/>
      <c r="O278" s="202"/>
      <c r="P278" s="202"/>
      <c r="Q278" s="202"/>
      <c r="R278" s="202"/>
      <c r="S278" s="202"/>
      <c r="T278" s="203"/>
      <c r="AT278" s="204" t="s">
        <v>147</v>
      </c>
      <c r="AU278" s="204" t="s">
        <v>90</v>
      </c>
      <c r="AV278" s="13" t="s">
        <v>19</v>
      </c>
      <c r="AW278" s="13" t="s">
        <v>36</v>
      </c>
      <c r="AX278" s="13" t="s">
        <v>81</v>
      </c>
      <c r="AY278" s="204" t="s">
        <v>138</v>
      </c>
    </row>
    <row r="279" spans="1:65" s="14" customFormat="1">
      <c r="B279" s="205"/>
      <c r="C279" s="206"/>
      <c r="D279" s="197" t="s">
        <v>147</v>
      </c>
      <c r="E279" s="207" t="s">
        <v>1</v>
      </c>
      <c r="F279" s="208" t="s">
        <v>340</v>
      </c>
      <c r="G279" s="206"/>
      <c r="H279" s="209">
        <v>80.86</v>
      </c>
      <c r="I279" s="206"/>
      <c r="J279" s="206"/>
      <c r="K279" s="206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147</v>
      </c>
      <c r="AU279" s="214" t="s">
        <v>90</v>
      </c>
      <c r="AV279" s="14" t="s">
        <v>90</v>
      </c>
      <c r="AW279" s="14" t="s">
        <v>36</v>
      </c>
      <c r="AX279" s="14" t="s">
        <v>81</v>
      </c>
      <c r="AY279" s="214" t="s">
        <v>138</v>
      </c>
    </row>
    <row r="280" spans="1:65" s="14" customFormat="1">
      <c r="B280" s="205"/>
      <c r="C280" s="206"/>
      <c r="D280" s="197" t="s">
        <v>147</v>
      </c>
      <c r="E280" s="207" t="s">
        <v>1</v>
      </c>
      <c r="F280" s="208" t="s">
        <v>341</v>
      </c>
      <c r="G280" s="206"/>
      <c r="H280" s="209">
        <v>81.23</v>
      </c>
      <c r="I280" s="206"/>
      <c r="J280" s="206"/>
      <c r="K280" s="206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147</v>
      </c>
      <c r="AU280" s="214" t="s">
        <v>90</v>
      </c>
      <c r="AV280" s="14" t="s">
        <v>90</v>
      </c>
      <c r="AW280" s="14" t="s">
        <v>36</v>
      </c>
      <c r="AX280" s="14" t="s">
        <v>81</v>
      </c>
      <c r="AY280" s="214" t="s">
        <v>138</v>
      </c>
    </row>
    <row r="281" spans="1:65" s="14" customFormat="1">
      <c r="B281" s="205"/>
      <c r="C281" s="206"/>
      <c r="D281" s="197" t="s">
        <v>147</v>
      </c>
      <c r="E281" s="207" t="s">
        <v>1</v>
      </c>
      <c r="F281" s="208" t="s">
        <v>342</v>
      </c>
      <c r="G281" s="206"/>
      <c r="H281" s="209">
        <v>125.74</v>
      </c>
      <c r="I281" s="206"/>
      <c r="J281" s="206"/>
      <c r="K281" s="206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147</v>
      </c>
      <c r="AU281" s="214" t="s">
        <v>90</v>
      </c>
      <c r="AV281" s="14" t="s">
        <v>90</v>
      </c>
      <c r="AW281" s="14" t="s">
        <v>36</v>
      </c>
      <c r="AX281" s="14" t="s">
        <v>81</v>
      </c>
      <c r="AY281" s="214" t="s">
        <v>138</v>
      </c>
    </row>
    <row r="282" spans="1:65" s="14" customFormat="1">
      <c r="B282" s="205"/>
      <c r="C282" s="206"/>
      <c r="D282" s="197" t="s">
        <v>147</v>
      </c>
      <c r="E282" s="207" t="s">
        <v>1</v>
      </c>
      <c r="F282" s="208" t="s">
        <v>343</v>
      </c>
      <c r="G282" s="206"/>
      <c r="H282" s="209">
        <v>128.58000000000001</v>
      </c>
      <c r="I282" s="206"/>
      <c r="J282" s="206"/>
      <c r="K282" s="206"/>
      <c r="L282" s="210"/>
      <c r="M282" s="211"/>
      <c r="N282" s="212"/>
      <c r="O282" s="212"/>
      <c r="P282" s="212"/>
      <c r="Q282" s="212"/>
      <c r="R282" s="212"/>
      <c r="S282" s="212"/>
      <c r="T282" s="213"/>
      <c r="AT282" s="214" t="s">
        <v>147</v>
      </c>
      <c r="AU282" s="214" t="s">
        <v>90</v>
      </c>
      <c r="AV282" s="14" t="s">
        <v>90</v>
      </c>
      <c r="AW282" s="14" t="s">
        <v>36</v>
      </c>
      <c r="AX282" s="14" t="s">
        <v>81</v>
      </c>
      <c r="AY282" s="214" t="s">
        <v>138</v>
      </c>
    </row>
    <row r="283" spans="1:65" s="14" customFormat="1" ht="22.5">
      <c r="B283" s="205"/>
      <c r="C283" s="206"/>
      <c r="D283" s="197" t="s">
        <v>147</v>
      </c>
      <c r="E283" s="207" t="s">
        <v>1</v>
      </c>
      <c r="F283" s="208" t="s">
        <v>344</v>
      </c>
      <c r="G283" s="206"/>
      <c r="H283" s="209">
        <v>53.44</v>
      </c>
      <c r="I283" s="206"/>
      <c r="J283" s="206"/>
      <c r="K283" s="206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147</v>
      </c>
      <c r="AU283" s="214" t="s">
        <v>90</v>
      </c>
      <c r="AV283" s="14" t="s">
        <v>90</v>
      </c>
      <c r="AW283" s="14" t="s">
        <v>36</v>
      </c>
      <c r="AX283" s="14" t="s">
        <v>81</v>
      </c>
      <c r="AY283" s="214" t="s">
        <v>138</v>
      </c>
    </row>
    <row r="284" spans="1:65" s="14" customFormat="1">
      <c r="B284" s="205"/>
      <c r="C284" s="206"/>
      <c r="D284" s="197" t="s">
        <v>147</v>
      </c>
      <c r="E284" s="207" t="s">
        <v>1</v>
      </c>
      <c r="F284" s="208" t="s">
        <v>345</v>
      </c>
      <c r="G284" s="206"/>
      <c r="H284" s="209">
        <v>40</v>
      </c>
      <c r="I284" s="206"/>
      <c r="J284" s="206"/>
      <c r="K284" s="206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147</v>
      </c>
      <c r="AU284" s="214" t="s">
        <v>90</v>
      </c>
      <c r="AV284" s="14" t="s">
        <v>90</v>
      </c>
      <c r="AW284" s="14" t="s">
        <v>36</v>
      </c>
      <c r="AX284" s="14" t="s">
        <v>81</v>
      </c>
      <c r="AY284" s="214" t="s">
        <v>138</v>
      </c>
    </row>
    <row r="285" spans="1:65" s="14" customFormat="1">
      <c r="B285" s="205"/>
      <c r="C285" s="206"/>
      <c r="D285" s="197" t="s">
        <v>147</v>
      </c>
      <c r="E285" s="207" t="s">
        <v>1</v>
      </c>
      <c r="F285" s="208" t="s">
        <v>346</v>
      </c>
      <c r="G285" s="206"/>
      <c r="H285" s="209">
        <v>52</v>
      </c>
      <c r="I285" s="206"/>
      <c r="J285" s="206"/>
      <c r="K285" s="206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147</v>
      </c>
      <c r="AU285" s="214" t="s">
        <v>90</v>
      </c>
      <c r="AV285" s="14" t="s">
        <v>90</v>
      </c>
      <c r="AW285" s="14" t="s">
        <v>36</v>
      </c>
      <c r="AX285" s="14" t="s">
        <v>81</v>
      </c>
      <c r="AY285" s="214" t="s">
        <v>138</v>
      </c>
    </row>
    <row r="286" spans="1:65" s="14" customFormat="1">
      <c r="B286" s="205"/>
      <c r="C286" s="206"/>
      <c r="D286" s="197" t="s">
        <v>147</v>
      </c>
      <c r="E286" s="207" t="s">
        <v>1</v>
      </c>
      <c r="F286" s="208" t="s">
        <v>347</v>
      </c>
      <c r="G286" s="206"/>
      <c r="H286" s="209">
        <v>12</v>
      </c>
      <c r="I286" s="206"/>
      <c r="J286" s="206"/>
      <c r="K286" s="206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147</v>
      </c>
      <c r="AU286" s="214" t="s">
        <v>90</v>
      </c>
      <c r="AV286" s="14" t="s">
        <v>90</v>
      </c>
      <c r="AW286" s="14" t="s">
        <v>36</v>
      </c>
      <c r="AX286" s="14" t="s">
        <v>81</v>
      </c>
      <c r="AY286" s="214" t="s">
        <v>138</v>
      </c>
    </row>
    <row r="287" spans="1:65" s="13" customFormat="1">
      <c r="B287" s="195"/>
      <c r="C287" s="196"/>
      <c r="D287" s="197" t="s">
        <v>147</v>
      </c>
      <c r="E287" s="198" t="s">
        <v>1</v>
      </c>
      <c r="F287" s="199" t="s">
        <v>348</v>
      </c>
      <c r="G287" s="196"/>
      <c r="H287" s="198" t="s">
        <v>1</v>
      </c>
      <c r="I287" s="196"/>
      <c r="J287" s="196"/>
      <c r="K287" s="196"/>
      <c r="L287" s="200"/>
      <c r="M287" s="201"/>
      <c r="N287" s="202"/>
      <c r="O287" s="202"/>
      <c r="P287" s="202"/>
      <c r="Q287" s="202"/>
      <c r="R287" s="202"/>
      <c r="S287" s="202"/>
      <c r="T287" s="203"/>
      <c r="AT287" s="204" t="s">
        <v>147</v>
      </c>
      <c r="AU287" s="204" t="s">
        <v>90</v>
      </c>
      <c r="AV287" s="13" t="s">
        <v>19</v>
      </c>
      <c r="AW287" s="13" t="s">
        <v>36</v>
      </c>
      <c r="AX287" s="13" t="s">
        <v>81</v>
      </c>
      <c r="AY287" s="204" t="s">
        <v>138</v>
      </c>
    </row>
    <row r="288" spans="1:65" s="13" customFormat="1">
      <c r="B288" s="195"/>
      <c r="C288" s="196"/>
      <c r="D288" s="197" t="s">
        <v>147</v>
      </c>
      <c r="E288" s="198" t="s">
        <v>1</v>
      </c>
      <c r="F288" s="199" t="s">
        <v>277</v>
      </c>
      <c r="G288" s="196"/>
      <c r="H288" s="198" t="s">
        <v>1</v>
      </c>
      <c r="I288" s="196"/>
      <c r="J288" s="196"/>
      <c r="K288" s="196"/>
      <c r="L288" s="200"/>
      <c r="M288" s="201"/>
      <c r="N288" s="202"/>
      <c r="O288" s="202"/>
      <c r="P288" s="202"/>
      <c r="Q288" s="202"/>
      <c r="R288" s="202"/>
      <c r="S288" s="202"/>
      <c r="T288" s="203"/>
      <c r="AT288" s="204" t="s">
        <v>147</v>
      </c>
      <c r="AU288" s="204" t="s">
        <v>90</v>
      </c>
      <c r="AV288" s="13" t="s">
        <v>19</v>
      </c>
      <c r="AW288" s="13" t="s">
        <v>36</v>
      </c>
      <c r="AX288" s="13" t="s">
        <v>81</v>
      </c>
      <c r="AY288" s="204" t="s">
        <v>138</v>
      </c>
    </row>
    <row r="289" spans="2:51" s="14" customFormat="1">
      <c r="B289" s="205"/>
      <c r="C289" s="206"/>
      <c r="D289" s="197" t="s">
        <v>147</v>
      </c>
      <c r="E289" s="207" t="s">
        <v>1</v>
      </c>
      <c r="F289" s="208" t="s">
        <v>349</v>
      </c>
      <c r="G289" s="206"/>
      <c r="H289" s="209">
        <v>14.44</v>
      </c>
      <c r="I289" s="206"/>
      <c r="J289" s="206"/>
      <c r="K289" s="206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147</v>
      </c>
      <c r="AU289" s="214" t="s">
        <v>90</v>
      </c>
      <c r="AV289" s="14" t="s">
        <v>90</v>
      </c>
      <c r="AW289" s="14" t="s">
        <v>36</v>
      </c>
      <c r="AX289" s="14" t="s">
        <v>81</v>
      </c>
      <c r="AY289" s="214" t="s">
        <v>138</v>
      </c>
    </row>
    <row r="290" spans="2:51" s="14" customFormat="1">
      <c r="B290" s="205"/>
      <c r="C290" s="206"/>
      <c r="D290" s="197" t="s">
        <v>147</v>
      </c>
      <c r="E290" s="207" t="s">
        <v>1</v>
      </c>
      <c r="F290" s="208" t="s">
        <v>350</v>
      </c>
      <c r="G290" s="206"/>
      <c r="H290" s="209">
        <v>45.84</v>
      </c>
      <c r="I290" s="206"/>
      <c r="J290" s="206"/>
      <c r="K290" s="206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147</v>
      </c>
      <c r="AU290" s="214" t="s">
        <v>90</v>
      </c>
      <c r="AV290" s="14" t="s">
        <v>90</v>
      </c>
      <c r="AW290" s="14" t="s">
        <v>36</v>
      </c>
      <c r="AX290" s="14" t="s">
        <v>81</v>
      </c>
      <c r="AY290" s="214" t="s">
        <v>138</v>
      </c>
    </row>
    <row r="291" spans="2:51" s="14" customFormat="1">
      <c r="B291" s="205"/>
      <c r="C291" s="206"/>
      <c r="D291" s="197" t="s">
        <v>147</v>
      </c>
      <c r="E291" s="207" t="s">
        <v>1</v>
      </c>
      <c r="F291" s="208" t="s">
        <v>351</v>
      </c>
      <c r="G291" s="206"/>
      <c r="H291" s="209">
        <v>49.14</v>
      </c>
      <c r="I291" s="206"/>
      <c r="J291" s="206"/>
      <c r="K291" s="206"/>
      <c r="L291" s="210"/>
      <c r="M291" s="211"/>
      <c r="N291" s="212"/>
      <c r="O291" s="212"/>
      <c r="P291" s="212"/>
      <c r="Q291" s="212"/>
      <c r="R291" s="212"/>
      <c r="S291" s="212"/>
      <c r="T291" s="213"/>
      <c r="AT291" s="214" t="s">
        <v>147</v>
      </c>
      <c r="AU291" s="214" t="s">
        <v>90</v>
      </c>
      <c r="AV291" s="14" t="s">
        <v>90</v>
      </c>
      <c r="AW291" s="14" t="s">
        <v>36</v>
      </c>
      <c r="AX291" s="14" t="s">
        <v>81</v>
      </c>
      <c r="AY291" s="214" t="s">
        <v>138</v>
      </c>
    </row>
    <row r="292" spans="2:51" s="14" customFormat="1">
      <c r="B292" s="205"/>
      <c r="C292" s="206"/>
      <c r="D292" s="197" t="s">
        <v>147</v>
      </c>
      <c r="E292" s="207" t="s">
        <v>1</v>
      </c>
      <c r="F292" s="208" t="s">
        <v>352</v>
      </c>
      <c r="G292" s="206"/>
      <c r="H292" s="209">
        <v>45.24</v>
      </c>
      <c r="I292" s="206"/>
      <c r="J292" s="206"/>
      <c r="K292" s="206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147</v>
      </c>
      <c r="AU292" s="214" t="s">
        <v>90</v>
      </c>
      <c r="AV292" s="14" t="s">
        <v>90</v>
      </c>
      <c r="AW292" s="14" t="s">
        <v>36</v>
      </c>
      <c r="AX292" s="14" t="s">
        <v>81</v>
      </c>
      <c r="AY292" s="214" t="s">
        <v>138</v>
      </c>
    </row>
    <row r="293" spans="2:51" s="14" customFormat="1">
      <c r="B293" s="205"/>
      <c r="C293" s="206"/>
      <c r="D293" s="197" t="s">
        <v>147</v>
      </c>
      <c r="E293" s="207" t="s">
        <v>1</v>
      </c>
      <c r="F293" s="208" t="s">
        <v>353</v>
      </c>
      <c r="G293" s="206"/>
      <c r="H293" s="209">
        <v>52.3</v>
      </c>
      <c r="I293" s="206"/>
      <c r="J293" s="206"/>
      <c r="K293" s="206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147</v>
      </c>
      <c r="AU293" s="214" t="s">
        <v>90</v>
      </c>
      <c r="AV293" s="14" t="s">
        <v>90</v>
      </c>
      <c r="AW293" s="14" t="s">
        <v>36</v>
      </c>
      <c r="AX293" s="14" t="s">
        <v>81</v>
      </c>
      <c r="AY293" s="214" t="s">
        <v>138</v>
      </c>
    </row>
    <row r="294" spans="2:51" s="13" customFormat="1">
      <c r="B294" s="195"/>
      <c r="C294" s="196"/>
      <c r="D294" s="197" t="s">
        <v>147</v>
      </c>
      <c r="E294" s="198" t="s">
        <v>1</v>
      </c>
      <c r="F294" s="199" t="s">
        <v>284</v>
      </c>
      <c r="G294" s="196"/>
      <c r="H294" s="198" t="s">
        <v>1</v>
      </c>
      <c r="I294" s="196"/>
      <c r="J294" s="196"/>
      <c r="K294" s="196"/>
      <c r="L294" s="200"/>
      <c r="M294" s="201"/>
      <c r="N294" s="202"/>
      <c r="O294" s="202"/>
      <c r="P294" s="202"/>
      <c r="Q294" s="202"/>
      <c r="R294" s="202"/>
      <c r="S294" s="202"/>
      <c r="T294" s="203"/>
      <c r="AT294" s="204" t="s">
        <v>147</v>
      </c>
      <c r="AU294" s="204" t="s">
        <v>90</v>
      </c>
      <c r="AV294" s="13" t="s">
        <v>19</v>
      </c>
      <c r="AW294" s="13" t="s">
        <v>36</v>
      </c>
      <c r="AX294" s="13" t="s">
        <v>81</v>
      </c>
      <c r="AY294" s="204" t="s">
        <v>138</v>
      </c>
    </row>
    <row r="295" spans="2:51" s="14" customFormat="1" ht="22.5">
      <c r="B295" s="205"/>
      <c r="C295" s="206"/>
      <c r="D295" s="197" t="s">
        <v>147</v>
      </c>
      <c r="E295" s="207" t="s">
        <v>1</v>
      </c>
      <c r="F295" s="208" t="s">
        <v>354</v>
      </c>
      <c r="G295" s="206"/>
      <c r="H295" s="209">
        <v>34.020000000000003</v>
      </c>
      <c r="I295" s="206"/>
      <c r="J295" s="206"/>
      <c r="K295" s="206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147</v>
      </c>
      <c r="AU295" s="214" t="s">
        <v>90</v>
      </c>
      <c r="AV295" s="14" t="s">
        <v>90</v>
      </c>
      <c r="AW295" s="14" t="s">
        <v>36</v>
      </c>
      <c r="AX295" s="14" t="s">
        <v>81</v>
      </c>
      <c r="AY295" s="214" t="s">
        <v>138</v>
      </c>
    </row>
    <row r="296" spans="2:51" s="14" customFormat="1">
      <c r="B296" s="205"/>
      <c r="C296" s="206"/>
      <c r="D296" s="197" t="s">
        <v>147</v>
      </c>
      <c r="E296" s="207" t="s">
        <v>1</v>
      </c>
      <c r="F296" s="208" t="s">
        <v>355</v>
      </c>
      <c r="G296" s="206"/>
      <c r="H296" s="209">
        <v>34.799999999999997</v>
      </c>
      <c r="I296" s="206"/>
      <c r="J296" s="206"/>
      <c r="K296" s="206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147</v>
      </c>
      <c r="AU296" s="214" t="s">
        <v>90</v>
      </c>
      <c r="AV296" s="14" t="s">
        <v>90</v>
      </c>
      <c r="AW296" s="14" t="s">
        <v>36</v>
      </c>
      <c r="AX296" s="14" t="s">
        <v>81</v>
      </c>
      <c r="AY296" s="214" t="s">
        <v>138</v>
      </c>
    </row>
    <row r="297" spans="2:51" s="14" customFormat="1">
      <c r="B297" s="205"/>
      <c r="C297" s="206"/>
      <c r="D297" s="197" t="s">
        <v>147</v>
      </c>
      <c r="E297" s="207" t="s">
        <v>1</v>
      </c>
      <c r="F297" s="208" t="s">
        <v>356</v>
      </c>
      <c r="G297" s="206"/>
      <c r="H297" s="209">
        <v>34.799999999999997</v>
      </c>
      <c r="I297" s="206"/>
      <c r="J297" s="206"/>
      <c r="K297" s="206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147</v>
      </c>
      <c r="AU297" s="214" t="s">
        <v>90</v>
      </c>
      <c r="AV297" s="14" t="s">
        <v>90</v>
      </c>
      <c r="AW297" s="14" t="s">
        <v>36</v>
      </c>
      <c r="AX297" s="14" t="s">
        <v>81</v>
      </c>
      <c r="AY297" s="214" t="s">
        <v>138</v>
      </c>
    </row>
    <row r="298" spans="2:51" s="14" customFormat="1">
      <c r="B298" s="205"/>
      <c r="C298" s="206"/>
      <c r="D298" s="197" t="s">
        <v>147</v>
      </c>
      <c r="E298" s="207" t="s">
        <v>1</v>
      </c>
      <c r="F298" s="208" t="s">
        <v>357</v>
      </c>
      <c r="G298" s="206"/>
      <c r="H298" s="209">
        <v>46.68</v>
      </c>
      <c r="I298" s="206"/>
      <c r="J298" s="206"/>
      <c r="K298" s="206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147</v>
      </c>
      <c r="AU298" s="214" t="s">
        <v>90</v>
      </c>
      <c r="AV298" s="14" t="s">
        <v>90</v>
      </c>
      <c r="AW298" s="14" t="s">
        <v>36</v>
      </c>
      <c r="AX298" s="14" t="s">
        <v>81</v>
      </c>
      <c r="AY298" s="214" t="s">
        <v>138</v>
      </c>
    </row>
    <row r="299" spans="2:51" s="14" customFormat="1">
      <c r="B299" s="205"/>
      <c r="C299" s="206"/>
      <c r="D299" s="197" t="s">
        <v>147</v>
      </c>
      <c r="E299" s="207" t="s">
        <v>1</v>
      </c>
      <c r="F299" s="208" t="s">
        <v>353</v>
      </c>
      <c r="G299" s="206"/>
      <c r="H299" s="209">
        <v>52.3</v>
      </c>
      <c r="I299" s="206"/>
      <c r="J299" s="206"/>
      <c r="K299" s="206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147</v>
      </c>
      <c r="AU299" s="214" t="s">
        <v>90</v>
      </c>
      <c r="AV299" s="14" t="s">
        <v>90</v>
      </c>
      <c r="AW299" s="14" t="s">
        <v>36</v>
      </c>
      <c r="AX299" s="14" t="s">
        <v>81</v>
      </c>
      <c r="AY299" s="214" t="s">
        <v>138</v>
      </c>
    </row>
    <row r="300" spans="2:51" s="13" customFormat="1">
      <c r="B300" s="195"/>
      <c r="C300" s="196"/>
      <c r="D300" s="197" t="s">
        <v>147</v>
      </c>
      <c r="E300" s="198" t="s">
        <v>1</v>
      </c>
      <c r="F300" s="199" t="s">
        <v>294</v>
      </c>
      <c r="G300" s="196"/>
      <c r="H300" s="198" t="s">
        <v>1</v>
      </c>
      <c r="I300" s="196"/>
      <c r="J300" s="196"/>
      <c r="K300" s="196"/>
      <c r="L300" s="200"/>
      <c r="M300" s="201"/>
      <c r="N300" s="202"/>
      <c r="O300" s="202"/>
      <c r="P300" s="202"/>
      <c r="Q300" s="202"/>
      <c r="R300" s="202"/>
      <c r="S300" s="202"/>
      <c r="T300" s="203"/>
      <c r="AT300" s="204" t="s">
        <v>147</v>
      </c>
      <c r="AU300" s="204" t="s">
        <v>90</v>
      </c>
      <c r="AV300" s="13" t="s">
        <v>19</v>
      </c>
      <c r="AW300" s="13" t="s">
        <v>36</v>
      </c>
      <c r="AX300" s="13" t="s">
        <v>81</v>
      </c>
      <c r="AY300" s="204" t="s">
        <v>138</v>
      </c>
    </row>
    <row r="301" spans="2:51" s="14" customFormat="1">
      <c r="B301" s="205"/>
      <c r="C301" s="206"/>
      <c r="D301" s="197" t="s">
        <v>147</v>
      </c>
      <c r="E301" s="207" t="s">
        <v>1</v>
      </c>
      <c r="F301" s="208" t="s">
        <v>358</v>
      </c>
      <c r="G301" s="206"/>
      <c r="H301" s="209">
        <v>2.3199999999999998</v>
      </c>
      <c r="I301" s="206"/>
      <c r="J301" s="206"/>
      <c r="K301" s="206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147</v>
      </c>
      <c r="AU301" s="214" t="s">
        <v>90</v>
      </c>
      <c r="AV301" s="14" t="s">
        <v>90</v>
      </c>
      <c r="AW301" s="14" t="s">
        <v>36</v>
      </c>
      <c r="AX301" s="14" t="s">
        <v>81</v>
      </c>
      <c r="AY301" s="214" t="s">
        <v>138</v>
      </c>
    </row>
    <row r="302" spans="2:51" s="14" customFormat="1">
      <c r="B302" s="205"/>
      <c r="C302" s="206"/>
      <c r="D302" s="197" t="s">
        <v>147</v>
      </c>
      <c r="E302" s="207" t="s">
        <v>1</v>
      </c>
      <c r="F302" s="208" t="s">
        <v>359</v>
      </c>
      <c r="G302" s="206"/>
      <c r="H302" s="209">
        <v>13.52</v>
      </c>
      <c r="I302" s="206"/>
      <c r="J302" s="206"/>
      <c r="K302" s="206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147</v>
      </c>
      <c r="AU302" s="214" t="s">
        <v>90</v>
      </c>
      <c r="AV302" s="14" t="s">
        <v>90</v>
      </c>
      <c r="AW302" s="14" t="s">
        <v>36</v>
      </c>
      <c r="AX302" s="14" t="s">
        <v>81</v>
      </c>
      <c r="AY302" s="214" t="s">
        <v>138</v>
      </c>
    </row>
    <row r="303" spans="2:51" s="14" customFormat="1">
      <c r="B303" s="205"/>
      <c r="C303" s="206"/>
      <c r="D303" s="197" t="s">
        <v>147</v>
      </c>
      <c r="E303" s="207" t="s">
        <v>1</v>
      </c>
      <c r="F303" s="208" t="s">
        <v>360</v>
      </c>
      <c r="G303" s="206"/>
      <c r="H303" s="209">
        <v>14.34</v>
      </c>
      <c r="I303" s="206"/>
      <c r="J303" s="206"/>
      <c r="K303" s="206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147</v>
      </c>
      <c r="AU303" s="214" t="s">
        <v>90</v>
      </c>
      <c r="AV303" s="14" t="s">
        <v>90</v>
      </c>
      <c r="AW303" s="14" t="s">
        <v>36</v>
      </c>
      <c r="AX303" s="14" t="s">
        <v>81</v>
      </c>
      <c r="AY303" s="214" t="s">
        <v>138</v>
      </c>
    </row>
    <row r="304" spans="2:51" s="14" customFormat="1">
      <c r="B304" s="205"/>
      <c r="C304" s="206"/>
      <c r="D304" s="197" t="s">
        <v>147</v>
      </c>
      <c r="E304" s="207" t="s">
        <v>1</v>
      </c>
      <c r="F304" s="208" t="s">
        <v>361</v>
      </c>
      <c r="G304" s="206"/>
      <c r="H304" s="209">
        <v>10.44</v>
      </c>
      <c r="I304" s="206"/>
      <c r="J304" s="206"/>
      <c r="K304" s="206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147</v>
      </c>
      <c r="AU304" s="214" t="s">
        <v>90</v>
      </c>
      <c r="AV304" s="14" t="s">
        <v>90</v>
      </c>
      <c r="AW304" s="14" t="s">
        <v>36</v>
      </c>
      <c r="AX304" s="14" t="s">
        <v>81</v>
      </c>
      <c r="AY304" s="214" t="s">
        <v>138</v>
      </c>
    </row>
    <row r="305" spans="1:65" s="13" customFormat="1">
      <c r="B305" s="195"/>
      <c r="C305" s="196"/>
      <c r="D305" s="197" t="s">
        <v>147</v>
      </c>
      <c r="E305" s="198" t="s">
        <v>1</v>
      </c>
      <c r="F305" s="199" t="s">
        <v>302</v>
      </c>
      <c r="G305" s="196"/>
      <c r="H305" s="198" t="s">
        <v>1</v>
      </c>
      <c r="I305" s="196"/>
      <c r="J305" s="196"/>
      <c r="K305" s="196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147</v>
      </c>
      <c r="AU305" s="204" t="s">
        <v>90</v>
      </c>
      <c r="AV305" s="13" t="s">
        <v>19</v>
      </c>
      <c r="AW305" s="13" t="s">
        <v>36</v>
      </c>
      <c r="AX305" s="13" t="s">
        <v>81</v>
      </c>
      <c r="AY305" s="204" t="s">
        <v>138</v>
      </c>
    </row>
    <row r="306" spans="1:65" s="14" customFormat="1">
      <c r="B306" s="205"/>
      <c r="C306" s="206"/>
      <c r="D306" s="197" t="s">
        <v>147</v>
      </c>
      <c r="E306" s="207" t="s">
        <v>1</v>
      </c>
      <c r="F306" s="208" t="s">
        <v>362</v>
      </c>
      <c r="G306" s="206"/>
      <c r="H306" s="209">
        <v>21.98</v>
      </c>
      <c r="I306" s="206"/>
      <c r="J306" s="206"/>
      <c r="K306" s="206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147</v>
      </c>
      <c r="AU306" s="214" t="s">
        <v>90</v>
      </c>
      <c r="AV306" s="14" t="s">
        <v>90</v>
      </c>
      <c r="AW306" s="14" t="s">
        <v>36</v>
      </c>
      <c r="AX306" s="14" t="s">
        <v>81</v>
      </c>
      <c r="AY306" s="214" t="s">
        <v>138</v>
      </c>
    </row>
    <row r="307" spans="1:65" s="14" customFormat="1">
      <c r="B307" s="205"/>
      <c r="C307" s="206"/>
      <c r="D307" s="197" t="s">
        <v>147</v>
      </c>
      <c r="E307" s="207" t="s">
        <v>1</v>
      </c>
      <c r="F307" s="208" t="s">
        <v>363</v>
      </c>
      <c r="G307" s="206"/>
      <c r="H307" s="209">
        <v>17</v>
      </c>
      <c r="I307" s="206"/>
      <c r="J307" s="206"/>
      <c r="K307" s="206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147</v>
      </c>
      <c r="AU307" s="214" t="s">
        <v>90</v>
      </c>
      <c r="AV307" s="14" t="s">
        <v>90</v>
      </c>
      <c r="AW307" s="14" t="s">
        <v>36</v>
      </c>
      <c r="AX307" s="14" t="s">
        <v>81</v>
      </c>
      <c r="AY307" s="214" t="s">
        <v>138</v>
      </c>
    </row>
    <row r="308" spans="1:65" s="14" customFormat="1">
      <c r="B308" s="205"/>
      <c r="C308" s="206"/>
      <c r="D308" s="197" t="s">
        <v>147</v>
      </c>
      <c r="E308" s="207" t="s">
        <v>1</v>
      </c>
      <c r="F308" s="208" t="s">
        <v>364</v>
      </c>
      <c r="G308" s="206"/>
      <c r="H308" s="209">
        <v>17.760000000000002</v>
      </c>
      <c r="I308" s="206"/>
      <c r="J308" s="206"/>
      <c r="K308" s="206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147</v>
      </c>
      <c r="AU308" s="214" t="s">
        <v>90</v>
      </c>
      <c r="AV308" s="14" t="s">
        <v>90</v>
      </c>
      <c r="AW308" s="14" t="s">
        <v>36</v>
      </c>
      <c r="AX308" s="14" t="s">
        <v>81</v>
      </c>
      <c r="AY308" s="214" t="s">
        <v>138</v>
      </c>
    </row>
    <row r="309" spans="1:65" s="14" customFormat="1">
      <c r="B309" s="205"/>
      <c r="C309" s="206"/>
      <c r="D309" s="197" t="s">
        <v>147</v>
      </c>
      <c r="E309" s="207" t="s">
        <v>1</v>
      </c>
      <c r="F309" s="208" t="s">
        <v>365</v>
      </c>
      <c r="G309" s="206"/>
      <c r="H309" s="209">
        <v>10.44</v>
      </c>
      <c r="I309" s="206"/>
      <c r="J309" s="206"/>
      <c r="K309" s="206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147</v>
      </c>
      <c r="AU309" s="214" t="s">
        <v>90</v>
      </c>
      <c r="AV309" s="14" t="s">
        <v>90</v>
      </c>
      <c r="AW309" s="14" t="s">
        <v>36</v>
      </c>
      <c r="AX309" s="14" t="s">
        <v>81</v>
      </c>
      <c r="AY309" s="214" t="s">
        <v>138</v>
      </c>
    </row>
    <row r="310" spans="1:65" s="16" customFormat="1">
      <c r="B310" s="234"/>
      <c r="C310" s="235"/>
      <c r="D310" s="197" t="s">
        <v>147</v>
      </c>
      <c r="E310" s="236" t="s">
        <v>1</v>
      </c>
      <c r="F310" s="237" t="s">
        <v>366</v>
      </c>
      <c r="G310" s="235"/>
      <c r="H310" s="238">
        <v>1091.21</v>
      </c>
      <c r="I310" s="235"/>
      <c r="J310" s="235"/>
      <c r="K310" s="235"/>
      <c r="L310" s="239"/>
      <c r="M310" s="240"/>
      <c r="N310" s="241"/>
      <c r="O310" s="241"/>
      <c r="P310" s="241"/>
      <c r="Q310" s="241"/>
      <c r="R310" s="241"/>
      <c r="S310" s="241"/>
      <c r="T310" s="242"/>
      <c r="AT310" s="243" t="s">
        <v>147</v>
      </c>
      <c r="AU310" s="243" t="s">
        <v>90</v>
      </c>
      <c r="AV310" s="16" t="s">
        <v>157</v>
      </c>
      <c r="AW310" s="16" t="s">
        <v>36</v>
      </c>
      <c r="AX310" s="16" t="s">
        <v>19</v>
      </c>
      <c r="AY310" s="243" t="s">
        <v>138</v>
      </c>
    </row>
    <row r="311" spans="1:65" s="14" customFormat="1">
      <c r="B311" s="205"/>
      <c r="C311" s="206"/>
      <c r="D311" s="197" t="s">
        <v>147</v>
      </c>
      <c r="E311" s="206"/>
      <c r="F311" s="208" t="s">
        <v>367</v>
      </c>
      <c r="G311" s="206"/>
      <c r="H311" s="209">
        <v>1145.771</v>
      </c>
      <c r="I311" s="206"/>
      <c r="J311" s="206"/>
      <c r="K311" s="206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147</v>
      </c>
      <c r="AU311" s="214" t="s">
        <v>90</v>
      </c>
      <c r="AV311" s="14" t="s">
        <v>90</v>
      </c>
      <c r="AW311" s="14" t="s">
        <v>4</v>
      </c>
      <c r="AX311" s="14" t="s">
        <v>19</v>
      </c>
      <c r="AY311" s="214" t="s">
        <v>138</v>
      </c>
    </row>
    <row r="312" spans="1:65" s="2" customFormat="1" ht="24">
      <c r="A312" s="32"/>
      <c r="B312" s="33"/>
      <c r="C312" s="225" t="s">
        <v>368</v>
      </c>
      <c r="D312" s="225" t="s">
        <v>201</v>
      </c>
      <c r="E312" s="226" t="s">
        <v>369</v>
      </c>
      <c r="F312" s="227" t="s">
        <v>370</v>
      </c>
      <c r="G312" s="228" t="s">
        <v>227</v>
      </c>
      <c r="H312" s="229">
        <v>272.07100000000003</v>
      </c>
      <c r="I312" s="230"/>
      <c r="J312" s="230">
        <f>ROUND(I312*H312,2)</f>
        <v>0</v>
      </c>
      <c r="K312" s="227" t="s">
        <v>144</v>
      </c>
      <c r="L312" s="231"/>
      <c r="M312" s="232" t="s">
        <v>1</v>
      </c>
      <c r="N312" s="233" t="s">
        <v>46</v>
      </c>
      <c r="O312" s="191">
        <v>0</v>
      </c>
      <c r="P312" s="191">
        <f>O312*H312</f>
        <v>0</v>
      </c>
      <c r="Q312" s="191">
        <v>2.9999999999999997E-4</v>
      </c>
      <c r="R312" s="191">
        <f>Q312*H312</f>
        <v>8.1621299999999994E-2</v>
      </c>
      <c r="S312" s="191">
        <v>0</v>
      </c>
      <c r="T312" s="192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3" t="s">
        <v>190</v>
      </c>
      <c r="AT312" s="193" t="s">
        <v>201</v>
      </c>
      <c r="AU312" s="193" t="s">
        <v>90</v>
      </c>
      <c r="AY312" s="18" t="s">
        <v>138</v>
      </c>
      <c r="BE312" s="194">
        <f>IF(N312="základní",J312,0)</f>
        <v>0</v>
      </c>
      <c r="BF312" s="194">
        <f>IF(N312="snížená",J312,0)</f>
        <v>0</v>
      </c>
      <c r="BG312" s="194">
        <f>IF(N312="zákl. přenesená",J312,0)</f>
        <v>0</v>
      </c>
      <c r="BH312" s="194">
        <f>IF(N312="sníž. přenesená",J312,0)</f>
        <v>0</v>
      </c>
      <c r="BI312" s="194">
        <f>IF(N312="nulová",J312,0)</f>
        <v>0</v>
      </c>
      <c r="BJ312" s="18" t="s">
        <v>19</v>
      </c>
      <c r="BK312" s="194">
        <f>ROUND(I312*H312,2)</f>
        <v>0</v>
      </c>
      <c r="BL312" s="18" t="s">
        <v>145</v>
      </c>
      <c r="BM312" s="193" t="s">
        <v>371</v>
      </c>
    </row>
    <row r="313" spans="1:65" s="13" customFormat="1">
      <c r="B313" s="195"/>
      <c r="C313" s="196"/>
      <c r="D313" s="197" t="s">
        <v>147</v>
      </c>
      <c r="E313" s="198" t="s">
        <v>1</v>
      </c>
      <c r="F313" s="199" t="s">
        <v>277</v>
      </c>
      <c r="G313" s="196"/>
      <c r="H313" s="198" t="s">
        <v>1</v>
      </c>
      <c r="I313" s="196"/>
      <c r="J313" s="196"/>
      <c r="K313" s="196"/>
      <c r="L313" s="200"/>
      <c r="M313" s="201"/>
      <c r="N313" s="202"/>
      <c r="O313" s="202"/>
      <c r="P313" s="202"/>
      <c r="Q313" s="202"/>
      <c r="R313" s="202"/>
      <c r="S313" s="202"/>
      <c r="T313" s="203"/>
      <c r="AT313" s="204" t="s">
        <v>147</v>
      </c>
      <c r="AU313" s="204" t="s">
        <v>90</v>
      </c>
      <c r="AV313" s="13" t="s">
        <v>19</v>
      </c>
      <c r="AW313" s="13" t="s">
        <v>36</v>
      </c>
      <c r="AX313" s="13" t="s">
        <v>81</v>
      </c>
      <c r="AY313" s="204" t="s">
        <v>138</v>
      </c>
    </row>
    <row r="314" spans="1:65" s="14" customFormat="1">
      <c r="B314" s="205"/>
      <c r="C314" s="206"/>
      <c r="D314" s="197" t="s">
        <v>147</v>
      </c>
      <c r="E314" s="207" t="s">
        <v>1</v>
      </c>
      <c r="F314" s="208" t="s">
        <v>372</v>
      </c>
      <c r="G314" s="206"/>
      <c r="H314" s="209">
        <v>21.07</v>
      </c>
      <c r="I314" s="206"/>
      <c r="J314" s="206"/>
      <c r="K314" s="206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147</v>
      </c>
      <c r="AU314" s="214" t="s">
        <v>90</v>
      </c>
      <c r="AV314" s="14" t="s">
        <v>90</v>
      </c>
      <c r="AW314" s="14" t="s">
        <v>36</v>
      </c>
      <c r="AX314" s="14" t="s">
        <v>81</v>
      </c>
      <c r="AY314" s="214" t="s">
        <v>138</v>
      </c>
    </row>
    <row r="315" spans="1:65" s="14" customFormat="1">
      <c r="B315" s="205"/>
      <c r="C315" s="206"/>
      <c r="D315" s="197" t="s">
        <v>147</v>
      </c>
      <c r="E315" s="207" t="s">
        <v>1</v>
      </c>
      <c r="F315" s="208" t="s">
        <v>373</v>
      </c>
      <c r="G315" s="206"/>
      <c r="H315" s="209">
        <v>7.85</v>
      </c>
      <c r="I315" s="206"/>
      <c r="J315" s="206"/>
      <c r="K315" s="206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147</v>
      </c>
      <c r="AU315" s="214" t="s">
        <v>90</v>
      </c>
      <c r="AV315" s="14" t="s">
        <v>90</v>
      </c>
      <c r="AW315" s="14" t="s">
        <v>36</v>
      </c>
      <c r="AX315" s="14" t="s">
        <v>81</v>
      </c>
      <c r="AY315" s="214" t="s">
        <v>138</v>
      </c>
    </row>
    <row r="316" spans="1:65" s="14" customFormat="1">
      <c r="B316" s="205"/>
      <c r="C316" s="206"/>
      <c r="D316" s="197" t="s">
        <v>147</v>
      </c>
      <c r="E316" s="207" t="s">
        <v>1</v>
      </c>
      <c r="F316" s="208" t="s">
        <v>374</v>
      </c>
      <c r="G316" s="206"/>
      <c r="H316" s="209">
        <v>27.27</v>
      </c>
      <c r="I316" s="206"/>
      <c r="J316" s="206"/>
      <c r="K316" s="206"/>
      <c r="L316" s="210"/>
      <c r="M316" s="211"/>
      <c r="N316" s="212"/>
      <c r="O316" s="212"/>
      <c r="P316" s="212"/>
      <c r="Q316" s="212"/>
      <c r="R316" s="212"/>
      <c r="S316" s="212"/>
      <c r="T316" s="213"/>
      <c r="AT316" s="214" t="s">
        <v>147</v>
      </c>
      <c r="AU316" s="214" t="s">
        <v>90</v>
      </c>
      <c r="AV316" s="14" t="s">
        <v>90</v>
      </c>
      <c r="AW316" s="14" t="s">
        <v>36</v>
      </c>
      <c r="AX316" s="14" t="s">
        <v>81</v>
      </c>
      <c r="AY316" s="214" t="s">
        <v>138</v>
      </c>
    </row>
    <row r="317" spans="1:65" s="14" customFormat="1">
      <c r="B317" s="205"/>
      <c r="C317" s="206"/>
      <c r="D317" s="197" t="s">
        <v>147</v>
      </c>
      <c r="E317" s="207" t="s">
        <v>1</v>
      </c>
      <c r="F317" s="208" t="s">
        <v>375</v>
      </c>
      <c r="G317" s="206"/>
      <c r="H317" s="209">
        <v>25.87</v>
      </c>
      <c r="I317" s="206"/>
      <c r="J317" s="206"/>
      <c r="K317" s="206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147</v>
      </c>
      <c r="AU317" s="214" t="s">
        <v>90</v>
      </c>
      <c r="AV317" s="14" t="s">
        <v>90</v>
      </c>
      <c r="AW317" s="14" t="s">
        <v>36</v>
      </c>
      <c r="AX317" s="14" t="s">
        <v>81</v>
      </c>
      <c r="AY317" s="214" t="s">
        <v>138</v>
      </c>
    </row>
    <row r="318" spans="1:65" s="16" customFormat="1">
      <c r="B318" s="234"/>
      <c r="C318" s="235"/>
      <c r="D318" s="197" t="s">
        <v>147</v>
      </c>
      <c r="E318" s="236" t="s">
        <v>1</v>
      </c>
      <c r="F318" s="237" t="s">
        <v>283</v>
      </c>
      <c r="G318" s="235"/>
      <c r="H318" s="238">
        <v>82.06</v>
      </c>
      <c r="I318" s="235"/>
      <c r="J318" s="235"/>
      <c r="K318" s="235"/>
      <c r="L318" s="239"/>
      <c r="M318" s="240"/>
      <c r="N318" s="241"/>
      <c r="O318" s="241"/>
      <c r="P318" s="241"/>
      <c r="Q318" s="241"/>
      <c r="R318" s="241"/>
      <c r="S318" s="241"/>
      <c r="T318" s="242"/>
      <c r="AT318" s="243" t="s">
        <v>147</v>
      </c>
      <c r="AU318" s="243" t="s">
        <v>90</v>
      </c>
      <c r="AV318" s="16" t="s">
        <v>157</v>
      </c>
      <c r="AW318" s="16" t="s">
        <v>36</v>
      </c>
      <c r="AX318" s="16" t="s">
        <v>81</v>
      </c>
      <c r="AY318" s="243" t="s">
        <v>138</v>
      </c>
    </row>
    <row r="319" spans="1:65" s="13" customFormat="1">
      <c r="B319" s="195"/>
      <c r="C319" s="196"/>
      <c r="D319" s="197" t="s">
        <v>147</v>
      </c>
      <c r="E319" s="198" t="s">
        <v>1</v>
      </c>
      <c r="F319" s="199" t="s">
        <v>284</v>
      </c>
      <c r="G319" s="196"/>
      <c r="H319" s="198" t="s">
        <v>1</v>
      </c>
      <c r="I319" s="196"/>
      <c r="J319" s="196"/>
      <c r="K319" s="196"/>
      <c r="L319" s="200"/>
      <c r="M319" s="201"/>
      <c r="N319" s="202"/>
      <c r="O319" s="202"/>
      <c r="P319" s="202"/>
      <c r="Q319" s="202"/>
      <c r="R319" s="202"/>
      <c r="S319" s="202"/>
      <c r="T319" s="203"/>
      <c r="AT319" s="204" t="s">
        <v>147</v>
      </c>
      <c r="AU319" s="204" t="s">
        <v>90</v>
      </c>
      <c r="AV319" s="13" t="s">
        <v>19</v>
      </c>
      <c r="AW319" s="13" t="s">
        <v>36</v>
      </c>
      <c r="AX319" s="13" t="s">
        <v>81</v>
      </c>
      <c r="AY319" s="204" t="s">
        <v>138</v>
      </c>
    </row>
    <row r="320" spans="1:65" s="14" customFormat="1">
      <c r="B320" s="205"/>
      <c r="C320" s="206"/>
      <c r="D320" s="197" t="s">
        <v>147</v>
      </c>
      <c r="E320" s="207" t="s">
        <v>1</v>
      </c>
      <c r="F320" s="208" t="s">
        <v>376</v>
      </c>
      <c r="G320" s="206"/>
      <c r="H320" s="209">
        <v>20.91</v>
      </c>
      <c r="I320" s="206"/>
      <c r="J320" s="206"/>
      <c r="K320" s="206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147</v>
      </c>
      <c r="AU320" s="214" t="s">
        <v>90</v>
      </c>
      <c r="AV320" s="14" t="s">
        <v>90</v>
      </c>
      <c r="AW320" s="14" t="s">
        <v>36</v>
      </c>
      <c r="AX320" s="14" t="s">
        <v>81</v>
      </c>
      <c r="AY320" s="214" t="s">
        <v>138</v>
      </c>
    </row>
    <row r="321" spans="2:51" s="14" customFormat="1">
      <c r="B321" s="205"/>
      <c r="C321" s="206"/>
      <c r="D321" s="197" t="s">
        <v>147</v>
      </c>
      <c r="E321" s="207" t="s">
        <v>1</v>
      </c>
      <c r="F321" s="208" t="s">
        <v>377</v>
      </c>
      <c r="G321" s="206"/>
      <c r="H321" s="209">
        <v>19.899999999999999</v>
      </c>
      <c r="I321" s="206"/>
      <c r="J321" s="206"/>
      <c r="K321" s="206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147</v>
      </c>
      <c r="AU321" s="214" t="s">
        <v>90</v>
      </c>
      <c r="AV321" s="14" t="s">
        <v>90</v>
      </c>
      <c r="AW321" s="14" t="s">
        <v>36</v>
      </c>
      <c r="AX321" s="14" t="s">
        <v>81</v>
      </c>
      <c r="AY321" s="214" t="s">
        <v>138</v>
      </c>
    </row>
    <row r="322" spans="2:51" s="14" customFormat="1">
      <c r="B322" s="205"/>
      <c r="C322" s="206"/>
      <c r="D322" s="197" t="s">
        <v>147</v>
      </c>
      <c r="E322" s="207" t="s">
        <v>1</v>
      </c>
      <c r="F322" s="208" t="s">
        <v>378</v>
      </c>
      <c r="G322" s="206"/>
      <c r="H322" s="209">
        <v>19.899999999999999</v>
      </c>
      <c r="I322" s="206"/>
      <c r="J322" s="206"/>
      <c r="K322" s="206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147</v>
      </c>
      <c r="AU322" s="214" t="s">
        <v>90</v>
      </c>
      <c r="AV322" s="14" t="s">
        <v>90</v>
      </c>
      <c r="AW322" s="14" t="s">
        <v>36</v>
      </c>
      <c r="AX322" s="14" t="s">
        <v>81</v>
      </c>
      <c r="AY322" s="214" t="s">
        <v>138</v>
      </c>
    </row>
    <row r="323" spans="2:51" s="14" customFormat="1">
      <c r="B323" s="205"/>
      <c r="C323" s="206"/>
      <c r="D323" s="197" t="s">
        <v>147</v>
      </c>
      <c r="E323" s="207" t="s">
        <v>1</v>
      </c>
      <c r="F323" s="208" t="s">
        <v>379</v>
      </c>
      <c r="G323" s="206"/>
      <c r="H323" s="209">
        <v>26.64</v>
      </c>
      <c r="I323" s="206"/>
      <c r="J323" s="206"/>
      <c r="K323" s="206"/>
      <c r="L323" s="210"/>
      <c r="M323" s="211"/>
      <c r="N323" s="212"/>
      <c r="O323" s="212"/>
      <c r="P323" s="212"/>
      <c r="Q323" s="212"/>
      <c r="R323" s="212"/>
      <c r="S323" s="212"/>
      <c r="T323" s="213"/>
      <c r="AT323" s="214" t="s">
        <v>147</v>
      </c>
      <c r="AU323" s="214" t="s">
        <v>90</v>
      </c>
      <c r="AV323" s="14" t="s">
        <v>90</v>
      </c>
      <c r="AW323" s="14" t="s">
        <v>36</v>
      </c>
      <c r="AX323" s="14" t="s">
        <v>81</v>
      </c>
      <c r="AY323" s="214" t="s">
        <v>138</v>
      </c>
    </row>
    <row r="324" spans="2:51" s="16" customFormat="1">
      <c r="B324" s="234"/>
      <c r="C324" s="235"/>
      <c r="D324" s="197" t="s">
        <v>147</v>
      </c>
      <c r="E324" s="236" t="s">
        <v>1</v>
      </c>
      <c r="F324" s="237" t="s">
        <v>293</v>
      </c>
      <c r="G324" s="235"/>
      <c r="H324" s="238">
        <v>87.35</v>
      </c>
      <c r="I324" s="235"/>
      <c r="J324" s="235"/>
      <c r="K324" s="235"/>
      <c r="L324" s="239"/>
      <c r="M324" s="240"/>
      <c r="N324" s="241"/>
      <c r="O324" s="241"/>
      <c r="P324" s="241"/>
      <c r="Q324" s="241"/>
      <c r="R324" s="241"/>
      <c r="S324" s="241"/>
      <c r="T324" s="242"/>
      <c r="AT324" s="243" t="s">
        <v>147</v>
      </c>
      <c r="AU324" s="243" t="s">
        <v>90</v>
      </c>
      <c r="AV324" s="16" t="s">
        <v>157</v>
      </c>
      <c r="AW324" s="16" t="s">
        <v>36</v>
      </c>
      <c r="AX324" s="16" t="s">
        <v>81</v>
      </c>
      <c r="AY324" s="243" t="s">
        <v>138</v>
      </c>
    </row>
    <row r="325" spans="2:51" s="13" customFormat="1">
      <c r="B325" s="195"/>
      <c r="C325" s="196"/>
      <c r="D325" s="197" t="s">
        <v>147</v>
      </c>
      <c r="E325" s="198" t="s">
        <v>1</v>
      </c>
      <c r="F325" s="199" t="s">
        <v>294</v>
      </c>
      <c r="G325" s="196"/>
      <c r="H325" s="198" t="s">
        <v>1</v>
      </c>
      <c r="I325" s="196"/>
      <c r="J325" s="196"/>
      <c r="K325" s="196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147</v>
      </c>
      <c r="AU325" s="204" t="s">
        <v>90</v>
      </c>
      <c r="AV325" s="13" t="s">
        <v>19</v>
      </c>
      <c r="AW325" s="13" t="s">
        <v>36</v>
      </c>
      <c r="AX325" s="13" t="s">
        <v>81</v>
      </c>
      <c r="AY325" s="204" t="s">
        <v>138</v>
      </c>
    </row>
    <row r="326" spans="2:51" s="14" customFormat="1">
      <c r="B326" s="205"/>
      <c r="C326" s="206"/>
      <c r="D326" s="197" t="s">
        <v>147</v>
      </c>
      <c r="E326" s="207" t="s">
        <v>1</v>
      </c>
      <c r="F326" s="208" t="s">
        <v>380</v>
      </c>
      <c r="G326" s="206"/>
      <c r="H326" s="209">
        <v>2.0070000000000001</v>
      </c>
      <c r="I326" s="206"/>
      <c r="J326" s="206"/>
      <c r="K326" s="206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147</v>
      </c>
      <c r="AU326" s="214" t="s">
        <v>90</v>
      </c>
      <c r="AV326" s="14" t="s">
        <v>90</v>
      </c>
      <c r="AW326" s="14" t="s">
        <v>36</v>
      </c>
      <c r="AX326" s="14" t="s">
        <v>81</v>
      </c>
      <c r="AY326" s="214" t="s">
        <v>138</v>
      </c>
    </row>
    <row r="327" spans="2:51" s="14" customFormat="1">
      <c r="B327" s="205"/>
      <c r="C327" s="206"/>
      <c r="D327" s="197" t="s">
        <v>147</v>
      </c>
      <c r="E327" s="207" t="s">
        <v>1</v>
      </c>
      <c r="F327" s="208" t="s">
        <v>381</v>
      </c>
      <c r="G327" s="206"/>
      <c r="H327" s="209">
        <v>5.48</v>
      </c>
      <c r="I327" s="206"/>
      <c r="J327" s="206"/>
      <c r="K327" s="206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147</v>
      </c>
      <c r="AU327" s="214" t="s">
        <v>90</v>
      </c>
      <c r="AV327" s="14" t="s">
        <v>90</v>
      </c>
      <c r="AW327" s="14" t="s">
        <v>36</v>
      </c>
      <c r="AX327" s="14" t="s">
        <v>81</v>
      </c>
      <c r="AY327" s="214" t="s">
        <v>138</v>
      </c>
    </row>
    <row r="328" spans="2:51" s="14" customFormat="1">
      <c r="B328" s="205"/>
      <c r="C328" s="206"/>
      <c r="D328" s="197" t="s">
        <v>147</v>
      </c>
      <c r="E328" s="207" t="s">
        <v>1</v>
      </c>
      <c r="F328" s="208" t="s">
        <v>382</v>
      </c>
      <c r="G328" s="206"/>
      <c r="H328" s="209">
        <v>8.6999999999999993</v>
      </c>
      <c r="I328" s="206"/>
      <c r="J328" s="206"/>
      <c r="K328" s="206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147</v>
      </c>
      <c r="AU328" s="214" t="s">
        <v>90</v>
      </c>
      <c r="AV328" s="14" t="s">
        <v>90</v>
      </c>
      <c r="AW328" s="14" t="s">
        <v>36</v>
      </c>
      <c r="AX328" s="14" t="s">
        <v>81</v>
      </c>
      <c r="AY328" s="214" t="s">
        <v>138</v>
      </c>
    </row>
    <row r="329" spans="2:51" s="14" customFormat="1">
      <c r="B329" s="205"/>
      <c r="C329" s="206"/>
      <c r="D329" s="197" t="s">
        <v>147</v>
      </c>
      <c r="E329" s="207" t="s">
        <v>1</v>
      </c>
      <c r="F329" s="208" t="s">
        <v>383</v>
      </c>
      <c r="G329" s="206"/>
      <c r="H329" s="209">
        <v>7.33</v>
      </c>
      <c r="I329" s="206"/>
      <c r="J329" s="206"/>
      <c r="K329" s="206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147</v>
      </c>
      <c r="AU329" s="214" t="s">
        <v>90</v>
      </c>
      <c r="AV329" s="14" t="s">
        <v>90</v>
      </c>
      <c r="AW329" s="14" t="s">
        <v>36</v>
      </c>
      <c r="AX329" s="14" t="s">
        <v>81</v>
      </c>
      <c r="AY329" s="214" t="s">
        <v>138</v>
      </c>
    </row>
    <row r="330" spans="2:51" s="16" customFormat="1">
      <c r="B330" s="234"/>
      <c r="C330" s="235"/>
      <c r="D330" s="197" t="s">
        <v>147</v>
      </c>
      <c r="E330" s="236" t="s">
        <v>1</v>
      </c>
      <c r="F330" s="237" t="s">
        <v>301</v>
      </c>
      <c r="G330" s="235"/>
      <c r="H330" s="238">
        <v>23.516999999999999</v>
      </c>
      <c r="I330" s="235"/>
      <c r="J330" s="235"/>
      <c r="K330" s="235"/>
      <c r="L330" s="239"/>
      <c r="M330" s="240"/>
      <c r="N330" s="241"/>
      <c r="O330" s="241"/>
      <c r="P330" s="241"/>
      <c r="Q330" s="241"/>
      <c r="R330" s="241"/>
      <c r="S330" s="241"/>
      <c r="T330" s="242"/>
      <c r="AT330" s="243" t="s">
        <v>147</v>
      </c>
      <c r="AU330" s="243" t="s">
        <v>90</v>
      </c>
      <c r="AV330" s="16" t="s">
        <v>157</v>
      </c>
      <c r="AW330" s="16" t="s">
        <v>36</v>
      </c>
      <c r="AX330" s="16" t="s">
        <v>81</v>
      </c>
      <c r="AY330" s="243" t="s">
        <v>138</v>
      </c>
    </row>
    <row r="331" spans="2:51" s="13" customFormat="1">
      <c r="B331" s="195"/>
      <c r="C331" s="196"/>
      <c r="D331" s="197" t="s">
        <v>147</v>
      </c>
      <c r="E331" s="198" t="s">
        <v>1</v>
      </c>
      <c r="F331" s="199" t="s">
        <v>302</v>
      </c>
      <c r="G331" s="196"/>
      <c r="H331" s="198" t="s">
        <v>1</v>
      </c>
      <c r="I331" s="196"/>
      <c r="J331" s="196"/>
      <c r="K331" s="196"/>
      <c r="L331" s="200"/>
      <c r="M331" s="201"/>
      <c r="N331" s="202"/>
      <c r="O331" s="202"/>
      <c r="P331" s="202"/>
      <c r="Q331" s="202"/>
      <c r="R331" s="202"/>
      <c r="S331" s="202"/>
      <c r="T331" s="203"/>
      <c r="AT331" s="204" t="s">
        <v>147</v>
      </c>
      <c r="AU331" s="204" t="s">
        <v>90</v>
      </c>
      <c r="AV331" s="13" t="s">
        <v>19</v>
      </c>
      <c r="AW331" s="13" t="s">
        <v>36</v>
      </c>
      <c r="AX331" s="13" t="s">
        <v>81</v>
      </c>
      <c r="AY331" s="204" t="s">
        <v>138</v>
      </c>
    </row>
    <row r="332" spans="2:51" s="14" customFormat="1">
      <c r="B332" s="205"/>
      <c r="C332" s="206"/>
      <c r="D332" s="197" t="s">
        <v>147</v>
      </c>
      <c r="E332" s="207" t="s">
        <v>1</v>
      </c>
      <c r="F332" s="208" t="s">
        <v>384</v>
      </c>
      <c r="G332" s="206"/>
      <c r="H332" s="209">
        <v>16.36</v>
      </c>
      <c r="I332" s="206"/>
      <c r="J332" s="206"/>
      <c r="K332" s="206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147</v>
      </c>
      <c r="AU332" s="214" t="s">
        <v>90</v>
      </c>
      <c r="AV332" s="14" t="s">
        <v>90</v>
      </c>
      <c r="AW332" s="14" t="s">
        <v>36</v>
      </c>
      <c r="AX332" s="14" t="s">
        <v>81</v>
      </c>
      <c r="AY332" s="214" t="s">
        <v>138</v>
      </c>
    </row>
    <row r="333" spans="2:51" s="14" customFormat="1">
      <c r="B333" s="205"/>
      <c r="C333" s="206"/>
      <c r="D333" s="197" t="s">
        <v>147</v>
      </c>
      <c r="E333" s="207" t="s">
        <v>1</v>
      </c>
      <c r="F333" s="208" t="s">
        <v>385</v>
      </c>
      <c r="G333" s="206"/>
      <c r="H333" s="209">
        <v>14.75</v>
      </c>
      <c r="I333" s="206"/>
      <c r="J333" s="206"/>
      <c r="K333" s="206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147</v>
      </c>
      <c r="AU333" s="214" t="s">
        <v>90</v>
      </c>
      <c r="AV333" s="14" t="s">
        <v>90</v>
      </c>
      <c r="AW333" s="14" t="s">
        <v>36</v>
      </c>
      <c r="AX333" s="14" t="s">
        <v>81</v>
      </c>
      <c r="AY333" s="214" t="s">
        <v>138</v>
      </c>
    </row>
    <row r="334" spans="2:51" s="14" customFormat="1">
      <c r="B334" s="205"/>
      <c r="C334" s="206"/>
      <c r="D334" s="197" t="s">
        <v>147</v>
      </c>
      <c r="E334" s="207" t="s">
        <v>1</v>
      </c>
      <c r="F334" s="208" t="s">
        <v>386</v>
      </c>
      <c r="G334" s="206"/>
      <c r="H334" s="209">
        <v>14.39</v>
      </c>
      <c r="I334" s="206"/>
      <c r="J334" s="206"/>
      <c r="K334" s="206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147</v>
      </c>
      <c r="AU334" s="214" t="s">
        <v>90</v>
      </c>
      <c r="AV334" s="14" t="s">
        <v>90</v>
      </c>
      <c r="AW334" s="14" t="s">
        <v>36</v>
      </c>
      <c r="AX334" s="14" t="s">
        <v>81</v>
      </c>
      <c r="AY334" s="214" t="s">
        <v>138</v>
      </c>
    </row>
    <row r="335" spans="2:51" s="14" customFormat="1">
      <c r="B335" s="205"/>
      <c r="C335" s="206"/>
      <c r="D335" s="197" t="s">
        <v>147</v>
      </c>
      <c r="E335" s="207" t="s">
        <v>1</v>
      </c>
      <c r="F335" s="208" t="s">
        <v>387</v>
      </c>
      <c r="G335" s="206"/>
      <c r="H335" s="209">
        <v>8.91</v>
      </c>
      <c r="I335" s="206"/>
      <c r="J335" s="206"/>
      <c r="K335" s="206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147</v>
      </c>
      <c r="AU335" s="214" t="s">
        <v>90</v>
      </c>
      <c r="AV335" s="14" t="s">
        <v>90</v>
      </c>
      <c r="AW335" s="14" t="s">
        <v>36</v>
      </c>
      <c r="AX335" s="14" t="s">
        <v>81</v>
      </c>
      <c r="AY335" s="214" t="s">
        <v>138</v>
      </c>
    </row>
    <row r="336" spans="2:51" s="16" customFormat="1">
      <c r="B336" s="234"/>
      <c r="C336" s="235"/>
      <c r="D336" s="197" t="s">
        <v>147</v>
      </c>
      <c r="E336" s="236" t="s">
        <v>1</v>
      </c>
      <c r="F336" s="237" t="s">
        <v>309</v>
      </c>
      <c r="G336" s="235"/>
      <c r="H336" s="238">
        <v>54.41</v>
      </c>
      <c r="I336" s="235"/>
      <c r="J336" s="235"/>
      <c r="K336" s="235"/>
      <c r="L336" s="239"/>
      <c r="M336" s="240"/>
      <c r="N336" s="241"/>
      <c r="O336" s="241"/>
      <c r="P336" s="241"/>
      <c r="Q336" s="241"/>
      <c r="R336" s="241"/>
      <c r="S336" s="241"/>
      <c r="T336" s="242"/>
      <c r="AT336" s="243" t="s">
        <v>147</v>
      </c>
      <c r="AU336" s="243" t="s">
        <v>90</v>
      </c>
      <c r="AV336" s="16" t="s">
        <v>157</v>
      </c>
      <c r="AW336" s="16" t="s">
        <v>36</v>
      </c>
      <c r="AX336" s="16" t="s">
        <v>81</v>
      </c>
      <c r="AY336" s="243" t="s">
        <v>138</v>
      </c>
    </row>
    <row r="337" spans="1:65" s="15" customFormat="1">
      <c r="B337" s="215"/>
      <c r="C337" s="216"/>
      <c r="D337" s="197" t="s">
        <v>147</v>
      </c>
      <c r="E337" s="217" t="s">
        <v>1</v>
      </c>
      <c r="F337" s="218" t="s">
        <v>156</v>
      </c>
      <c r="G337" s="216"/>
      <c r="H337" s="219">
        <v>247.33699999999999</v>
      </c>
      <c r="I337" s="216"/>
      <c r="J337" s="216"/>
      <c r="K337" s="216"/>
      <c r="L337" s="220"/>
      <c r="M337" s="221"/>
      <c r="N337" s="222"/>
      <c r="O337" s="222"/>
      <c r="P337" s="222"/>
      <c r="Q337" s="222"/>
      <c r="R337" s="222"/>
      <c r="S337" s="222"/>
      <c r="T337" s="223"/>
      <c r="AT337" s="224" t="s">
        <v>147</v>
      </c>
      <c r="AU337" s="224" t="s">
        <v>90</v>
      </c>
      <c r="AV337" s="15" t="s">
        <v>145</v>
      </c>
      <c r="AW337" s="15" t="s">
        <v>36</v>
      </c>
      <c r="AX337" s="15" t="s">
        <v>19</v>
      </c>
      <c r="AY337" s="224" t="s">
        <v>138</v>
      </c>
    </row>
    <row r="338" spans="1:65" s="14" customFormat="1">
      <c r="B338" s="205"/>
      <c r="C338" s="206"/>
      <c r="D338" s="197" t="s">
        <v>147</v>
      </c>
      <c r="E338" s="206"/>
      <c r="F338" s="208" t="s">
        <v>388</v>
      </c>
      <c r="G338" s="206"/>
      <c r="H338" s="209">
        <v>272.07100000000003</v>
      </c>
      <c r="I338" s="206"/>
      <c r="J338" s="206"/>
      <c r="K338" s="206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147</v>
      </c>
      <c r="AU338" s="214" t="s">
        <v>90</v>
      </c>
      <c r="AV338" s="14" t="s">
        <v>90</v>
      </c>
      <c r="AW338" s="14" t="s">
        <v>4</v>
      </c>
      <c r="AX338" s="14" t="s">
        <v>19</v>
      </c>
      <c r="AY338" s="214" t="s">
        <v>138</v>
      </c>
    </row>
    <row r="339" spans="1:65" s="2" customFormat="1" ht="24">
      <c r="A339" s="32"/>
      <c r="B339" s="33"/>
      <c r="C339" s="225" t="s">
        <v>389</v>
      </c>
      <c r="D339" s="225" t="s">
        <v>201</v>
      </c>
      <c r="E339" s="226" t="s">
        <v>390</v>
      </c>
      <c r="F339" s="227" t="s">
        <v>391</v>
      </c>
      <c r="G339" s="228" t="s">
        <v>227</v>
      </c>
      <c r="H339" s="229">
        <v>265.911</v>
      </c>
      <c r="I339" s="230"/>
      <c r="J339" s="230">
        <f>ROUND(I339*H339,2)</f>
        <v>0</v>
      </c>
      <c r="K339" s="227" t="s">
        <v>144</v>
      </c>
      <c r="L339" s="231"/>
      <c r="M339" s="232" t="s">
        <v>1</v>
      </c>
      <c r="N339" s="233" t="s">
        <v>46</v>
      </c>
      <c r="O339" s="191">
        <v>0</v>
      </c>
      <c r="P339" s="191">
        <f>O339*H339</f>
        <v>0</v>
      </c>
      <c r="Q339" s="191">
        <v>2.0000000000000001E-4</v>
      </c>
      <c r="R339" s="191">
        <f>Q339*H339</f>
        <v>5.3182200000000006E-2</v>
      </c>
      <c r="S339" s="191">
        <v>0</v>
      </c>
      <c r="T339" s="192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93" t="s">
        <v>190</v>
      </c>
      <c r="AT339" s="193" t="s">
        <v>201</v>
      </c>
      <c r="AU339" s="193" t="s">
        <v>90</v>
      </c>
      <c r="AY339" s="18" t="s">
        <v>138</v>
      </c>
      <c r="BE339" s="194">
        <f>IF(N339="základní",J339,0)</f>
        <v>0</v>
      </c>
      <c r="BF339" s="194">
        <f>IF(N339="snížená",J339,0)</f>
        <v>0</v>
      </c>
      <c r="BG339" s="194">
        <f>IF(N339="zákl. přenesená",J339,0)</f>
        <v>0</v>
      </c>
      <c r="BH339" s="194">
        <f>IF(N339="sníž. přenesená",J339,0)</f>
        <v>0</v>
      </c>
      <c r="BI339" s="194">
        <f>IF(N339="nulová",J339,0)</f>
        <v>0</v>
      </c>
      <c r="BJ339" s="18" t="s">
        <v>19</v>
      </c>
      <c r="BK339" s="194">
        <f>ROUND(I339*H339,2)</f>
        <v>0</v>
      </c>
      <c r="BL339" s="18" t="s">
        <v>145</v>
      </c>
      <c r="BM339" s="193" t="s">
        <v>392</v>
      </c>
    </row>
    <row r="340" spans="1:65" s="13" customFormat="1">
      <c r="B340" s="195"/>
      <c r="C340" s="196"/>
      <c r="D340" s="197" t="s">
        <v>147</v>
      </c>
      <c r="E340" s="198" t="s">
        <v>1</v>
      </c>
      <c r="F340" s="199" t="s">
        <v>277</v>
      </c>
      <c r="G340" s="196"/>
      <c r="H340" s="198" t="s">
        <v>1</v>
      </c>
      <c r="I340" s="196"/>
      <c r="J340" s="196"/>
      <c r="K340" s="196"/>
      <c r="L340" s="200"/>
      <c r="M340" s="201"/>
      <c r="N340" s="202"/>
      <c r="O340" s="202"/>
      <c r="P340" s="202"/>
      <c r="Q340" s="202"/>
      <c r="R340" s="202"/>
      <c r="S340" s="202"/>
      <c r="T340" s="203"/>
      <c r="AT340" s="204" t="s">
        <v>147</v>
      </c>
      <c r="AU340" s="204" t="s">
        <v>90</v>
      </c>
      <c r="AV340" s="13" t="s">
        <v>19</v>
      </c>
      <c r="AW340" s="13" t="s">
        <v>36</v>
      </c>
      <c r="AX340" s="13" t="s">
        <v>81</v>
      </c>
      <c r="AY340" s="204" t="s">
        <v>138</v>
      </c>
    </row>
    <row r="341" spans="1:65" s="14" customFormat="1">
      <c r="B341" s="205"/>
      <c r="C341" s="206"/>
      <c r="D341" s="197" t="s">
        <v>147</v>
      </c>
      <c r="E341" s="207" t="s">
        <v>1</v>
      </c>
      <c r="F341" s="208" t="s">
        <v>372</v>
      </c>
      <c r="G341" s="206"/>
      <c r="H341" s="209">
        <v>21.07</v>
      </c>
      <c r="I341" s="206"/>
      <c r="J341" s="206"/>
      <c r="K341" s="206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147</v>
      </c>
      <c r="AU341" s="214" t="s">
        <v>90</v>
      </c>
      <c r="AV341" s="14" t="s">
        <v>90</v>
      </c>
      <c r="AW341" s="14" t="s">
        <v>36</v>
      </c>
      <c r="AX341" s="14" t="s">
        <v>81</v>
      </c>
      <c r="AY341" s="214" t="s">
        <v>138</v>
      </c>
    </row>
    <row r="342" spans="1:65" s="14" customFormat="1">
      <c r="B342" s="205"/>
      <c r="C342" s="206"/>
      <c r="D342" s="197" t="s">
        <v>147</v>
      </c>
      <c r="E342" s="207" t="s">
        <v>1</v>
      </c>
      <c r="F342" s="208" t="s">
        <v>373</v>
      </c>
      <c r="G342" s="206"/>
      <c r="H342" s="209">
        <v>7.85</v>
      </c>
      <c r="I342" s="206"/>
      <c r="J342" s="206"/>
      <c r="K342" s="206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147</v>
      </c>
      <c r="AU342" s="214" t="s">
        <v>90</v>
      </c>
      <c r="AV342" s="14" t="s">
        <v>90</v>
      </c>
      <c r="AW342" s="14" t="s">
        <v>36</v>
      </c>
      <c r="AX342" s="14" t="s">
        <v>81</v>
      </c>
      <c r="AY342" s="214" t="s">
        <v>138</v>
      </c>
    </row>
    <row r="343" spans="1:65" s="14" customFormat="1">
      <c r="B343" s="205"/>
      <c r="C343" s="206"/>
      <c r="D343" s="197" t="s">
        <v>147</v>
      </c>
      <c r="E343" s="207" t="s">
        <v>1</v>
      </c>
      <c r="F343" s="208" t="s">
        <v>393</v>
      </c>
      <c r="G343" s="206"/>
      <c r="H343" s="209">
        <v>25.87</v>
      </c>
      <c r="I343" s="206"/>
      <c r="J343" s="206"/>
      <c r="K343" s="206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147</v>
      </c>
      <c r="AU343" s="214" t="s">
        <v>90</v>
      </c>
      <c r="AV343" s="14" t="s">
        <v>90</v>
      </c>
      <c r="AW343" s="14" t="s">
        <v>36</v>
      </c>
      <c r="AX343" s="14" t="s">
        <v>81</v>
      </c>
      <c r="AY343" s="214" t="s">
        <v>138</v>
      </c>
    </row>
    <row r="344" spans="1:65" s="14" customFormat="1">
      <c r="B344" s="205"/>
      <c r="C344" s="206"/>
      <c r="D344" s="197" t="s">
        <v>147</v>
      </c>
      <c r="E344" s="207" t="s">
        <v>1</v>
      </c>
      <c r="F344" s="208" t="s">
        <v>375</v>
      </c>
      <c r="G344" s="206"/>
      <c r="H344" s="209">
        <v>25.87</v>
      </c>
      <c r="I344" s="206"/>
      <c r="J344" s="206"/>
      <c r="K344" s="206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147</v>
      </c>
      <c r="AU344" s="214" t="s">
        <v>90</v>
      </c>
      <c r="AV344" s="14" t="s">
        <v>90</v>
      </c>
      <c r="AW344" s="14" t="s">
        <v>36</v>
      </c>
      <c r="AX344" s="14" t="s">
        <v>81</v>
      </c>
      <c r="AY344" s="214" t="s">
        <v>138</v>
      </c>
    </row>
    <row r="345" spans="1:65" s="16" customFormat="1">
      <c r="B345" s="234"/>
      <c r="C345" s="235"/>
      <c r="D345" s="197" t="s">
        <v>147</v>
      </c>
      <c r="E345" s="236" t="s">
        <v>1</v>
      </c>
      <c r="F345" s="237" t="s">
        <v>283</v>
      </c>
      <c r="G345" s="235"/>
      <c r="H345" s="238">
        <v>80.66</v>
      </c>
      <c r="I345" s="235"/>
      <c r="J345" s="235"/>
      <c r="K345" s="235"/>
      <c r="L345" s="239"/>
      <c r="M345" s="240"/>
      <c r="N345" s="241"/>
      <c r="O345" s="241"/>
      <c r="P345" s="241"/>
      <c r="Q345" s="241"/>
      <c r="R345" s="241"/>
      <c r="S345" s="241"/>
      <c r="T345" s="242"/>
      <c r="AT345" s="243" t="s">
        <v>147</v>
      </c>
      <c r="AU345" s="243" t="s">
        <v>90</v>
      </c>
      <c r="AV345" s="16" t="s">
        <v>157</v>
      </c>
      <c r="AW345" s="16" t="s">
        <v>36</v>
      </c>
      <c r="AX345" s="16" t="s">
        <v>81</v>
      </c>
      <c r="AY345" s="243" t="s">
        <v>138</v>
      </c>
    </row>
    <row r="346" spans="1:65" s="13" customFormat="1">
      <c r="B346" s="195"/>
      <c r="C346" s="196"/>
      <c r="D346" s="197" t="s">
        <v>147</v>
      </c>
      <c r="E346" s="198" t="s">
        <v>1</v>
      </c>
      <c r="F346" s="199" t="s">
        <v>284</v>
      </c>
      <c r="G346" s="196"/>
      <c r="H346" s="198" t="s">
        <v>1</v>
      </c>
      <c r="I346" s="196"/>
      <c r="J346" s="196"/>
      <c r="K346" s="196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147</v>
      </c>
      <c r="AU346" s="204" t="s">
        <v>90</v>
      </c>
      <c r="AV346" s="13" t="s">
        <v>19</v>
      </c>
      <c r="AW346" s="13" t="s">
        <v>36</v>
      </c>
      <c r="AX346" s="13" t="s">
        <v>81</v>
      </c>
      <c r="AY346" s="204" t="s">
        <v>138</v>
      </c>
    </row>
    <row r="347" spans="1:65" s="14" customFormat="1">
      <c r="B347" s="205"/>
      <c r="C347" s="206"/>
      <c r="D347" s="197" t="s">
        <v>147</v>
      </c>
      <c r="E347" s="207" t="s">
        <v>1</v>
      </c>
      <c r="F347" s="208" t="s">
        <v>376</v>
      </c>
      <c r="G347" s="206"/>
      <c r="H347" s="209">
        <v>20.91</v>
      </c>
      <c r="I347" s="206"/>
      <c r="J347" s="206"/>
      <c r="K347" s="206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147</v>
      </c>
      <c r="AU347" s="214" t="s">
        <v>90</v>
      </c>
      <c r="AV347" s="14" t="s">
        <v>90</v>
      </c>
      <c r="AW347" s="14" t="s">
        <v>36</v>
      </c>
      <c r="AX347" s="14" t="s">
        <v>81</v>
      </c>
      <c r="AY347" s="214" t="s">
        <v>138</v>
      </c>
    </row>
    <row r="348" spans="1:65" s="14" customFormat="1">
      <c r="B348" s="205"/>
      <c r="C348" s="206"/>
      <c r="D348" s="197" t="s">
        <v>147</v>
      </c>
      <c r="E348" s="207" t="s">
        <v>1</v>
      </c>
      <c r="F348" s="208" t="s">
        <v>377</v>
      </c>
      <c r="G348" s="206"/>
      <c r="H348" s="209">
        <v>19.899999999999999</v>
      </c>
      <c r="I348" s="206"/>
      <c r="J348" s="206"/>
      <c r="K348" s="206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147</v>
      </c>
      <c r="AU348" s="214" t="s">
        <v>90</v>
      </c>
      <c r="AV348" s="14" t="s">
        <v>90</v>
      </c>
      <c r="AW348" s="14" t="s">
        <v>36</v>
      </c>
      <c r="AX348" s="14" t="s">
        <v>81</v>
      </c>
      <c r="AY348" s="214" t="s">
        <v>138</v>
      </c>
    </row>
    <row r="349" spans="1:65" s="14" customFormat="1">
      <c r="B349" s="205"/>
      <c r="C349" s="206"/>
      <c r="D349" s="197" t="s">
        <v>147</v>
      </c>
      <c r="E349" s="207" t="s">
        <v>1</v>
      </c>
      <c r="F349" s="208" t="s">
        <v>378</v>
      </c>
      <c r="G349" s="206"/>
      <c r="H349" s="209">
        <v>19.899999999999999</v>
      </c>
      <c r="I349" s="206"/>
      <c r="J349" s="206"/>
      <c r="K349" s="206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147</v>
      </c>
      <c r="AU349" s="214" t="s">
        <v>90</v>
      </c>
      <c r="AV349" s="14" t="s">
        <v>90</v>
      </c>
      <c r="AW349" s="14" t="s">
        <v>36</v>
      </c>
      <c r="AX349" s="14" t="s">
        <v>81</v>
      </c>
      <c r="AY349" s="214" t="s">
        <v>138</v>
      </c>
    </row>
    <row r="350" spans="1:65" s="14" customFormat="1">
      <c r="B350" s="205"/>
      <c r="C350" s="206"/>
      <c r="D350" s="197" t="s">
        <v>147</v>
      </c>
      <c r="E350" s="207" t="s">
        <v>1</v>
      </c>
      <c r="F350" s="208" t="s">
        <v>379</v>
      </c>
      <c r="G350" s="206"/>
      <c r="H350" s="209">
        <v>26.64</v>
      </c>
      <c r="I350" s="206"/>
      <c r="J350" s="206"/>
      <c r="K350" s="206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147</v>
      </c>
      <c r="AU350" s="214" t="s">
        <v>90</v>
      </c>
      <c r="AV350" s="14" t="s">
        <v>90</v>
      </c>
      <c r="AW350" s="14" t="s">
        <v>36</v>
      </c>
      <c r="AX350" s="14" t="s">
        <v>81</v>
      </c>
      <c r="AY350" s="214" t="s">
        <v>138</v>
      </c>
    </row>
    <row r="351" spans="1:65" s="16" customFormat="1">
      <c r="B351" s="234"/>
      <c r="C351" s="235"/>
      <c r="D351" s="197" t="s">
        <v>147</v>
      </c>
      <c r="E351" s="236" t="s">
        <v>1</v>
      </c>
      <c r="F351" s="237" t="s">
        <v>293</v>
      </c>
      <c r="G351" s="235"/>
      <c r="H351" s="238">
        <v>87.35</v>
      </c>
      <c r="I351" s="235"/>
      <c r="J351" s="235"/>
      <c r="K351" s="235"/>
      <c r="L351" s="239"/>
      <c r="M351" s="240"/>
      <c r="N351" s="241"/>
      <c r="O351" s="241"/>
      <c r="P351" s="241"/>
      <c r="Q351" s="241"/>
      <c r="R351" s="241"/>
      <c r="S351" s="241"/>
      <c r="T351" s="242"/>
      <c r="AT351" s="243" t="s">
        <v>147</v>
      </c>
      <c r="AU351" s="243" t="s">
        <v>90</v>
      </c>
      <c r="AV351" s="16" t="s">
        <v>157</v>
      </c>
      <c r="AW351" s="16" t="s">
        <v>36</v>
      </c>
      <c r="AX351" s="16" t="s">
        <v>81</v>
      </c>
      <c r="AY351" s="243" t="s">
        <v>138</v>
      </c>
    </row>
    <row r="352" spans="1:65" s="13" customFormat="1">
      <c r="B352" s="195"/>
      <c r="C352" s="196"/>
      <c r="D352" s="197" t="s">
        <v>147</v>
      </c>
      <c r="E352" s="198" t="s">
        <v>1</v>
      </c>
      <c r="F352" s="199" t="s">
        <v>294</v>
      </c>
      <c r="G352" s="196"/>
      <c r="H352" s="198" t="s">
        <v>1</v>
      </c>
      <c r="I352" s="196"/>
      <c r="J352" s="196"/>
      <c r="K352" s="196"/>
      <c r="L352" s="200"/>
      <c r="M352" s="201"/>
      <c r="N352" s="202"/>
      <c r="O352" s="202"/>
      <c r="P352" s="202"/>
      <c r="Q352" s="202"/>
      <c r="R352" s="202"/>
      <c r="S352" s="202"/>
      <c r="T352" s="203"/>
      <c r="AT352" s="204" t="s">
        <v>147</v>
      </c>
      <c r="AU352" s="204" t="s">
        <v>90</v>
      </c>
      <c r="AV352" s="13" t="s">
        <v>19</v>
      </c>
      <c r="AW352" s="13" t="s">
        <v>36</v>
      </c>
      <c r="AX352" s="13" t="s">
        <v>81</v>
      </c>
      <c r="AY352" s="204" t="s">
        <v>138</v>
      </c>
    </row>
    <row r="353" spans="1:65" s="14" customFormat="1">
      <c r="B353" s="205"/>
      <c r="C353" s="206"/>
      <c r="D353" s="197" t="s">
        <v>147</v>
      </c>
      <c r="E353" s="207" t="s">
        <v>1</v>
      </c>
      <c r="F353" s="208" t="s">
        <v>380</v>
      </c>
      <c r="G353" s="206"/>
      <c r="H353" s="209">
        <v>2.0070000000000001</v>
      </c>
      <c r="I353" s="206"/>
      <c r="J353" s="206"/>
      <c r="K353" s="206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147</v>
      </c>
      <c r="AU353" s="214" t="s">
        <v>90</v>
      </c>
      <c r="AV353" s="14" t="s">
        <v>90</v>
      </c>
      <c r="AW353" s="14" t="s">
        <v>36</v>
      </c>
      <c r="AX353" s="14" t="s">
        <v>81</v>
      </c>
      <c r="AY353" s="214" t="s">
        <v>138</v>
      </c>
    </row>
    <row r="354" spans="1:65" s="14" customFormat="1">
      <c r="B354" s="205"/>
      <c r="C354" s="206"/>
      <c r="D354" s="197" t="s">
        <v>147</v>
      </c>
      <c r="E354" s="207" t="s">
        <v>1</v>
      </c>
      <c r="F354" s="208" t="s">
        <v>381</v>
      </c>
      <c r="G354" s="206"/>
      <c r="H354" s="209">
        <v>5.48</v>
      </c>
      <c r="I354" s="206"/>
      <c r="J354" s="206"/>
      <c r="K354" s="206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147</v>
      </c>
      <c r="AU354" s="214" t="s">
        <v>90</v>
      </c>
      <c r="AV354" s="14" t="s">
        <v>90</v>
      </c>
      <c r="AW354" s="14" t="s">
        <v>36</v>
      </c>
      <c r="AX354" s="14" t="s">
        <v>81</v>
      </c>
      <c r="AY354" s="214" t="s">
        <v>138</v>
      </c>
    </row>
    <row r="355" spans="1:65" s="14" customFormat="1">
      <c r="B355" s="205"/>
      <c r="C355" s="206"/>
      <c r="D355" s="197" t="s">
        <v>147</v>
      </c>
      <c r="E355" s="207" t="s">
        <v>1</v>
      </c>
      <c r="F355" s="208" t="s">
        <v>394</v>
      </c>
      <c r="G355" s="206"/>
      <c r="H355" s="209">
        <v>7.3</v>
      </c>
      <c r="I355" s="206"/>
      <c r="J355" s="206"/>
      <c r="K355" s="206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147</v>
      </c>
      <c r="AU355" s="214" t="s">
        <v>90</v>
      </c>
      <c r="AV355" s="14" t="s">
        <v>90</v>
      </c>
      <c r="AW355" s="14" t="s">
        <v>36</v>
      </c>
      <c r="AX355" s="14" t="s">
        <v>81</v>
      </c>
      <c r="AY355" s="214" t="s">
        <v>138</v>
      </c>
    </row>
    <row r="356" spans="1:65" s="14" customFormat="1">
      <c r="B356" s="205"/>
      <c r="C356" s="206"/>
      <c r="D356" s="197" t="s">
        <v>147</v>
      </c>
      <c r="E356" s="207" t="s">
        <v>1</v>
      </c>
      <c r="F356" s="208" t="s">
        <v>383</v>
      </c>
      <c r="G356" s="206"/>
      <c r="H356" s="209">
        <v>7.33</v>
      </c>
      <c r="I356" s="206"/>
      <c r="J356" s="206"/>
      <c r="K356" s="206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147</v>
      </c>
      <c r="AU356" s="214" t="s">
        <v>90</v>
      </c>
      <c r="AV356" s="14" t="s">
        <v>90</v>
      </c>
      <c r="AW356" s="14" t="s">
        <v>36</v>
      </c>
      <c r="AX356" s="14" t="s">
        <v>81</v>
      </c>
      <c r="AY356" s="214" t="s">
        <v>138</v>
      </c>
    </row>
    <row r="357" spans="1:65" s="16" customFormat="1">
      <c r="B357" s="234"/>
      <c r="C357" s="235"/>
      <c r="D357" s="197" t="s">
        <v>147</v>
      </c>
      <c r="E357" s="236" t="s">
        <v>1</v>
      </c>
      <c r="F357" s="237" t="s">
        <v>301</v>
      </c>
      <c r="G357" s="235"/>
      <c r="H357" s="238">
        <v>22.117000000000001</v>
      </c>
      <c r="I357" s="235"/>
      <c r="J357" s="235"/>
      <c r="K357" s="235"/>
      <c r="L357" s="239"/>
      <c r="M357" s="240"/>
      <c r="N357" s="241"/>
      <c r="O357" s="241"/>
      <c r="P357" s="241"/>
      <c r="Q357" s="241"/>
      <c r="R357" s="241"/>
      <c r="S357" s="241"/>
      <c r="T357" s="242"/>
      <c r="AT357" s="243" t="s">
        <v>147</v>
      </c>
      <c r="AU357" s="243" t="s">
        <v>90</v>
      </c>
      <c r="AV357" s="16" t="s">
        <v>157</v>
      </c>
      <c r="AW357" s="16" t="s">
        <v>36</v>
      </c>
      <c r="AX357" s="16" t="s">
        <v>81</v>
      </c>
      <c r="AY357" s="243" t="s">
        <v>138</v>
      </c>
    </row>
    <row r="358" spans="1:65" s="13" customFormat="1">
      <c r="B358" s="195"/>
      <c r="C358" s="196"/>
      <c r="D358" s="197" t="s">
        <v>147</v>
      </c>
      <c r="E358" s="198" t="s">
        <v>1</v>
      </c>
      <c r="F358" s="199" t="s">
        <v>302</v>
      </c>
      <c r="G358" s="196"/>
      <c r="H358" s="198" t="s">
        <v>1</v>
      </c>
      <c r="I358" s="196"/>
      <c r="J358" s="196"/>
      <c r="K358" s="196"/>
      <c r="L358" s="200"/>
      <c r="M358" s="201"/>
      <c r="N358" s="202"/>
      <c r="O358" s="202"/>
      <c r="P358" s="202"/>
      <c r="Q358" s="202"/>
      <c r="R358" s="202"/>
      <c r="S358" s="202"/>
      <c r="T358" s="203"/>
      <c r="AT358" s="204" t="s">
        <v>147</v>
      </c>
      <c r="AU358" s="204" t="s">
        <v>90</v>
      </c>
      <c r="AV358" s="13" t="s">
        <v>19</v>
      </c>
      <c r="AW358" s="13" t="s">
        <v>36</v>
      </c>
      <c r="AX358" s="13" t="s">
        <v>81</v>
      </c>
      <c r="AY358" s="204" t="s">
        <v>138</v>
      </c>
    </row>
    <row r="359" spans="1:65" s="14" customFormat="1">
      <c r="B359" s="205"/>
      <c r="C359" s="206"/>
      <c r="D359" s="197" t="s">
        <v>147</v>
      </c>
      <c r="E359" s="207" t="s">
        <v>1</v>
      </c>
      <c r="F359" s="208" t="s">
        <v>384</v>
      </c>
      <c r="G359" s="206"/>
      <c r="H359" s="209">
        <v>16.36</v>
      </c>
      <c r="I359" s="206"/>
      <c r="J359" s="206"/>
      <c r="K359" s="206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147</v>
      </c>
      <c r="AU359" s="214" t="s">
        <v>90</v>
      </c>
      <c r="AV359" s="14" t="s">
        <v>90</v>
      </c>
      <c r="AW359" s="14" t="s">
        <v>36</v>
      </c>
      <c r="AX359" s="14" t="s">
        <v>81</v>
      </c>
      <c r="AY359" s="214" t="s">
        <v>138</v>
      </c>
    </row>
    <row r="360" spans="1:65" s="14" customFormat="1">
      <c r="B360" s="205"/>
      <c r="C360" s="206"/>
      <c r="D360" s="197" t="s">
        <v>147</v>
      </c>
      <c r="E360" s="207" t="s">
        <v>1</v>
      </c>
      <c r="F360" s="208" t="s">
        <v>385</v>
      </c>
      <c r="G360" s="206"/>
      <c r="H360" s="209">
        <v>14.75</v>
      </c>
      <c r="I360" s="206"/>
      <c r="J360" s="206"/>
      <c r="K360" s="206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147</v>
      </c>
      <c r="AU360" s="214" t="s">
        <v>90</v>
      </c>
      <c r="AV360" s="14" t="s">
        <v>90</v>
      </c>
      <c r="AW360" s="14" t="s">
        <v>36</v>
      </c>
      <c r="AX360" s="14" t="s">
        <v>81</v>
      </c>
      <c r="AY360" s="214" t="s">
        <v>138</v>
      </c>
    </row>
    <row r="361" spans="1:65" s="14" customFormat="1">
      <c r="B361" s="205"/>
      <c r="C361" s="206"/>
      <c r="D361" s="197" t="s">
        <v>147</v>
      </c>
      <c r="E361" s="207" t="s">
        <v>1</v>
      </c>
      <c r="F361" s="208" t="s">
        <v>395</v>
      </c>
      <c r="G361" s="206"/>
      <c r="H361" s="209">
        <v>11.59</v>
      </c>
      <c r="I361" s="206"/>
      <c r="J361" s="206"/>
      <c r="K361" s="206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147</v>
      </c>
      <c r="AU361" s="214" t="s">
        <v>90</v>
      </c>
      <c r="AV361" s="14" t="s">
        <v>90</v>
      </c>
      <c r="AW361" s="14" t="s">
        <v>36</v>
      </c>
      <c r="AX361" s="14" t="s">
        <v>81</v>
      </c>
      <c r="AY361" s="214" t="s">
        <v>138</v>
      </c>
    </row>
    <row r="362" spans="1:65" s="14" customFormat="1">
      <c r="B362" s="205"/>
      <c r="C362" s="206"/>
      <c r="D362" s="197" t="s">
        <v>147</v>
      </c>
      <c r="E362" s="207" t="s">
        <v>1</v>
      </c>
      <c r="F362" s="208" t="s">
        <v>387</v>
      </c>
      <c r="G362" s="206"/>
      <c r="H362" s="209">
        <v>8.91</v>
      </c>
      <c r="I362" s="206"/>
      <c r="J362" s="206"/>
      <c r="K362" s="206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147</v>
      </c>
      <c r="AU362" s="214" t="s">
        <v>90</v>
      </c>
      <c r="AV362" s="14" t="s">
        <v>90</v>
      </c>
      <c r="AW362" s="14" t="s">
        <v>36</v>
      </c>
      <c r="AX362" s="14" t="s">
        <v>81</v>
      </c>
      <c r="AY362" s="214" t="s">
        <v>138</v>
      </c>
    </row>
    <row r="363" spans="1:65" s="16" customFormat="1">
      <c r="B363" s="234"/>
      <c r="C363" s="235"/>
      <c r="D363" s="197" t="s">
        <v>147</v>
      </c>
      <c r="E363" s="236" t="s">
        <v>1</v>
      </c>
      <c r="F363" s="237" t="s">
        <v>309</v>
      </c>
      <c r="G363" s="235"/>
      <c r="H363" s="238">
        <v>51.61</v>
      </c>
      <c r="I363" s="235"/>
      <c r="J363" s="235"/>
      <c r="K363" s="235"/>
      <c r="L363" s="239"/>
      <c r="M363" s="240"/>
      <c r="N363" s="241"/>
      <c r="O363" s="241"/>
      <c r="P363" s="241"/>
      <c r="Q363" s="241"/>
      <c r="R363" s="241"/>
      <c r="S363" s="241"/>
      <c r="T363" s="242"/>
      <c r="AT363" s="243" t="s">
        <v>147</v>
      </c>
      <c r="AU363" s="243" t="s">
        <v>90</v>
      </c>
      <c r="AV363" s="16" t="s">
        <v>157</v>
      </c>
      <c r="AW363" s="16" t="s">
        <v>36</v>
      </c>
      <c r="AX363" s="16" t="s">
        <v>81</v>
      </c>
      <c r="AY363" s="243" t="s">
        <v>138</v>
      </c>
    </row>
    <row r="364" spans="1:65" s="15" customFormat="1">
      <c r="B364" s="215"/>
      <c r="C364" s="216"/>
      <c r="D364" s="197" t="s">
        <v>147</v>
      </c>
      <c r="E364" s="217" t="s">
        <v>1</v>
      </c>
      <c r="F364" s="218" t="s">
        <v>156</v>
      </c>
      <c r="G364" s="216"/>
      <c r="H364" s="219">
        <v>241.73699999999999</v>
      </c>
      <c r="I364" s="216"/>
      <c r="J364" s="216"/>
      <c r="K364" s="216"/>
      <c r="L364" s="220"/>
      <c r="M364" s="221"/>
      <c r="N364" s="222"/>
      <c r="O364" s="222"/>
      <c r="P364" s="222"/>
      <c r="Q364" s="222"/>
      <c r="R364" s="222"/>
      <c r="S364" s="222"/>
      <c r="T364" s="223"/>
      <c r="AT364" s="224" t="s">
        <v>147</v>
      </c>
      <c r="AU364" s="224" t="s">
        <v>90</v>
      </c>
      <c r="AV364" s="15" t="s">
        <v>145</v>
      </c>
      <c r="AW364" s="15" t="s">
        <v>36</v>
      </c>
      <c r="AX364" s="15" t="s">
        <v>19</v>
      </c>
      <c r="AY364" s="224" t="s">
        <v>138</v>
      </c>
    </row>
    <row r="365" spans="1:65" s="14" customFormat="1">
      <c r="B365" s="205"/>
      <c r="C365" s="206"/>
      <c r="D365" s="197" t="s">
        <v>147</v>
      </c>
      <c r="E365" s="206"/>
      <c r="F365" s="208" t="s">
        <v>396</v>
      </c>
      <c r="G365" s="206"/>
      <c r="H365" s="209">
        <v>265.911</v>
      </c>
      <c r="I365" s="206"/>
      <c r="J365" s="206"/>
      <c r="K365" s="206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147</v>
      </c>
      <c r="AU365" s="214" t="s">
        <v>90</v>
      </c>
      <c r="AV365" s="14" t="s">
        <v>90</v>
      </c>
      <c r="AW365" s="14" t="s">
        <v>4</v>
      </c>
      <c r="AX365" s="14" t="s">
        <v>19</v>
      </c>
      <c r="AY365" s="214" t="s">
        <v>138</v>
      </c>
    </row>
    <row r="366" spans="1:65" s="2" customFormat="1" ht="21.75" customHeight="1">
      <c r="A366" s="32"/>
      <c r="B366" s="33"/>
      <c r="C366" s="225" t="s">
        <v>397</v>
      </c>
      <c r="D366" s="225" t="s">
        <v>201</v>
      </c>
      <c r="E366" s="226" t="s">
        <v>398</v>
      </c>
      <c r="F366" s="227" t="s">
        <v>399</v>
      </c>
      <c r="G366" s="228" t="s">
        <v>227</v>
      </c>
      <c r="H366" s="229">
        <v>975.87400000000002</v>
      </c>
      <c r="I366" s="230"/>
      <c r="J366" s="230">
        <f>ROUND(I366*H366,2)</f>
        <v>0</v>
      </c>
      <c r="K366" s="227" t="s">
        <v>400</v>
      </c>
      <c r="L366" s="231"/>
      <c r="M366" s="232" t="s">
        <v>1</v>
      </c>
      <c r="N366" s="233" t="s">
        <v>46</v>
      </c>
      <c r="O366" s="191">
        <v>0</v>
      </c>
      <c r="P366" s="191">
        <f>O366*H366</f>
        <v>0</v>
      </c>
      <c r="Q366" s="191">
        <v>2.9999999999999997E-4</v>
      </c>
      <c r="R366" s="191">
        <f>Q366*H366</f>
        <v>0.29276219999999997</v>
      </c>
      <c r="S366" s="191">
        <v>0</v>
      </c>
      <c r="T366" s="192">
        <f>S366*H366</f>
        <v>0</v>
      </c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93" t="s">
        <v>190</v>
      </c>
      <c r="AT366" s="193" t="s">
        <v>201</v>
      </c>
      <c r="AU366" s="193" t="s">
        <v>90</v>
      </c>
      <c r="AY366" s="18" t="s">
        <v>138</v>
      </c>
      <c r="BE366" s="194">
        <f>IF(N366="základní",J366,0)</f>
        <v>0</v>
      </c>
      <c r="BF366" s="194">
        <f>IF(N366="snížená",J366,0)</f>
        <v>0</v>
      </c>
      <c r="BG366" s="194">
        <f>IF(N366="zákl. přenesená",J366,0)</f>
        <v>0</v>
      </c>
      <c r="BH366" s="194">
        <f>IF(N366="sníž. přenesená",J366,0)</f>
        <v>0</v>
      </c>
      <c r="BI366" s="194">
        <f>IF(N366="nulová",J366,0)</f>
        <v>0</v>
      </c>
      <c r="BJ366" s="18" t="s">
        <v>19</v>
      </c>
      <c r="BK366" s="194">
        <f>ROUND(I366*H366,2)</f>
        <v>0</v>
      </c>
      <c r="BL366" s="18" t="s">
        <v>145</v>
      </c>
      <c r="BM366" s="193" t="s">
        <v>401</v>
      </c>
    </row>
    <row r="367" spans="1:65" s="13" customFormat="1">
      <c r="B367" s="195"/>
      <c r="C367" s="196"/>
      <c r="D367" s="197" t="s">
        <v>147</v>
      </c>
      <c r="E367" s="198" t="s">
        <v>1</v>
      </c>
      <c r="F367" s="199" t="s">
        <v>277</v>
      </c>
      <c r="G367" s="196"/>
      <c r="H367" s="198" t="s">
        <v>1</v>
      </c>
      <c r="I367" s="196"/>
      <c r="J367" s="196"/>
      <c r="K367" s="196"/>
      <c r="L367" s="200"/>
      <c r="M367" s="201"/>
      <c r="N367" s="202"/>
      <c r="O367" s="202"/>
      <c r="P367" s="202"/>
      <c r="Q367" s="202"/>
      <c r="R367" s="202"/>
      <c r="S367" s="202"/>
      <c r="T367" s="203"/>
      <c r="AT367" s="204" t="s">
        <v>147</v>
      </c>
      <c r="AU367" s="204" t="s">
        <v>90</v>
      </c>
      <c r="AV367" s="13" t="s">
        <v>19</v>
      </c>
      <c r="AW367" s="13" t="s">
        <v>36</v>
      </c>
      <c r="AX367" s="13" t="s">
        <v>81</v>
      </c>
      <c r="AY367" s="204" t="s">
        <v>138</v>
      </c>
    </row>
    <row r="368" spans="1:65" s="14" customFormat="1" ht="22.5">
      <c r="B368" s="205"/>
      <c r="C368" s="206"/>
      <c r="D368" s="197" t="s">
        <v>147</v>
      </c>
      <c r="E368" s="207" t="s">
        <v>1</v>
      </c>
      <c r="F368" s="208" t="s">
        <v>402</v>
      </c>
      <c r="G368" s="206"/>
      <c r="H368" s="209">
        <v>56.58</v>
      </c>
      <c r="I368" s="206"/>
      <c r="J368" s="206"/>
      <c r="K368" s="206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147</v>
      </c>
      <c r="AU368" s="214" t="s">
        <v>90</v>
      </c>
      <c r="AV368" s="14" t="s">
        <v>90</v>
      </c>
      <c r="AW368" s="14" t="s">
        <v>36</v>
      </c>
      <c r="AX368" s="14" t="s">
        <v>81</v>
      </c>
      <c r="AY368" s="214" t="s">
        <v>138</v>
      </c>
    </row>
    <row r="369" spans="2:51" s="14" customFormat="1" ht="22.5">
      <c r="B369" s="205"/>
      <c r="C369" s="206"/>
      <c r="D369" s="197" t="s">
        <v>147</v>
      </c>
      <c r="E369" s="207" t="s">
        <v>1</v>
      </c>
      <c r="F369" s="208" t="s">
        <v>403</v>
      </c>
      <c r="G369" s="206"/>
      <c r="H369" s="209">
        <v>30.22</v>
      </c>
      <c r="I369" s="206"/>
      <c r="J369" s="206"/>
      <c r="K369" s="206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147</v>
      </c>
      <c r="AU369" s="214" t="s">
        <v>90</v>
      </c>
      <c r="AV369" s="14" t="s">
        <v>90</v>
      </c>
      <c r="AW369" s="14" t="s">
        <v>36</v>
      </c>
      <c r="AX369" s="14" t="s">
        <v>81</v>
      </c>
      <c r="AY369" s="214" t="s">
        <v>138</v>
      </c>
    </row>
    <row r="370" spans="2:51" s="14" customFormat="1">
      <c r="B370" s="205"/>
      <c r="C370" s="206"/>
      <c r="D370" s="197" t="s">
        <v>147</v>
      </c>
      <c r="E370" s="207" t="s">
        <v>1</v>
      </c>
      <c r="F370" s="208" t="s">
        <v>404</v>
      </c>
      <c r="G370" s="206"/>
      <c r="H370" s="209">
        <v>102.38</v>
      </c>
      <c r="I370" s="206"/>
      <c r="J370" s="206"/>
      <c r="K370" s="206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147</v>
      </c>
      <c r="AU370" s="214" t="s">
        <v>90</v>
      </c>
      <c r="AV370" s="14" t="s">
        <v>90</v>
      </c>
      <c r="AW370" s="14" t="s">
        <v>36</v>
      </c>
      <c r="AX370" s="14" t="s">
        <v>81</v>
      </c>
      <c r="AY370" s="214" t="s">
        <v>138</v>
      </c>
    </row>
    <row r="371" spans="2:51" s="14" customFormat="1">
      <c r="B371" s="205"/>
      <c r="C371" s="206"/>
      <c r="D371" s="197" t="s">
        <v>147</v>
      </c>
      <c r="E371" s="207" t="s">
        <v>1</v>
      </c>
      <c r="F371" s="208" t="s">
        <v>405</v>
      </c>
      <c r="G371" s="206"/>
      <c r="H371" s="209">
        <v>96.98</v>
      </c>
      <c r="I371" s="206"/>
      <c r="J371" s="206"/>
      <c r="K371" s="206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147</v>
      </c>
      <c r="AU371" s="214" t="s">
        <v>90</v>
      </c>
      <c r="AV371" s="14" t="s">
        <v>90</v>
      </c>
      <c r="AW371" s="14" t="s">
        <v>36</v>
      </c>
      <c r="AX371" s="14" t="s">
        <v>81</v>
      </c>
      <c r="AY371" s="214" t="s">
        <v>138</v>
      </c>
    </row>
    <row r="372" spans="2:51" s="16" customFormat="1">
      <c r="B372" s="234"/>
      <c r="C372" s="235"/>
      <c r="D372" s="197" t="s">
        <v>147</v>
      </c>
      <c r="E372" s="236" t="s">
        <v>1</v>
      </c>
      <c r="F372" s="237" t="s">
        <v>283</v>
      </c>
      <c r="G372" s="235"/>
      <c r="H372" s="238">
        <v>286.16000000000003</v>
      </c>
      <c r="I372" s="235"/>
      <c r="J372" s="235"/>
      <c r="K372" s="235"/>
      <c r="L372" s="239"/>
      <c r="M372" s="240"/>
      <c r="N372" s="241"/>
      <c r="O372" s="241"/>
      <c r="P372" s="241"/>
      <c r="Q372" s="241"/>
      <c r="R372" s="241"/>
      <c r="S372" s="241"/>
      <c r="T372" s="242"/>
      <c r="AT372" s="243" t="s">
        <v>147</v>
      </c>
      <c r="AU372" s="243" t="s">
        <v>90</v>
      </c>
      <c r="AV372" s="16" t="s">
        <v>157</v>
      </c>
      <c r="AW372" s="16" t="s">
        <v>36</v>
      </c>
      <c r="AX372" s="16" t="s">
        <v>81</v>
      </c>
      <c r="AY372" s="243" t="s">
        <v>138</v>
      </c>
    </row>
    <row r="373" spans="2:51" s="13" customFormat="1">
      <c r="B373" s="195"/>
      <c r="C373" s="196"/>
      <c r="D373" s="197" t="s">
        <v>147</v>
      </c>
      <c r="E373" s="198" t="s">
        <v>1</v>
      </c>
      <c r="F373" s="199" t="s">
        <v>284</v>
      </c>
      <c r="G373" s="196"/>
      <c r="H373" s="198" t="s">
        <v>1</v>
      </c>
      <c r="I373" s="196"/>
      <c r="J373" s="196"/>
      <c r="K373" s="196"/>
      <c r="L373" s="200"/>
      <c r="M373" s="201"/>
      <c r="N373" s="202"/>
      <c r="O373" s="202"/>
      <c r="P373" s="202"/>
      <c r="Q373" s="202"/>
      <c r="R373" s="202"/>
      <c r="S373" s="202"/>
      <c r="T373" s="203"/>
      <c r="AT373" s="204" t="s">
        <v>147</v>
      </c>
      <c r="AU373" s="204" t="s">
        <v>90</v>
      </c>
      <c r="AV373" s="13" t="s">
        <v>19</v>
      </c>
      <c r="AW373" s="13" t="s">
        <v>36</v>
      </c>
      <c r="AX373" s="13" t="s">
        <v>81</v>
      </c>
      <c r="AY373" s="204" t="s">
        <v>138</v>
      </c>
    </row>
    <row r="374" spans="2:51" s="14" customFormat="1" ht="22.5">
      <c r="B374" s="205"/>
      <c r="C374" s="206"/>
      <c r="D374" s="197" t="s">
        <v>147</v>
      </c>
      <c r="E374" s="207" t="s">
        <v>1</v>
      </c>
      <c r="F374" s="208" t="s">
        <v>406</v>
      </c>
      <c r="G374" s="206"/>
      <c r="H374" s="209">
        <v>75.84</v>
      </c>
      <c r="I374" s="206"/>
      <c r="J374" s="206"/>
      <c r="K374" s="206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147</v>
      </c>
      <c r="AU374" s="214" t="s">
        <v>90</v>
      </c>
      <c r="AV374" s="14" t="s">
        <v>90</v>
      </c>
      <c r="AW374" s="14" t="s">
        <v>36</v>
      </c>
      <c r="AX374" s="14" t="s">
        <v>81</v>
      </c>
      <c r="AY374" s="214" t="s">
        <v>138</v>
      </c>
    </row>
    <row r="375" spans="2:51" s="14" customFormat="1">
      <c r="B375" s="205"/>
      <c r="C375" s="206"/>
      <c r="D375" s="197" t="s">
        <v>147</v>
      </c>
      <c r="E375" s="207" t="s">
        <v>1</v>
      </c>
      <c r="F375" s="208" t="s">
        <v>407</v>
      </c>
      <c r="G375" s="206"/>
      <c r="H375" s="209">
        <v>74.599999999999994</v>
      </c>
      <c r="I375" s="206"/>
      <c r="J375" s="206"/>
      <c r="K375" s="206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147</v>
      </c>
      <c r="AU375" s="214" t="s">
        <v>90</v>
      </c>
      <c r="AV375" s="14" t="s">
        <v>90</v>
      </c>
      <c r="AW375" s="14" t="s">
        <v>36</v>
      </c>
      <c r="AX375" s="14" t="s">
        <v>81</v>
      </c>
      <c r="AY375" s="214" t="s">
        <v>138</v>
      </c>
    </row>
    <row r="376" spans="2:51" s="14" customFormat="1">
      <c r="B376" s="205"/>
      <c r="C376" s="206"/>
      <c r="D376" s="197" t="s">
        <v>147</v>
      </c>
      <c r="E376" s="207" t="s">
        <v>1</v>
      </c>
      <c r="F376" s="208" t="s">
        <v>408</v>
      </c>
      <c r="G376" s="206"/>
      <c r="H376" s="209">
        <v>74.599999999999994</v>
      </c>
      <c r="I376" s="206"/>
      <c r="J376" s="206"/>
      <c r="K376" s="206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147</v>
      </c>
      <c r="AU376" s="214" t="s">
        <v>90</v>
      </c>
      <c r="AV376" s="14" t="s">
        <v>90</v>
      </c>
      <c r="AW376" s="14" t="s">
        <v>36</v>
      </c>
      <c r="AX376" s="14" t="s">
        <v>81</v>
      </c>
      <c r="AY376" s="214" t="s">
        <v>138</v>
      </c>
    </row>
    <row r="377" spans="2:51" s="14" customFormat="1">
      <c r="B377" s="205"/>
      <c r="C377" s="206"/>
      <c r="D377" s="197" t="s">
        <v>147</v>
      </c>
      <c r="E377" s="207" t="s">
        <v>1</v>
      </c>
      <c r="F377" s="208" t="s">
        <v>409</v>
      </c>
      <c r="G377" s="206"/>
      <c r="H377" s="209">
        <v>99.96</v>
      </c>
      <c r="I377" s="206"/>
      <c r="J377" s="206"/>
      <c r="K377" s="206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147</v>
      </c>
      <c r="AU377" s="214" t="s">
        <v>90</v>
      </c>
      <c r="AV377" s="14" t="s">
        <v>90</v>
      </c>
      <c r="AW377" s="14" t="s">
        <v>36</v>
      </c>
      <c r="AX377" s="14" t="s">
        <v>81</v>
      </c>
      <c r="AY377" s="214" t="s">
        <v>138</v>
      </c>
    </row>
    <row r="378" spans="2:51" s="16" customFormat="1">
      <c r="B378" s="234"/>
      <c r="C378" s="235"/>
      <c r="D378" s="197" t="s">
        <v>147</v>
      </c>
      <c r="E378" s="236" t="s">
        <v>1</v>
      </c>
      <c r="F378" s="237" t="s">
        <v>293</v>
      </c>
      <c r="G378" s="235"/>
      <c r="H378" s="238">
        <v>325</v>
      </c>
      <c r="I378" s="235"/>
      <c r="J378" s="235"/>
      <c r="K378" s="235"/>
      <c r="L378" s="239"/>
      <c r="M378" s="240"/>
      <c r="N378" s="241"/>
      <c r="O378" s="241"/>
      <c r="P378" s="241"/>
      <c r="Q378" s="241"/>
      <c r="R378" s="241"/>
      <c r="S378" s="241"/>
      <c r="T378" s="242"/>
      <c r="AT378" s="243" t="s">
        <v>147</v>
      </c>
      <c r="AU378" s="243" t="s">
        <v>90</v>
      </c>
      <c r="AV378" s="16" t="s">
        <v>157</v>
      </c>
      <c r="AW378" s="16" t="s">
        <v>36</v>
      </c>
      <c r="AX378" s="16" t="s">
        <v>81</v>
      </c>
      <c r="AY378" s="243" t="s">
        <v>138</v>
      </c>
    </row>
    <row r="379" spans="2:51" s="13" customFormat="1">
      <c r="B379" s="195"/>
      <c r="C379" s="196"/>
      <c r="D379" s="197" t="s">
        <v>147</v>
      </c>
      <c r="E379" s="198" t="s">
        <v>1</v>
      </c>
      <c r="F379" s="199" t="s">
        <v>294</v>
      </c>
      <c r="G379" s="196"/>
      <c r="H379" s="198" t="s">
        <v>1</v>
      </c>
      <c r="I379" s="196"/>
      <c r="J379" s="196"/>
      <c r="K379" s="196"/>
      <c r="L379" s="200"/>
      <c r="M379" s="201"/>
      <c r="N379" s="202"/>
      <c r="O379" s="202"/>
      <c r="P379" s="202"/>
      <c r="Q379" s="202"/>
      <c r="R379" s="202"/>
      <c r="S379" s="202"/>
      <c r="T379" s="203"/>
      <c r="AT379" s="204" t="s">
        <v>147</v>
      </c>
      <c r="AU379" s="204" t="s">
        <v>90</v>
      </c>
      <c r="AV379" s="13" t="s">
        <v>19</v>
      </c>
      <c r="AW379" s="13" t="s">
        <v>36</v>
      </c>
      <c r="AX379" s="13" t="s">
        <v>81</v>
      </c>
      <c r="AY379" s="204" t="s">
        <v>138</v>
      </c>
    </row>
    <row r="380" spans="2:51" s="14" customFormat="1">
      <c r="B380" s="205"/>
      <c r="C380" s="206"/>
      <c r="D380" s="197" t="s">
        <v>147</v>
      </c>
      <c r="E380" s="207" t="s">
        <v>1</v>
      </c>
      <c r="F380" s="208" t="s">
        <v>410</v>
      </c>
      <c r="G380" s="206"/>
      <c r="H380" s="209">
        <v>9.24</v>
      </c>
      <c r="I380" s="206"/>
      <c r="J380" s="206"/>
      <c r="K380" s="206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147</v>
      </c>
      <c r="AU380" s="214" t="s">
        <v>90</v>
      </c>
      <c r="AV380" s="14" t="s">
        <v>90</v>
      </c>
      <c r="AW380" s="14" t="s">
        <v>36</v>
      </c>
      <c r="AX380" s="14" t="s">
        <v>81</v>
      </c>
      <c r="AY380" s="214" t="s">
        <v>138</v>
      </c>
    </row>
    <row r="381" spans="2:51" s="14" customFormat="1" ht="22.5">
      <c r="B381" s="205"/>
      <c r="C381" s="206"/>
      <c r="D381" s="197" t="s">
        <v>147</v>
      </c>
      <c r="E381" s="207" t="s">
        <v>1</v>
      </c>
      <c r="F381" s="208" t="s">
        <v>411</v>
      </c>
      <c r="G381" s="206"/>
      <c r="H381" s="209">
        <v>24.48</v>
      </c>
      <c r="I381" s="206"/>
      <c r="J381" s="206"/>
      <c r="K381" s="206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147</v>
      </c>
      <c r="AU381" s="214" t="s">
        <v>90</v>
      </c>
      <c r="AV381" s="14" t="s">
        <v>90</v>
      </c>
      <c r="AW381" s="14" t="s">
        <v>36</v>
      </c>
      <c r="AX381" s="14" t="s">
        <v>81</v>
      </c>
      <c r="AY381" s="214" t="s">
        <v>138</v>
      </c>
    </row>
    <row r="382" spans="2:51" s="14" customFormat="1" ht="22.5">
      <c r="B382" s="205"/>
      <c r="C382" s="206"/>
      <c r="D382" s="197" t="s">
        <v>147</v>
      </c>
      <c r="E382" s="207" t="s">
        <v>1</v>
      </c>
      <c r="F382" s="208" t="s">
        <v>412</v>
      </c>
      <c r="G382" s="206"/>
      <c r="H382" s="209">
        <v>35.840000000000003</v>
      </c>
      <c r="I382" s="206"/>
      <c r="J382" s="206"/>
      <c r="K382" s="206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147</v>
      </c>
      <c r="AU382" s="214" t="s">
        <v>90</v>
      </c>
      <c r="AV382" s="14" t="s">
        <v>90</v>
      </c>
      <c r="AW382" s="14" t="s">
        <v>36</v>
      </c>
      <c r="AX382" s="14" t="s">
        <v>81</v>
      </c>
      <c r="AY382" s="214" t="s">
        <v>138</v>
      </c>
    </row>
    <row r="383" spans="2:51" s="14" customFormat="1">
      <c r="B383" s="205"/>
      <c r="C383" s="206"/>
      <c r="D383" s="197" t="s">
        <v>147</v>
      </c>
      <c r="E383" s="207" t="s">
        <v>1</v>
      </c>
      <c r="F383" s="208" t="s">
        <v>413</v>
      </c>
      <c r="G383" s="206"/>
      <c r="H383" s="209">
        <v>26.577999999999999</v>
      </c>
      <c r="I383" s="206"/>
      <c r="J383" s="206"/>
      <c r="K383" s="206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147</v>
      </c>
      <c r="AU383" s="214" t="s">
        <v>90</v>
      </c>
      <c r="AV383" s="14" t="s">
        <v>90</v>
      </c>
      <c r="AW383" s="14" t="s">
        <v>36</v>
      </c>
      <c r="AX383" s="14" t="s">
        <v>81</v>
      </c>
      <c r="AY383" s="214" t="s">
        <v>138</v>
      </c>
    </row>
    <row r="384" spans="2:51" s="16" customFormat="1">
      <c r="B384" s="234"/>
      <c r="C384" s="235"/>
      <c r="D384" s="197" t="s">
        <v>147</v>
      </c>
      <c r="E384" s="236" t="s">
        <v>1</v>
      </c>
      <c r="F384" s="237" t="s">
        <v>301</v>
      </c>
      <c r="G384" s="235"/>
      <c r="H384" s="238">
        <v>96.138000000000005</v>
      </c>
      <c r="I384" s="235"/>
      <c r="J384" s="235"/>
      <c r="K384" s="235"/>
      <c r="L384" s="239"/>
      <c r="M384" s="240"/>
      <c r="N384" s="241"/>
      <c r="O384" s="241"/>
      <c r="P384" s="241"/>
      <c r="Q384" s="241"/>
      <c r="R384" s="241"/>
      <c r="S384" s="241"/>
      <c r="T384" s="242"/>
      <c r="AT384" s="243" t="s">
        <v>147</v>
      </c>
      <c r="AU384" s="243" t="s">
        <v>90</v>
      </c>
      <c r="AV384" s="16" t="s">
        <v>157</v>
      </c>
      <c r="AW384" s="16" t="s">
        <v>36</v>
      </c>
      <c r="AX384" s="16" t="s">
        <v>81</v>
      </c>
      <c r="AY384" s="243" t="s">
        <v>138</v>
      </c>
    </row>
    <row r="385" spans="1:65" s="13" customFormat="1">
      <c r="B385" s="195"/>
      <c r="C385" s="196"/>
      <c r="D385" s="197" t="s">
        <v>147</v>
      </c>
      <c r="E385" s="198" t="s">
        <v>1</v>
      </c>
      <c r="F385" s="199" t="s">
        <v>302</v>
      </c>
      <c r="G385" s="196"/>
      <c r="H385" s="198" t="s">
        <v>1</v>
      </c>
      <c r="I385" s="196"/>
      <c r="J385" s="196"/>
      <c r="K385" s="196"/>
      <c r="L385" s="200"/>
      <c r="M385" s="201"/>
      <c r="N385" s="202"/>
      <c r="O385" s="202"/>
      <c r="P385" s="202"/>
      <c r="Q385" s="202"/>
      <c r="R385" s="202"/>
      <c r="S385" s="202"/>
      <c r="T385" s="203"/>
      <c r="AT385" s="204" t="s">
        <v>147</v>
      </c>
      <c r="AU385" s="204" t="s">
        <v>90</v>
      </c>
      <c r="AV385" s="13" t="s">
        <v>19</v>
      </c>
      <c r="AW385" s="13" t="s">
        <v>36</v>
      </c>
      <c r="AX385" s="13" t="s">
        <v>81</v>
      </c>
      <c r="AY385" s="204" t="s">
        <v>138</v>
      </c>
    </row>
    <row r="386" spans="1:65" s="14" customFormat="1" ht="22.5">
      <c r="B386" s="205"/>
      <c r="C386" s="206"/>
      <c r="D386" s="197" t="s">
        <v>147</v>
      </c>
      <c r="E386" s="207" t="s">
        <v>1</v>
      </c>
      <c r="F386" s="208" t="s">
        <v>414</v>
      </c>
      <c r="G386" s="206"/>
      <c r="H386" s="209">
        <v>58.76</v>
      </c>
      <c r="I386" s="206"/>
      <c r="J386" s="206"/>
      <c r="K386" s="206"/>
      <c r="L386" s="210"/>
      <c r="M386" s="211"/>
      <c r="N386" s="212"/>
      <c r="O386" s="212"/>
      <c r="P386" s="212"/>
      <c r="Q386" s="212"/>
      <c r="R386" s="212"/>
      <c r="S386" s="212"/>
      <c r="T386" s="213"/>
      <c r="AT386" s="214" t="s">
        <v>147</v>
      </c>
      <c r="AU386" s="214" t="s">
        <v>90</v>
      </c>
      <c r="AV386" s="14" t="s">
        <v>90</v>
      </c>
      <c r="AW386" s="14" t="s">
        <v>36</v>
      </c>
      <c r="AX386" s="14" t="s">
        <v>81</v>
      </c>
      <c r="AY386" s="214" t="s">
        <v>138</v>
      </c>
    </row>
    <row r="387" spans="1:65" s="14" customFormat="1">
      <c r="B387" s="205"/>
      <c r="C387" s="206"/>
      <c r="D387" s="197" t="s">
        <v>147</v>
      </c>
      <c r="E387" s="207" t="s">
        <v>1</v>
      </c>
      <c r="F387" s="208" t="s">
        <v>415</v>
      </c>
      <c r="G387" s="206"/>
      <c r="H387" s="209">
        <v>46.5</v>
      </c>
      <c r="I387" s="206"/>
      <c r="J387" s="206"/>
      <c r="K387" s="206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147</v>
      </c>
      <c r="AU387" s="214" t="s">
        <v>90</v>
      </c>
      <c r="AV387" s="14" t="s">
        <v>90</v>
      </c>
      <c r="AW387" s="14" t="s">
        <v>36</v>
      </c>
      <c r="AX387" s="14" t="s">
        <v>81</v>
      </c>
      <c r="AY387" s="214" t="s">
        <v>138</v>
      </c>
    </row>
    <row r="388" spans="1:65" s="14" customFormat="1" ht="22.5">
      <c r="B388" s="205"/>
      <c r="C388" s="206"/>
      <c r="D388" s="197" t="s">
        <v>147</v>
      </c>
      <c r="E388" s="207" t="s">
        <v>1</v>
      </c>
      <c r="F388" s="208" t="s">
        <v>416</v>
      </c>
      <c r="G388" s="206"/>
      <c r="H388" s="209">
        <v>46.34</v>
      </c>
      <c r="I388" s="206"/>
      <c r="J388" s="206"/>
      <c r="K388" s="206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147</v>
      </c>
      <c r="AU388" s="214" t="s">
        <v>90</v>
      </c>
      <c r="AV388" s="14" t="s">
        <v>90</v>
      </c>
      <c r="AW388" s="14" t="s">
        <v>36</v>
      </c>
      <c r="AX388" s="14" t="s">
        <v>81</v>
      </c>
      <c r="AY388" s="214" t="s">
        <v>138</v>
      </c>
    </row>
    <row r="389" spans="1:65" s="14" customFormat="1">
      <c r="B389" s="205"/>
      <c r="C389" s="206"/>
      <c r="D389" s="197" t="s">
        <v>147</v>
      </c>
      <c r="E389" s="207" t="s">
        <v>1</v>
      </c>
      <c r="F389" s="208" t="s">
        <v>417</v>
      </c>
      <c r="G389" s="206"/>
      <c r="H389" s="209">
        <v>28.26</v>
      </c>
      <c r="I389" s="206"/>
      <c r="J389" s="206"/>
      <c r="K389" s="206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147</v>
      </c>
      <c r="AU389" s="214" t="s">
        <v>90</v>
      </c>
      <c r="AV389" s="14" t="s">
        <v>90</v>
      </c>
      <c r="AW389" s="14" t="s">
        <v>36</v>
      </c>
      <c r="AX389" s="14" t="s">
        <v>81</v>
      </c>
      <c r="AY389" s="214" t="s">
        <v>138</v>
      </c>
    </row>
    <row r="390" spans="1:65" s="16" customFormat="1">
      <c r="B390" s="234"/>
      <c r="C390" s="235"/>
      <c r="D390" s="197" t="s">
        <v>147</v>
      </c>
      <c r="E390" s="236" t="s">
        <v>1</v>
      </c>
      <c r="F390" s="237" t="s">
        <v>309</v>
      </c>
      <c r="G390" s="235"/>
      <c r="H390" s="238">
        <v>179.86</v>
      </c>
      <c r="I390" s="235"/>
      <c r="J390" s="235"/>
      <c r="K390" s="235"/>
      <c r="L390" s="239"/>
      <c r="M390" s="240"/>
      <c r="N390" s="241"/>
      <c r="O390" s="241"/>
      <c r="P390" s="241"/>
      <c r="Q390" s="241"/>
      <c r="R390" s="241"/>
      <c r="S390" s="241"/>
      <c r="T390" s="242"/>
      <c r="AT390" s="243" t="s">
        <v>147</v>
      </c>
      <c r="AU390" s="243" t="s">
        <v>90</v>
      </c>
      <c r="AV390" s="16" t="s">
        <v>157</v>
      </c>
      <c r="AW390" s="16" t="s">
        <v>36</v>
      </c>
      <c r="AX390" s="16" t="s">
        <v>81</v>
      </c>
      <c r="AY390" s="243" t="s">
        <v>138</v>
      </c>
    </row>
    <row r="391" spans="1:65" s="15" customFormat="1">
      <c r="B391" s="215"/>
      <c r="C391" s="216"/>
      <c r="D391" s="197" t="s">
        <v>147</v>
      </c>
      <c r="E391" s="217" t="s">
        <v>1</v>
      </c>
      <c r="F391" s="218" t="s">
        <v>156</v>
      </c>
      <c r="G391" s="216"/>
      <c r="H391" s="219">
        <v>887.15800000000002</v>
      </c>
      <c r="I391" s="216"/>
      <c r="J391" s="216"/>
      <c r="K391" s="216"/>
      <c r="L391" s="220"/>
      <c r="M391" s="221"/>
      <c r="N391" s="222"/>
      <c r="O391" s="222"/>
      <c r="P391" s="222"/>
      <c r="Q391" s="222"/>
      <c r="R391" s="222"/>
      <c r="S391" s="222"/>
      <c r="T391" s="223"/>
      <c r="AT391" s="224" t="s">
        <v>147</v>
      </c>
      <c r="AU391" s="224" t="s">
        <v>90</v>
      </c>
      <c r="AV391" s="15" t="s">
        <v>145</v>
      </c>
      <c r="AW391" s="15" t="s">
        <v>36</v>
      </c>
      <c r="AX391" s="15" t="s">
        <v>19</v>
      </c>
      <c r="AY391" s="224" t="s">
        <v>138</v>
      </c>
    </row>
    <row r="392" spans="1:65" s="14" customFormat="1">
      <c r="B392" s="205"/>
      <c r="C392" s="206"/>
      <c r="D392" s="197" t="s">
        <v>147</v>
      </c>
      <c r="E392" s="206"/>
      <c r="F392" s="208" t="s">
        <v>418</v>
      </c>
      <c r="G392" s="206"/>
      <c r="H392" s="209">
        <v>975.87400000000002</v>
      </c>
      <c r="I392" s="206"/>
      <c r="J392" s="206"/>
      <c r="K392" s="206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147</v>
      </c>
      <c r="AU392" s="214" t="s">
        <v>90</v>
      </c>
      <c r="AV392" s="14" t="s">
        <v>90</v>
      </c>
      <c r="AW392" s="14" t="s">
        <v>4</v>
      </c>
      <c r="AX392" s="14" t="s">
        <v>19</v>
      </c>
      <c r="AY392" s="214" t="s">
        <v>138</v>
      </c>
    </row>
    <row r="393" spans="1:65" s="2" customFormat="1" ht="12">
      <c r="A393" s="32"/>
      <c r="B393" s="33"/>
      <c r="C393" s="183" t="s">
        <v>419</v>
      </c>
      <c r="D393" s="183" t="s">
        <v>140</v>
      </c>
      <c r="E393" s="184" t="s">
        <v>420</v>
      </c>
      <c r="F393" s="185" t="s">
        <v>1033</v>
      </c>
      <c r="G393" s="186" t="s">
        <v>227</v>
      </c>
      <c r="H393" s="187">
        <v>128.82</v>
      </c>
      <c r="I393" s="188"/>
      <c r="J393" s="188">
        <f>ROUND(I393*H393,2)</f>
        <v>0</v>
      </c>
      <c r="K393" s="185" t="s">
        <v>400</v>
      </c>
      <c r="L393" s="37"/>
      <c r="M393" s="189" t="s">
        <v>1</v>
      </c>
      <c r="N393" s="190" t="s">
        <v>46</v>
      </c>
      <c r="O393" s="191">
        <v>0.34300000000000003</v>
      </c>
      <c r="P393" s="191">
        <f>O393*H393</f>
        <v>44.18526</v>
      </c>
      <c r="Q393" s="191">
        <v>2.1000000000000001E-4</v>
      </c>
      <c r="R393" s="191">
        <f>Q393*H393</f>
        <v>2.7052199999999998E-2</v>
      </c>
      <c r="S393" s="191">
        <v>0</v>
      </c>
      <c r="T393" s="192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93" t="s">
        <v>145</v>
      </c>
      <c r="AT393" s="193" t="s">
        <v>140</v>
      </c>
      <c r="AU393" s="193" t="s">
        <v>90</v>
      </c>
      <c r="AY393" s="18" t="s">
        <v>138</v>
      </c>
      <c r="BE393" s="194">
        <f>IF(N393="základní",J393,0)</f>
        <v>0</v>
      </c>
      <c r="BF393" s="194">
        <f>IF(N393="snížená",J393,0)</f>
        <v>0</v>
      </c>
      <c r="BG393" s="194">
        <f>IF(N393="zákl. přenesená",J393,0)</f>
        <v>0</v>
      </c>
      <c r="BH393" s="194">
        <f>IF(N393="sníž. přenesená",J393,0)</f>
        <v>0</v>
      </c>
      <c r="BI393" s="194">
        <f>IF(N393="nulová",J393,0)</f>
        <v>0</v>
      </c>
      <c r="BJ393" s="18" t="s">
        <v>19</v>
      </c>
      <c r="BK393" s="194">
        <f>ROUND(I393*H393,2)</f>
        <v>0</v>
      </c>
      <c r="BL393" s="18" t="s">
        <v>145</v>
      </c>
      <c r="BM393" s="193" t="s">
        <v>421</v>
      </c>
    </row>
    <row r="394" spans="1:65" s="14" customFormat="1">
      <c r="B394" s="205"/>
      <c r="C394" s="206"/>
      <c r="D394" s="197" t="s">
        <v>147</v>
      </c>
      <c r="E394" s="207" t="s">
        <v>1</v>
      </c>
      <c r="F394" s="208" t="s">
        <v>422</v>
      </c>
      <c r="G394" s="206"/>
      <c r="H394" s="209">
        <v>128.82</v>
      </c>
      <c r="I394" s="206"/>
      <c r="J394" s="206"/>
      <c r="K394" s="206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147</v>
      </c>
      <c r="AU394" s="214" t="s">
        <v>90</v>
      </c>
      <c r="AV394" s="14" t="s">
        <v>90</v>
      </c>
      <c r="AW394" s="14" t="s">
        <v>36</v>
      </c>
      <c r="AX394" s="14" t="s">
        <v>19</v>
      </c>
      <c r="AY394" s="214" t="s">
        <v>138</v>
      </c>
    </row>
    <row r="395" spans="1:65" s="2" customFormat="1" ht="24">
      <c r="A395" s="32"/>
      <c r="B395" s="33"/>
      <c r="C395" s="183" t="s">
        <v>423</v>
      </c>
      <c r="D395" s="183" t="s">
        <v>140</v>
      </c>
      <c r="E395" s="184" t="s">
        <v>424</v>
      </c>
      <c r="F395" s="185" t="s">
        <v>425</v>
      </c>
      <c r="G395" s="186" t="s">
        <v>143</v>
      </c>
      <c r="H395" s="187">
        <v>82.195999999999998</v>
      </c>
      <c r="I395" s="188"/>
      <c r="J395" s="188">
        <f>ROUND(I395*H395,2)</f>
        <v>0</v>
      </c>
      <c r="K395" s="185" t="s">
        <v>1</v>
      </c>
      <c r="L395" s="37"/>
      <c r="M395" s="189" t="s">
        <v>1</v>
      </c>
      <c r="N395" s="190" t="s">
        <v>46</v>
      </c>
      <c r="O395" s="191">
        <v>0</v>
      </c>
      <c r="P395" s="191">
        <f>O395*H395</f>
        <v>0</v>
      </c>
      <c r="Q395" s="191">
        <v>0</v>
      </c>
      <c r="R395" s="191">
        <f>Q395*H395</f>
        <v>0</v>
      </c>
      <c r="S395" s="191">
        <v>0</v>
      </c>
      <c r="T395" s="192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93" t="s">
        <v>145</v>
      </c>
      <c r="AT395" s="193" t="s">
        <v>140</v>
      </c>
      <c r="AU395" s="193" t="s">
        <v>90</v>
      </c>
      <c r="AY395" s="18" t="s">
        <v>138</v>
      </c>
      <c r="BE395" s="194">
        <f>IF(N395="základní",J395,0)</f>
        <v>0</v>
      </c>
      <c r="BF395" s="194">
        <f>IF(N395="snížená",J395,0)</f>
        <v>0</v>
      </c>
      <c r="BG395" s="194">
        <f>IF(N395="zákl. přenesená",J395,0)</f>
        <v>0</v>
      </c>
      <c r="BH395" s="194">
        <f>IF(N395="sníž. přenesená",J395,0)</f>
        <v>0</v>
      </c>
      <c r="BI395" s="194">
        <f>IF(N395="nulová",J395,0)</f>
        <v>0</v>
      </c>
      <c r="BJ395" s="18" t="s">
        <v>19</v>
      </c>
      <c r="BK395" s="194">
        <f>ROUND(I395*H395,2)</f>
        <v>0</v>
      </c>
      <c r="BL395" s="18" t="s">
        <v>145</v>
      </c>
      <c r="BM395" s="193" t="s">
        <v>426</v>
      </c>
    </row>
    <row r="396" spans="1:65" s="13" customFormat="1">
      <c r="B396" s="195"/>
      <c r="C396" s="196"/>
      <c r="D396" s="197" t="s">
        <v>147</v>
      </c>
      <c r="E396" s="198" t="s">
        <v>1</v>
      </c>
      <c r="F396" s="199" t="s">
        <v>277</v>
      </c>
      <c r="G396" s="196"/>
      <c r="H396" s="198" t="s">
        <v>1</v>
      </c>
      <c r="I396" s="196"/>
      <c r="J396" s="196"/>
      <c r="K396" s="196"/>
      <c r="L396" s="200"/>
      <c r="M396" s="201"/>
      <c r="N396" s="202"/>
      <c r="O396" s="202"/>
      <c r="P396" s="202"/>
      <c r="Q396" s="202"/>
      <c r="R396" s="202"/>
      <c r="S396" s="202"/>
      <c r="T396" s="203"/>
      <c r="AT396" s="204" t="s">
        <v>147</v>
      </c>
      <c r="AU396" s="204" t="s">
        <v>90</v>
      </c>
      <c r="AV396" s="13" t="s">
        <v>19</v>
      </c>
      <c r="AW396" s="13" t="s">
        <v>36</v>
      </c>
      <c r="AX396" s="13" t="s">
        <v>81</v>
      </c>
      <c r="AY396" s="204" t="s">
        <v>138</v>
      </c>
    </row>
    <row r="397" spans="1:65" s="14" customFormat="1">
      <c r="B397" s="205"/>
      <c r="C397" s="206"/>
      <c r="D397" s="197" t="s">
        <v>147</v>
      </c>
      <c r="E397" s="207" t="s">
        <v>1</v>
      </c>
      <c r="F397" s="208" t="s">
        <v>427</v>
      </c>
      <c r="G397" s="206"/>
      <c r="H397" s="209">
        <v>5.6829999999999998</v>
      </c>
      <c r="I397" s="206"/>
      <c r="J397" s="206"/>
      <c r="K397" s="206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147</v>
      </c>
      <c r="AU397" s="214" t="s">
        <v>90</v>
      </c>
      <c r="AV397" s="14" t="s">
        <v>90</v>
      </c>
      <c r="AW397" s="14" t="s">
        <v>36</v>
      </c>
      <c r="AX397" s="14" t="s">
        <v>81</v>
      </c>
      <c r="AY397" s="214" t="s">
        <v>138</v>
      </c>
    </row>
    <row r="398" spans="1:65" s="14" customFormat="1">
      <c r="B398" s="205"/>
      <c r="C398" s="206"/>
      <c r="D398" s="197" t="s">
        <v>147</v>
      </c>
      <c r="E398" s="207" t="s">
        <v>1</v>
      </c>
      <c r="F398" s="208" t="s">
        <v>428</v>
      </c>
      <c r="G398" s="206"/>
      <c r="H398" s="209">
        <v>10.784000000000001</v>
      </c>
      <c r="I398" s="206"/>
      <c r="J398" s="206"/>
      <c r="K398" s="206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147</v>
      </c>
      <c r="AU398" s="214" t="s">
        <v>90</v>
      </c>
      <c r="AV398" s="14" t="s">
        <v>90</v>
      </c>
      <c r="AW398" s="14" t="s">
        <v>36</v>
      </c>
      <c r="AX398" s="14" t="s">
        <v>81</v>
      </c>
      <c r="AY398" s="214" t="s">
        <v>138</v>
      </c>
    </row>
    <row r="399" spans="1:65" s="14" customFormat="1">
      <c r="B399" s="205"/>
      <c r="C399" s="206"/>
      <c r="D399" s="197" t="s">
        <v>147</v>
      </c>
      <c r="E399" s="207" t="s">
        <v>1</v>
      </c>
      <c r="F399" s="208" t="s">
        <v>429</v>
      </c>
      <c r="G399" s="206"/>
      <c r="H399" s="209">
        <v>45.014000000000003</v>
      </c>
      <c r="I399" s="206"/>
      <c r="J399" s="206"/>
      <c r="K399" s="206"/>
      <c r="L399" s="210"/>
      <c r="M399" s="211"/>
      <c r="N399" s="212"/>
      <c r="O399" s="212"/>
      <c r="P399" s="212"/>
      <c r="Q399" s="212"/>
      <c r="R399" s="212"/>
      <c r="S399" s="212"/>
      <c r="T399" s="213"/>
      <c r="AT399" s="214" t="s">
        <v>147</v>
      </c>
      <c r="AU399" s="214" t="s">
        <v>90</v>
      </c>
      <c r="AV399" s="14" t="s">
        <v>90</v>
      </c>
      <c r="AW399" s="14" t="s">
        <v>36</v>
      </c>
      <c r="AX399" s="14" t="s">
        <v>81</v>
      </c>
      <c r="AY399" s="214" t="s">
        <v>138</v>
      </c>
    </row>
    <row r="400" spans="1:65" s="14" customFormat="1">
      <c r="B400" s="205"/>
      <c r="C400" s="206"/>
      <c r="D400" s="197" t="s">
        <v>147</v>
      </c>
      <c r="E400" s="207" t="s">
        <v>1</v>
      </c>
      <c r="F400" s="208" t="s">
        <v>430</v>
      </c>
      <c r="G400" s="206"/>
      <c r="H400" s="209">
        <v>10.388</v>
      </c>
      <c r="I400" s="206"/>
      <c r="J400" s="206"/>
      <c r="K400" s="206"/>
      <c r="L400" s="210"/>
      <c r="M400" s="211"/>
      <c r="N400" s="212"/>
      <c r="O400" s="212"/>
      <c r="P400" s="212"/>
      <c r="Q400" s="212"/>
      <c r="R400" s="212"/>
      <c r="S400" s="212"/>
      <c r="T400" s="213"/>
      <c r="AT400" s="214" t="s">
        <v>147</v>
      </c>
      <c r="AU400" s="214" t="s">
        <v>90</v>
      </c>
      <c r="AV400" s="14" t="s">
        <v>90</v>
      </c>
      <c r="AW400" s="14" t="s">
        <v>36</v>
      </c>
      <c r="AX400" s="14" t="s">
        <v>81</v>
      </c>
      <c r="AY400" s="214" t="s">
        <v>138</v>
      </c>
    </row>
    <row r="401" spans="2:51" s="16" customFormat="1">
      <c r="B401" s="234"/>
      <c r="C401" s="235"/>
      <c r="D401" s="197" t="s">
        <v>147</v>
      </c>
      <c r="E401" s="236" t="s">
        <v>1</v>
      </c>
      <c r="F401" s="237" t="s">
        <v>283</v>
      </c>
      <c r="G401" s="235"/>
      <c r="H401" s="238">
        <v>71.869</v>
      </c>
      <c r="I401" s="235"/>
      <c r="J401" s="235"/>
      <c r="K401" s="235"/>
      <c r="L401" s="239"/>
      <c r="M401" s="240"/>
      <c r="N401" s="241"/>
      <c r="O401" s="241"/>
      <c r="P401" s="241"/>
      <c r="Q401" s="241"/>
      <c r="R401" s="241"/>
      <c r="S401" s="241"/>
      <c r="T401" s="242"/>
      <c r="AT401" s="243" t="s">
        <v>147</v>
      </c>
      <c r="AU401" s="243" t="s">
        <v>90</v>
      </c>
      <c r="AV401" s="16" t="s">
        <v>157</v>
      </c>
      <c r="AW401" s="16" t="s">
        <v>36</v>
      </c>
      <c r="AX401" s="16" t="s">
        <v>81</v>
      </c>
      <c r="AY401" s="243" t="s">
        <v>138</v>
      </c>
    </row>
    <row r="402" spans="2:51" s="13" customFormat="1">
      <c r="B402" s="195"/>
      <c r="C402" s="196"/>
      <c r="D402" s="197" t="s">
        <v>147</v>
      </c>
      <c r="E402" s="198" t="s">
        <v>1</v>
      </c>
      <c r="F402" s="199" t="s">
        <v>284</v>
      </c>
      <c r="G402" s="196"/>
      <c r="H402" s="198" t="s">
        <v>1</v>
      </c>
      <c r="I402" s="196"/>
      <c r="J402" s="196"/>
      <c r="K402" s="196"/>
      <c r="L402" s="200"/>
      <c r="M402" s="201"/>
      <c r="N402" s="202"/>
      <c r="O402" s="202"/>
      <c r="P402" s="202"/>
      <c r="Q402" s="202"/>
      <c r="R402" s="202"/>
      <c r="S402" s="202"/>
      <c r="T402" s="203"/>
      <c r="AT402" s="204" t="s">
        <v>147</v>
      </c>
      <c r="AU402" s="204" t="s">
        <v>90</v>
      </c>
      <c r="AV402" s="13" t="s">
        <v>19</v>
      </c>
      <c r="AW402" s="13" t="s">
        <v>36</v>
      </c>
      <c r="AX402" s="13" t="s">
        <v>81</v>
      </c>
      <c r="AY402" s="204" t="s">
        <v>138</v>
      </c>
    </row>
    <row r="403" spans="2:51" s="14" customFormat="1" ht="22.5">
      <c r="B403" s="205"/>
      <c r="C403" s="206"/>
      <c r="D403" s="197" t="s">
        <v>147</v>
      </c>
      <c r="E403" s="207" t="s">
        <v>1</v>
      </c>
      <c r="F403" s="208" t="s">
        <v>431</v>
      </c>
      <c r="G403" s="206"/>
      <c r="H403" s="209">
        <v>36.188000000000002</v>
      </c>
      <c r="I403" s="206"/>
      <c r="J403" s="206"/>
      <c r="K403" s="206"/>
      <c r="L403" s="210"/>
      <c r="M403" s="211"/>
      <c r="N403" s="212"/>
      <c r="O403" s="212"/>
      <c r="P403" s="212"/>
      <c r="Q403" s="212"/>
      <c r="R403" s="212"/>
      <c r="S403" s="212"/>
      <c r="T403" s="213"/>
      <c r="AT403" s="214" t="s">
        <v>147</v>
      </c>
      <c r="AU403" s="214" t="s">
        <v>90</v>
      </c>
      <c r="AV403" s="14" t="s">
        <v>90</v>
      </c>
      <c r="AW403" s="14" t="s">
        <v>36</v>
      </c>
      <c r="AX403" s="14" t="s">
        <v>81</v>
      </c>
      <c r="AY403" s="214" t="s">
        <v>138</v>
      </c>
    </row>
    <row r="404" spans="2:51" s="14" customFormat="1">
      <c r="B404" s="205"/>
      <c r="C404" s="206"/>
      <c r="D404" s="197" t="s">
        <v>147</v>
      </c>
      <c r="E404" s="207" t="s">
        <v>1</v>
      </c>
      <c r="F404" s="208" t="s">
        <v>432</v>
      </c>
      <c r="G404" s="206"/>
      <c r="H404" s="209">
        <v>17.312999999999999</v>
      </c>
      <c r="I404" s="206"/>
      <c r="J404" s="206"/>
      <c r="K404" s="206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147</v>
      </c>
      <c r="AU404" s="214" t="s">
        <v>90</v>
      </c>
      <c r="AV404" s="14" t="s">
        <v>90</v>
      </c>
      <c r="AW404" s="14" t="s">
        <v>36</v>
      </c>
      <c r="AX404" s="14" t="s">
        <v>81</v>
      </c>
      <c r="AY404" s="214" t="s">
        <v>138</v>
      </c>
    </row>
    <row r="405" spans="2:51" s="14" customFormat="1">
      <c r="B405" s="205"/>
      <c r="C405" s="206"/>
      <c r="D405" s="197" t="s">
        <v>147</v>
      </c>
      <c r="E405" s="207" t="s">
        <v>1</v>
      </c>
      <c r="F405" s="208" t="s">
        <v>433</v>
      </c>
      <c r="G405" s="206"/>
      <c r="H405" s="209">
        <v>34.625999999999998</v>
      </c>
      <c r="I405" s="206"/>
      <c r="J405" s="206"/>
      <c r="K405" s="206"/>
      <c r="L405" s="210"/>
      <c r="M405" s="211"/>
      <c r="N405" s="212"/>
      <c r="O405" s="212"/>
      <c r="P405" s="212"/>
      <c r="Q405" s="212"/>
      <c r="R405" s="212"/>
      <c r="S405" s="212"/>
      <c r="T405" s="213"/>
      <c r="AT405" s="214" t="s">
        <v>147</v>
      </c>
      <c r="AU405" s="214" t="s">
        <v>90</v>
      </c>
      <c r="AV405" s="14" t="s">
        <v>90</v>
      </c>
      <c r="AW405" s="14" t="s">
        <v>36</v>
      </c>
      <c r="AX405" s="14" t="s">
        <v>81</v>
      </c>
      <c r="AY405" s="214" t="s">
        <v>138</v>
      </c>
    </row>
    <row r="406" spans="2:51" s="13" customFormat="1">
      <c r="B406" s="195"/>
      <c r="C406" s="196"/>
      <c r="D406" s="197" t="s">
        <v>147</v>
      </c>
      <c r="E406" s="198" t="s">
        <v>1</v>
      </c>
      <c r="F406" s="199" t="s">
        <v>294</v>
      </c>
      <c r="G406" s="196"/>
      <c r="H406" s="198" t="s">
        <v>1</v>
      </c>
      <c r="I406" s="196"/>
      <c r="J406" s="196"/>
      <c r="K406" s="196"/>
      <c r="L406" s="200"/>
      <c r="M406" s="201"/>
      <c r="N406" s="202"/>
      <c r="O406" s="202"/>
      <c r="P406" s="202"/>
      <c r="Q406" s="202"/>
      <c r="R406" s="202"/>
      <c r="S406" s="202"/>
      <c r="T406" s="203"/>
      <c r="AT406" s="204" t="s">
        <v>147</v>
      </c>
      <c r="AU406" s="204" t="s">
        <v>90</v>
      </c>
      <c r="AV406" s="13" t="s">
        <v>19</v>
      </c>
      <c r="AW406" s="13" t="s">
        <v>36</v>
      </c>
      <c r="AX406" s="13" t="s">
        <v>81</v>
      </c>
      <c r="AY406" s="204" t="s">
        <v>138</v>
      </c>
    </row>
    <row r="407" spans="2:51" s="14" customFormat="1">
      <c r="B407" s="205"/>
      <c r="C407" s="206"/>
      <c r="D407" s="197" t="s">
        <v>147</v>
      </c>
      <c r="E407" s="207" t="s">
        <v>1</v>
      </c>
      <c r="F407" s="208" t="s">
        <v>434</v>
      </c>
      <c r="G407" s="206"/>
      <c r="H407" s="209">
        <v>2.7029999999999998</v>
      </c>
      <c r="I407" s="206"/>
      <c r="J407" s="206"/>
      <c r="K407" s="206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147</v>
      </c>
      <c r="AU407" s="214" t="s">
        <v>90</v>
      </c>
      <c r="AV407" s="14" t="s">
        <v>90</v>
      </c>
      <c r="AW407" s="14" t="s">
        <v>36</v>
      </c>
      <c r="AX407" s="14" t="s">
        <v>81</v>
      </c>
      <c r="AY407" s="214" t="s">
        <v>138</v>
      </c>
    </row>
    <row r="408" spans="2:51" s="14" customFormat="1">
      <c r="B408" s="205"/>
      <c r="C408" s="206"/>
      <c r="D408" s="197" t="s">
        <v>147</v>
      </c>
      <c r="E408" s="207" t="s">
        <v>1</v>
      </c>
      <c r="F408" s="208" t="s">
        <v>435</v>
      </c>
      <c r="G408" s="206"/>
      <c r="H408" s="209">
        <v>12.702</v>
      </c>
      <c r="I408" s="206"/>
      <c r="J408" s="206"/>
      <c r="K408" s="206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147</v>
      </c>
      <c r="AU408" s="214" t="s">
        <v>90</v>
      </c>
      <c r="AV408" s="14" t="s">
        <v>90</v>
      </c>
      <c r="AW408" s="14" t="s">
        <v>36</v>
      </c>
      <c r="AX408" s="14" t="s">
        <v>81</v>
      </c>
      <c r="AY408" s="214" t="s">
        <v>138</v>
      </c>
    </row>
    <row r="409" spans="2:51" s="16" customFormat="1">
      <c r="B409" s="234"/>
      <c r="C409" s="235"/>
      <c r="D409" s="197" t="s">
        <v>147</v>
      </c>
      <c r="E409" s="236" t="s">
        <v>1</v>
      </c>
      <c r="F409" s="237" t="s">
        <v>301</v>
      </c>
      <c r="G409" s="235"/>
      <c r="H409" s="238">
        <v>103.532</v>
      </c>
      <c r="I409" s="235"/>
      <c r="J409" s="235"/>
      <c r="K409" s="235"/>
      <c r="L409" s="239"/>
      <c r="M409" s="240"/>
      <c r="N409" s="241"/>
      <c r="O409" s="241"/>
      <c r="P409" s="241"/>
      <c r="Q409" s="241"/>
      <c r="R409" s="241"/>
      <c r="S409" s="241"/>
      <c r="T409" s="242"/>
      <c r="AT409" s="243" t="s">
        <v>147</v>
      </c>
      <c r="AU409" s="243" t="s">
        <v>90</v>
      </c>
      <c r="AV409" s="16" t="s">
        <v>157</v>
      </c>
      <c r="AW409" s="16" t="s">
        <v>36</v>
      </c>
      <c r="AX409" s="16" t="s">
        <v>81</v>
      </c>
      <c r="AY409" s="243" t="s">
        <v>138</v>
      </c>
    </row>
    <row r="410" spans="2:51" s="13" customFormat="1">
      <c r="B410" s="195"/>
      <c r="C410" s="196"/>
      <c r="D410" s="197" t="s">
        <v>147</v>
      </c>
      <c r="E410" s="198" t="s">
        <v>1</v>
      </c>
      <c r="F410" s="199" t="s">
        <v>302</v>
      </c>
      <c r="G410" s="196"/>
      <c r="H410" s="198" t="s">
        <v>1</v>
      </c>
      <c r="I410" s="196"/>
      <c r="J410" s="196"/>
      <c r="K410" s="196"/>
      <c r="L410" s="200"/>
      <c r="M410" s="201"/>
      <c r="N410" s="202"/>
      <c r="O410" s="202"/>
      <c r="P410" s="202"/>
      <c r="Q410" s="202"/>
      <c r="R410" s="202"/>
      <c r="S410" s="202"/>
      <c r="T410" s="203"/>
      <c r="AT410" s="204" t="s">
        <v>147</v>
      </c>
      <c r="AU410" s="204" t="s">
        <v>90</v>
      </c>
      <c r="AV410" s="13" t="s">
        <v>19</v>
      </c>
      <c r="AW410" s="13" t="s">
        <v>36</v>
      </c>
      <c r="AX410" s="13" t="s">
        <v>81</v>
      </c>
      <c r="AY410" s="204" t="s">
        <v>138</v>
      </c>
    </row>
    <row r="411" spans="2:51" s="14" customFormat="1" ht="22.5">
      <c r="B411" s="205"/>
      <c r="C411" s="206"/>
      <c r="D411" s="197" t="s">
        <v>147</v>
      </c>
      <c r="E411" s="207" t="s">
        <v>1</v>
      </c>
      <c r="F411" s="208" t="s">
        <v>436</v>
      </c>
      <c r="G411" s="206"/>
      <c r="H411" s="209">
        <v>35.665999999999997</v>
      </c>
      <c r="I411" s="206"/>
      <c r="J411" s="206"/>
      <c r="K411" s="206"/>
      <c r="L411" s="210"/>
      <c r="M411" s="211"/>
      <c r="N411" s="212"/>
      <c r="O411" s="212"/>
      <c r="P411" s="212"/>
      <c r="Q411" s="212"/>
      <c r="R411" s="212"/>
      <c r="S411" s="212"/>
      <c r="T411" s="213"/>
      <c r="AT411" s="214" t="s">
        <v>147</v>
      </c>
      <c r="AU411" s="214" t="s">
        <v>90</v>
      </c>
      <c r="AV411" s="14" t="s">
        <v>90</v>
      </c>
      <c r="AW411" s="14" t="s">
        <v>36</v>
      </c>
      <c r="AX411" s="14" t="s">
        <v>81</v>
      </c>
      <c r="AY411" s="214" t="s">
        <v>138</v>
      </c>
    </row>
    <row r="412" spans="2:51" s="14" customFormat="1">
      <c r="B412" s="205"/>
      <c r="C412" s="206"/>
      <c r="D412" s="197" t="s">
        <v>147</v>
      </c>
      <c r="E412" s="207" t="s">
        <v>1</v>
      </c>
      <c r="F412" s="208" t="s">
        <v>437</v>
      </c>
      <c r="G412" s="206"/>
      <c r="H412" s="209">
        <v>20.016999999999999</v>
      </c>
      <c r="I412" s="206"/>
      <c r="J412" s="206"/>
      <c r="K412" s="206"/>
      <c r="L412" s="210"/>
      <c r="M412" s="211"/>
      <c r="N412" s="212"/>
      <c r="O412" s="212"/>
      <c r="P412" s="212"/>
      <c r="Q412" s="212"/>
      <c r="R412" s="212"/>
      <c r="S412" s="212"/>
      <c r="T412" s="213"/>
      <c r="AT412" s="214" t="s">
        <v>147</v>
      </c>
      <c r="AU412" s="214" t="s">
        <v>90</v>
      </c>
      <c r="AV412" s="14" t="s">
        <v>90</v>
      </c>
      <c r="AW412" s="14" t="s">
        <v>36</v>
      </c>
      <c r="AX412" s="14" t="s">
        <v>81</v>
      </c>
      <c r="AY412" s="214" t="s">
        <v>138</v>
      </c>
    </row>
    <row r="413" spans="2:51" s="14" customFormat="1">
      <c r="B413" s="205"/>
      <c r="C413" s="206"/>
      <c r="D413" s="197" t="s">
        <v>147</v>
      </c>
      <c r="E413" s="207" t="s">
        <v>1</v>
      </c>
      <c r="F413" s="208" t="s">
        <v>438</v>
      </c>
      <c r="G413" s="206"/>
      <c r="H413" s="209">
        <v>15.503</v>
      </c>
      <c r="I413" s="206"/>
      <c r="J413" s="206"/>
      <c r="K413" s="206"/>
      <c r="L413" s="210"/>
      <c r="M413" s="211"/>
      <c r="N413" s="212"/>
      <c r="O413" s="212"/>
      <c r="P413" s="212"/>
      <c r="Q413" s="212"/>
      <c r="R413" s="212"/>
      <c r="S413" s="212"/>
      <c r="T413" s="213"/>
      <c r="AT413" s="214" t="s">
        <v>147</v>
      </c>
      <c r="AU413" s="214" t="s">
        <v>90</v>
      </c>
      <c r="AV413" s="14" t="s">
        <v>90</v>
      </c>
      <c r="AW413" s="14" t="s">
        <v>36</v>
      </c>
      <c r="AX413" s="14" t="s">
        <v>81</v>
      </c>
      <c r="AY413" s="214" t="s">
        <v>138</v>
      </c>
    </row>
    <row r="414" spans="2:51" s="16" customFormat="1">
      <c r="B414" s="234"/>
      <c r="C414" s="235"/>
      <c r="D414" s="197" t="s">
        <v>147</v>
      </c>
      <c r="E414" s="236" t="s">
        <v>1</v>
      </c>
      <c r="F414" s="237" t="s">
        <v>309</v>
      </c>
      <c r="G414" s="235"/>
      <c r="H414" s="238">
        <v>71.186000000000007</v>
      </c>
      <c r="I414" s="235"/>
      <c r="J414" s="235"/>
      <c r="K414" s="235"/>
      <c r="L414" s="239"/>
      <c r="M414" s="240"/>
      <c r="N414" s="241"/>
      <c r="O414" s="241"/>
      <c r="P414" s="241"/>
      <c r="Q414" s="241"/>
      <c r="R414" s="241"/>
      <c r="S414" s="241"/>
      <c r="T414" s="242"/>
      <c r="AT414" s="243" t="s">
        <v>147</v>
      </c>
      <c r="AU414" s="243" t="s">
        <v>90</v>
      </c>
      <c r="AV414" s="16" t="s">
        <v>157</v>
      </c>
      <c r="AW414" s="16" t="s">
        <v>36</v>
      </c>
      <c r="AX414" s="16" t="s">
        <v>81</v>
      </c>
      <c r="AY414" s="243" t="s">
        <v>138</v>
      </c>
    </row>
    <row r="415" spans="2:51" s="15" customFormat="1">
      <c r="B415" s="215"/>
      <c r="C415" s="216"/>
      <c r="D415" s="197" t="s">
        <v>147</v>
      </c>
      <c r="E415" s="217" t="s">
        <v>1</v>
      </c>
      <c r="F415" s="218" t="s">
        <v>156</v>
      </c>
      <c r="G415" s="216"/>
      <c r="H415" s="219">
        <v>246.58699999999999</v>
      </c>
      <c r="I415" s="216"/>
      <c r="J415" s="216"/>
      <c r="K415" s="216"/>
      <c r="L415" s="220"/>
      <c r="M415" s="221"/>
      <c r="N415" s="222"/>
      <c r="O415" s="222"/>
      <c r="P415" s="222"/>
      <c r="Q415" s="222"/>
      <c r="R415" s="222"/>
      <c r="S415" s="222"/>
      <c r="T415" s="223"/>
      <c r="AT415" s="224" t="s">
        <v>147</v>
      </c>
      <c r="AU415" s="224" t="s">
        <v>90</v>
      </c>
      <c r="AV415" s="15" t="s">
        <v>145</v>
      </c>
      <c r="AW415" s="15" t="s">
        <v>36</v>
      </c>
      <c r="AX415" s="15" t="s">
        <v>81</v>
      </c>
      <c r="AY415" s="224" t="s">
        <v>138</v>
      </c>
    </row>
    <row r="416" spans="2:51" s="14" customFormat="1">
      <c r="B416" s="205"/>
      <c r="C416" s="206"/>
      <c r="D416" s="197" t="s">
        <v>147</v>
      </c>
      <c r="E416" s="207" t="s">
        <v>1</v>
      </c>
      <c r="F416" s="208" t="s">
        <v>439</v>
      </c>
      <c r="G416" s="206"/>
      <c r="H416" s="209">
        <v>82.195999999999998</v>
      </c>
      <c r="I416" s="206"/>
      <c r="J416" s="206"/>
      <c r="K416" s="206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147</v>
      </c>
      <c r="AU416" s="214" t="s">
        <v>90</v>
      </c>
      <c r="AV416" s="14" t="s">
        <v>90</v>
      </c>
      <c r="AW416" s="14" t="s">
        <v>36</v>
      </c>
      <c r="AX416" s="14" t="s">
        <v>19</v>
      </c>
      <c r="AY416" s="214" t="s">
        <v>138</v>
      </c>
    </row>
    <row r="417" spans="1:65" s="2" customFormat="1" ht="24">
      <c r="A417" s="32"/>
      <c r="B417" s="33"/>
      <c r="C417" s="183" t="s">
        <v>440</v>
      </c>
      <c r="D417" s="183" t="s">
        <v>140</v>
      </c>
      <c r="E417" s="184" t="s">
        <v>441</v>
      </c>
      <c r="F417" s="185" t="s">
        <v>442</v>
      </c>
      <c r="G417" s="186" t="s">
        <v>143</v>
      </c>
      <c r="H417" s="187">
        <v>467.10500000000002</v>
      </c>
      <c r="I417" s="188"/>
      <c r="J417" s="188">
        <f>ROUND(I417*H417,2)</f>
        <v>0</v>
      </c>
      <c r="K417" s="185" t="s">
        <v>144</v>
      </c>
      <c r="L417" s="37"/>
      <c r="M417" s="189" t="s">
        <v>1</v>
      </c>
      <c r="N417" s="190" t="s">
        <v>46</v>
      </c>
      <c r="O417" s="191">
        <v>0.06</v>
      </c>
      <c r="P417" s="191">
        <f>O417*H417</f>
        <v>28.026299999999999</v>
      </c>
      <c r="Q417" s="191">
        <v>0</v>
      </c>
      <c r="R417" s="191">
        <f>Q417*H417</f>
        <v>0</v>
      </c>
      <c r="S417" s="191">
        <v>0</v>
      </c>
      <c r="T417" s="192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93" t="s">
        <v>145</v>
      </c>
      <c r="AT417" s="193" t="s">
        <v>140</v>
      </c>
      <c r="AU417" s="193" t="s">
        <v>90</v>
      </c>
      <c r="AY417" s="18" t="s">
        <v>138</v>
      </c>
      <c r="BE417" s="194">
        <f>IF(N417="základní",J417,0)</f>
        <v>0</v>
      </c>
      <c r="BF417" s="194">
        <f>IF(N417="snížená",J417,0)</f>
        <v>0</v>
      </c>
      <c r="BG417" s="194">
        <f>IF(N417="zákl. přenesená",J417,0)</f>
        <v>0</v>
      </c>
      <c r="BH417" s="194">
        <f>IF(N417="sníž. přenesená",J417,0)</f>
        <v>0</v>
      </c>
      <c r="BI417" s="194">
        <f>IF(N417="nulová",J417,0)</f>
        <v>0</v>
      </c>
      <c r="BJ417" s="18" t="s">
        <v>19</v>
      </c>
      <c r="BK417" s="194">
        <f>ROUND(I417*H417,2)</f>
        <v>0</v>
      </c>
      <c r="BL417" s="18" t="s">
        <v>145</v>
      </c>
      <c r="BM417" s="193" t="s">
        <v>443</v>
      </c>
    </row>
    <row r="418" spans="1:65" s="13" customFormat="1">
      <c r="B418" s="195"/>
      <c r="C418" s="196"/>
      <c r="D418" s="197" t="s">
        <v>147</v>
      </c>
      <c r="E418" s="198" t="s">
        <v>1</v>
      </c>
      <c r="F418" s="199" t="s">
        <v>277</v>
      </c>
      <c r="G418" s="196"/>
      <c r="H418" s="198" t="s">
        <v>1</v>
      </c>
      <c r="I418" s="196"/>
      <c r="J418" s="196"/>
      <c r="K418" s="196"/>
      <c r="L418" s="200"/>
      <c r="M418" s="201"/>
      <c r="N418" s="202"/>
      <c r="O418" s="202"/>
      <c r="P418" s="202"/>
      <c r="Q418" s="202"/>
      <c r="R418" s="202"/>
      <c r="S418" s="202"/>
      <c r="T418" s="203"/>
      <c r="AT418" s="204" t="s">
        <v>147</v>
      </c>
      <c r="AU418" s="204" t="s">
        <v>90</v>
      </c>
      <c r="AV418" s="13" t="s">
        <v>19</v>
      </c>
      <c r="AW418" s="13" t="s">
        <v>36</v>
      </c>
      <c r="AX418" s="13" t="s">
        <v>81</v>
      </c>
      <c r="AY418" s="204" t="s">
        <v>138</v>
      </c>
    </row>
    <row r="419" spans="1:65" s="14" customFormat="1" ht="22.5">
      <c r="B419" s="205"/>
      <c r="C419" s="206"/>
      <c r="D419" s="197" t="s">
        <v>147</v>
      </c>
      <c r="E419" s="207" t="s">
        <v>1</v>
      </c>
      <c r="F419" s="208" t="s">
        <v>444</v>
      </c>
      <c r="G419" s="206"/>
      <c r="H419" s="209">
        <v>16.901</v>
      </c>
      <c r="I419" s="206"/>
      <c r="J419" s="206"/>
      <c r="K419" s="206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147</v>
      </c>
      <c r="AU419" s="214" t="s">
        <v>90</v>
      </c>
      <c r="AV419" s="14" t="s">
        <v>90</v>
      </c>
      <c r="AW419" s="14" t="s">
        <v>36</v>
      </c>
      <c r="AX419" s="14" t="s">
        <v>81</v>
      </c>
      <c r="AY419" s="214" t="s">
        <v>138</v>
      </c>
    </row>
    <row r="420" spans="1:65" s="14" customFormat="1">
      <c r="B420" s="205"/>
      <c r="C420" s="206"/>
      <c r="D420" s="197" t="s">
        <v>147</v>
      </c>
      <c r="E420" s="207" t="s">
        <v>1</v>
      </c>
      <c r="F420" s="208" t="s">
        <v>445</v>
      </c>
      <c r="G420" s="206"/>
      <c r="H420" s="209">
        <v>14.247</v>
      </c>
      <c r="I420" s="206"/>
      <c r="J420" s="206"/>
      <c r="K420" s="206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147</v>
      </c>
      <c r="AU420" s="214" t="s">
        <v>90</v>
      </c>
      <c r="AV420" s="14" t="s">
        <v>90</v>
      </c>
      <c r="AW420" s="14" t="s">
        <v>36</v>
      </c>
      <c r="AX420" s="14" t="s">
        <v>81</v>
      </c>
      <c r="AY420" s="214" t="s">
        <v>138</v>
      </c>
    </row>
    <row r="421" spans="1:65" s="14" customFormat="1">
      <c r="B421" s="205"/>
      <c r="C421" s="206"/>
      <c r="D421" s="197" t="s">
        <v>147</v>
      </c>
      <c r="E421" s="207" t="s">
        <v>1</v>
      </c>
      <c r="F421" s="208" t="s">
        <v>446</v>
      </c>
      <c r="G421" s="206"/>
      <c r="H421" s="209">
        <v>45.014000000000003</v>
      </c>
      <c r="I421" s="206"/>
      <c r="J421" s="206"/>
      <c r="K421" s="206"/>
      <c r="L421" s="210"/>
      <c r="M421" s="211"/>
      <c r="N421" s="212"/>
      <c r="O421" s="212"/>
      <c r="P421" s="212"/>
      <c r="Q421" s="212"/>
      <c r="R421" s="212"/>
      <c r="S421" s="212"/>
      <c r="T421" s="213"/>
      <c r="AT421" s="214" t="s">
        <v>147</v>
      </c>
      <c r="AU421" s="214" t="s">
        <v>90</v>
      </c>
      <c r="AV421" s="14" t="s">
        <v>90</v>
      </c>
      <c r="AW421" s="14" t="s">
        <v>36</v>
      </c>
      <c r="AX421" s="14" t="s">
        <v>81</v>
      </c>
      <c r="AY421" s="214" t="s">
        <v>138</v>
      </c>
    </row>
    <row r="422" spans="1:65" s="14" customFormat="1">
      <c r="B422" s="205"/>
      <c r="C422" s="206"/>
      <c r="D422" s="197" t="s">
        <v>147</v>
      </c>
      <c r="E422" s="207" t="s">
        <v>1</v>
      </c>
      <c r="F422" s="208" t="s">
        <v>447</v>
      </c>
      <c r="G422" s="206"/>
      <c r="H422" s="209">
        <v>45.014000000000003</v>
      </c>
      <c r="I422" s="206"/>
      <c r="J422" s="206"/>
      <c r="K422" s="206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147</v>
      </c>
      <c r="AU422" s="214" t="s">
        <v>90</v>
      </c>
      <c r="AV422" s="14" t="s">
        <v>90</v>
      </c>
      <c r="AW422" s="14" t="s">
        <v>36</v>
      </c>
      <c r="AX422" s="14" t="s">
        <v>81</v>
      </c>
      <c r="AY422" s="214" t="s">
        <v>138</v>
      </c>
    </row>
    <row r="423" spans="1:65" s="16" customFormat="1">
      <c r="B423" s="234"/>
      <c r="C423" s="235"/>
      <c r="D423" s="197" t="s">
        <v>147</v>
      </c>
      <c r="E423" s="236" t="s">
        <v>1</v>
      </c>
      <c r="F423" s="237" t="s">
        <v>283</v>
      </c>
      <c r="G423" s="235"/>
      <c r="H423" s="238">
        <v>121.176</v>
      </c>
      <c r="I423" s="235"/>
      <c r="J423" s="235"/>
      <c r="K423" s="235"/>
      <c r="L423" s="239"/>
      <c r="M423" s="240"/>
      <c r="N423" s="241"/>
      <c r="O423" s="241"/>
      <c r="P423" s="241"/>
      <c r="Q423" s="241"/>
      <c r="R423" s="241"/>
      <c r="S423" s="241"/>
      <c r="T423" s="242"/>
      <c r="AT423" s="243" t="s">
        <v>147</v>
      </c>
      <c r="AU423" s="243" t="s">
        <v>90</v>
      </c>
      <c r="AV423" s="16" t="s">
        <v>157</v>
      </c>
      <c r="AW423" s="16" t="s">
        <v>36</v>
      </c>
      <c r="AX423" s="16" t="s">
        <v>81</v>
      </c>
      <c r="AY423" s="243" t="s">
        <v>138</v>
      </c>
    </row>
    <row r="424" spans="1:65" s="13" customFormat="1">
      <c r="B424" s="195"/>
      <c r="C424" s="196"/>
      <c r="D424" s="197" t="s">
        <v>147</v>
      </c>
      <c r="E424" s="198" t="s">
        <v>1</v>
      </c>
      <c r="F424" s="199" t="s">
        <v>284</v>
      </c>
      <c r="G424" s="196"/>
      <c r="H424" s="198" t="s">
        <v>1</v>
      </c>
      <c r="I424" s="196"/>
      <c r="J424" s="196"/>
      <c r="K424" s="196"/>
      <c r="L424" s="200"/>
      <c r="M424" s="201"/>
      <c r="N424" s="202"/>
      <c r="O424" s="202"/>
      <c r="P424" s="202"/>
      <c r="Q424" s="202"/>
      <c r="R424" s="202"/>
      <c r="S424" s="202"/>
      <c r="T424" s="203"/>
      <c r="AT424" s="204" t="s">
        <v>147</v>
      </c>
      <c r="AU424" s="204" t="s">
        <v>90</v>
      </c>
      <c r="AV424" s="13" t="s">
        <v>19</v>
      </c>
      <c r="AW424" s="13" t="s">
        <v>36</v>
      </c>
      <c r="AX424" s="13" t="s">
        <v>81</v>
      </c>
      <c r="AY424" s="204" t="s">
        <v>138</v>
      </c>
    </row>
    <row r="425" spans="1:65" s="14" customFormat="1">
      <c r="B425" s="205"/>
      <c r="C425" s="206"/>
      <c r="D425" s="197" t="s">
        <v>147</v>
      </c>
      <c r="E425" s="207" t="s">
        <v>1</v>
      </c>
      <c r="F425" s="208" t="s">
        <v>448</v>
      </c>
      <c r="G425" s="206"/>
      <c r="H425" s="209">
        <v>33.57</v>
      </c>
      <c r="I425" s="206"/>
      <c r="J425" s="206"/>
      <c r="K425" s="206"/>
      <c r="L425" s="210"/>
      <c r="M425" s="211"/>
      <c r="N425" s="212"/>
      <c r="O425" s="212"/>
      <c r="P425" s="212"/>
      <c r="Q425" s="212"/>
      <c r="R425" s="212"/>
      <c r="S425" s="212"/>
      <c r="T425" s="213"/>
      <c r="AT425" s="214" t="s">
        <v>147</v>
      </c>
      <c r="AU425" s="214" t="s">
        <v>90</v>
      </c>
      <c r="AV425" s="14" t="s">
        <v>90</v>
      </c>
      <c r="AW425" s="14" t="s">
        <v>36</v>
      </c>
      <c r="AX425" s="14" t="s">
        <v>81</v>
      </c>
      <c r="AY425" s="214" t="s">
        <v>138</v>
      </c>
    </row>
    <row r="426" spans="1:65" s="14" customFormat="1" ht="22.5">
      <c r="B426" s="205"/>
      <c r="C426" s="206"/>
      <c r="D426" s="197" t="s">
        <v>147</v>
      </c>
      <c r="E426" s="207" t="s">
        <v>1</v>
      </c>
      <c r="F426" s="208" t="s">
        <v>449</v>
      </c>
      <c r="G426" s="206"/>
      <c r="H426" s="209">
        <v>36.188000000000002</v>
      </c>
      <c r="I426" s="206"/>
      <c r="J426" s="206"/>
      <c r="K426" s="206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147</v>
      </c>
      <c r="AU426" s="214" t="s">
        <v>90</v>
      </c>
      <c r="AV426" s="14" t="s">
        <v>90</v>
      </c>
      <c r="AW426" s="14" t="s">
        <v>36</v>
      </c>
      <c r="AX426" s="14" t="s">
        <v>81</v>
      </c>
      <c r="AY426" s="214" t="s">
        <v>138</v>
      </c>
    </row>
    <row r="427" spans="1:65" s="14" customFormat="1">
      <c r="B427" s="205"/>
      <c r="C427" s="206"/>
      <c r="D427" s="197" t="s">
        <v>147</v>
      </c>
      <c r="E427" s="207" t="s">
        <v>1</v>
      </c>
      <c r="F427" s="208" t="s">
        <v>450</v>
      </c>
      <c r="G427" s="206"/>
      <c r="H427" s="209">
        <v>34.625999999999998</v>
      </c>
      <c r="I427" s="206"/>
      <c r="J427" s="206"/>
      <c r="K427" s="206"/>
      <c r="L427" s="210"/>
      <c r="M427" s="211"/>
      <c r="N427" s="212"/>
      <c r="O427" s="212"/>
      <c r="P427" s="212"/>
      <c r="Q427" s="212"/>
      <c r="R427" s="212"/>
      <c r="S427" s="212"/>
      <c r="T427" s="213"/>
      <c r="AT427" s="214" t="s">
        <v>147</v>
      </c>
      <c r="AU427" s="214" t="s">
        <v>90</v>
      </c>
      <c r="AV427" s="14" t="s">
        <v>90</v>
      </c>
      <c r="AW427" s="14" t="s">
        <v>36</v>
      </c>
      <c r="AX427" s="14" t="s">
        <v>81</v>
      </c>
      <c r="AY427" s="214" t="s">
        <v>138</v>
      </c>
    </row>
    <row r="428" spans="1:65" s="14" customFormat="1">
      <c r="B428" s="205"/>
      <c r="C428" s="206"/>
      <c r="D428" s="197" t="s">
        <v>147</v>
      </c>
      <c r="E428" s="207" t="s">
        <v>1</v>
      </c>
      <c r="F428" s="208" t="s">
        <v>451</v>
      </c>
      <c r="G428" s="206"/>
      <c r="H428" s="209">
        <v>34.625999999999998</v>
      </c>
      <c r="I428" s="206"/>
      <c r="J428" s="206"/>
      <c r="K428" s="206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147</v>
      </c>
      <c r="AU428" s="214" t="s">
        <v>90</v>
      </c>
      <c r="AV428" s="14" t="s">
        <v>90</v>
      </c>
      <c r="AW428" s="14" t="s">
        <v>36</v>
      </c>
      <c r="AX428" s="14" t="s">
        <v>81</v>
      </c>
      <c r="AY428" s="214" t="s">
        <v>138</v>
      </c>
    </row>
    <row r="429" spans="1:65" s="14" customFormat="1">
      <c r="B429" s="205"/>
      <c r="C429" s="206"/>
      <c r="D429" s="197" t="s">
        <v>147</v>
      </c>
      <c r="E429" s="207" t="s">
        <v>1</v>
      </c>
      <c r="F429" s="208" t="s">
        <v>452</v>
      </c>
      <c r="G429" s="206"/>
      <c r="H429" s="209">
        <v>74.662000000000006</v>
      </c>
      <c r="I429" s="206"/>
      <c r="J429" s="206"/>
      <c r="K429" s="206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147</v>
      </c>
      <c r="AU429" s="214" t="s">
        <v>90</v>
      </c>
      <c r="AV429" s="14" t="s">
        <v>90</v>
      </c>
      <c r="AW429" s="14" t="s">
        <v>36</v>
      </c>
      <c r="AX429" s="14" t="s">
        <v>81</v>
      </c>
      <c r="AY429" s="214" t="s">
        <v>138</v>
      </c>
    </row>
    <row r="430" spans="1:65" s="16" customFormat="1">
      <c r="B430" s="234"/>
      <c r="C430" s="235"/>
      <c r="D430" s="197" t="s">
        <v>147</v>
      </c>
      <c r="E430" s="236" t="s">
        <v>1</v>
      </c>
      <c r="F430" s="237" t="s">
        <v>293</v>
      </c>
      <c r="G430" s="235"/>
      <c r="H430" s="238">
        <v>213.672</v>
      </c>
      <c r="I430" s="235"/>
      <c r="J430" s="235"/>
      <c r="K430" s="235"/>
      <c r="L430" s="239"/>
      <c r="M430" s="240"/>
      <c r="N430" s="241"/>
      <c r="O430" s="241"/>
      <c r="P430" s="241"/>
      <c r="Q430" s="241"/>
      <c r="R430" s="241"/>
      <c r="S430" s="241"/>
      <c r="T430" s="242"/>
      <c r="AT430" s="243" t="s">
        <v>147</v>
      </c>
      <c r="AU430" s="243" t="s">
        <v>90</v>
      </c>
      <c r="AV430" s="16" t="s">
        <v>157</v>
      </c>
      <c r="AW430" s="16" t="s">
        <v>36</v>
      </c>
      <c r="AX430" s="16" t="s">
        <v>81</v>
      </c>
      <c r="AY430" s="243" t="s">
        <v>138</v>
      </c>
    </row>
    <row r="431" spans="1:65" s="13" customFormat="1">
      <c r="B431" s="195"/>
      <c r="C431" s="196"/>
      <c r="D431" s="197" t="s">
        <v>147</v>
      </c>
      <c r="E431" s="198" t="s">
        <v>1</v>
      </c>
      <c r="F431" s="199" t="s">
        <v>294</v>
      </c>
      <c r="G431" s="196"/>
      <c r="H431" s="198" t="s">
        <v>1</v>
      </c>
      <c r="I431" s="196"/>
      <c r="J431" s="196"/>
      <c r="K431" s="196"/>
      <c r="L431" s="200"/>
      <c r="M431" s="201"/>
      <c r="N431" s="202"/>
      <c r="O431" s="202"/>
      <c r="P431" s="202"/>
      <c r="Q431" s="202"/>
      <c r="R431" s="202"/>
      <c r="S431" s="202"/>
      <c r="T431" s="203"/>
      <c r="AT431" s="204" t="s">
        <v>147</v>
      </c>
      <c r="AU431" s="204" t="s">
        <v>90</v>
      </c>
      <c r="AV431" s="13" t="s">
        <v>19</v>
      </c>
      <c r="AW431" s="13" t="s">
        <v>36</v>
      </c>
      <c r="AX431" s="13" t="s">
        <v>81</v>
      </c>
      <c r="AY431" s="204" t="s">
        <v>138</v>
      </c>
    </row>
    <row r="432" spans="1:65" s="14" customFormat="1">
      <c r="B432" s="205"/>
      <c r="C432" s="206"/>
      <c r="D432" s="197" t="s">
        <v>147</v>
      </c>
      <c r="E432" s="207" t="s">
        <v>1</v>
      </c>
      <c r="F432" s="208" t="s">
        <v>380</v>
      </c>
      <c r="G432" s="206"/>
      <c r="H432" s="209">
        <v>2.0070000000000001</v>
      </c>
      <c r="I432" s="206"/>
      <c r="J432" s="206"/>
      <c r="K432" s="206"/>
      <c r="L432" s="210"/>
      <c r="M432" s="211"/>
      <c r="N432" s="212"/>
      <c r="O432" s="212"/>
      <c r="P432" s="212"/>
      <c r="Q432" s="212"/>
      <c r="R432" s="212"/>
      <c r="S432" s="212"/>
      <c r="T432" s="213"/>
      <c r="AT432" s="214" t="s">
        <v>147</v>
      </c>
      <c r="AU432" s="214" t="s">
        <v>90</v>
      </c>
      <c r="AV432" s="14" t="s">
        <v>90</v>
      </c>
      <c r="AW432" s="14" t="s">
        <v>36</v>
      </c>
      <c r="AX432" s="14" t="s">
        <v>81</v>
      </c>
      <c r="AY432" s="214" t="s">
        <v>138</v>
      </c>
    </row>
    <row r="433" spans="1:65" s="14" customFormat="1" ht="22.5">
      <c r="B433" s="205"/>
      <c r="C433" s="206"/>
      <c r="D433" s="197" t="s">
        <v>147</v>
      </c>
      <c r="E433" s="207" t="s">
        <v>1</v>
      </c>
      <c r="F433" s="208" t="s">
        <v>453</v>
      </c>
      <c r="G433" s="206"/>
      <c r="H433" s="209">
        <v>8.5329999999999995</v>
      </c>
      <c r="I433" s="206"/>
      <c r="J433" s="206"/>
      <c r="K433" s="206"/>
      <c r="L433" s="210"/>
      <c r="M433" s="211"/>
      <c r="N433" s="212"/>
      <c r="O433" s="212"/>
      <c r="P433" s="212"/>
      <c r="Q433" s="212"/>
      <c r="R433" s="212"/>
      <c r="S433" s="212"/>
      <c r="T433" s="213"/>
      <c r="AT433" s="214" t="s">
        <v>147</v>
      </c>
      <c r="AU433" s="214" t="s">
        <v>90</v>
      </c>
      <c r="AV433" s="14" t="s">
        <v>90</v>
      </c>
      <c r="AW433" s="14" t="s">
        <v>36</v>
      </c>
      <c r="AX433" s="14" t="s">
        <v>81</v>
      </c>
      <c r="AY433" s="214" t="s">
        <v>138</v>
      </c>
    </row>
    <row r="434" spans="1:65" s="14" customFormat="1">
      <c r="B434" s="205"/>
      <c r="C434" s="206"/>
      <c r="D434" s="197" t="s">
        <v>147</v>
      </c>
      <c r="E434" s="207" t="s">
        <v>1</v>
      </c>
      <c r="F434" s="208" t="s">
        <v>454</v>
      </c>
      <c r="G434" s="206"/>
      <c r="H434" s="209">
        <v>12.702</v>
      </c>
      <c r="I434" s="206"/>
      <c r="J434" s="206"/>
      <c r="K434" s="206"/>
      <c r="L434" s="210"/>
      <c r="M434" s="211"/>
      <c r="N434" s="212"/>
      <c r="O434" s="212"/>
      <c r="P434" s="212"/>
      <c r="Q434" s="212"/>
      <c r="R434" s="212"/>
      <c r="S434" s="212"/>
      <c r="T434" s="213"/>
      <c r="AT434" s="214" t="s">
        <v>147</v>
      </c>
      <c r="AU434" s="214" t="s">
        <v>90</v>
      </c>
      <c r="AV434" s="14" t="s">
        <v>90</v>
      </c>
      <c r="AW434" s="14" t="s">
        <v>36</v>
      </c>
      <c r="AX434" s="14" t="s">
        <v>81</v>
      </c>
      <c r="AY434" s="214" t="s">
        <v>138</v>
      </c>
    </row>
    <row r="435" spans="1:65" s="14" customFormat="1">
      <c r="B435" s="205"/>
      <c r="C435" s="206"/>
      <c r="D435" s="197" t="s">
        <v>147</v>
      </c>
      <c r="E435" s="207" t="s">
        <v>1</v>
      </c>
      <c r="F435" s="208" t="s">
        <v>455</v>
      </c>
      <c r="G435" s="206"/>
      <c r="H435" s="209">
        <v>12.754</v>
      </c>
      <c r="I435" s="206"/>
      <c r="J435" s="206"/>
      <c r="K435" s="206"/>
      <c r="L435" s="210"/>
      <c r="M435" s="211"/>
      <c r="N435" s="212"/>
      <c r="O435" s="212"/>
      <c r="P435" s="212"/>
      <c r="Q435" s="212"/>
      <c r="R435" s="212"/>
      <c r="S435" s="212"/>
      <c r="T435" s="213"/>
      <c r="AT435" s="214" t="s">
        <v>147</v>
      </c>
      <c r="AU435" s="214" t="s">
        <v>90</v>
      </c>
      <c r="AV435" s="14" t="s">
        <v>90</v>
      </c>
      <c r="AW435" s="14" t="s">
        <v>36</v>
      </c>
      <c r="AX435" s="14" t="s">
        <v>81</v>
      </c>
      <c r="AY435" s="214" t="s">
        <v>138</v>
      </c>
    </row>
    <row r="436" spans="1:65" s="16" customFormat="1">
      <c r="B436" s="234"/>
      <c r="C436" s="235"/>
      <c r="D436" s="197" t="s">
        <v>147</v>
      </c>
      <c r="E436" s="236" t="s">
        <v>1</v>
      </c>
      <c r="F436" s="237" t="s">
        <v>301</v>
      </c>
      <c r="G436" s="235"/>
      <c r="H436" s="238">
        <v>35.996000000000002</v>
      </c>
      <c r="I436" s="235"/>
      <c r="J436" s="235"/>
      <c r="K436" s="235"/>
      <c r="L436" s="239"/>
      <c r="M436" s="240"/>
      <c r="N436" s="241"/>
      <c r="O436" s="241"/>
      <c r="P436" s="241"/>
      <c r="Q436" s="241"/>
      <c r="R436" s="241"/>
      <c r="S436" s="241"/>
      <c r="T436" s="242"/>
      <c r="AT436" s="243" t="s">
        <v>147</v>
      </c>
      <c r="AU436" s="243" t="s">
        <v>90</v>
      </c>
      <c r="AV436" s="16" t="s">
        <v>157</v>
      </c>
      <c r="AW436" s="16" t="s">
        <v>36</v>
      </c>
      <c r="AX436" s="16" t="s">
        <v>81</v>
      </c>
      <c r="AY436" s="243" t="s">
        <v>138</v>
      </c>
    </row>
    <row r="437" spans="1:65" s="13" customFormat="1">
      <c r="B437" s="195"/>
      <c r="C437" s="196"/>
      <c r="D437" s="197" t="s">
        <v>147</v>
      </c>
      <c r="E437" s="198" t="s">
        <v>1</v>
      </c>
      <c r="F437" s="199" t="s">
        <v>302</v>
      </c>
      <c r="G437" s="196"/>
      <c r="H437" s="198" t="s">
        <v>1</v>
      </c>
      <c r="I437" s="196"/>
      <c r="J437" s="196"/>
      <c r="K437" s="196"/>
      <c r="L437" s="200"/>
      <c r="M437" s="201"/>
      <c r="N437" s="202"/>
      <c r="O437" s="202"/>
      <c r="P437" s="202"/>
      <c r="Q437" s="202"/>
      <c r="R437" s="202"/>
      <c r="S437" s="202"/>
      <c r="T437" s="203"/>
      <c r="AT437" s="204" t="s">
        <v>147</v>
      </c>
      <c r="AU437" s="204" t="s">
        <v>90</v>
      </c>
      <c r="AV437" s="13" t="s">
        <v>19</v>
      </c>
      <c r="AW437" s="13" t="s">
        <v>36</v>
      </c>
      <c r="AX437" s="13" t="s">
        <v>81</v>
      </c>
      <c r="AY437" s="204" t="s">
        <v>138</v>
      </c>
    </row>
    <row r="438" spans="1:65" s="14" customFormat="1" ht="22.5">
      <c r="B438" s="205"/>
      <c r="C438" s="206"/>
      <c r="D438" s="197" t="s">
        <v>147</v>
      </c>
      <c r="E438" s="207" t="s">
        <v>1</v>
      </c>
      <c r="F438" s="208" t="s">
        <v>456</v>
      </c>
      <c r="G438" s="206"/>
      <c r="H438" s="209">
        <v>35.665999999999997</v>
      </c>
      <c r="I438" s="206"/>
      <c r="J438" s="206"/>
      <c r="K438" s="206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147</v>
      </c>
      <c r="AU438" s="214" t="s">
        <v>90</v>
      </c>
      <c r="AV438" s="14" t="s">
        <v>90</v>
      </c>
      <c r="AW438" s="14" t="s">
        <v>36</v>
      </c>
      <c r="AX438" s="14" t="s">
        <v>81</v>
      </c>
      <c r="AY438" s="214" t="s">
        <v>138</v>
      </c>
    </row>
    <row r="439" spans="1:65" s="14" customFormat="1">
      <c r="B439" s="205"/>
      <c r="C439" s="206"/>
      <c r="D439" s="197" t="s">
        <v>147</v>
      </c>
      <c r="E439" s="207" t="s">
        <v>1</v>
      </c>
      <c r="F439" s="208" t="s">
        <v>457</v>
      </c>
      <c r="G439" s="206"/>
      <c r="H439" s="209">
        <v>25.074999999999999</v>
      </c>
      <c r="I439" s="206"/>
      <c r="J439" s="206"/>
      <c r="K439" s="206"/>
      <c r="L439" s="210"/>
      <c r="M439" s="211"/>
      <c r="N439" s="212"/>
      <c r="O439" s="212"/>
      <c r="P439" s="212"/>
      <c r="Q439" s="212"/>
      <c r="R439" s="212"/>
      <c r="S439" s="212"/>
      <c r="T439" s="213"/>
      <c r="AT439" s="214" t="s">
        <v>147</v>
      </c>
      <c r="AU439" s="214" t="s">
        <v>90</v>
      </c>
      <c r="AV439" s="14" t="s">
        <v>90</v>
      </c>
      <c r="AW439" s="14" t="s">
        <v>36</v>
      </c>
      <c r="AX439" s="14" t="s">
        <v>81</v>
      </c>
      <c r="AY439" s="214" t="s">
        <v>138</v>
      </c>
    </row>
    <row r="440" spans="1:65" s="14" customFormat="1">
      <c r="B440" s="205"/>
      <c r="C440" s="206"/>
      <c r="D440" s="197" t="s">
        <v>147</v>
      </c>
      <c r="E440" s="207" t="s">
        <v>1</v>
      </c>
      <c r="F440" s="208" t="s">
        <v>458</v>
      </c>
      <c r="G440" s="206"/>
      <c r="H440" s="209">
        <v>20.016999999999999</v>
      </c>
      <c r="I440" s="206"/>
      <c r="J440" s="206"/>
      <c r="K440" s="206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147</v>
      </c>
      <c r="AU440" s="214" t="s">
        <v>90</v>
      </c>
      <c r="AV440" s="14" t="s">
        <v>90</v>
      </c>
      <c r="AW440" s="14" t="s">
        <v>36</v>
      </c>
      <c r="AX440" s="14" t="s">
        <v>81</v>
      </c>
      <c r="AY440" s="214" t="s">
        <v>138</v>
      </c>
    </row>
    <row r="441" spans="1:65" s="14" customFormat="1">
      <c r="B441" s="205"/>
      <c r="C441" s="206"/>
      <c r="D441" s="197" t="s">
        <v>147</v>
      </c>
      <c r="E441" s="207" t="s">
        <v>1</v>
      </c>
      <c r="F441" s="208" t="s">
        <v>459</v>
      </c>
      <c r="G441" s="206"/>
      <c r="H441" s="209">
        <v>15.503</v>
      </c>
      <c r="I441" s="206"/>
      <c r="J441" s="206"/>
      <c r="K441" s="206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147</v>
      </c>
      <c r="AU441" s="214" t="s">
        <v>90</v>
      </c>
      <c r="AV441" s="14" t="s">
        <v>90</v>
      </c>
      <c r="AW441" s="14" t="s">
        <v>36</v>
      </c>
      <c r="AX441" s="14" t="s">
        <v>81</v>
      </c>
      <c r="AY441" s="214" t="s">
        <v>138</v>
      </c>
    </row>
    <row r="442" spans="1:65" s="16" customFormat="1">
      <c r="B442" s="234"/>
      <c r="C442" s="235"/>
      <c r="D442" s="197" t="s">
        <v>147</v>
      </c>
      <c r="E442" s="236" t="s">
        <v>1</v>
      </c>
      <c r="F442" s="237" t="s">
        <v>309</v>
      </c>
      <c r="G442" s="235"/>
      <c r="H442" s="238">
        <v>96.260999999999996</v>
      </c>
      <c r="I442" s="235"/>
      <c r="J442" s="235"/>
      <c r="K442" s="235"/>
      <c r="L442" s="239"/>
      <c r="M442" s="240"/>
      <c r="N442" s="241"/>
      <c r="O442" s="241"/>
      <c r="P442" s="241"/>
      <c r="Q442" s="241"/>
      <c r="R442" s="241"/>
      <c r="S442" s="241"/>
      <c r="T442" s="242"/>
      <c r="AT442" s="243" t="s">
        <v>147</v>
      </c>
      <c r="AU442" s="243" t="s">
        <v>90</v>
      </c>
      <c r="AV442" s="16" t="s">
        <v>157</v>
      </c>
      <c r="AW442" s="16" t="s">
        <v>36</v>
      </c>
      <c r="AX442" s="16" t="s">
        <v>81</v>
      </c>
      <c r="AY442" s="243" t="s">
        <v>138</v>
      </c>
    </row>
    <row r="443" spans="1:65" s="15" customFormat="1">
      <c r="B443" s="215"/>
      <c r="C443" s="216"/>
      <c r="D443" s="197" t="s">
        <v>147</v>
      </c>
      <c r="E443" s="217" t="s">
        <v>1</v>
      </c>
      <c r="F443" s="218" t="s">
        <v>156</v>
      </c>
      <c r="G443" s="216"/>
      <c r="H443" s="219">
        <v>467.10500000000002</v>
      </c>
      <c r="I443" s="216"/>
      <c r="J443" s="216"/>
      <c r="K443" s="216"/>
      <c r="L443" s="220"/>
      <c r="M443" s="221"/>
      <c r="N443" s="222"/>
      <c r="O443" s="222"/>
      <c r="P443" s="222"/>
      <c r="Q443" s="222"/>
      <c r="R443" s="222"/>
      <c r="S443" s="222"/>
      <c r="T443" s="223"/>
      <c r="AT443" s="224" t="s">
        <v>147</v>
      </c>
      <c r="AU443" s="224" t="s">
        <v>90</v>
      </c>
      <c r="AV443" s="15" t="s">
        <v>145</v>
      </c>
      <c r="AW443" s="15" t="s">
        <v>36</v>
      </c>
      <c r="AX443" s="15" t="s">
        <v>19</v>
      </c>
      <c r="AY443" s="224" t="s">
        <v>138</v>
      </c>
    </row>
    <row r="444" spans="1:65" s="2" customFormat="1" ht="24">
      <c r="A444" s="32"/>
      <c r="B444" s="33"/>
      <c r="C444" s="183" t="s">
        <v>460</v>
      </c>
      <c r="D444" s="183" t="s">
        <v>140</v>
      </c>
      <c r="E444" s="184" t="s">
        <v>461</v>
      </c>
      <c r="F444" s="185" t="s">
        <v>462</v>
      </c>
      <c r="G444" s="186" t="s">
        <v>143</v>
      </c>
      <c r="H444" s="187">
        <v>1559.81</v>
      </c>
      <c r="I444" s="188"/>
      <c r="J444" s="188">
        <f>ROUND(I444*H444,2)</f>
        <v>0</v>
      </c>
      <c r="K444" s="185" t="s">
        <v>144</v>
      </c>
      <c r="L444" s="37"/>
      <c r="M444" s="189" t="s">
        <v>1</v>
      </c>
      <c r="N444" s="190" t="s">
        <v>46</v>
      </c>
      <c r="O444" s="191">
        <v>0.245</v>
      </c>
      <c r="P444" s="191">
        <f>O444*H444</f>
        <v>382.15344999999996</v>
      </c>
      <c r="Q444" s="191">
        <v>2.6800000000000001E-3</v>
      </c>
      <c r="R444" s="191">
        <f>Q444*H444</f>
        <v>4.1802907999999999</v>
      </c>
      <c r="S444" s="191">
        <v>0</v>
      </c>
      <c r="T444" s="192">
        <f>S444*H444</f>
        <v>0</v>
      </c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R444" s="193" t="s">
        <v>145</v>
      </c>
      <c r="AT444" s="193" t="s">
        <v>140</v>
      </c>
      <c r="AU444" s="193" t="s">
        <v>90</v>
      </c>
      <c r="AY444" s="18" t="s">
        <v>138</v>
      </c>
      <c r="BE444" s="194">
        <f>IF(N444="základní",J444,0)</f>
        <v>0</v>
      </c>
      <c r="BF444" s="194">
        <f>IF(N444="snížená",J444,0)</f>
        <v>0</v>
      </c>
      <c r="BG444" s="194">
        <f>IF(N444="zákl. přenesená",J444,0)</f>
        <v>0</v>
      </c>
      <c r="BH444" s="194">
        <f>IF(N444="sníž. přenesená",J444,0)</f>
        <v>0</v>
      </c>
      <c r="BI444" s="194">
        <f>IF(N444="nulová",J444,0)</f>
        <v>0</v>
      </c>
      <c r="BJ444" s="18" t="s">
        <v>19</v>
      </c>
      <c r="BK444" s="194">
        <f>ROUND(I444*H444,2)</f>
        <v>0</v>
      </c>
      <c r="BL444" s="18" t="s">
        <v>145</v>
      </c>
      <c r="BM444" s="193" t="s">
        <v>463</v>
      </c>
    </row>
    <row r="445" spans="1:65" s="13" customFormat="1">
      <c r="B445" s="195"/>
      <c r="C445" s="196"/>
      <c r="D445" s="197" t="s">
        <v>147</v>
      </c>
      <c r="E445" s="198" t="s">
        <v>1</v>
      </c>
      <c r="F445" s="199" t="s">
        <v>277</v>
      </c>
      <c r="G445" s="196"/>
      <c r="H445" s="198" t="s">
        <v>1</v>
      </c>
      <c r="I445" s="196"/>
      <c r="J445" s="196"/>
      <c r="K445" s="196"/>
      <c r="L445" s="200"/>
      <c r="M445" s="201"/>
      <c r="N445" s="202"/>
      <c r="O445" s="202"/>
      <c r="P445" s="202"/>
      <c r="Q445" s="202"/>
      <c r="R445" s="202"/>
      <c r="S445" s="202"/>
      <c r="T445" s="203"/>
      <c r="AT445" s="204" t="s">
        <v>147</v>
      </c>
      <c r="AU445" s="204" t="s">
        <v>90</v>
      </c>
      <c r="AV445" s="13" t="s">
        <v>19</v>
      </c>
      <c r="AW445" s="13" t="s">
        <v>36</v>
      </c>
      <c r="AX445" s="13" t="s">
        <v>81</v>
      </c>
      <c r="AY445" s="204" t="s">
        <v>138</v>
      </c>
    </row>
    <row r="446" spans="1:65" s="14" customFormat="1" ht="22.5">
      <c r="B446" s="205"/>
      <c r="C446" s="206"/>
      <c r="D446" s="197" t="s">
        <v>147</v>
      </c>
      <c r="E446" s="207" t="s">
        <v>1</v>
      </c>
      <c r="F446" s="208" t="s">
        <v>278</v>
      </c>
      <c r="G446" s="206"/>
      <c r="H446" s="209">
        <v>566.35199999999998</v>
      </c>
      <c r="I446" s="206"/>
      <c r="J446" s="206"/>
      <c r="K446" s="206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147</v>
      </c>
      <c r="AU446" s="214" t="s">
        <v>90</v>
      </c>
      <c r="AV446" s="14" t="s">
        <v>90</v>
      </c>
      <c r="AW446" s="14" t="s">
        <v>36</v>
      </c>
      <c r="AX446" s="14" t="s">
        <v>81</v>
      </c>
      <c r="AY446" s="214" t="s">
        <v>138</v>
      </c>
    </row>
    <row r="447" spans="1:65" s="14" customFormat="1" ht="22.5">
      <c r="B447" s="205"/>
      <c r="C447" s="206"/>
      <c r="D447" s="197" t="s">
        <v>147</v>
      </c>
      <c r="E447" s="207" t="s">
        <v>1</v>
      </c>
      <c r="F447" s="208" t="s">
        <v>279</v>
      </c>
      <c r="G447" s="206"/>
      <c r="H447" s="209">
        <v>-16.901</v>
      </c>
      <c r="I447" s="206"/>
      <c r="J447" s="206"/>
      <c r="K447" s="206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147</v>
      </c>
      <c r="AU447" s="214" t="s">
        <v>90</v>
      </c>
      <c r="AV447" s="14" t="s">
        <v>90</v>
      </c>
      <c r="AW447" s="14" t="s">
        <v>36</v>
      </c>
      <c r="AX447" s="14" t="s">
        <v>81</v>
      </c>
      <c r="AY447" s="214" t="s">
        <v>138</v>
      </c>
    </row>
    <row r="448" spans="1:65" s="14" customFormat="1" ht="22.5">
      <c r="B448" s="205"/>
      <c r="C448" s="206"/>
      <c r="D448" s="197" t="s">
        <v>147</v>
      </c>
      <c r="E448" s="207" t="s">
        <v>1</v>
      </c>
      <c r="F448" s="208" t="s">
        <v>280</v>
      </c>
      <c r="G448" s="206"/>
      <c r="H448" s="209">
        <v>-45.41</v>
      </c>
      <c r="I448" s="206"/>
      <c r="J448" s="206"/>
      <c r="K448" s="206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147</v>
      </c>
      <c r="AU448" s="214" t="s">
        <v>90</v>
      </c>
      <c r="AV448" s="14" t="s">
        <v>90</v>
      </c>
      <c r="AW448" s="14" t="s">
        <v>36</v>
      </c>
      <c r="AX448" s="14" t="s">
        <v>81</v>
      </c>
      <c r="AY448" s="214" t="s">
        <v>138</v>
      </c>
    </row>
    <row r="449" spans="2:51" s="14" customFormat="1">
      <c r="B449" s="205"/>
      <c r="C449" s="206"/>
      <c r="D449" s="197" t="s">
        <v>147</v>
      </c>
      <c r="E449" s="207" t="s">
        <v>1</v>
      </c>
      <c r="F449" s="208" t="s">
        <v>464</v>
      </c>
      <c r="G449" s="206"/>
      <c r="H449" s="209">
        <v>-47.884</v>
      </c>
      <c r="I449" s="206"/>
      <c r="J449" s="206"/>
      <c r="K449" s="206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147</v>
      </c>
      <c r="AU449" s="214" t="s">
        <v>90</v>
      </c>
      <c r="AV449" s="14" t="s">
        <v>90</v>
      </c>
      <c r="AW449" s="14" t="s">
        <v>36</v>
      </c>
      <c r="AX449" s="14" t="s">
        <v>81</v>
      </c>
      <c r="AY449" s="214" t="s">
        <v>138</v>
      </c>
    </row>
    <row r="450" spans="2:51" s="14" customFormat="1">
      <c r="B450" s="205"/>
      <c r="C450" s="206"/>
      <c r="D450" s="197" t="s">
        <v>147</v>
      </c>
      <c r="E450" s="207" t="s">
        <v>1</v>
      </c>
      <c r="F450" s="208" t="s">
        <v>282</v>
      </c>
      <c r="G450" s="206"/>
      <c r="H450" s="209">
        <v>-45.014000000000003</v>
      </c>
      <c r="I450" s="206"/>
      <c r="J450" s="206"/>
      <c r="K450" s="206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147</v>
      </c>
      <c r="AU450" s="214" t="s">
        <v>90</v>
      </c>
      <c r="AV450" s="14" t="s">
        <v>90</v>
      </c>
      <c r="AW450" s="14" t="s">
        <v>36</v>
      </c>
      <c r="AX450" s="14" t="s">
        <v>81</v>
      </c>
      <c r="AY450" s="214" t="s">
        <v>138</v>
      </c>
    </row>
    <row r="451" spans="2:51" s="16" customFormat="1">
      <c r="B451" s="234"/>
      <c r="C451" s="235"/>
      <c r="D451" s="197" t="s">
        <v>147</v>
      </c>
      <c r="E451" s="236" t="s">
        <v>1</v>
      </c>
      <c r="F451" s="237" t="s">
        <v>283</v>
      </c>
      <c r="G451" s="235"/>
      <c r="H451" s="238">
        <v>411.14299999999997</v>
      </c>
      <c r="I451" s="235"/>
      <c r="J451" s="235"/>
      <c r="K451" s="235"/>
      <c r="L451" s="239"/>
      <c r="M451" s="240"/>
      <c r="N451" s="241"/>
      <c r="O451" s="241"/>
      <c r="P451" s="241"/>
      <c r="Q451" s="241"/>
      <c r="R451" s="241"/>
      <c r="S451" s="241"/>
      <c r="T451" s="242"/>
      <c r="AT451" s="243" t="s">
        <v>147</v>
      </c>
      <c r="AU451" s="243" t="s">
        <v>90</v>
      </c>
      <c r="AV451" s="16" t="s">
        <v>157</v>
      </c>
      <c r="AW451" s="16" t="s">
        <v>36</v>
      </c>
      <c r="AX451" s="16" t="s">
        <v>81</v>
      </c>
      <c r="AY451" s="243" t="s">
        <v>138</v>
      </c>
    </row>
    <row r="452" spans="2:51" s="13" customFormat="1">
      <c r="B452" s="195"/>
      <c r="C452" s="196"/>
      <c r="D452" s="197" t="s">
        <v>147</v>
      </c>
      <c r="E452" s="198" t="s">
        <v>1</v>
      </c>
      <c r="F452" s="199" t="s">
        <v>284</v>
      </c>
      <c r="G452" s="196"/>
      <c r="H452" s="198" t="s">
        <v>1</v>
      </c>
      <c r="I452" s="196"/>
      <c r="J452" s="196"/>
      <c r="K452" s="196"/>
      <c r="L452" s="200"/>
      <c r="M452" s="201"/>
      <c r="N452" s="202"/>
      <c r="O452" s="202"/>
      <c r="P452" s="202"/>
      <c r="Q452" s="202"/>
      <c r="R452" s="202"/>
      <c r="S452" s="202"/>
      <c r="T452" s="203"/>
      <c r="AT452" s="204" t="s">
        <v>147</v>
      </c>
      <c r="AU452" s="204" t="s">
        <v>90</v>
      </c>
      <c r="AV452" s="13" t="s">
        <v>19</v>
      </c>
      <c r="AW452" s="13" t="s">
        <v>36</v>
      </c>
      <c r="AX452" s="13" t="s">
        <v>81</v>
      </c>
      <c r="AY452" s="204" t="s">
        <v>138</v>
      </c>
    </row>
    <row r="453" spans="2:51" s="14" customFormat="1">
      <c r="B453" s="205"/>
      <c r="C453" s="206"/>
      <c r="D453" s="197" t="s">
        <v>147</v>
      </c>
      <c r="E453" s="207" t="s">
        <v>1</v>
      </c>
      <c r="F453" s="208" t="s">
        <v>285</v>
      </c>
      <c r="G453" s="206"/>
      <c r="H453" s="209">
        <v>311.82100000000003</v>
      </c>
      <c r="I453" s="206"/>
      <c r="J453" s="206"/>
      <c r="K453" s="206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147</v>
      </c>
      <c r="AU453" s="214" t="s">
        <v>90</v>
      </c>
      <c r="AV453" s="14" t="s">
        <v>90</v>
      </c>
      <c r="AW453" s="14" t="s">
        <v>36</v>
      </c>
      <c r="AX453" s="14" t="s">
        <v>81</v>
      </c>
      <c r="AY453" s="214" t="s">
        <v>138</v>
      </c>
    </row>
    <row r="454" spans="2:51" s="14" customFormat="1">
      <c r="B454" s="205"/>
      <c r="C454" s="206"/>
      <c r="D454" s="197" t="s">
        <v>147</v>
      </c>
      <c r="E454" s="207" t="s">
        <v>1</v>
      </c>
      <c r="F454" s="208" t="s">
        <v>286</v>
      </c>
      <c r="G454" s="206"/>
      <c r="H454" s="209">
        <v>293.87</v>
      </c>
      <c r="I454" s="206"/>
      <c r="J454" s="206"/>
      <c r="K454" s="206"/>
      <c r="L454" s="210"/>
      <c r="M454" s="211"/>
      <c r="N454" s="212"/>
      <c r="O454" s="212"/>
      <c r="P454" s="212"/>
      <c r="Q454" s="212"/>
      <c r="R454" s="212"/>
      <c r="S454" s="212"/>
      <c r="T454" s="213"/>
      <c r="AT454" s="214" t="s">
        <v>147</v>
      </c>
      <c r="AU454" s="214" t="s">
        <v>90</v>
      </c>
      <c r="AV454" s="14" t="s">
        <v>90</v>
      </c>
      <c r="AW454" s="14" t="s">
        <v>36</v>
      </c>
      <c r="AX454" s="14" t="s">
        <v>81</v>
      </c>
      <c r="AY454" s="214" t="s">
        <v>138</v>
      </c>
    </row>
    <row r="455" spans="2:51" s="14" customFormat="1">
      <c r="B455" s="205"/>
      <c r="C455" s="206"/>
      <c r="D455" s="197" t="s">
        <v>147</v>
      </c>
      <c r="E455" s="207" t="s">
        <v>1</v>
      </c>
      <c r="F455" s="208" t="s">
        <v>287</v>
      </c>
      <c r="G455" s="206"/>
      <c r="H455" s="209">
        <v>54.606999999999999</v>
      </c>
      <c r="I455" s="206"/>
      <c r="J455" s="206"/>
      <c r="K455" s="206"/>
      <c r="L455" s="210"/>
      <c r="M455" s="211"/>
      <c r="N455" s="212"/>
      <c r="O455" s="212"/>
      <c r="P455" s="212"/>
      <c r="Q455" s="212"/>
      <c r="R455" s="212"/>
      <c r="S455" s="212"/>
      <c r="T455" s="213"/>
      <c r="AT455" s="214" t="s">
        <v>147</v>
      </c>
      <c r="AU455" s="214" t="s">
        <v>90</v>
      </c>
      <c r="AV455" s="14" t="s">
        <v>90</v>
      </c>
      <c r="AW455" s="14" t="s">
        <v>36</v>
      </c>
      <c r="AX455" s="14" t="s">
        <v>81</v>
      </c>
      <c r="AY455" s="214" t="s">
        <v>138</v>
      </c>
    </row>
    <row r="456" spans="2:51" s="14" customFormat="1" ht="22.5">
      <c r="B456" s="205"/>
      <c r="C456" s="206"/>
      <c r="D456" s="197" t="s">
        <v>147</v>
      </c>
      <c r="E456" s="207" t="s">
        <v>1</v>
      </c>
      <c r="F456" s="208" t="s">
        <v>288</v>
      </c>
      <c r="G456" s="206"/>
      <c r="H456" s="209">
        <v>-33.57</v>
      </c>
      <c r="I456" s="206"/>
      <c r="J456" s="206"/>
      <c r="K456" s="206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147</v>
      </c>
      <c r="AU456" s="214" t="s">
        <v>90</v>
      </c>
      <c r="AV456" s="14" t="s">
        <v>90</v>
      </c>
      <c r="AW456" s="14" t="s">
        <v>36</v>
      </c>
      <c r="AX456" s="14" t="s">
        <v>81</v>
      </c>
      <c r="AY456" s="214" t="s">
        <v>138</v>
      </c>
    </row>
    <row r="457" spans="2:51" s="14" customFormat="1" ht="33.75">
      <c r="B457" s="205"/>
      <c r="C457" s="206"/>
      <c r="D457" s="197" t="s">
        <v>147</v>
      </c>
      <c r="E457" s="207" t="s">
        <v>1</v>
      </c>
      <c r="F457" s="208" t="s">
        <v>289</v>
      </c>
      <c r="G457" s="206"/>
      <c r="H457" s="209">
        <v>-36.188000000000002</v>
      </c>
      <c r="I457" s="206"/>
      <c r="J457" s="206"/>
      <c r="K457" s="206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147</v>
      </c>
      <c r="AU457" s="214" t="s">
        <v>90</v>
      </c>
      <c r="AV457" s="14" t="s">
        <v>90</v>
      </c>
      <c r="AW457" s="14" t="s">
        <v>36</v>
      </c>
      <c r="AX457" s="14" t="s">
        <v>81</v>
      </c>
      <c r="AY457" s="214" t="s">
        <v>138</v>
      </c>
    </row>
    <row r="458" spans="2:51" s="14" customFormat="1">
      <c r="B458" s="205"/>
      <c r="C458" s="206"/>
      <c r="D458" s="197" t="s">
        <v>147</v>
      </c>
      <c r="E458" s="207" t="s">
        <v>1</v>
      </c>
      <c r="F458" s="208" t="s">
        <v>290</v>
      </c>
      <c r="G458" s="206"/>
      <c r="H458" s="209">
        <v>-34.625999999999998</v>
      </c>
      <c r="I458" s="206"/>
      <c r="J458" s="206"/>
      <c r="K458" s="206"/>
      <c r="L458" s="210"/>
      <c r="M458" s="211"/>
      <c r="N458" s="212"/>
      <c r="O458" s="212"/>
      <c r="P458" s="212"/>
      <c r="Q458" s="212"/>
      <c r="R458" s="212"/>
      <c r="S458" s="212"/>
      <c r="T458" s="213"/>
      <c r="AT458" s="214" t="s">
        <v>147</v>
      </c>
      <c r="AU458" s="214" t="s">
        <v>90</v>
      </c>
      <c r="AV458" s="14" t="s">
        <v>90</v>
      </c>
      <c r="AW458" s="14" t="s">
        <v>36</v>
      </c>
      <c r="AX458" s="14" t="s">
        <v>81</v>
      </c>
      <c r="AY458" s="214" t="s">
        <v>138</v>
      </c>
    </row>
    <row r="459" spans="2:51" s="14" customFormat="1">
      <c r="B459" s="205"/>
      <c r="C459" s="206"/>
      <c r="D459" s="197" t="s">
        <v>147</v>
      </c>
      <c r="E459" s="207" t="s">
        <v>1</v>
      </c>
      <c r="F459" s="208" t="s">
        <v>291</v>
      </c>
      <c r="G459" s="206"/>
      <c r="H459" s="209">
        <v>-34.625999999999998</v>
      </c>
      <c r="I459" s="206"/>
      <c r="J459" s="206"/>
      <c r="K459" s="206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147</v>
      </c>
      <c r="AU459" s="214" t="s">
        <v>90</v>
      </c>
      <c r="AV459" s="14" t="s">
        <v>90</v>
      </c>
      <c r="AW459" s="14" t="s">
        <v>36</v>
      </c>
      <c r="AX459" s="14" t="s">
        <v>81</v>
      </c>
      <c r="AY459" s="214" t="s">
        <v>138</v>
      </c>
    </row>
    <row r="460" spans="2:51" s="14" customFormat="1">
      <c r="B460" s="205"/>
      <c r="C460" s="206"/>
      <c r="D460" s="197" t="s">
        <v>147</v>
      </c>
      <c r="E460" s="207" t="s">
        <v>1</v>
      </c>
      <c r="F460" s="208" t="s">
        <v>292</v>
      </c>
      <c r="G460" s="206"/>
      <c r="H460" s="209">
        <v>-74.662000000000006</v>
      </c>
      <c r="I460" s="206"/>
      <c r="J460" s="206"/>
      <c r="K460" s="206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147</v>
      </c>
      <c r="AU460" s="214" t="s">
        <v>90</v>
      </c>
      <c r="AV460" s="14" t="s">
        <v>90</v>
      </c>
      <c r="AW460" s="14" t="s">
        <v>36</v>
      </c>
      <c r="AX460" s="14" t="s">
        <v>81</v>
      </c>
      <c r="AY460" s="214" t="s">
        <v>138</v>
      </c>
    </row>
    <row r="461" spans="2:51" s="16" customFormat="1">
      <c r="B461" s="234"/>
      <c r="C461" s="235"/>
      <c r="D461" s="197" t="s">
        <v>147</v>
      </c>
      <c r="E461" s="236" t="s">
        <v>1</v>
      </c>
      <c r="F461" s="237" t="s">
        <v>293</v>
      </c>
      <c r="G461" s="235"/>
      <c r="H461" s="238">
        <v>446.62599999999998</v>
      </c>
      <c r="I461" s="235"/>
      <c r="J461" s="235"/>
      <c r="K461" s="235"/>
      <c r="L461" s="239"/>
      <c r="M461" s="240"/>
      <c r="N461" s="241"/>
      <c r="O461" s="241"/>
      <c r="P461" s="241"/>
      <c r="Q461" s="241"/>
      <c r="R461" s="241"/>
      <c r="S461" s="241"/>
      <c r="T461" s="242"/>
      <c r="AT461" s="243" t="s">
        <v>147</v>
      </c>
      <c r="AU461" s="243" t="s">
        <v>90</v>
      </c>
      <c r="AV461" s="16" t="s">
        <v>157</v>
      </c>
      <c r="AW461" s="16" t="s">
        <v>36</v>
      </c>
      <c r="AX461" s="16" t="s">
        <v>81</v>
      </c>
      <c r="AY461" s="243" t="s">
        <v>138</v>
      </c>
    </row>
    <row r="462" spans="2:51" s="13" customFormat="1">
      <c r="B462" s="195"/>
      <c r="C462" s="196"/>
      <c r="D462" s="197" t="s">
        <v>147</v>
      </c>
      <c r="E462" s="198" t="s">
        <v>1</v>
      </c>
      <c r="F462" s="199" t="s">
        <v>294</v>
      </c>
      <c r="G462" s="196"/>
      <c r="H462" s="198" t="s">
        <v>1</v>
      </c>
      <c r="I462" s="196"/>
      <c r="J462" s="196"/>
      <c r="K462" s="196"/>
      <c r="L462" s="200"/>
      <c r="M462" s="201"/>
      <c r="N462" s="202"/>
      <c r="O462" s="202"/>
      <c r="P462" s="202"/>
      <c r="Q462" s="202"/>
      <c r="R462" s="202"/>
      <c r="S462" s="202"/>
      <c r="T462" s="203"/>
      <c r="AT462" s="204" t="s">
        <v>147</v>
      </c>
      <c r="AU462" s="204" t="s">
        <v>90</v>
      </c>
      <c r="AV462" s="13" t="s">
        <v>19</v>
      </c>
      <c r="AW462" s="13" t="s">
        <v>36</v>
      </c>
      <c r="AX462" s="13" t="s">
        <v>81</v>
      </c>
      <c r="AY462" s="204" t="s">
        <v>138</v>
      </c>
    </row>
    <row r="463" spans="2:51" s="14" customFormat="1">
      <c r="B463" s="205"/>
      <c r="C463" s="206"/>
      <c r="D463" s="197" t="s">
        <v>147</v>
      </c>
      <c r="E463" s="207" t="s">
        <v>1</v>
      </c>
      <c r="F463" s="208" t="s">
        <v>295</v>
      </c>
      <c r="G463" s="206"/>
      <c r="H463" s="209">
        <v>282.12400000000002</v>
      </c>
      <c r="I463" s="206"/>
      <c r="J463" s="206"/>
      <c r="K463" s="206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147</v>
      </c>
      <c r="AU463" s="214" t="s">
        <v>90</v>
      </c>
      <c r="AV463" s="14" t="s">
        <v>90</v>
      </c>
      <c r="AW463" s="14" t="s">
        <v>36</v>
      </c>
      <c r="AX463" s="14" t="s">
        <v>81</v>
      </c>
      <c r="AY463" s="214" t="s">
        <v>138</v>
      </c>
    </row>
    <row r="464" spans="2:51" s="14" customFormat="1">
      <c r="B464" s="205"/>
      <c r="C464" s="206"/>
      <c r="D464" s="197" t="s">
        <v>147</v>
      </c>
      <c r="E464" s="207" t="s">
        <v>1</v>
      </c>
      <c r="F464" s="208" t="s">
        <v>297</v>
      </c>
      <c r="G464" s="206"/>
      <c r="H464" s="209">
        <v>-2.0070000000000001</v>
      </c>
      <c r="I464" s="206"/>
      <c r="J464" s="206"/>
      <c r="K464" s="206"/>
      <c r="L464" s="210"/>
      <c r="M464" s="211"/>
      <c r="N464" s="212"/>
      <c r="O464" s="212"/>
      <c r="P464" s="212"/>
      <c r="Q464" s="212"/>
      <c r="R464" s="212"/>
      <c r="S464" s="212"/>
      <c r="T464" s="213"/>
      <c r="AT464" s="214" t="s">
        <v>147</v>
      </c>
      <c r="AU464" s="214" t="s">
        <v>90</v>
      </c>
      <c r="AV464" s="14" t="s">
        <v>90</v>
      </c>
      <c r="AW464" s="14" t="s">
        <v>36</v>
      </c>
      <c r="AX464" s="14" t="s">
        <v>81</v>
      </c>
      <c r="AY464" s="214" t="s">
        <v>138</v>
      </c>
    </row>
    <row r="465" spans="2:51" s="14" customFormat="1" ht="22.5">
      <c r="B465" s="205"/>
      <c r="C465" s="206"/>
      <c r="D465" s="197" t="s">
        <v>147</v>
      </c>
      <c r="E465" s="207" t="s">
        <v>1</v>
      </c>
      <c r="F465" s="208" t="s">
        <v>298</v>
      </c>
      <c r="G465" s="206"/>
      <c r="H465" s="209">
        <v>-8.5329999999999995</v>
      </c>
      <c r="I465" s="206"/>
      <c r="J465" s="206"/>
      <c r="K465" s="206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147</v>
      </c>
      <c r="AU465" s="214" t="s">
        <v>90</v>
      </c>
      <c r="AV465" s="14" t="s">
        <v>90</v>
      </c>
      <c r="AW465" s="14" t="s">
        <v>36</v>
      </c>
      <c r="AX465" s="14" t="s">
        <v>81</v>
      </c>
      <c r="AY465" s="214" t="s">
        <v>138</v>
      </c>
    </row>
    <row r="466" spans="2:51" s="14" customFormat="1" ht="22.5">
      <c r="B466" s="205"/>
      <c r="C466" s="206"/>
      <c r="D466" s="197" t="s">
        <v>147</v>
      </c>
      <c r="E466" s="207" t="s">
        <v>1</v>
      </c>
      <c r="F466" s="208" t="s">
        <v>465</v>
      </c>
      <c r="G466" s="206"/>
      <c r="H466" s="209">
        <v>-18.442</v>
      </c>
      <c r="I466" s="206"/>
      <c r="J466" s="206"/>
      <c r="K466" s="206"/>
      <c r="L466" s="210"/>
      <c r="M466" s="211"/>
      <c r="N466" s="212"/>
      <c r="O466" s="212"/>
      <c r="P466" s="212"/>
      <c r="Q466" s="212"/>
      <c r="R466" s="212"/>
      <c r="S466" s="212"/>
      <c r="T466" s="213"/>
      <c r="AT466" s="214" t="s">
        <v>147</v>
      </c>
      <c r="AU466" s="214" t="s">
        <v>90</v>
      </c>
      <c r="AV466" s="14" t="s">
        <v>90</v>
      </c>
      <c r="AW466" s="14" t="s">
        <v>36</v>
      </c>
      <c r="AX466" s="14" t="s">
        <v>81</v>
      </c>
      <c r="AY466" s="214" t="s">
        <v>138</v>
      </c>
    </row>
    <row r="467" spans="2:51" s="14" customFormat="1">
      <c r="B467" s="205"/>
      <c r="C467" s="206"/>
      <c r="D467" s="197" t="s">
        <v>147</v>
      </c>
      <c r="E467" s="207" t="s">
        <v>1</v>
      </c>
      <c r="F467" s="208" t="s">
        <v>300</v>
      </c>
      <c r="G467" s="206"/>
      <c r="H467" s="209">
        <v>-12.754</v>
      </c>
      <c r="I467" s="206"/>
      <c r="J467" s="206"/>
      <c r="K467" s="206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147</v>
      </c>
      <c r="AU467" s="214" t="s">
        <v>90</v>
      </c>
      <c r="AV467" s="14" t="s">
        <v>90</v>
      </c>
      <c r="AW467" s="14" t="s">
        <v>36</v>
      </c>
      <c r="AX467" s="14" t="s">
        <v>81</v>
      </c>
      <c r="AY467" s="214" t="s">
        <v>138</v>
      </c>
    </row>
    <row r="468" spans="2:51" s="16" customFormat="1">
      <c r="B468" s="234"/>
      <c r="C468" s="235"/>
      <c r="D468" s="197" t="s">
        <v>147</v>
      </c>
      <c r="E468" s="236" t="s">
        <v>1</v>
      </c>
      <c r="F468" s="237" t="s">
        <v>301</v>
      </c>
      <c r="G468" s="235"/>
      <c r="H468" s="238">
        <v>240.38800000000001</v>
      </c>
      <c r="I468" s="235"/>
      <c r="J468" s="235"/>
      <c r="K468" s="235"/>
      <c r="L468" s="239"/>
      <c r="M468" s="240"/>
      <c r="N468" s="241"/>
      <c r="O468" s="241"/>
      <c r="P468" s="241"/>
      <c r="Q468" s="241"/>
      <c r="R468" s="241"/>
      <c r="S468" s="241"/>
      <c r="T468" s="242"/>
      <c r="AT468" s="243" t="s">
        <v>147</v>
      </c>
      <c r="AU468" s="243" t="s">
        <v>90</v>
      </c>
      <c r="AV468" s="16" t="s">
        <v>157</v>
      </c>
      <c r="AW468" s="16" t="s">
        <v>36</v>
      </c>
      <c r="AX468" s="16" t="s">
        <v>81</v>
      </c>
      <c r="AY468" s="243" t="s">
        <v>138</v>
      </c>
    </row>
    <row r="469" spans="2:51" s="13" customFormat="1">
      <c r="B469" s="195"/>
      <c r="C469" s="196"/>
      <c r="D469" s="197" t="s">
        <v>147</v>
      </c>
      <c r="E469" s="198" t="s">
        <v>1</v>
      </c>
      <c r="F469" s="199" t="s">
        <v>302</v>
      </c>
      <c r="G469" s="196"/>
      <c r="H469" s="198" t="s">
        <v>1</v>
      </c>
      <c r="I469" s="196"/>
      <c r="J469" s="196"/>
      <c r="K469" s="196"/>
      <c r="L469" s="200"/>
      <c r="M469" s="201"/>
      <c r="N469" s="202"/>
      <c r="O469" s="202"/>
      <c r="P469" s="202"/>
      <c r="Q469" s="202"/>
      <c r="R469" s="202"/>
      <c r="S469" s="202"/>
      <c r="T469" s="203"/>
      <c r="AT469" s="204" t="s">
        <v>147</v>
      </c>
      <c r="AU469" s="204" t="s">
        <v>90</v>
      </c>
      <c r="AV469" s="13" t="s">
        <v>19</v>
      </c>
      <c r="AW469" s="13" t="s">
        <v>36</v>
      </c>
      <c r="AX469" s="13" t="s">
        <v>81</v>
      </c>
      <c r="AY469" s="204" t="s">
        <v>138</v>
      </c>
    </row>
    <row r="470" spans="2:51" s="14" customFormat="1">
      <c r="B470" s="205"/>
      <c r="C470" s="206"/>
      <c r="D470" s="197" t="s">
        <v>147</v>
      </c>
      <c r="E470" s="207" t="s">
        <v>1</v>
      </c>
      <c r="F470" s="208" t="s">
        <v>303</v>
      </c>
      <c r="G470" s="206"/>
      <c r="H470" s="209">
        <v>283.00799999999998</v>
      </c>
      <c r="I470" s="206"/>
      <c r="J470" s="206"/>
      <c r="K470" s="206"/>
      <c r="L470" s="210"/>
      <c r="M470" s="211"/>
      <c r="N470" s="212"/>
      <c r="O470" s="212"/>
      <c r="P470" s="212"/>
      <c r="Q470" s="212"/>
      <c r="R470" s="212"/>
      <c r="S470" s="212"/>
      <c r="T470" s="213"/>
      <c r="AT470" s="214" t="s">
        <v>147</v>
      </c>
      <c r="AU470" s="214" t="s">
        <v>90</v>
      </c>
      <c r="AV470" s="14" t="s">
        <v>90</v>
      </c>
      <c r="AW470" s="14" t="s">
        <v>36</v>
      </c>
      <c r="AX470" s="14" t="s">
        <v>81</v>
      </c>
      <c r="AY470" s="214" t="s">
        <v>138</v>
      </c>
    </row>
    <row r="471" spans="2:51" s="14" customFormat="1" ht="33.75">
      <c r="B471" s="205"/>
      <c r="C471" s="206"/>
      <c r="D471" s="197" t="s">
        <v>147</v>
      </c>
      <c r="E471" s="207" t="s">
        <v>1</v>
      </c>
      <c r="F471" s="208" t="s">
        <v>305</v>
      </c>
      <c r="G471" s="206"/>
      <c r="H471" s="209">
        <v>-35.665999999999997</v>
      </c>
      <c r="I471" s="206"/>
      <c r="J471" s="206"/>
      <c r="K471" s="206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147</v>
      </c>
      <c r="AU471" s="214" t="s">
        <v>90</v>
      </c>
      <c r="AV471" s="14" t="s">
        <v>90</v>
      </c>
      <c r="AW471" s="14" t="s">
        <v>36</v>
      </c>
      <c r="AX471" s="14" t="s">
        <v>81</v>
      </c>
      <c r="AY471" s="214" t="s">
        <v>138</v>
      </c>
    </row>
    <row r="472" spans="2:51" s="14" customFormat="1">
      <c r="B472" s="205"/>
      <c r="C472" s="206"/>
      <c r="D472" s="197" t="s">
        <v>147</v>
      </c>
      <c r="E472" s="207" t="s">
        <v>1</v>
      </c>
      <c r="F472" s="208" t="s">
        <v>306</v>
      </c>
      <c r="G472" s="206"/>
      <c r="H472" s="209">
        <v>-25.074999999999999</v>
      </c>
      <c r="I472" s="206"/>
      <c r="J472" s="206"/>
      <c r="K472" s="206"/>
      <c r="L472" s="210"/>
      <c r="M472" s="211"/>
      <c r="N472" s="212"/>
      <c r="O472" s="212"/>
      <c r="P472" s="212"/>
      <c r="Q472" s="212"/>
      <c r="R472" s="212"/>
      <c r="S472" s="212"/>
      <c r="T472" s="213"/>
      <c r="AT472" s="214" t="s">
        <v>147</v>
      </c>
      <c r="AU472" s="214" t="s">
        <v>90</v>
      </c>
      <c r="AV472" s="14" t="s">
        <v>90</v>
      </c>
      <c r="AW472" s="14" t="s">
        <v>36</v>
      </c>
      <c r="AX472" s="14" t="s">
        <v>81</v>
      </c>
      <c r="AY472" s="214" t="s">
        <v>138</v>
      </c>
    </row>
    <row r="473" spans="2:51" s="14" customFormat="1" ht="22.5">
      <c r="B473" s="205"/>
      <c r="C473" s="206"/>
      <c r="D473" s="197" t="s">
        <v>147</v>
      </c>
      <c r="E473" s="207" t="s">
        <v>1</v>
      </c>
      <c r="F473" s="208" t="s">
        <v>466</v>
      </c>
      <c r="G473" s="206"/>
      <c r="H473" s="209">
        <v>-22.887</v>
      </c>
      <c r="I473" s="206"/>
      <c r="J473" s="206"/>
      <c r="K473" s="206"/>
      <c r="L473" s="210"/>
      <c r="M473" s="211"/>
      <c r="N473" s="212"/>
      <c r="O473" s="212"/>
      <c r="P473" s="212"/>
      <c r="Q473" s="212"/>
      <c r="R473" s="212"/>
      <c r="S473" s="212"/>
      <c r="T473" s="213"/>
      <c r="AT473" s="214" t="s">
        <v>147</v>
      </c>
      <c r="AU473" s="214" t="s">
        <v>90</v>
      </c>
      <c r="AV473" s="14" t="s">
        <v>90</v>
      </c>
      <c r="AW473" s="14" t="s">
        <v>36</v>
      </c>
      <c r="AX473" s="14" t="s">
        <v>81</v>
      </c>
      <c r="AY473" s="214" t="s">
        <v>138</v>
      </c>
    </row>
    <row r="474" spans="2:51" s="14" customFormat="1">
      <c r="B474" s="205"/>
      <c r="C474" s="206"/>
      <c r="D474" s="197" t="s">
        <v>147</v>
      </c>
      <c r="E474" s="207" t="s">
        <v>1</v>
      </c>
      <c r="F474" s="208" t="s">
        <v>308</v>
      </c>
      <c r="G474" s="206"/>
      <c r="H474" s="209">
        <v>-15.503</v>
      </c>
      <c r="I474" s="206"/>
      <c r="J474" s="206"/>
      <c r="K474" s="206"/>
      <c r="L474" s="210"/>
      <c r="M474" s="211"/>
      <c r="N474" s="212"/>
      <c r="O474" s="212"/>
      <c r="P474" s="212"/>
      <c r="Q474" s="212"/>
      <c r="R474" s="212"/>
      <c r="S474" s="212"/>
      <c r="T474" s="213"/>
      <c r="AT474" s="214" t="s">
        <v>147</v>
      </c>
      <c r="AU474" s="214" t="s">
        <v>90</v>
      </c>
      <c r="AV474" s="14" t="s">
        <v>90</v>
      </c>
      <c r="AW474" s="14" t="s">
        <v>36</v>
      </c>
      <c r="AX474" s="14" t="s">
        <v>81</v>
      </c>
      <c r="AY474" s="214" t="s">
        <v>138</v>
      </c>
    </row>
    <row r="475" spans="2:51" s="16" customFormat="1">
      <c r="B475" s="234"/>
      <c r="C475" s="235"/>
      <c r="D475" s="197" t="s">
        <v>147</v>
      </c>
      <c r="E475" s="236" t="s">
        <v>1</v>
      </c>
      <c r="F475" s="237" t="s">
        <v>309</v>
      </c>
      <c r="G475" s="235"/>
      <c r="H475" s="238">
        <v>183.87700000000001</v>
      </c>
      <c r="I475" s="235"/>
      <c r="J475" s="235"/>
      <c r="K475" s="235"/>
      <c r="L475" s="239"/>
      <c r="M475" s="240"/>
      <c r="N475" s="241"/>
      <c r="O475" s="241"/>
      <c r="P475" s="241"/>
      <c r="Q475" s="241"/>
      <c r="R475" s="241"/>
      <c r="S475" s="241"/>
      <c r="T475" s="242"/>
      <c r="AT475" s="243" t="s">
        <v>147</v>
      </c>
      <c r="AU475" s="243" t="s">
        <v>90</v>
      </c>
      <c r="AV475" s="16" t="s">
        <v>157</v>
      </c>
      <c r="AW475" s="16" t="s">
        <v>36</v>
      </c>
      <c r="AX475" s="16" t="s">
        <v>81</v>
      </c>
      <c r="AY475" s="243" t="s">
        <v>138</v>
      </c>
    </row>
    <row r="476" spans="2:51" s="13" customFormat="1">
      <c r="B476" s="195"/>
      <c r="C476" s="196"/>
      <c r="D476" s="197" t="s">
        <v>147</v>
      </c>
      <c r="E476" s="198" t="s">
        <v>1</v>
      </c>
      <c r="F476" s="199" t="s">
        <v>467</v>
      </c>
      <c r="G476" s="196"/>
      <c r="H476" s="198" t="s">
        <v>1</v>
      </c>
      <c r="I476" s="196"/>
      <c r="J476" s="196"/>
      <c r="K476" s="196"/>
      <c r="L476" s="200"/>
      <c r="M476" s="201"/>
      <c r="N476" s="202"/>
      <c r="O476" s="202"/>
      <c r="P476" s="202"/>
      <c r="Q476" s="202"/>
      <c r="R476" s="202"/>
      <c r="S476" s="202"/>
      <c r="T476" s="203"/>
      <c r="AT476" s="204" t="s">
        <v>147</v>
      </c>
      <c r="AU476" s="204" t="s">
        <v>90</v>
      </c>
      <c r="AV476" s="13" t="s">
        <v>19</v>
      </c>
      <c r="AW476" s="13" t="s">
        <v>36</v>
      </c>
      <c r="AX476" s="13" t="s">
        <v>81</v>
      </c>
      <c r="AY476" s="204" t="s">
        <v>138</v>
      </c>
    </row>
    <row r="477" spans="2:51" s="13" customFormat="1">
      <c r="B477" s="195"/>
      <c r="C477" s="196"/>
      <c r="D477" s="197" t="s">
        <v>147</v>
      </c>
      <c r="E477" s="198" t="s">
        <v>1</v>
      </c>
      <c r="F477" s="199" t="s">
        <v>277</v>
      </c>
      <c r="G477" s="196"/>
      <c r="H477" s="198" t="s">
        <v>1</v>
      </c>
      <c r="I477" s="196"/>
      <c r="J477" s="196"/>
      <c r="K477" s="196"/>
      <c r="L477" s="200"/>
      <c r="M477" s="201"/>
      <c r="N477" s="202"/>
      <c r="O477" s="202"/>
      <c r="P477" s="202"/>
      <c r="Q477" s="202"/>
      <c r="R477" s="202"/>
      <c r="S477" s="202"/>
      <c r="T477" s="203"/>
      <c r="AT477" s="204" t="s">
        <v>147</v>
      </c>
      <c r="AU477" s="204" t="s">
        <v>90</v>
      </c>
      <c r="AV477" s="13" t="s">
        <v>19</v>
      </c>
      <c r="AW477" s="13" t="s">
        <v>36</v>
      </c>
      <c r="AX477" s="13" t="s">
        <v>81</v>
      </c>
      <c r="AY477" s="204" t="s">
        <v>138</v>
      </c>
    </row>
    <row r="478" spans="2:51" s="14" customFormat="1" ht="22.5">
      <c r="B478" s="205"/>
      <c r="C478" s="206"/>
      <c r="D478" s="197" t="s">
        <v>147</v>
      </c>
      <c r="E478" s="207" t="s">
        <v>1</v>
      </c>
      <c r="F478" s="208" t="s">
        <v>314</v>
      </c>
      <c r="G478" s="206"/>
      <c r="H478" s="209">
        <v>16.974</v>
      </c>
      <c r="I478" s="206"/>
      <c r="J478" s="206"/>
      <c r="K478" s="206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147</v>
      </c>
      <c r="AU478" s="214" t="s">
        <v>90</v>
      </c>
      <c r="AV478" s="14" t="s">
        <v>90</v>
      </c>
      <c r="AW478" s="14" t="s">
        <v>36</v>
      </c>
      <c r="AX478" s="14" t="s">
        <v>81</v>
      </c>
      <c r="AY478" s="214" t="s">
        <v>138</v>
      </c>
    </row>
    <row r="479" spans="2:51" s="14" customFormat="1" ht="22.5">
      <c r="B479" s="205"/>
      <c r="C479" s="206"/>
      <c r="D479" s="197" t="s">
        <v>147</v>
      </c>
      <c r="E479" s="207" t="s">
        <v>1</v>
      </c>
      <c r="F479" s="208" t="s">
        <v>315</v>
      </c>
      <c r="G479" s="206"/>
      <c r="H479" s="209">
        <v>26.808</v>
      </c>
      <c r="I479" s="206"/>
      <c r="J479" s="206"/>
      <c r="K479" s="206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147</v>
      </c>
      <c r="AU479" s="214" t="s">
        <v>90</v>
      </c>
      <c r="AV479" s="14" t="s">
        <v>90</v>
      </c>
      <c r="AW479" s="14" t="s">
        <v>36</v>
      </c>
      <c r="AX479" s="14" t="s">
        <v>81</v>
      </c>
      <c r="AY479" s="214" t="s">
        <v>138</v>
      </c>
    </row>
    <row r="480" spans="2:51" s="14" customFormat="1" ht="22.5">
      <c r="B480" s="205"/>
      <c r="C480" s="206"/>
      <c r="D480" s="197" t="s">
        <v>147</v>
      </c>
      <c r="E480" s="207" t="s">
        <v>1</v>
      </c>
      <c r="F480" s="208" t="s">
        <v>468</v>
      </c>
      <c r="G480" s="206"/>
      <c r="H480" s="209">
        <v>24.024000000000001</v>
      </c>
      <c r="I480" s="206"/>
      <c r="J480" s="206"/>
      <c r="K480" s="206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147</v>
      </c>
      <c r="AU480" s="214" t="s">
        <v>90</v>
      </c>
      <c r="AV480" s="14" t="s">
        <v>90</v>
      </c>
      <c r="AW480" s="14" t="s">
        <v>36</v>
      </c>
      <c r="AX480" s="14" t="s">
        <v>81</v>
      </c>
      <c r="AY480" s="214" t="s">
        <v>138</v>
      </c>
    </row>
    <row r="481" spans="2:51" s="14" customFormat="1">
      <c r="B481" s="205"/>
      <c r="C481" s="206"/>
      <c r="D481" s="197" t="s">
        <v>147</v>
      </c>
      <c r="E481" s="207" t="s">
        <v>1</v>
      </c>
      <c r="F481" s="208" t="s">
        <v>316</v>
      </c>
      <c r="G481" s="206"/>
      <c r="H481" s="209">
        <v>29.094000000000001</v>
      </c>
      <c r="I481" s="206"/>
      <c r="J481" s="206"/>
      <c r="K481" s="206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147</v>
      </c>
      <c r="AU481" s="214" t="s">
        <v>90</v>
      </c>
      <c r="AV481" s="14" t="s">
        <v>90</v>
      </c>
      <c r="AW481" s="14" t="s">
        <v>36</v>
      </c>
      <c r="AX481" s="14" t="s">
        <v>81</v>
      </c>
      <c r="AY481" s="214" t="s">
        <v>138</v>
      </c>
    </row>
    <row r="482" spans="2:51" s="16" customFormat="1">
      <c r="B482" s="234"/>
      <c r="C482" s="235"/>
      <c r="D482" s="197" t="s">
        <v>147</v>
      </c>
      <c r="E482" s="236" t="s">
        <v>1</v>
      </c>
      <c r="F482" s="237" t="s">
        <v>283</v>
      </c>
      <c r="G482" s="235"/>
      <c r="H482" s="238">
        <v>96.9</v>
      </c>
      <c r="I482" s="235"/>
      <c r="J482" s="235"/>
      <c r="K482" s="235"/>
      <c r="L482" s="239"/>
      <c r="M482" s="240"/>
      <c r="N482" s="241"/>
      <c r="O482" s="241"/>
      <c r="P482" s="241"/>
      <c r="Q482" s="241"/>
      <c r="R482" s="241"/>
      <c r="S482" s="241"/>
      <c r="T482" s="242"/>
      <c r="AT482" s="243" t="s">
        <v>147</v>
      </c>
      <c r="AU482" s="243" t="s">
        <v>90</v>
      </c>
      <c r="AV482" s="16" t="s">
        <v>157</v>
      </c>
      <c r="AW482" s="16" t="s">
        <v>36</v>
      </c>
      <c r="AX482" s="16" t="s">
        <v>81</v>
      </c>
      <c r="AY482" s="243" t="s">
        <v>138</v>
      </c>
    </row>
    <row r="483" spans="2:51" s="13" customFormat="1">
      <c r="B483" s="195"/>
      <c r="C483" s="196"/>
      <c r="D483" s="197" t="s">
        <v>147</v>
      </c>
      <c r="E483" s="198" t="s">
        <v>1</v>
      </c>
      <c r="F483" s="199" t="s">
        <v>284</v>
      </c>
      <c r="G483" s="196"/>
      <c r="H483" s="198" t="s">
        <v>1</v>
      </c>
      <c r="I483" s="196"/>
      <c r="J483" s="196"/>
      <c r="K483" s="196"/>
      <c r="L483" s="200"/>
      <c r="M483" s="201"/>
      <c r="N483" s="202"/>
      <c r="O483" s="202"/>
      <c r="P483" s="202"/>
      <c r="Q483" s="202"/>
      <c r="R483" s="202"/>
      <c r="S483" s="202"/>
      <c r="T483" s="203"/>
      <c r="AT483" s="204" t="s">
        <v>147</v>
      </c>
      <c r="AU483" s="204" t="s">
        <v>90</v>
      </c>
      <c r="AV483" s="13" t="s">
        <v>19</v>
      </c>
      <c r="AW483" s="13" t="s">
        <v>36</v>
      </c>
      <c r="AX483" s="13" t="s">
        <v>81</v>
      </c>
      <c r="AY483" s="204" t="s">
        <v>138</v>
      </c>
    </row>
    <row r="484" spans="2:51" s="14" customFormat="1" ht="22.5">
      <c r="B484" s="205"/>
      <c r="C484" s="206"/>
      <c r="D484" s="197" t="s">
        <v>147</v>
      </c>
      <c r="E484" s="207" t="s">
        <v>1</v>
      </c>
      <c r="F484" s="208" t="s">
        <v>317</v>
      </c>
      <c r="G484" s="206"/>
      <c r="H484" s="209">
        <v>22.751999999999999</v>
      </c>
      <c r="I484" s="206"/>
      <c r="J484" s="206"/>
      <c r="K484" s="206"/>
      <c r="L484" s="210"/>
      <c r="M484" s="211"/>
      <c r="N484" s="212"/>
      <c r="O484" s="212"/>
      <c r="P484" s="212"/>
      <c r="Q484" s="212"/>
      <c r="R484" s="212"/>
      <c r="S484" s="212"/>
      <c r="T484" s="213"/>
      <c r="AT484" s="214" t="s">
        <v>147</v>
      </c>
      <c r="AU484" s="214" t="s">
        <v>90</v>
      </c>
      <c r="AV484" s="14" t="s">
        <v>90</v>
      </c>
      <c r="AW484" s="14" t="s">
        <v>36</v>
      </c>
      <c r="AX484" s="14" t="s">
        <v>81</v>
      </c>
      <c r="AY484" s="214" t="s">
        <v>138</v>
      </c>
    </row>
    <row r="485" spans="2:51" s="14" customFormat="1">
      <c r="B485" s="205"/>
      <c r="C485" s="206"/>
      <c r="D485" s="197" t="s">
        <v>147</v>
      </c>
      <c r="E485" s="207" t="s">
        <v>1</v>
      </c>
      <c r="F485" s="208" t="s">
        <v>318</v>
      </c>
      <c r="G485" s="206"/>
      <c r="H485" s="209">
        <v>22.38</v>
      </c>
      <c r="I485" s="206"/>
      <c r="J485" s="206"/>
      <c r="K485" s="206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147</v>
      </c>
      <c r="AU485" s="214" t="s">
        <v>90</v>
      </c>
      <c r="AV485" s="14" t="s">
        <v>90</v>
      </c>
      <c r="AW485" s="14" t="s">
        <v>36</v>
      </c>
      <c r="AX485" s="14" t="s">
        <v>81</v>
      </c>
      <c r="AY485" s="214" t="s">
        <v>138</v>
      </c>
    </row>
    <row r="486" spans="2:51" s="14" customFormat="1">
      <c r="B486" s="205"/>
      <c r="C486" s="206"/>
      <c r="D486" s="197" t="s">
        <v>147</v>
      </c>
      <c r="E486" s="207" t="s">
        <v>1</v>
      </c>
      <c r="F486" s="208" t="s">
        <v>469</v>
      </c>
      <c r="G486" s="206"/>
      <c r="H486" s="209">
        <v>22.38</v>
      </c>
      <c r="I486" s="206"/>
      <c r="J486" s="206"/>
      <c r="K486" s="206"/>
      <c r="L486" s="210"/>
      <c r="M486" s="211"/>
      <c r="N486" s="212"/>
      <c r="O486" s="212"/>
      <c r="P486" s="212"/>
      <c r="Q486" s="212"/>
      <c r="R486" s="212"/>
      <c r="S486" s="212"/>
      <c r="T486" s="213"/>
      <c r="AT486" s="214" t="s">
        <v>147</v>
      </c>
      <c r="AU486" s="214" t="s">
        <v>90</v>
      </c>
      <c r="AV486" s="14" t="s">
        <v>90</v>
      </c>
      <c r="AW486" s="14" t="s">
        <v>36</v>
      </c>
      <c r="AX486" s="14" t="s">
        <v>81</v>
      </c>
      <c r="AY486" s="214" t="s">
        <v>138</v>
      </c>
    </row>
    <row r="487" spans="2:51" s="14" customFormat="1">
      <c r="B487" s="205"/>
      <c r="C487" s="206"/>
      <c r="D487" s="197" t="s">
        <v>147</v>
      </c>
      <c r="E487" s="207" t="s">
        <v>1</v>
      </c>
      <c r="F487" s="208" t="s">
        <v>319</v>
      </c>
      <c r="G487" s="206"/>
      <c r="H487" s="209">
        <v>29.988</v>
      </c>
      <c r="I487" s="206"/>
      <c r="J487" s="206"/>
      <c r="K487" s="206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147</v>
      </c>
      <c r="AU487" s="214" t="s">
        <v>90</v>
      </c>
      <c r="AV487" s="14" t="s">
        <v>90</v>
      </c>
      <c r="AW487" s="14" t="s">
        <v>36</v>
      </c>
      <c r="AX487" s="14" t="s">
        <v>81</v>
      </c>
      <c r="AY487" s="214" t="s">
        <v>138</v>
      </c>
    </row>
    <row r="488" spans="2:51" s="16" customFormat="1">
      <c r="B488" s="234"/>
      <c r="C488" s="235"/>
      <c r="D488" s="197" t="s">
        <v>147</v>
      </c>
      <c r="E488" s="236" t="s">
        <v>1</v>
      </c>
      <c r="F488" s="237" t="s">
        <v>293</v>
      </c>
      <c r="G488" s="235"/>
      <c r="H488" s="238">
        <v>97.5</v>
      </c>
      <c r="I488" s="235"/>
      <c r="J488" s="235"/>
      <c r="K488" s="235"/>
      <c r="L488" s="239"/>
      <c r="M488" s="240"/>
      <c r="N488" s="241"/>
      <c r="O488" s="241"/>
      <c r="P488" s="241"/>
      <c r="Q488" s="241"/>
      <c r="R488" s="241"/>
      <c r="S488" s="241"/>
      <c r="T488" s="242"/>
      <c r="AT488" s="243" t="s">
        <v>147</v>
      </c>
      <c r="AU488" s="243" t="s">
        <v>90</v>
      </c>
      <c r="AV488" s="16" t="s">
        <v>157</v>
      </c>
      <c r="AW488" s="16" t="s">
        <v>36</v>
      </c>
      <c r="AX488" s="16" t="s">
        <v>81</v>
      </c>
      <c r="AY488" s="243" t="s">
        <v>138</v>
      </c>
    </row>
    <row r="489" spans="2:51" s="13" customFormat="1">
      <c r="B489" s="195"/>
      <c r="C489" s="196"/>
      <c r="D489" s="197" t="s">
        <v>147</v>
      </c>
      <c r="E489" s="198" t="s">
        <v>1</v>
      </c>
      <c r="F489" s="199" t="s">
        <v>294</v>
      </c>
      <c r="G489" s="196"/>
      <c r="H489" s="198" t="s">
        <v>1</v>
      </c>
      <c r="I489" s="196"/>
      <c r="J489" s="196"/>
      <c r="K489" s="196"/>
      <c r="L489" s="200"/>
      <c r="M489" s="201"/>
      <c r="N489" s="202"/>
      <c r="O489" s="202"/>
      <c r="P489" s="202"/>
      <c r="Q489" s="202"/>
      <c r="R489" s="202"/>
      <c r="S489" s="202"/>
      <c r="T489" s="203"/>
      <c r="AT489" s="204" t="s">
        <v>147</v>
      </c>
      <c r="AU489" s="204" t="s">
        <v>90</v>
      </c>
      <c r="AV489" s="13" t="s">
        <v>19</v>
      </c>
      <c r="AW489" s="13" t="s">
        <v>36</v>
      </c>
      <c r="AX489" s="13" t="s">
        <v>81</v>
      </c>
      <c r="AY489" s="204" t="s">
        <v>138</v>
      </c>
    </row>
    <row r="490" spans="2:51" s="14" customFormat="1">
      <c r="B490" s="205"/>
      <c r="C490" s="206"/>
      <c r="D490" s="197" t="s">
        <v>147</v>
      </c>
      <c r="E490" s="207" t="s">
        <v>1</v>
      </c>
      <c r="F490" s="208" t="s">
        <v>320</v>
      </c>
      <c r="G490" s="206"/>
      <c r="H490" s="209">
        <v>2.7719999999999998</v>
      </c>
      <c r="I490" s="206"/>
      <c r="J490" s="206"/>
      <c r="K490" s="206"/>
      <c r="L490" s="210"/>
      <c r="M490" s="211"/>
      <c r="N490" s="212"/>
      <c r="O490" s="212"/>
      <c r="P490" s="212"/>
      <c r="Q490" s="212"/>
      <c r="R490" s="212"/>
      <c r="S490" s="212"/>
      <c r="T490" s="213"/>
      <c r="AT490" s="214" t="s">
        <v>147</v>
      </c>
      <c r="AU490" s="214" t="s">
        <v>90</v>
      </c>
      <c r="AV490" s="14" t="s">
        <v>90</v>
      </c>
      <c r="AW490" s="14" t="s">
        <v>36</v>
      </c>
      <c r="AX490" s="14" t="s">
        <v>81</v>
      </c>
      <c r="AY490" s="214" t="s">
        <v>138</v>
      </c>
    </row>
    <row r="491" spans="2:51" s="14" customFormat="1" ht="22.5">
      <c r="B491" s="205"/>
      <c r="C491" s="206"/>
      <c r="D491" s="197" t="s">
        <v>147</v>
      </c>
      <c r="E491" s="207" t="s">
        <v>1</v>
      </c>
      <c r="F491" s="208" t="s">
        <v>321</v>
      </c>
      <c r="G491" s="206"/>
      <c r="H491" s="209">
        <v>7.3440000000000003</v>
      </c>
      <c r="I491" s="206"/>
      <c r="J491" s="206"/>
      <c r="K491" s="206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147</v>
      </c>
      <c r="AU491" s="214" t="s">
        <v>90</v>
      </c>
      <c r="AV491" s="14" t="s">
        <v>90</v>
      </c>
      <c r="AW491" s="14" t="s">
        <v>36</v>
      </c>
      <c r="AX491" s="14" t="s">
        <v>81</v>
      </c>
      <c r="AY491" s="214" t="s">
        <v>138</v>
      </c>
    </row>
    <row r="492" spans="2:51" s="14" customFormat="1" ht="22.5">
      <c r="B492" s="205"/>
      <c r="C492" s="206"/>
      <c r="D492" s="197" t="s">
        <v>147</v>
      </c>
      <c r="E492" s="207" t="s">
        <v>1</v>
      </c>
      <c r="F492" s="208" t="s">
        <v>470</v>
      </c>
      <c r="G492" s="206"/>
      <c r="H492" s="209">
        <v>9.1560000000000006</v>
      </c>
      <c r="I492" s="206"/>
      <c r="J492" s="206"/>
      <c r="K492" s="206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147</v>
      </c>
      <c r="AU492" s="214" t="s">
        <v>90</v>
      </c>
      <c r="AV492" s="14" t="s">
        <v>90</v>
      </c>
      <c r="AW492" s="14" t="s">
        <v>36</v>
      </c>
      <c r="AX492" s="14" t="s">
        <v>81</v>
      </c>
      <c r="AY492" s="214" t="s">
        <v>138</v>
      </c>
    </row>
    <row r="493" spans="2:51" s="14" customFormat="1">
      <c r="B493" s="205"/>
      <c r="C493" s="206"/>
      <c r="D493" s="197" t="s">
        <v>147</v>
      </c>
      <c r="E493" s="207" t="s">
        <v>1</v>
      </c>
      <c r="F493" s="208" t="s">
        <v>322</v>
      </c>
      <c r="G493" s="206"/>
      <c r="H493" s="209">
        <v>8.4779999999999998</v>
      </c>
      <c r="I493" s="206"/>
      <c r="J493" s="206"/>
      <c r="K493" s="206"/>
      <c r="L493" s="210"/>
      <c r="M493" s="211"/>
      <c r="N493" s="212"/>
      <c r="O493" s="212"/>
      <c r="P493" s="212"/>
      <c r="Q493" s="212"/>
      <c r="R493" s="212"/>
      <c r="S493" s="212"/>
      <c r="T493" s="213"/>
      <c r="AT493" s="214" t="s">
        <v>147</v>
      </c>
      <c r="AU493" s="214" t="s">
        <v>90</v>
      </c>
      <c r="AV493" s="14" t="s">
        <v>90</v>
      </c>
      <c r="AW493" s="14" t="s">
        <v>36</v>
      </c>
      <c r="AX493" s="14" t="s">
        <v>81</v>
      </c>
      <c r="AY493" s="214" t="s">
        <v>138</v>
      </c>
    </row>
    <row r="494" spans="2:51" s="13" customFormat="1">
      <c r="B494" s="195"/>
      <c r="C494" s="196"/>
      <c r="D494" s="197" t="s">
        <v>147</v>
      </c>
      <c r="E494" s="198" t="s">
        <v>1</v>
      </c>
      <c r="F494" s="199" t="s">
        <v>302</v>
      </c>
      <c r="G494" s="196"/>
      <c r="H494" s="198" t="s">
        <v>1</v>
      </c>
      <c r="I494" s="196"/>
      <c r="J494" s="196"/>
      <c r="K494" s="196"/>
      <c r="L494" s="200"/>
      <c r="M494" s="201"/>
      <c r="N494" s="202"/>
      <c r="O494" s="202"/>
      <c r="P494" s="202"/>
      <c r="Q494" s="202"/>
      <c r="R494" s="202"/>
      <c r="S494" s="202"/>
      <c r="T494" s="203"/>
      <c r="AT494" s="204" t="s">
        <v>147</v>
      </c>
      <c r="AU494" s="204" t="s">
        <v>90</v>
      </c>
      <c r="AV494" s="13" t="s">
        <v>19</v>
      </c>
      <c r="AW494" s="13" t="s">
        <v>36</v>
      </c>
      <c r="AX494" s="13" t="s">
        <v>81</v>
      </c>
      <c r="AY494" s="204" t="s">
        <v>138</v>
      </c>
    </row>
    <row r="495" spans="2:51" s="14" customFormat="1" ht="22.5">
      <c r="B495" s="205"/>
      <c r="C495" s="206"/>
      <c r="D495" s="197" t="s">
        <v>147</v>
      </c>
      <c r="E495" s="207" t="s">
        <v>1</v>
      </c>
      <c r="F495" s="208" t="s">
        <v>323</v>
      </c>
      <c r="G495" s="206"/>
      <c r="H495" s="209">
        <v>17.628</v>
      </c>
      <c r="I495" s="206"/>
      <c r="J495" s="206"/>
      <c r="K495" s="206"/>
      <c r="L495" s="210"/>
      <c r="M495" s="211"/>
      <c r="N495" s="212"/>
      <c r="O495" s="212"/>
      <c r="P495" s="212"/>
      <c r="Q495" s="212"/>
      <c r="R495" s="212"/>
      <c r="S495" s="212"/>
      <c r="T495" s="213"/>
      <c r="AT495" s="214" t="s">
        <v>147</v>
      </c>
      <c r="AU495" s="214" t="s">
        <v>90</v>
      </c>
      <c r="AV495" s="14" t="s">
        <v>90</v>
      </c>
      <c r="AW495" s="14" t="s">
        <v>36</v>
      </c>
      <c r="AX495" s="14" t="s">
        <v>81</v>
      </c>
      <c r="AY495" s="214" t="s">
        <v>138</v>
      </c>
    </row>
    <row r="496" spans="2:51" s="14" customFormat="1">
      <c r="B496" s="205"/>
      <c r="C496" s="206"/>
      <c r="D496" s="197" t="s">
        <v>147</v>
      </c>
      <c r="E496" s="207" t="s">
        <v>1</v>
      </c>
      <c r="F496" s="208" t="s">
        <v>324</v>
      </c>
      <c r="G496" s="206"/>
      <c r="H496" s="209">
        <v>13.95</v>
      </c>
      <c r="I496" s="206"/>
      <c r="J496" s="206"/>
      <c r="K496" s="206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147</v>
      </c>
      <c r="AU496" s="214" t="s">
        <v>90</v>
      </c>
      <c r="AV496" s="14" t="s">
        <v>90</v>
      </c>
      <c r="AW496" s="14" t="s">
        <v>36</v>
      </c>
      <c r="AX496" s="14" t="s">
        <v>81</v>
      </c>
      <c r="AY496" s="214" t="s">
        <v>138</v>
      </c>
    </row>
    <row r="497" spans="1:65" s="14" customFormat="1" ht="22.5">
      <c r="B497" s="205"/>
      <c r="C497" s="206"/>
      <c r="D497" s="197" t="s">
        <v>147</v>
      </c>
      <c r="E497" s="207" t="s">
        <v>1</v>
      </c>
      <c r="F497" s="208" t="s">
        <v>471</v>
      </c>
      <c r="G497" s="206"/>
      <c r="H497" s="209">
        <v>15.57</v>
      </c>
      <c r="I497" s="206"/>
      <c r="J497" s="206"/>
      <c r="K497" s="206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147</v>
      </c>
      <c r="AU497" s="214" t="s">
        <v>90</v>
      </c>
      <c r="AV497" s="14" t="s">
        <v>90</v>
      </c>
      <c r="AW497" s="14" t="s">
        <v>36</v>
      </c>
      <c r="AX497" s="14" t="s">
        <v>81</v>
      </c>
      <c r="AY497" s="214" t="s">
        <v>138</v>
      </c>
    </row>
    <row r="498" spans="1:65" s="14" customFormat="1">
      <c r="B498" s="205"/>
      <c r="C498" s="206"/>
      <c r="D498" s="197" t="s">
        <v>147</v>
      </c>
      <c r="E498" s="207" t="s">
        <v>1</v>
      </c>
      <c r="F498" s="208" t="s">
        <v>325</v>
      </c>
      <c r="G498" s="206"/>
      <c r="H498" s="209">
        <v>8.4779999999999998</v>
      </c>
      <c r="I498" s="206"/>
      <c r="J498" s="206"/>
      <c r="K498" s="206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147</v>
      </c>
      <c r="AU498" s="214" t="s">
        <v>90</v>
      </c>
      <c r="AV498" s="14" t="s">
        <v>90</v>
      </c>
      <c r="AW498" s="14" t="s">
        <v>36</v>
      </c>
      <c r="AX498" s="14" t="s">
        <v>81</v>
      </c>
      <c r="AY498" s="214" t="s">
        <v>138</v>
      </c>
    </row>
    <row r="499" spans="1:65" s="16" customFormat="1">
      <c r="B499" s="234"/>
      <c r="C499" s="235"/>
      <c r="D499" s="197" t="s">
        <v>147</v>
      </c>
      <c r="E499" s="236" t="s">
        <v>1</v>
      </c>
      <c r="F499" s="237" t="s">
        <v>309</v>
      </c>
      <c r="G499" s="235"/>
      <c r="H499" s="238">
        <v>83.376000000000005</v>
      </c>
      <c r="I499" s="235"/>
      <c r="J499" s="235"/>
      <c r="K499" s="235"/>
      <c r="L499" s="239"/>
      <c r="M499" s="240"/>
      <c r="N499" s="241"/>
      <c r="O499" s="241"/>
      <c r="P499" s="241"/>
      <c r="Q499" s="241"/>
      <c r="R499" s="241"/>
      <c r="S499" s="241"/>
      <c r="T499" s="242"/>
      <c r="AT499" s="243" t="s">
        <v>147</v>
      </c>
      <c r="AU499" s="243" t="s">
        <v>90</v>
      </c>
      <c r="AV499" s="16" t="s">
        <v>157</v>
      </c>
      <c r="AW499" s="16" t="s">
        <v>36</v>
      </c>
      <c r="AX499" s="16" t="s">
        <v>81</v>
      </c>
      <c r="AY499" s="243" t="s">
        <v>138</v>
      </c>
    </row>
    <row r="500" spans="1:65" s="15" customFormat="1">
      <c r="B500" s="215"/>
      <c r="C500" s="216"/>
      <c r="D500" s="197" t="s">
        <v>147</v>
      </c>
      <c r="E500" s="217" t="s">
        <v>1</v>
      </c>
      <c r="F500" s="218" t="s">
        <v>156</v>
      </c>
      <c r="G500" s="216"/>
      <c r="H500" s="219">
        <v>1559.81</v>
      </c>
      <c r="I500" s="216"/>
      <c r="J500" s="216"/>
      <c r="K500" s="216"/>
      <c r="L500" s="220"/>
      <c r="M500" s="221"/>
      <c r="N500" s="222"/>
      <c r="O500" s="222"/>
      <c r="P500" s="222"/>
      <c r="Q500" s="222"/>
      <c r="R500" s="222"/>
      <c r="S500" s="222"/>
      <c r="T500" s="223"/>
      <c r="AT500" s="224" t="s">
        <v>147</v>
      </c>
      <c r="AU500" s="224" t="s">
        <v>90</v>
      </c>
      <c r="AV500" s="15" t="s">
        <v>145</v>
      </c>
      <c r="AW500" s="15" t="s">
        <v>36</v>
      </c>
      <c r="AX500" s="15" t="s">
        <v>19</v>
      </c>
      <c r="AY500" s="224" t="s">
        <v>138</v>
      </c>
    </row>
    <row r="501" spans="1:65" s="2" customFormat="1" ht="24">
      <c r="A501" s="32"/>
      <c r="B501" s="33"/>
      <c r="C501" s="183" t="s">
        <v>472</v>
      </c>
      <c r="D501" s="183" t="s">
        <v>140</v>
      </c>
      <c r="E501" s="184" t="s">
        <v>473</v>
      </c>
      <c r="F501" s="185" t="s">
        <v>474</v>
      </c>
      <c r="G501" s="186" t="s">
        <v>143</v>
      </c>
      <c r="H501" s="187">
        <v>154.55099999999999</v>
      </c>
      <c r="I501" s="188"/>
      <c r="J501" s="188">
        <f>ROUND(I501*H501,2)</f>
        <v>0</v>
      </c>
      <c r="K501" s="185" t="s">
        <v>144</v>
      </c>
      <c r="L501" s="37"/>
      <c r="M501" s="189" t="s">
        <v>1</v>
      </c>
      <c r="N501" s="190" t="s">
        <v>46</v>
      </c>
      <c r="O501" s="191">
        <v>0.28499999999999998</v>
      </c>
      <c r="P501" s="191">
        <f>O501*H501</f>
        <v>44.047034999999994</v>
      </c>
      <c r="Q501" s="191">
        <v>2.6800000000000001E-3</v>
      </c>
      <c r="R501" s="191">
        <f>Q501*H501</f>
        <v>0.41419667999999998</v>
      </c>
      <c r="S501" s="191">
        <v>0</v>
      </c>
      <c r="T501" s="192">
        <f>S501*H501</f>
        <v>0</v>
      </c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R501" s="193" t="s">
        <v>145</v>
      </c>
      <c r="AT501" s="193" t="s">
        <v>140</v>
      </c>
      <c r="AU501" s="193" t="s">
        <v>90</v>
      </c>
      <c r="AY501" s="18" t="s">
        <v>138</v>
      </c>
      <c r="BE501" s="194">
        <f>IF(N501="základní",J501,0)</f>
        <v>0</v>
      </c>
      <c r="BF501" s="194">
        <f>IF(N501="snížená",J501,0)</f>
        <v>0</v>
      </c>
      <c r="BG501" s="194">
        <f>IF(N501="zákl. přenesená",J501,0)</f>
        <v>0</v>
      </c>
      <c r="BH501" s="194">
        <f>IF(N501="sníž. přenesená",J501,0)</f>
        <v>0</v>
      </c>
      <c r="BI501" s="194">
        <f>IF(N501="nulová",J501,0)</f>
        <v>0</v>
      </c>
      <c r="BJ501" s="18" t="s">
        <v>19</v>
      </c>
      <c r="BK501" s="194">
        <f>ROUND(I501*H501,2)</f>
        <v>0</v>
      </c>
      <c r="BL501" s="18" t="s">
        <v>145</v>
      </c>
      <c r="BM501" s="193" t="s">
        <v>475</v>
      </c>
    </row>
    <row r="502" spans="1:65" s="13" customFormat="1">
      <c r="B502" s="195"/>
      <c r="C502" s="196"/>
      <c r="D502" s="197" t="s">
        <v>147</v>
      </c>
      <c r="E502" s="198" t="s">
        <v>1</v>
      </c>
      <c r="F502" s="199" t="s">
        <v>294</v>
      </c>
      <c r="G502" s="196"/>
      <c r="H502" s="198" t="s">
        <v>1</v>
      </c>
      <c r="I502" s="196"/>
      <c r="J502" s="196"/>
      <c r="K502" s="196"/>
      <c r="L502" s="200"/>
      <c r="M502" s="201"/>
      <c r="N502" s="202"/>
      <c r="O502" s="202"/>
      <c r="P502" s="202"/>
      <c r="Q502" s="202"/>
      <c r="R502" s="202"/>
      <c r="S502" s="202"/>
      <c r="T502" s="203"/>
      <c r="AT502" s="204" t="s">
        <v>147</v>
      </c>
      <c r="AU502" s="204" t="s">
        <v>90</v>
      </c>
      <c r="AV502" s="13" t="s">
        <v>19</v>
      </c>
      <c r="AW502" s="13" t="s">
        <v>36</v>
      </c>
      <c r="AX502" s="13" t="s">
        <v>81</v>
      </c>
      <c r="AY502" s="204" t="s">
        <v>138</v>
      </c>
    </row>
    <row r="503" spans="1:65" s="14" customFormat="1" ht="22.5">
      <c r="B503" s="205"/>
      <c r="C503" s="206"/>
      <c r="D503" s="197" t="s">
        <v>147</v>
      </c>
      <c r="E503" s="207" t="s">
        <v>1</v>
      </c>
      <c r="F503" s="208" t="s">
        <v>296</v>
      </c>
      <c r="G503" s="206"/>
      <c r="H503" s="209">
        <v>70.885000000000005</v>
      </c>
      <c r="I503" s="206"/>
      <c r="J503" s="206"/>
      <c r="K503" s="206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147</v>
      </c>
      <c r="AU503" s="214" t="s">
        <v>90</v>
      </c>
      <c r="AV503" s="14" t="s">
        <v>90</v>
      </c>
      <c r="AW503" s="14" t="s">
        <v>36</v>
      </c>
      <c r="AX503" s="14" t="s">
        <v>81</v>
      </c>
      <c r="AY503" s="214" t="s">
        <v>138</v>
      </c>
    </row>
    <row r="504" spans="1:65" s="13" customFormat="1">
      <c r="B504" s="195"/>
      <c r="C504" s="196"/>
      <c r="D504" s="197" t="s">
        <v>147</v>
      </c>
      <c r="E504" s="198" t="s">
        <v>1</v>
      </c>
      <c r="F504" s="199" t="s">
        <v>302</v>
      </c>
      <c r="G504" s="196"/>
      <c r="H504" s="198" t="s">
        <v>1</v>
      </c>
      <c r="I504" s="196"/>
      <c r="J504" s="196"/>
      <c r="K504" s="196"/>
      <c r="L504" s="200"/>
      <c r="M504" s="201"/>
      <c r="N504" s="202"/>
      <c r="O504" s="202"/>
      <c r="P504" s="202"/>
      <c r="Q504" s="202"/>
      <c r="R504" s="202"/>
      <c r="S504" s="202"/>
      <c r="T504" s="203"/>
      <c r="AT504" s="204" t="s">
        <v>147</v>
      </c>
      <c r="AU504" s="204" t="s">
        <v>90</v>
      </c>
      <c r="AV504" s="13" t="s">
        <v>19</v>
      </c>
      <c r="AW504" s="13" t="s">
        <v>36</v>
      </c>
      <c r="AX504" s="13" t="s">
        <v>81</v>
      </c>
      <c r="AY504" s="204" t="s">
        <v>138</v>
      </c>
    </row>
    <row r="505" spans="1:65" s="14" customFormat="1" ht="22.5">
      <c r="B505" s="205"/>
      <c r="C505" s="206"/>
      <c r="D505" s="197" t="s">
        <v>147</v>
      </c>
      <c r="E505" s="207" t="s">
        <v>1</v>
      </c>
      <c r="F505" s="208" t="s">
        <v>304</v>
      </c>
      <c r="G505" s="206"/>
      <c r="H505" s="209">
        <v>83.665999999999997</v>
      </c>
      <c r="I505" s="206"/>
      <c r="J505" s="206"/>
      <c r="K505" s="206"/>
      <c r="L505" s="210"/>
      <c r="M505" s="211"/>
      <c r="N505" s="212"/>
      <c r="O505" s="212"/>
      <c r="P505" s="212"/>
      <c r="Q505" s="212"/>
      <c r="R505" s="212"/>
      <c r="S505" s="212"/>
      <c r="T505" s="213"/>
      <c r="AT505" s="214" t="s">
        <v>147</v>
      </c>
      <c r="AU505" s="214" t="s">
        <v>90</v>
      </c>
      <c r="AV505" s="14" t="s">
        <v>90</v>
      </c>
      <c r="AW505" s="14" t="s">
        <v>36</v>
      </c>
      <c r="AX505" s="14" t="s">
        <v>81</v>
      </c>
      <c r="AY505" s="214" t="s">
        <v>138</v>
      </c>
    </row>
    <row r="506" spans="1:65" s="15" customFormat="1">
      <c r="B506" s="215"/>
      <c r="C506" s="216"/>
      <c r="D506" s="197" t="s">
        <v>147</v>
      </c>
      <c r="E506" s="217" t="s">
        <v>1</v>
      </c>
      <c r="F506" s="218" t="s">
        <v>156</v>
      </c>
      <c r="G506" s="216"/>
      <c r="H506" s="219">
        <v>154.55099999999999</v>
      </c>
      <c r="I506" s="216"/>
      <c r="J506" s="216"/>
      <c r="K506" s="216"/>
      <c r="L506" s="220"/>
      <c r="M506" s="221"/>
      <c r="N506" s="222"/>
      <c r="O506" s="222"/>
      <c r="P506" s="222"/>
      <c r="Q506" s="222"/>
      <c r="R506" s="222"/>
      <c r="S506" s="222"/>
      <c r="T506" s="223"/>
      <c r="AT506" s="224" t="s">
        <v>147</v>
      </c>
      <c r="AU506" s="224" t="s">
        <v>90</v>
      </c>
      <c r="AV506" s="15" t="s">
        <v>145</v>
      </c>
      <c r="AW506" s="15" t="s">
        <v>36</v>
      </c>
      <c r="AX506" s="15" t="s">
        <v>19</v>
      </c>
      <c r="AY506" s="224" t="s">
        <v>138</v>
      </c>
    </row>
    <row r="507" spans="1:65" s="2" customFormat="1" ht="33" customHeight="1">
      <c r="A507" s="32"/>
      <c r="B507" s="33"/>
      <c r="C507" s="183" t="s">
        <v>476</v>
      </c>
      <c r="D507" s="183" t="s">
        <v>140</v>
      </c>
      <c r="E507" s="184" t="s">
        <v>477</v>
      </c>
      <c r="F507" s="185" t="s">
        <v>478</v>
      </c>
      <c r="G507" s="186" t="s">
        <v>143</v>
      </c>
      <c r="H507" s="187">
        <v>43</v>
      </c>
      <c r="I507" s="188"/>
      <c r="J507" s="188">
        <f>ROUND(I507*H507,2)</f>
        <v>0</v>
      </c>
      <c r="K507" s="185" t="s">
        <v>144</v>
      </c>
      <c r="L507" s="37"/>
      <c r="M507" s="189" t="s">
        <v>1</v>
      </c>
      <c r="N507" s="190" t="s">
        <v>46</v>
      </c>
      <c r="O507" s="191">
        <v>0.73299999999999998</v>
      </c>
      <c r="P507" s="191">
        <f>O507*H507</f>
        <v>31.518999999999998</v>
      </c>
      <c r="Q507" s="191">
        <v>2E-3</v>
      </c>
      <c r="R507" s="191">
        <f>Q507*H507</f>
        <v>8.6000000000000007E-2</v>
      </c>
      <c r="S507" s="191">
        <v>0</v>
      </c>
      <c r="T507" s="192">
        <f>S507*H507</f>
        <v>0</v>
      </c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R507" s="193" t="s">
        <v>145</v>
      </c>
      <c r="AT507" s="193" t="s">
        <v>140</v>
      </c>
      <c r="AU507" s="193" t="s">
        <v>90</v>
      </c>
      <c r="AY507" s="18" t="s">
        <v>138</v>
      </c>
      <c r="BE507" s="194">
        <f>IF(N507="základní",J507,0)</f>
        <v>0</v>
      </c>
      <c r="BF507" s="194">
        <f>IF(N507="snížená",J507,0)</f>
        <v>0</v>
      </c>
      <c r="BG507" s="194">
        <f>IF(N507="zákl. přenesená",J507,0)</f>
        <v>0</v>
      </c>
      <c r="BH507" s="194">
        <f>IF(N507="sníž. přenesená",J507,0)</f>
        <v>0</v>
      </c>
      <c r="BI507" s="194">
        <f>IF(N507="nulová",J507,0)</f>
        <v>0</v>
      </c>
      <c r="BJ507" s="18" t="s">
        <v>19</v>
      </c>
      <c r="BK507" s="194">
        <f>ROUND(I507*H507,2)</f>
        <v>0</v>
      </c>
      <c r="BL507" s="18" t="s">
        <v>145</v>
      </c>
      <c r="BM507" s="193" t="s">
        <v>479</v>
      </c>
    </row>
    <row r="508" spans="1:65" s="14" customFormat="1">
      <c r="B508" s="205"/>
      <c r="C508" s="206"/>
      <c r="D508" s="197" t="s">
        <v>147</v>
      </c>
      <c r="E508" s="207" t="s">
        <v>1</v>
      </c>
      <c r="F508" s="208" t="s">
        <v>480</v>
      </c>
      <c r="G508" s="206"/>
      <c r="H508" s="209">
        <v>43</v>
      </c>
      <c r="I508" s="206"/>
      <c r="J508" s="206"/>
      <c r="K508" s="206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147</v>
      </c>
      <c r="AU508" s="214" t="s">
        <v>90</v>
      </c>
      <c r="AV508" s="14" t="s">
        <v>90</v>
      </c>
      <c r="AW508" s="14" t="s">
        <v>36</v>
      </c>
      <c r="AX508" s="14" t="s">
        <v>19</v>
      </c>
      <c r="AY508" s="214" t="s">
        <v>138</v>
      </c>
    </row>
    <row r="509" spans="1:65" s="2" customFormat="1" ht="24">
      <c r="A509" s="32"/>
      <c r="B509" s="33"/>
      <c r="C509" s="225" t="s">
        <v>481</v>
      </c>
      <c r="D509" s="225" t="s">
        <v>201</v>
      </c>
      <c r="E509" s="226" t="s">
        <v>220</v>
      </c>
      <c r="F509" s="227" t="s">
        <v>221</v>
      </c>
      <c r="G509" s="228" t="s">
        <v>143</v>
      </c>
      <c r="H509" s="229">
        <v>43.86</v>
      </c>
      <c r="I509" s="230"/>
      <c r="J509" s="230">
        <f>ROUND(I509*H509,2)</f>
        <v>0</v>
      </c>
      <c r="K509" s="227" t="s">
        <v>144</v>
      </c>
      <c r="L509" s="231"/>
      <c r="M509" s="232" t="s">
        <v>1</v>
      </c>
      <c r="N509" s="233" t="s">
        <v>46</v>
      </c>
      <c r="O509" s="191">
        <v>0</v>
      </c>
      <c r="P509" s="191">
        <f>O509*H509</f>
        <v>0</v>
      </c>
      <c r="Q509" s="191">
        <v>0.114</v>
      </c>
      <c r="R509" s="191">
        <f>Q509*H509</f>
        <v>5.0000400000000003</v>
      </c>
      <c r="S509" s="191">
        <v>0</v>
      </c>
      <c r="T509" s="192">
        <f>S509*H509</f>
        <v>0</v>
      </c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R509" s="193" t="s">
        <v>190</v>
      </c>
      <c r="AT509" s="193" t="s">
        <v>201</v>
      </c>
      <c r="AU509" s="193" t="s">
        <v>90</v>
      </c>
      <c r="AY509" s="18" t="s">
        <v>138</v>
      </c>
      <c r="BE509" s="194">
        <f>IF(N509="základní",J509,0)</f>
        <v>0</v>
      </c>
      <c r="BF509" s="194">
        <f>IF(N509="snížená",J509,0)</f>
        <v>0</v>
      </c>
      <c r="BG509" s="194">
        <f>IF(N509="zákl. přenesená",J509,0)</f>
        <v>0</v>
      </c>
      <c r="BH509" s="194">
        <f>IF(N509="sníž. přenesená",J509,0)</f>
        <v>0</v>
      </c>
      <c r="BI509" s="194">
        <f>IF(N509="nulová",J509,0)</f>
        <v>0</v>
      </c>
      <c r="BJ509" s="18" t="s">
        <v>19</v>
      </c>
      <c r="BK509" s="194">
        <f>ROUND(I509*H509,2)</f>
        <v>0</v>
      </c>
      <c r="BL509" s="18" t="s">
        <v>145</v>
      </c>
      <c r="BM509" s="193" t="s">
        <v>482</v>
      </c>
    </row>
    <row r="510" spans="1:65" s="14" customFormat="1">
      <c r="B510" s="205"/>
      <c r="C510" s="206"/>
      <c r="D510" s="197" t="s">
        <v>147</v>
      </c>
      <c r="E510" s="207" t="s">
        <v>1</v>
      </c>
      <c r="F510" s="208" t="s">
        <v>472</v>
      </c>
      <c r="G510" s="206"/>
      <c r="H510" s="209">
        <v>43</v>
      </c>
      <c r="I510" s="206"/>
      <c r="J510" s="206"/>
      <c r="K510" s="206"/>
      <c r="L510" s="210"/>
      <c r="M510" s="211"/>
      <c r="N510" s="212"/>
      <c r="O510" s="212"/>
      <c r="P510" s="212"/>
      <c r="Q510" s="212"/>
      <c r="R510" s="212"/>
      <c r="S510" s="212"/>
      <c r="T510" s="213"/>
      <c r="AT510" s="214" t="s">
        <v>147</v>
      </c>
      <c r="AU510" s="214" t="s">
        <v>90</v>
      </c>
      <c r="AV510" s="14" t="s">
        <v>90</v>
      </c>
      <c r="AW510" s="14" t="s">
        <v>36</v>
      </c>
      <c r="AX510" s="14" t="s">
        <v>19</v>
      </c>
      <c r="AY510" s="214" t="s">
        <v>138</v>
      </c>
    </row>
    <row r="511" spans="1:65" s="14" customFormat="1">
      <c r="B511" s="205"/>
      <c r="C511" s="206"/>
      <c r="D511" s="197" t="s">
        <v>147</v>
      </c>
      <c r="E511" s="206"/>
      <c r="F511" s="208" t="s">
        <v>483</v>
      </c>
      <c r="G511" s="206"/>
      <c r="H511" s="209">
        <v>43.86</v>
      </c>
      <c r="I511" s="206"/>
      <c r="J511" s="206"/>
      <c r="K511" s="206"/>
      <c r="L511" s="210"/>
      <c r="M511" s="211"/>
      <c r="N511" s="212"/>
      <c r="O511" s="212"/>
      <c r="P511" s="212"/>
      <c r="Q511" s="212"/>
      <c r="R511" s="212"/>
      <c r="S511" s="212"/>
      <c r="T511" s="213"/>
      <c r="AT511" s="214" t="s">
        <v>147</v>
      </c>
      <c r="AU511" s="214" t="s">
        <v>90</v>
      </c>
      <c r="AV511" s="14" t="s">
        <v>90</v>
      </c>
      <c r="AW511" s="14" t="s">
        <v>4</v>
      </c>
      <c r="AX511" s="14" t="s">
        <v>19</v>
      </c>
      <c r="AY511" s="214" t="s">
        <v>138</v>
      </c>
    </row>
    <row r="512" spans="1:65" s="2" customFormat="1" ht="24">
      <c r="A512" s="32"/>
      <c r="B512" s="33"/>
      <c r="C512" s="183" t="s">
        <v>484</v>
      </c>
      <c r="D512" s="183" t="s">
        <v>140</v>
      </c>
      <c r="E512" s="184" t="s">
        <v>485</v>
      </c>
      <c r="F512" s="185" t="s">
        <v>486</v>
      </c>
      <c r="G512" s="186" t="s">
        <v>143</v>
      </c>
      <c r="H512" s="187">
        <v>11</v>
      </c>
      <c r="I512" s="188"/>
      <c r="J512" s="188">
        <f>ROUND(I512*H512,2)</f>
        <v>0</v>
      </c>
      <c r="K512" s="185" t="s">
        <v>144</v>
      </c>
      <c r="L512" s="37"/>
      <c r="M512" s="189" t="s">
        <v>1</v>
      </c>
      <c r="N512" s="190" t="s">
        <v>46</v>
      </c>
      <c r="O512" s="191">
        <v>0.60499999999999998</v>
      </c>
      <c r="P512" s="191">
        <f>O512*H512</f>
        <v>6.6549999999999994</v>
      </c>
      <c r="Q512" s="191">
        <v>0.26140999999999998</v>
      </c>
      <c r="R512" s="191">
        <f>Q512*H512</f>
        <v>2.8755099999999998</v>
      </c>
      <c r="S512" s="191">
        <v>0</v>
      </c>
      <c r="T512" s="192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93" t="s">
        <v>145</v>
      </c>
      <c r="AT512" s="193" t="s">
        <v>140</v>
      </c>
      <c r="AU512" s="193" t="s">
        <v>90</v>
      </c>
      <c r="AY512" s="18" t="s">
        <v>138</v>
      </c>
      <c r="BE512" s="194">
        <f>IF(N512="základní",J512,0)</f>
        <v>0</v>
      </c>
      <c r="BF512" s="194">
        <f>IF(N512="snížená",J512,0)</f>
        <v>0</v>
      </c>
      <c r="BG512" s="194">
        <f>IF(N512="zákl. přenesená",J512,0)</f>
        <v>0</v>
      </c>
      <c r="BH512" s="194">
        <f>IF(N512="sníž. přenesená",J512,0)</f>
        <v>0</v>
      </c>
      <c r="BI512" s="194">
        <f>IF(N512="nulová",J512,0)</f>
        <v>0</v>
      </c>
      <c r="BJ512" s="18" t="s">
        <v>19</v>
      </c>
      <c r="BK512" s="194">
        <f>ROUND(I512*H512,2)</f>
        <v>0</v>
      </c>
      <c r="BL512" s="18" t="s">
        <v>145</v>
      </c>
      <c r="BM512" s="193" t="s">
        <v>487</v>
      </c>
    </row>
    <row r="513" spans="1:65" s="14" customFormat="1" ht="22.5">
      <c r="B513" s="205"/>
      <c r="C513" s="206"/>
      <c r="D513" s="197" t="s">
        <v>147</v>
      </c>
      <c r="E513" s="207" t="s">
        <v>1</v>
      </c>
      <c r="F513" s="208" t="s">
        <v>149</v>
      </c>
      <c r="G513" s="206"/>
      <c r="H513" s="209">
        <v>11</v>
      </c>
      <c r="I513" s="206"/>
      <c r="J513" s="206"/>
      <c r="K513" s="206"/>
      <c r="L513" s="210"/>
      <c r="M513" s="211"/>
      <c r="N513" s="212"/>
      <c r="O513" s="212"/>
      <c r="P513" s="212"/>
      <c r="Q513" s="212"/>
      <c r="R513" s="212"/>
      <c r="S513" s="212"/>
      <c r="T513" s="213"/>
      <c r="AT513" s="214" t="s">
        <v>147</v>
      </c>
      <c r="AU513" s="214" t="s">
        <v>90</v>
      </c>
      <c r="AV513" s="14" t="s">
        <v>90</v>
      </c>
      <c r="AW513" s="14" t="s">
        <v>36</v>
      </c>
      <c r="AX513" s="14" t="s">
        <v>19</v>
      </c>
      <c r="AY513" s="214" t="s">
        <v>138</v>
      </c>
    </row>
    <row r="514" spans="1:65" s="2" customFormat="1" ht="24">
      <c r="A514" s="32"/>
      <c r="B514" s="33"/>
      <c r="C514" s="183" t="s">
        <v>488</v>
      </c>
      <c r="D514" s="183" t="s">
        <v>140</v>
      </c>
      <c r="E514" s="184" t="s">
        <v>489</v>
      </c>
      <c r="F514" s="185" t="s">
        <v>490</v>
      </c>
      <c r="G514" s="186" t="s">
        <v>179</v>
      </c>
      <c r="H514" s="187">
        <v>10</v>
      </c>
      <c r="I514" s="188"/>
      <c r="J514" s="188">
        <f>ROUND(I514*H514,2)</f>
        <v>0</v>
      </c>
      <c r="K514" s="185" t="s">
        <v>144</v>
      </c>
      <c r="L514" s="37"/>
      <c r="M514" s="189" t="s">
        <v>1</v>
      </c>
      <c r="N514" s="190" t="s">
        <v>46</v>
      </c>
      <c r="O514" s="191">
        <v>0.2</v>
      </c>
      <c r="P514" s="191">
        <f>O514*H514</f>
        <v>2</v>
      </c>
      <c r="Q514" s="191">
        <v>0</v>
      </c>
      <c r="R514" s="191">
        <f>Q514*H514</f>
        <v>0</v>
      </c>
      <c r="S514" s="191">
        <v>0</v>
      </c>
      <c r="T514" s="192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93" t="s">
        <v>145</v>
      </c>
      <c r="AT514" s="193" t="s">
        <v>140</v>
      </c>
      <c r="AU514" s="193" t="s">
        <v>90</v>
      </c>
      <c r="AY514" s="18" t="s">
        <v>138</v>
      </c>
      <c r="BE514" s="194">
        <f>IF(N514="základní",J514,0)</f>
        <v>0</v>
      </c>
      <c r="BF514" s="194">
        <f>IF(N514="snížená",J514,0)</f>
        <v>0</v>
      </c>
      <c r="BG514" s="194">
        <f>IF(N514="zákl. přenesená",J514,0)</f>
        <v>0</v>
      </c>
      <c r="BH514" s="194">
        <f>IF(N514="sníž. přenesená",J514,0)</f>
        <v>0</v>
      </c>
      <c r="BI514" s="194">
        <f>IF(N514="nulová",J514,0)</f>
        <v>0</v>
      </c>
      <c r="BJ514" s="18" t="s">
        <v>19</v>
      </c>
      <c r="BK514" s="194">
        <f>ROUND(I514*H514,2)</f>
        <v>0</v>
      </c>
      <c r="BL514" s="18" t="s">
        <v>145</v>
      </c>
      <c r="BM514" s="193" t="s">
        <v>491</v>
      </c>
    </row>
    <row r="515" spans="1:65" s="2" customFormat="1" ht="24">
      <c r="A515" s="32"/>
      <c r="B515" s="33"/>
      <c r="C515" s="225" t="s">
        <v>492</v>
      </c>
      <c r="D515" s="225" t="s">
        <v>201</v>
      </c>
      <c r="E515" s="226" t="s">
        <v>493</v>
      </c>
      <c r="F515" s="227" t="s">
        <v>494</v>
      </c>
      <c r="G515" s="228" t="s">
        <v>179</v>
      </c>
      <c r="H515" s="229">
        <v>10</v>
      </c>
      <c r="I515" s="230"/>
      <c r="J515" s="230">
        <f>ROUND(I515*H515,2)</f>
        <v>0</v>
      </c>
      <c r="K515" s="227" t="s">
        <v>400</v>
      </c>
      <c r="L515" s="231"/>
      <c r="M515" s="232" t="s">
        <v>1</v>
      </c>
      <c r="N515" s="233" t="s">
        <v>46</v>
      </c>
      <c r="O515" s="191">
        <v>0</v>
      </c>
      <c r="P515" s="191">
        <f>O515*H515</f>
        <v>0</v>
      </c>
      <c r="Q515" s="191">
        <v>3.5E-4</v>
      </c>
      <c r="R515" s="191">
        <f>Q515*H515</f>
        <v>3.5000000000000001E-3</v>
      </c>
      <c r="S515" s="191">
        <v>0</v>
      </c>
      <c r="T515" s="192">
        <f>S515*H515</f>
        <v>0</v>
      </c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R515" s="193" t="s">
        <v>190</v>
      </c>
      <c r="AT515" s="193" t="s">
        <v>201</v>
      </c>
      <c r="AU515" s="193" t="s">
        <v>90</v>
      </c>
      <c r="AY515" s="18" t="s">
        <v>138</v>
      </c>
      <c r="BE515" s="194">
        <f>IF(N515="základní",J515,0)</f>
        <v>0</v>
      </c>
      <c r="BF515" s="194">
        <f>IF(N515="snížená",J515,0)</f>
        <v>0</v>
      </c>
      <c r="BG515" s="194">
        <f>IF(N515="zákl. přenesená",J515,0)</f>
        <v>0</v>
      </c>
      <c r="BH515" s="194">
        <f>IF(N515="sníž. přenesená",J515,0)</f>
        <v>0</v>
      </c>
      <c r="BI515" s="194">
        <f>IF(N515="nulová",J515,0)</f>
        <v>0</v>
      </c>
      <c r="BJ515" s="18" t="s">
        <v>19</v>
      </c>
      <c r="BK515" s="194">
        <f>ROUND(I515*H515,2)</f>
        <v>0</v>
      </c>
      <c r="BL515" s="18" t="s">
        <v>145</v>
      </c>
      <c r="BM515" s="193" t="s">
        <v>495</v>
      </c>
    </row>
    <row r="516" spans="1:65" s="12" customFormat="1" ht="22.9" customHeight="1">
      <c r="B516" s="168"/>
      <c r="C516" s="169"/>
      <c r="D516" s="170" t="s">
        <v>80</v>
      </c>
      <c r="E516" s="181" t="s">
        <v>197</v>
      </c>
      <c r="F516" s="181" t="s">
        <v>496</v>
      </c>
      <c r="G516" s="169"/>
      <c r="H516" s="169"/>
      <c r="I516" s="169"/>
      <c r="J516" s="182">
        <f>BK516</f>
        <v>0</v>
      </c>
      <c r="K516" s="169"/>
      <c r="L516" s="173"/>
      <c r="M516" s="174"/>
      <c r="N516" s="175"/>
      <c r="O516" s="175"/>
      <c r="P516" s="176">
        <f>SUM(P517:P652)</f>
        <v>1744.0086540000002</v>
      </c>
      <c r="Q516" s="175"/>
      <c r="R516" s="176">
        <f>SUM(R517:R652)</f>
        <v>2.2878148399999998</v>
      </c>
      <c r="S516" s="175"/>
      <c r="T516" s="177">
        <f>SUM(T517:T652)</f>
        <v>109.81990400000001</v>
      </c>
      <c r="AR516" s="178" t="s">
        <v>19</v>
      </c>
      <c r="AT516" s="179" t="s">
        <v>80</v>
      </c>
      <c r="AU516" s="179" t="s">
        <v>19</v>
      </c>
      <c r="AY516" s="178" t="s">
        <v>138</v>
      </c>
      <c r="BK516" s="180">
        <f>SUM(BK517:BK652)</f>
        <v>0</v>
      </c>
    </row>
    <row r="517" spans="1:65" s="2" customFormat="1" ht="21.75" customHeight="1">
      <c r="A517" s="32"/>
      <c r="B517" s="33"/>
      <c r="C517" s="183" t="s">
        <v>497</v>
      </c>
      <c r="D517" s="183" t="s">
        <v>140</v>
      </c>
      <c r="E517" s="184" t="s">
        <v>498</v>
      </c>
      <c r="F517" s="185" t="s">
        <v>499</v>
      </c>
      <c r="G517" s="186" t="s">
        <v>227</v>
      </c>
      <c r="H517" s="187">
        <v>57.64</v>
      </c>
      <c r="I517" s="188"/>
      <c r="J517" s="188">
        <f>ROUND(I517*H517,2)</f>
        <v>0</v>
      </c>
      <c r="K517" s="185" t="s">
        <v>144</v>
      </c>
      <c r="L517" s="37"/>
      <c r="M517" s="189" t="s">
        <v>1</v>
      </c>
      <c r="N517" s="190" t="s">
        <v>46</v>
      </c>
      <c r="O517" s="191">
        <v>0.19600000000000001</v>
      </c>
      <c r="P517" s="191">
        <f>O517*H517</f>
        <v>11.29744</v>
      </c>
      <c r="Q517" s="191">
        <v>0</v>
      </c>
      <c r="R517" s="191">
        <f>Q517*H517</f>
        <v>0</v>
      </c>
      <c r="S517" s="191">
        <v>0</v>
      </c>
      <c r="T517" s="192">
        <f>S517*H517</f>
        <v>0</v>
      </c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R517" s="193" t="s">
        <v>145</v>
      </c>
      <c r="AT517" s="193" t="s">
        <v>140</v>
      </c>
      <c r="AU517" s="193" t="s">
        <v>90</v>
      </c>
      <c r="AY517" s="18" t="s">
        <v>138</v>
      </c>
      <c r="BE517" s="194">
        <f>IF(N517="základní",J517,0)</f>
        <v>0</v>
      </c>
      <c r="BF517" s="194">
        <f>IF(N517="snížená",J517,0)</f>
        <v>0</v>
      </c>
      <c r="BG517" s="194">
        <f>IF(N517="zákl. přenesená",J517,0)</f>
        <v>0</v>
      </c>
      <c r="BH517" s="194">
        <f>IF(N517="sníž. přenesená",J517,0)</f>
        <v>0</v>
      </c>
      <c r="BI517" s="194">
        <f>IF(N517="nulová",J517,0)</f>
        <v>0</v>
      </c>
      <c r="BJ517" s="18" t="s">
        <v>19</v>
      </c>
      <c r="BK517" s="194">
        <f>ROUND(I517*H517,2)</f>
        <v>0</v>
      </c>
      <c r="BL517" s="18" t="s">
        <v>145</v>
      </c>
      <c r="BM517" s="193" t="s">
        <v>500</v>
      </c>
    </row>
    <row r="518" spans="1:65" s="13" customFormat="1">
      <c r="B518" s="195"/>
      <c r="C518" s="196"/>
      <c r="D518" s="197" t="s">
        <v>147</v>
      </c>
      <c r="E518" s="198" t="s">
        <v>1</v>
      </c>
      <c r="F518" s="199" t="s">
        <v>153</v>
      </c>
      <c r="G518" s="196"/>
      <c r="H518" s="198" t="s">
        <v>1</v>
      </c>
      <c r="I518" s="196"/>
      <c r="J518" s="196"/>
      <c r="K518" s="196"/>
      <c r="L518" s="200"/>
      <c r="M518" s="201"/>
      <c r="N518" s="202"/>
      <c r="O518" s="202"/>
      <c r="P518" s="202"/>
      <c r="Q518" s="202"/>
      <c r="R518" s="202"/>
      <c r="S518" s="202"/>
      <c r="T518" s="203"/>
      <c r="AT518" s="204" t="s">
        <v>147</v>
      </c>
      <c r="AU518" s="204" t="s">
        <v>90</v>
      </c>
      <c r="AV518" s="13" t="s">
        <v>19</v>
      </c>
      <c r="AW518" s="13" t="s">
        <v>36</v>
      </c>
      <c r="AX518" s="13" t="s">
        <v>81</v>
      </c>
      <c r="AY518" s="204" t="s">
        <v>138</v>
      </c>
    </row>
    <row r="519" spans="1:65" s="14" customFormat="1">
      <c r="B519" s="205"/>
      <c r="C519" s="206"/>
      <c r="D519" s="197" t="s">
        <v>147</v>
      </c>
      <c r="E519" s="207" t="s">
        <v>1</v>
      </c>
      <c r="F519" s="208" t="s">
        <v>501</v>
      </c>
      <c r="G519" s="206"/>
      <c r="H519" s="209">
        <v>28.76</v>
      </c>
      <c r="I519" s="206"/>
      <c r="J519" s="206"/>
      <c r="K519" s="206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147</v>
      </c>
      <c r="AU519" s="214" t="s">
        <v>90</v>
      </c>
      <c r="AV519" s="14" t="s">
        <v>90</v>
      </c>
      <c r="AW519" s="14" t="s">
        <v>36</v>
      </c>
      <c r="AX519" s="14" t="s">
        <v>81</v>
      </c>
      <c r="AY519" s="214" t="s">
        <v>138</v>
      </c>
    </row>
    <row r="520" spans="1:65" s="14" customFormat="1">
      <c r="B520" s="205"/>
      <c r="C520" s="206"/>
      <c r="D520" s="197" t="s">
        <v>147</v>
      </c>
      <c r="E520" s="207" t="s">
        <v>1</v>
      </c>
      <c r="F520" s="208" t="s">
        <v>502</v>
      </c>
      <c r="G520" s="206"/>
      <c r="H520" s="209">
        <v>28.88</v>
      </c>
      <c r="I520" s="206"/>
      <c r="J520" s="206"/>
      <c r="K520" s="206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147</v>
      </c>
      <c r="AU520" s="214" t="s">
        <v>90</v>
      </c>
      <c r="AV520" s="14" t="s">
        <v>90</v>
      </c>
      <c r="AW520" s="14" t="s">
        <v>36</v>
      </c>
      <c r="AX520" s="14" t="s">
        <v>81</v>
      </c>
      <c r="AY520" s="214" t="s">
        <v>138</v>
      </c>
    </row>
    <row r="521" spans="1:65" s="15" customFormat="1">
      <c r="B521" s="215"/>
      <c r="C521" s="216"/>
      <c r="D521" s="197" t="s">
        <v>147</v>
      </c>
      <c r="E521" s="217" t="s">
        <v>1</v>
      </c>
      <c r="F521" s="218" t="s">
        <v>156</v>
      </c>
      <c r="G521" s="216"/>
      <c r="H521" s="219">
        <v>57.64</v>
      </c>
      <c r="I521" s="216"/>
      <c r="J521" s="216"/>
      <c r="K521" s="216"/>
      <c r="L521" s="220"/>
      <c r="M521" s="221"/>
      <c r="N521" s="222"/>
      <c r="O521" s="222"/>
      <c r="P521" s="222"/>
      <c r="Q521" s="222"/>
      <c r="R521" s="222"/>
      <c r="S521" s="222"/>
      <c r="T521" s="223"/>
      <c r="AT521" s="224" t="s">
        <v>147</v>
      </c>
      <c r="AU521" s="224" t="s">
        <v>90</v>
      </c>
      <c r="AV521" s="15" t="s">
        <v>145</v>
      </c>
      <c r="AW521" s="15" t="s">
        <v>36</v>
      </c>
      <c r="AX521" s="15" t="s">
        <v>19</v>
      </c>
      <c r="AY521" s="224" t="s">
        <v>138</v>
      </c>
    </row>
    <row r="522" spans="1:65" s="2" customFormat="1" ht="24">
      <c r="A522" s="32"/>
      <c r="B522" s="33"/>
      <c r="C522" s="183" t="s">
        <v>503</v>
      </c>
      <c r="D522" s="183" t="s">
        <v>140</v>
      </c>
      <c r="E522" s="184" t="s">
        <v>504</v>
      </c>
      <c r="F522" s="185" t="s">
        <v>505</v>
      </c>
      <c r="G522" s="186" t="s">
        <v>506</v>
      </c>
      <c r="H522" s="187">
        <v>1</v>
      </c>
      <c r="I522" s="188"/>
      <c r="J522" s="188">
        <f>ROUND(I522*H522,2)</f>
        <v>0</v>
      </c>
      <c r="K522" s="185" t="s">
        <v>1</v>
      </c>
      <c r="L522" s="37"/>
      <c r="M522" s="189" t="s">
        <v>1</v>
      </c>
      <c r="N522" s="190" t="s">
        <v>46</v>
      </c>
      <c r="O522" s="191">
        <v>0</v>
      </c>
      <c r="P522" s="191">
        <f>O522*H522</f>
        <v>0</v>
      </c>
      <c r="Q522" s="191">
        <v>0</v>
      </c>
      <c r="R522" s="191">
        <f>Q522*H522</f>
        <v>0</v>
      </c>
      <c r="S522" s="191">
        <v>0</v>
      </c>
      <c r="T522" s="192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93" t="s">
        <v>145</v>
      </c>
      <c r="AT522" s="193" t="s">
        <v>140</v>
      </c>
      <c r="AU522" s="193" t="s">
        <v>90</v>
      </c>
      <c r="AY522" s="18" t="s">
        <v>138</v>
      </c>
      <c r="BE522" s="194">
        <f>IF(N522="základní",J522,0)</f>
        <v>0</v>
      </c>
      <c r="BF522" s="194">
        <f>IF(N522="snížená",J522,0)</f>
        <v>0</v>
      </c>
      <c r="BG522" s="194">
        <f>IF(N522="zákl. přenesená",J522,0)</f>
        <v>0</v>
      </c>
      <c r="BH522" s="194">
        <f>IF(N522="sníž. přenesená",J522,0)</f>
        <v>0</v>
      </c>
      <c r="BI522" s="194">
        <f>IF(N522="nulová",J522,0)</f>
        <v>0</v>
      </c>
      <c r="BJ522" s="18" t="s">
        <v>19</v>
      </c>
      <c r="BK522" s="194">
        <f>ROUND(I522*H522,2)</f>
        <v>0</v>
      </c>
      <c r="BL522" s="18" t="s">
        <v>145</v>
      </c>
      <c r="BM522" s="193" t="s">
        <v>507</v>
      </c>
    </row>
    <row r="523" spans="1:65" s="2" customFormat="1" ht="36">
      <c r="A523" s="32"/>
      <c r="B523" s="33"/>
      <c r="C523" s="183" t="s">
        <v>508</v>
      </c>
      <c r="D523" s="183" t="s">
        <v>140</v>
      </c>
      <c r="E523" s="184" t="s">
        <v>509</v>
      </c>
      <c r="F523" s="185" t="s">
        <v>510</v>
      </c>
      <c r="G523" s="186" t="s">
        <v>179</v>
      </c>
      <c r="H523" s="187">
        <v>6</v>
      </c>
      <c r="I523" s="188"/>
      <c r="J523" s="188">
        <f>ROUND(I523*H523,2)</f>
        <v>0</v>
      </c>
      <c r="K523" s="185" t="s">
        <v>1</v>
      </c>
      <c r="L523" s="37"/>
      <c r="M523" s="189" t="s">
        <v>1</v>
      </c>
      <c r="N523" s="190" t="s">
        <v>46</v>
      </c>
      <c r="O523" s="191">
        <v>0.1</v>
      </c>
      <c r="P523" s="191">
        <f>O523*H523</f>
        <v>0.60000000000000009</v>
      </c>
      <c r="Q523" s="191">
        <v>0</v>
      </c>
      <c r="R523" s="191">
        <f>Q523*H523</f>
        <v>0</v>
      </c>
      <c r="S523" s="191">
        <v>0</v>
      </c>
      <c r="T523" s="192">
        <f>S523*H523</f>
        <v>0</v>
      </c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R523" s="193" t="s">
        <v>145</v>
      </c>
      <c r="AT523" s="193" t="s">
        <v>140</v>
      </c>
      <c r="AU523" s="193" t="s">
        <v>90</v>
      </c>
      <c r="AY523" s="18" t="s">
        <v>138</v>
      </c>
      <c r="BE523" s="194">
        <f>IF(N523="základní",J523,0)</f>
        <v>0</v>
      </c>
      <c r="BF523" s="194">
        <f>IF(N523="snížená",J523,0)</f>
        <v>0</v>
      </c>
      <c r="BG523" s="194">
        <f>IF(N523="zákl. přenesená",J523,0)</f>
        <v>0</v>
      </c>
      <c r="BH523" s="194">
        <f>IF(N523="sníž. přenesená",J523,0)</f>
        <v>0</v>
      </c>
      <c r="BI523" s="194">
        <f>IF(N523="nulová",J523,0)</f>
        <v>0</v>
      </c>
      <c r="BJ523" s="18" t="s">
        <v>19</v>
      </c>
      <c r="BK523" s="194">
        <f>ROUND(I523*H523,2)</f>
        <v>0</v>
      </c>
      <c r="BL523" s="18" t="s">
        <v>145</v>
      </c>
      <c r="BM523" s="193" t="s">
        <v>511</v>
      </c>
    </row>
    <row r="524" spans="1:65" s="14" customFormat="1">
      <c r="B524" s="205"/>
      <c r="C524" s="206"/>
      <c r="D524" s="197" t="s">
        <v>147</v>
      </c>
      <c r="E524" s="207" t="s">
        <v>1</v>
      </c>
      <c r="F524" s="208" t="s">
        <v>512</v>
      </c>
      <c r="G524" s="206"/>
      <c r="H524" s="209">
        <v>6</v>
      </c>
      <c r="I524" s="206"/>
      <c r="J524" s="206"/>
      <c r="K524" s="206"/>
      <c r="L524" s="210"/>
      <c r="M524" s="211"/>
      <c r="N524" s="212"/>
      <c r="O524" s="212"/>
      <c r="P524" s="212"/>
      <c r="Q524" s="212"/>
      <c r="R524" s="212"/>
      <c r="S524" s="212"/>
      <c r="T524" s="213"/>
      <c r="AT524" s="214" t="s">
        <v>147</v>
      </c>
      <c r="AU524" s="214" t="s">
        <v>90</v>
      </c>
      <c r="AV524" s="14" t="s">
        <v>90</v>
      </c>
      <c r="AW524" s="14" t="s">
        <v>36</v>
      </c>
      <c r="AX524" s="14" t="s">
        <v>19</v>
      </c>
      <c r="AY524" s="214" t="s">
        <v>138</v>
      </c>
    </row>
    <row r="525" spans="1:65" s="2" customFormat="1" ht="24">
      <c r="A525" s="32"/>
      <c r="B525" s="33"/>
      <c r="C525" s="183" t="s">
        <v>513</v>
      </c>
      <c r="D525" s="183" t="s">
        <v>140</v>
      </c>
      <c r="E525" s="184" t="s">
        <v>514</v>
      </c>
      <c r="F525" s="185" t="s">
        <v>515</v>
      </c>
      <c r="G525" s="186" t="s">
        <v>227</v>
      </c>
      <c r="H525" s="187">
        <v>15</v>
      </c>
      <c r="I525" s="188"/>
      <c r="J525" s="188">
        <f>ROUND(I525*H525,2)</f>
        <v>0</v>
      </c>
      <c r="K525" s="185" t="s">
        <v>1</v>
      </c>
      <c r="L525" s="37"/>
      <c r="M525" s="189" t="s">
        <v>1</v>
      </c>
      <c r="N525" s="190" t="s">
        <v>46</v>
      </c>
      <c r="O525" s="191">
        <v>1.3</v>
      </c>
      <c r="P525" s="191">
        <f>O525*H525</f>
        <v>19.5</v>
      </c>
      <c r="Q525" s="191">
        <v>4.1640000000000003E-2</v>
      </c>
      <c r="R525" s="191">
        <f>Q525*H525</f>
        <v>0.62460000000000004</v>
      </c>
      <c r="S525" s="191">
        <v>0</v>
      </c>
      <c r="T525" s="192">
        <f>S525*H525</f>
        <v>0</v>
      </c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R525" s="193" t="s">
        <v>145</v>
      </c>
      <c r="AT525" s="193" t="s">
        <v>140</v>
      </c>
      <c r="AU525" s="193" t="s">
        <v>90</v>
      </c>
      <c r="AY525" s="18" t="s">
        <v>138</v>
      </c>
      <c r="BE525" s="194">
        <f>IF(N525="základní",J525,0)</f>
        <v>0</v>
      </c>
      <c r="BF525" s="194">
        <f>IF(N525="snížená",J525,0)</f>
        <v>0</v>
      </c>
      <c r="BG525" s="194">
        <f>IF(N525="zákl. přenesená",J525,0)</f>
        <v>0</v>
      </c>
      <c r="BH525" s="194">
        <f>IF(N525="sníž. přenesená",J525,0)</f>
        <v>0</v>
      </c>
      <c r="BI525" s="194">
        <f>IF(N525="nulová",J525,0)</f>
        <v>0</v>
      </c>
      <c r="BJ525" s="18" t="s">
        <v>19</v>
      </c>
      <c r="BK525" s="194">
        <f>ROUND(I525*H525,2)</f>
        <v>0</v>
      </c>
      <c r="BL525" s="18" t="s">
        <v>145</v>
      </c>
      <c r="BM525" s="193" t="s">
        <v>516</v>
      </c>
    </row>
    <row r="526" spans="1:65" s="2" customFormat="1" ht="24">
      <c r="A526" s="32"/>
      <c r="B526" s="33"/>
      <c r="C526" s="183" t="s">
        <v>517</v>
      </c>
      <c r="D526" s="183" t="s">
        <v>140</v>
      </c>
      <c r="E526" s="184" t="s">
        <v>518</v>
      </c>
      <c r="F526" s="185" t="s">
        <v>519</v>
      </c>
      <c r="G526" s="186" t="s">
        <v>179</v>
      </c>
      <c r="H526" s="187">
        <v>2</v>
      </c>
      <c r="I526" s="188"/>
      <c r="J526" s="188">
        <f>ROUND(I526*H526,2)</f>
        <v>0</v>
      </c>
      <c r="K526" s="185" t="s">
        <v>1</v>
      </c>
      <c r="L526" s="37"/>
      <c r="M526" s="189" t="s">
        <v>1</v>
      </c>
      <c r="N526" s="190" t="s">
        <v>46</v>
      </c>
      <c r="O526" s="191">
        <v>1.07</v>
      </c>
      <c r="P526" s="191">
        <f>O526*H526</f>
        <v>2.14</v>
      </c>
      <c r="Q526" s="191">
        <v>4.5969999999999997E-2</v>
      </c>
      <c r="R526" s="191">
        <f>Q526*H526</f>
        <v>9.1939999999999994E-2</v>
      </c>
      <c r="S526" s="191">
        <v>0</v>
      </c>
      <c r="T526" s="192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93" t="s">
        <v>145</v>
      </c>
      <c r="AT526" s="193" t="s">
        <v>140</v>
      </c>
      <c r="AU526" s="193" t="s">
        <v>90</v>
      </c>
      <c r="AY526" s="18" t="s">
        <v>138</v>
      </c>
      <c r="BE526" s="194">
        <f>IF(N526="základní",J526,0)</f>
        <v>0</v>
      </c>
      <c r="BF526" s="194">
        <f>IF(N526="snížená",J526,0)</f>
        <v>0</v>
      </c>
      <c r="BG526" s="194">
        <f>IF(N526="zákl. přenesená",J526,0)</f>
        <v>0</v>
      </c>
      <c r="BH526" s="194">
        <f>IF(N526="sníž. přenesená",J526,0)</f>
        <v>0</v>
      </c>
      <c r="BI526" s="194">
        <f>IF(N526="nulová",J526,0)</f>
        <v>0</v>
      </c>
      <c r="BJ526" s="18" t="s">
        <v>19</v>
      </c>
      <c r="BK526" s="194">
        <f>ROUND(I526*H526,2)</f>
        <v>0</v>
      </c>
      <c r="BL526" s="18" t="s">
        <v>145</v>
      </c>
      <c r="BM526" s="193" t="s">
        <v>520</v>
      </c>
    </row>
    <row r="527" spans="1:65" s="2" customFormat="1" ht="24">
      <c r="A527" s="32"/>
      <c r="B527" s="33"/>
      <c r="C527" s="225" t="s">
        <v>521</v>
      </c>
      <c r="D527" s="225" t="s">
        <v>201</v>
      </c>
      <c r="E527" s="226" t="s">
        <v>522</v>
      </c>
      <c r="F527" s="227" t="s">
        <v>523</v>
      </c>
      <c r="G527" s="228" t="s">
        <v>179</v>
      </c>
      <c r="H527" s="229">
        <v>2</v>
      </c>
      <c r="I527" s="230"/>
      <c r="J527" s="230">
        <f>ROUND(I527*H527,2)</f>
        <v>0</v>
      </c>
      <c r="K527" s="227" t="s">
        <v>1</v>
      </c>
      <c r="L527" s="231"/>
      <c r="M527" s="232" t="s">
        <v>1</v>
      </c>
      <c r="N527" s="233" t="s">
        <v>46</v>
      </c>
      <c r="O527" s="191">
        <v>0</v>
      </c>
      <c r="P527" s="191">
        <f>O527*H527</f>
        <v>0</v>
      </c>
      <c r="Q527" s="191">
        <v>6.9999999999999999E-4</v>
      </c>
      <c r="R527" s="191">
        <f>Q527*H527</f>
        <v>1.4E-3</v>
      </c>
      <c r="S527" s="191">
        <v>0</v>
      </c>
      <c r="T527" s="192">
        <f>S527*H527</f>
        <v>0</v>
      </c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R527" s="193" t="s">
        <v>190</v>
      </c>
      <c r="AT527" s="193" t="s">
        <v>201</v>
      </c>
      <c r="AU527" s="193" t="s">
        <v>90</v>
      </c>
      <c r="AY527" s="18" t="s">
        <v>138</v>
      </c>
      <c r="BE527" s="194">
        <f>IF(N527="základní",J527,0)</f>
        <v>0</v>
      </c>
      <c r="BF527" s="194">
        <f>IF(N527="snížená",J527,0)</f>
        <v>0</v>
      </c>
      <c r="BG527" s="194">
        <f>IF(N527="zákl. přenesená",J527,0)</f>
        <v>0</v>
      </c>
      <c r="BH527" s="194">
        <f>IF(N527="sníž. přenesená",J527,0)</f>
        <v>0</v>
      </c>
      <c r="BI527" s="194">
        <f>IF(N527="nulová",J527,0)</f>
        <v>0</v>
      </c>
      <c r="BJ527" s="18" t="s">
        <v>19</v>
      </c>
      <c r="BK527" s="194">
        <f>ROUND(I527*H527,2)</f>
        <v>0</v>
      </c>
      <c r="BL527" s="18" t="s">
        <v>145</v>
      </c>
      <c r="BM527" s="193" t="s">
        <v>524</v>
      </c>
    </row>
    <row r="528" spans="1:65" s="2" customFormat="1" ht="16.5" customHeight="1">
      <c r="A528" s="32"/>
      <c r="B528" s="33"/>
      <c r="C528" s="183" t="s">
        <v>525</v>
      </c>
      <c r="D528" s="183" t="s">
        <v>140</v>
      </c>
      <c r="E528" s="184" t="s">
        <v>526</v>
      </c>
      <c r="F528" s="185" t="s">
        <v>527</v>
      </c>
      <c r="G528" s="186" t="s">
        <v>160</v>
      </c>
      <c r="H528" s="187">
        <v>5.88</v>
      </c>
      <c r="I528" s="188"/>
      <c r="J528" s="188">
        <f>ROUND(I528*H528,2)</f>
        <v>0</v>
      </c>
      <c r="K528" s="185" t="s">
        <v>144</v>
      </c>
      <c r="L528" s="37"/>
      <c r="M528" s="189" t="s">
        <v>1</v>
      </c>
      <c r="N528" s="190" t="s">
        <v>46</v>
      </c>
      <c r="O528" s="191">
        <v>3.8580000000000001</v>
      </c>
      <c r="P528" s="191">
        <f>O528*H528</f>
        <v>22.685040000000001</v>
      </c>
      <c r="Q528" s="191">
        <v>0</v>
      </c>
      <c r="R528" s="191">
        <f>Q528*H528</f>
        <v>0</v>
      </c>
      <c r="S528" s="191">
        <v>2.2000000000000002</v>
      </c>
      <c r="T528" s="192">
        <f>S528*H528</f>
        <v>12.936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93" t="s">
        <v>145</v>
      </c>
      <c r="AT528" s="193" t="s">
        <v>140</v>
      </c>
      <c r="AU528" s="193" t="s">
        <v>90</v>
      </c>
      <c r="AY528" s="18" t="s">
        <v>138</v>
      </c>
      <c r="BE528" s="194">
        <f>IF(N528="základní",J528,0)</f>
        <v>0</v>
      </c>
      <c r="BF528" s="194">
        <f>IF(N528="snížená",J528,0)</f>
        <v>0</v>
      </c>
      <c r="BG528" s="194">
        <f>IF(N528="zákl. přenesená",J528,0)</f>
        <v>0</v>
      </c>
      <c r="BH528" s="194">
        <f>IF(N528="sníž. přenesená",J528,0)</f>
        <v>0</v>
      </c>
      <c r="BI528" s="194">
        <f>IF(N528="nulová",J528,0)</f>
        <v>0</v>
      </c>
      <c r="BJ528" s="18" t="s">
        <v>19</v>
      </c>
      <c r="BK528" s="194">
        <f>ROUND(I528*H528,2)</f>
        <v>0</v>
      </c>
      <c r="BL528" s="18" t="s">
        <v>145</v>
      </c>
      <c r="BM528" s="193" t="s">
        <v>528</v>
      </c>
    </row>
    <row r="529" spans="1:65" s="13" customFormat="1" ht="22.5">
      <c r="B529" s="195"/>
      <c r="C529" s="196"/>
      <c r="D529" s="197" t="s">
        <v>147</v>
      </c>
      <c r="E529" s="198" t="s">
        <v>1</v>
      </c>
      <c r="F529" s="199" t="s">
        <v>529</v>
      </c>
      <c r="G529" s="196"/>
      <c r="H529" s="198" t="s">
        <v>1</v>
      </c>
      <c r="I529" s="196"/>
      <c r="J529" s="196"/>
      <c r="K529" s="196"/>
      <c r="L529" s="200"/>
      <c r="M529" s="201"/>
      <c r="N529" s="202"/>
      <c r="O529" s="202"/>
      <c r="P529" s="202"/>
      <c r="Q529" s="202"/>
      <c r="R529" s="202"/>
      <c r="S529" s="202"/>
      <c r="T529" s="203"/>
      <c r="AT529" s="204" t="s">
        <v>147</v>
      </c>
      <c r="AU529" s="204" t="s">
        <v>90</v>
      </c>
      <c r="AV529" s="13" t="s">
        <v>19</v>
      </c>
      <c r="AW529" s="13" t="s">
        <v>36</v>
      </c>
      <c r="AX529" s="13" t="s">
        <v>81</v>
      </c>
      <c r="AY529" s="204" t="s">
        <v>138</v>
      </c>
    </row>
    <row r="530" spans="1:65" s="14" customFormat="1">
      <c r="B530" s="205"/>
      <c r="C530" s="206"/>
      <c r="D530" s="197" t="s">
        <v>147</v>
      </c>
      <c r="E530" s="207" t="s">
        <v>1</v>
      </c>
      <c r="F530" s="208" t="s">
        <v>530</v>
      </c>
      <c r="G530" s="206"/>
      <c r="H530" s="209">
        <v>5.88</v>
      </c>
      <c r="I530" s="206"/>
      <c r="J530" s="206"/>
      <c r="K530" s="206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147</v>
      </c>
      <c r="AU530" s="214" t="s">
        <v>90</v>
      </c>
      <c r="AV530" s="14" t="s">
        <v>90</v>
      </c>
      <c r="AW530" s="14" t="s">
        <v>36</v>
      </c>
      <c r="AX530" s="14" t="s">
        <v>19</v>
      </c>
      <c r="AY530" s="214" t="s">
        <v>138</v>
      </c>
    </row>
    <row r="531" spans="1:65" s="2" customFormat="1" ht="24">
      <c r="A531" s="32"/>
      <c r="B531" s="33"/>
      <c r="C531" s="183" t="s">
        <v>531</v>
      </c>
      <c r="D531" s="183" t="s">
        <v>140</v>
      </c>
      <c r="E531" s="184" t="s">
        <v>532</v>
      </c>
      <c r="F531" s="185" t="s">
        <v>533</v>
      </c>
      <c r="G531" s="186" t="s">
        <v>160</v>
      </c>
      <c r="H531" s="187">
        <v>5.7960000000000003</v>
      </c>
      <c r="I531" s="188"/>
      <c r="J531" s="188">
        <f>ROUND(I531*H531,2)</f>
        <v>0</v>
      </c>
      <c r="K531" s="185" t="s">
        <v>144</v>
      </c>
      <c r="L531" s="37"/>
      <c r="M531" s="189" t="s">
        <v>1</v>
      </c>
      <c r="N531" s="190" t="s">
        <v>46</v>
      </c>
      <c r="O531" s="191">
        <v>2.9049999999999998</v>
      </c>
      <c r="P531" s="191">
        <f>O531*H531</f>
        <v>16.83738</v>
      </c>
      <c r="Q531" s="191">
        <v>0</v>
      </c>
      <c r="R531" s="191">
        <f>Q531*H531</f>
        <v>0</v>
      </c>
      <c r="S531" s="191">
        <v>2.27</v>
      </c>
      <c r="T531" s="192">
        <f>S531*H531</f>
        <v>13.156920000000001</v>
      </c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R531" s="193" t="s">
        <v>145</v>
      </c>
      <c r="AT531" s="193" t="s">
        <v>140</v>
      </c>
      <c r="AU531" s="193" t="s">
        <v>90</v>
      </c>
      <c r="AY531" s="18" t="s">
        <v>138</v>
      </c>
      <c r="BE531" s="194">
        <f>IF(N531="základní",J531,0)</f>
        <v>0</v>
      </c>
      <c r="BF531" s="194">
        <f>IF(N531="snížená",J531,0)</f>
        <v>0</v>
      </c>
      <c r="BG531" s="194">
        <f>IF(N531="zákl. přenesená",J531,0)</f>
        <v>0</v>
      </c>
      <c r="BH531" s="194">
        <f>IF(N531="sníž. přenesená",J531,0)</f>
        <v>0</v>
      </c>
      <c r="BI531" s="194">
        <f>IF(N531="nulová",J531,0)</f>
        <v>0</v>
      </c>
      <c r="BJ531" s="18" t="s">
        <v>19</v>
      </c>
      <c r="BK531" s="194">
        <f>ROUND(I531*H531,2)</f>
        <v>0</v>
      </c>
      <c r="BL531" s="18" t="s">
        <v>145</v>
      </c>
      <c r="BM531" s="193" t="s">
        <v>534</v>
      </c>
    </row>
    <row r="532" spans="1:65" s="13" customFormat="1" ht="22.5">
      <c r="B532" s="195"/>
      <c r="C532" s="196"/>
      <c r="D532" s="197" t="s">
        <v>147</v>
      </c>
      <c r="E532" s="198" t="s">
        <v>1</v>
      </c>
      <c r="F532" s="199" t="s">
        <v>535</v>
      </c>
      <c r="G532" s="196"/>
      <c r="H532" s="198" t="s">
        <v>1</v>
      </c>
      <c r="I532" s="196"/>
      <c r="J532" s="196"/>
      <c r="K532" s="196"/>
      <c r="L532" s="200"/>
      <c r="M532" s="201"/>
      <c r="N532" s="202"/>
      <c r="O532" s="202"/>
      <c r="P532" s="202"/>
      <c r="Q532" s="202"/>
      <c r="R532" s="202"/>
      <c r="S532" s="202"/>
      <c r="T532" s="203"/>
      <c r="AT532" s="204" t="s">
        <v>147</v>
      </c>
      <c r="AU532" s="204" t="s">
        <v>90</v>
      </c>
      <c r="AV532" s="13" t="s">
        <v>19</v>
      </c>
      <c r="AW532" s="13" t="s">
        <v>36</v>
      </c>
      <c r="AX532" s="13" t="s">
        <v>81</v>
      </c>
      <c r="AY532" s="204" t="s">
        <v>138</v>
      </c>
    </row>
    <row r="533" spans="1:65" s="14" customFormat="1">
      <c r="B533" s="205"/>
      <c r="C533" s="206"/>
      <c r="D533" s="197" t="s">
        <v>147</v>
      </c>
      <c r="E533" s="207" t="s">
        <v>1</v>
      </c>
      <c r="F533" s="208" t="s">
        <v>536</v>
      </c>
      <c r="G533" s="206"/>
      <c r="H533" s="209">
        <v>5.7960000000000003</v>
      </c>
      <c r="I533" s="206"/>
      <c r="J533" s="206"/>
      <c r="K533" s="206"/>
      <c r="L533" s="210"/>
      <c r="M533" s="211"/>
      <c r="N533" s="212"/>
      <c r="O533" s="212"/>
      <c r="P533" s="212"/>
      <c r="Q533" s="212"/>
      <c r="R533" s="212"/>
      <c r="S533" s="212"/>
      <c r="T533" s="213"/>
      <c r="AT533" s="214" t="s">
        <v>147</v>
      </c>
      <c r="AU533" s="214" t="s">
        <v>90</v>
      </c>
      <c r="AV533" s="14" t="s">
        <v>90</v>
      </c>
      <c r="AW533" s="14" t="s">
        <v>36</v>
      </c>
      <c r="AX533" s="14" t="s">
        <v>19</v>
      </c>
      <c r="AY533" s="214" t="s">
        <v>138</v>
      </c>
    </row>
    <row r="534" spans="1:65" s="2" customFormat="1" ht="24">
      <c r="A534" s="32"/>
      <c r="B534" s="33"/>
      <c r="C534" s="183" t="s">
        <v>537</v>
      </c>
      <c r="D534" s="183" t="s">
        <v>140</v>
      </c>
      <c r="E534" s="184" t="s">
        <v>538</v>
      </c>
      <c r="F534" s="185" t="s">
        <v>539</v>
      </c>
      <c r="G534" s="186" t="s">
        <v>160</v>
      </c>
      <c r="H534" s="187">
        <v>14.494</v>
      </c>
      <c r="I534" s="188"/>
      <c r="J534" s="188">
        <f>ROUND(I534*H534,2)</f>
        <v>0</v>
      </c>
      <c r="K534" s="185" t="s">
        <v>144</v>
      </c>
      <c r="L534" s="37"/>
      <c r="M534" s="189" t="s">
        <v>1</v>
      </c>
      <c r="N534" s="190" t="s">
        <v>46</v>
      </c>
      <c r="O534" s="191">
        <v>1.52</v>
      </c>
      <c r="P534" s="191">
        <f>O534*H534</f>
        <v>22.03088</v>
      </c>
      <c r="Q534" s="191">
        <v>0</v>
      </c>
      <c r="R534" s="191">
        <f>Q534*H534</f>
        <v>0</v>
      </c>
      <c r="S534" s="191">
        <v>1.8</v>
      </c>
      <c r="T534" s="192">
        <f>S534*H534</f>
        <v>26.089200000000002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93" t="s">
        <v>145</v>
      </c>
      <c r="AT534" s="193" t="s">
        <v>140</v>
      </c>
      <c r="AU534" s="193" t="s">
        <v>90</v>
      </c>
      <c r="AY534" s="18" t="s">
        <v>138</v>
      </c>
      <c r="BE534" s="194">
        <f>IF(N534="základní",J534,0)</f>
        <v>0</v>
      </c>
      <c r="BF534" s="194">
        <f>IF(N534="snížená",J534,0)</f>
        <v>0</v>
      </c>
      <c r="BG534" s="194">
        <f>IF(N534="zákl. přenesená",J534,0)</f>
        <v>0</v>
      </c>
      <c r="BH534" s="194">
        <f>IF(N534="sníž. přenesená",J534,0)</f>
        <v>0</v>
      </c>
      <c r="BI534" s="194">
        <f>IF(N534="nulová",J534,0)</f>
        <v>0</v>
      </c>
      <c r="BJ534" s="18" t="s">
        <v>19</v>
      </c>
      <c r="BK534" s="194">
        <f>ROUND(I534*H534,2)</f>
        <v>0</v>
      </c>
      <c r="BL534" s="18" t="s">
        <v>145</v>
      </c>
      <c r="BM534" s="193" t="s">
        <v>540</v>
      </c>
    </row>
    <row r="535" spans="1:65" s="13" customFormat="1">
      <c r="B535" s="195"/>
      <c r="C535" s="196"/>
      <c r="D535" s="197" t="s">
        <v>147</v>
      </c>
      <c r="E535" s="198" t="s">
        <v>1</v>
      </c>
      <c r="F535" s="199" t="s">
        <v>541</v>
      </c>
      <c r="G535" s="196"/>
      <c r="H535" s="198" t="s">
        <v>1</v>
      </c>
      <c r="I535" s="196"/>
      <c r="J535" s="196"/>
      <c r="K535" s="196"/>
      <c r="L535" s="200"/>
      <c r="M535" s="201"/>
      <c r="N535" s="202"/>
      <c r="O535" s="202"/>
      <c r="P535" s="202"/>
      <c r="Q535" s="202"/>
      <c r="R535" s="202"/>
      <c r="S535" s="202"/>
      <c r="T535" s="203"/>
      <c r="AT535" s="204" t="s">
        <v>147</v>
      </c>
      <c r="AU535" s="204" t="s">
        <v>90</v>
      </c>
      <c r="AV535" s="13" t="s">
        <v>19</v>
      </c>
      <c r="AW535" s="13" t="s">
        <v>36</v>
      </c>
      <c r="AX535" s="13" t="s">
        <v>81</v>
      </c>
      <c r="AY535" s="204" t="s">
        <v>138</v>
      </c>
    </row>
    <row r="536" spans="1:65" s="14" customFormat="1">
      <c r="B536" s="205"/>
      <c r="C536" s="206"/>
      <c r="D536" s="197" t="s">
        <v>147</v>
      </c>
      <c r="E536" s="207" t="s">
        <v>1</v>
      </c>
      <c r="F536" s="208" t="s">
        <v>542</v>
      </c>
      <c r="G536" s="206"/>
      <c r="H536" s="209">
        <v>2.4790000000000001</v>
      </c>
      <c r="I536" s="206"/>
      <c r="J536" s="206"/>
      <c r="K536" s="206"/>
      <c r="L536" s="210"/>
      <c r="M536" s="211"/>
      <c r="N536" s="212"/>
      <c r="O536" s="212"/>
      <c r="P536" s="212"/>
      <c r="Q536" s="212"/>
      <c r="R536" s="212"/>
      <c r="S536" s="212"/>
      <c r="T536" s="213"/>
      <c r="AT536" s="214" t="s">
        <v>147</v>
      </c>
      <c r="AU536" s="214" t="s">
        <v>90</v>
      </c>
      <c r="AV536" s="14" t="s">
        <v>90</v>
      </c>
      <c r="AW536" s="14" t="s">
        <v>36</v>
      </c>
      <c r="AX536" s="14" t="s">
        <v>81</v>
      </c>
      <c r="AY536" s="214" t="s">
        <v>138</v>
      </c>
    </row>
    <row r="537" spans="1:65" s="14" customFormat="1">
      <c r="B537" s="205"/>
      <c r="C537" s="206"/>
      <c r="D537" s="197" t="s">
        <v>147</v>
      </c>
      <c r="E537" s="207" t="s">
        <v>1</v>
      </c>
      <c r="F537" s="208" t="s">
        <v>543</v>
      </c>
      <c r="G537" s="206"/>
      <c r="H537" s="209">
        <v>12.015000000000001</v>
      </c>
      <c r="I537" s="206"/>
      <c r="J537" s="206"/>
      <c r="K537" s="206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147</v>
      </c>
      <c r="AU537" s="214" t="s">
        <v>90</v>
      </c>
      <c r="AV537" s="14" t="s">
        <v>90</v>
      </c>
      <c r="AW537" s="14" t="s">
        <v>36</v>
      </c>
      <c r="AX537" s="14" t="s">
        <v>81</v>
      </c>
      <c r="AY537" s="214" t="s">
        <v>138</v>
      </c>
    </row>
    <row r="538" spans="1:65" s="15" customFormat="1">
      <c r="B538" s="215"/>
      <c r="C538" s="216"/>
      <c r="D538" s="197" t="s">
        <v>147</v>
      </c>
      <c r="E538" s="217" t="s">
        <v>1</v>
      </c>
      <c r="F538" s="218" t="s">
        <v>156</v>
      </c>
      <c r="G538" s="216"/>
      <c r="H538" s="219">
        <v>14.494</v>
      </c>
      <c r="I538" s="216"/>
      <c r="J538" s="216"/>
      <c r="K538" s="216"/>
      <c r="L538" s="220"/>
      <c r="M538" s="221"/>
      <c r="N538" s="222"/>
      <c r="O538" s="222"/>
      <c r="P538" s="222"/>
      <c r="Q538" s="222"/>
      <c r="R538" s="222"/>
      <c r="S538" s="222"/>
      <c r="T538" s="223"/>
      <c r="AT538" s="224" t="s">
        <v>147</v>
      </c>
      <c r="AU538" s="224" t="s">
        <v>90</v>
      </c>
      <c r="AV538" s="15" t="s">
        <v>145</v>
      </c>
      <c r="AW538" s="15" t="s">
        <v>36</v>
      </c>
      <c r="AX538" s="15" t="s">
        <v>19</v>
      </c>
      <c r="AY538" s="224" t="s">
        <v>138</v>
      </c>
    </row>
    <row r="539" spans="1:65" s="2" customFormat="1" ht="33" customHeight="1">
      <c r="A539" s="32"/>
      <c r="B539" s="33"/>
      <c r="C539" s="183" t="s">
        <v>544</v>
      </c>
      <c r="D539" s="183" t="s">
        <v>140</v>
      </c>
      <c r="E539" s="184" t="s">
        <v>545</v>
      </c>
      <c r="F539" s="185" t="s">
        <v>546</v>
      </c>
      <c r="G539" s="186" t="s">
        <v>143</v>
      </c>
      <c r="H539" s="187">
        <v>94.16</v>
      </c>
      <c r="I539" s="188"/>
      <c r="J539" s="188">
        <f>ROUND(I539*H539,2)</f>
        <v>0</v>
      </c>
      <c r="K539" s="185" t="s">
        <v>144</v>
      </c>
      <c r="L539" s="37"/>
      <c r="M539" s="189" t="s">
        <v>1</v>
      </c>
      <c r="N539" s="190" t="s">
        <v>46</v>
      </c>
      <c r="O539" s="191">
        <v>0.375</v>
      </c>
      <c r="P539" s="191">
        <f>O539*H539</f>
        <v>35.31</v>
      </c>
      <c r="Q539" s="191">
        <v>0</v>
      </c>
      <c r="R539" s="191">
        <f>Q539*H539</f>
        <v>0</v>
      </c>
      <c r="S539" s="191">
        <v>0.12</v>
      </c>
      <c r="T539" s="192">
        <f>S539*H539</f>
        <v>11.299199999999999</v>
      </c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R539" s="193" t="s">
        <v>145</v>
      </c>
      <c r="AT539" s="193" t="s">
        <v>140</v>
      </c>
      <c r="AU539" s="193" t="s">
        <v>90</v>
      </c>
      <c r="AY539" s="18" t="s">
        <v>138</v>
      </c>
      <c r="BE539" s="194">
        <f>IF(N539="základní",J539,0)</f>
        <v>0</v>
      </c>
      <c r="BF539" s="194">
        <f>IF(N539="snížená",J539,0)</f>
        <v>0</v>
      </c>
      <c r="BG539" s="194">
        <f>IF(N539="zákl. přenesená",J539,0)</f>
        <v>0</v>
      </c>
      <c r="BH539" s="194">
        <f>IF(N539="sníž. přenesená",J539,0)</f>
        <v>0</v>
      </c>
      <c r="BI539" s="194">
        <f>IF(N539="nulová",J539,0)</f>
        <v>0</v>
      </c>
      <c r="BJ539" s="18" t="s">
        <v>19</v>
      </c>
      <c r="BK539" s="194">
        <f>ROUND(I539*H539,2)</f>
        <v>0</v>
      </c>
      <c r="BL539" s="18" t="s">
        <v>145</v>
      </c>
      <c r="BM539" s="193" t="s">
        <v>547</v>
      </c>
    </row>
    <row r="540" spans="1:65" s="14" customFormat="1">
      <c r="B540" s="205"/>
      <c r="C540" s="206"/>
      <c r="D540" s="197" t="s">
        <v>147</v>
      </c>
      <c r="E540" s="207" t="s">
        <v>1</v>
      </c>
      <c r="F540" s="208" t="s">
        <v>217</v>
      </c>
      <c r="G540" s="206"/>
      <c r="H540" s="209">
        <v>47.08</v>
      </c>
      <c r="I540" s="206"/>
      <c r="J540" s="206"/>
      <c r="K540" s="206"/>
      <c r="L540" s="210"/>
      <c r="M540" s="211"/>
      <c r="N540" s="212"/>
      <c r="O540" s="212"/>
      <c r="P540" s="212"/>
      <c r="Q540" s="212"/>
      <c r="R540" s="212"/>
      <c r="S540" s="212"/>
      <c r="T540" s="213"/>
      <c r="AT540" s="214" t="s">
        <v>147</v>
      </c>
      <c r="AU540" s="214" t="s">
        <v>90</v>
      </c>
      <c r="AV540" s="14" t="s">
        <v>90</v>
      </c>
      <c r="AW540" s="14" t="s">
        <v>36</v>
      </c>
      <c r="AX540" s="14" t="s">
        <v>81</v>
      </c>
      <c r="AY540" s="214" t="s">
        <v>138</v>
      </c>
    </row>
    <row r="541" spans="1:65" s="14" customFormat="1">
      <c r="B541" s="205"/>
      <c r="C541" s="206"/>
      <c r="D541" s="197" t="s">
        <v>147</v>
      </c>
      <c r="E541" s="207" t="s">
        <v>1</v>
      </c>
      <c r="F541" s="208" t="s">
        <v>218</v>
      </c>
      <c r="G541" s="206"/>
      <c r="H541" s="209">
        <v>47.08</v>
      </c>
      <c r="I541" s="206"/>
      <c r="J541" s="206"/>
      <c r="K541" s="206"/>
      <c r="L541" s="210"/>
      <c r="M541" s="211"/>
      <c r="N541" s="212"/>
      <c r="O541" s="212"/>
      <c r="P541" s="212"/>
      <c r="Q541" s="212"/>
      <c r="R541" s="212"/>
      <c r="S541" s="212"/>
      <c r="T541" s="213"/>
      <c r="AT541" s="214" t="s">
        <v>147</v>
      </c>
      <c r="AU541" s="214" t="s">
        <v>90</v>
      </c>
      <c r="AV541" s="14" t="s">
        <v>90</v>
      </c>
      <c r="AW541" s="14" t="s">
        <v>36</v>
      </c>
      <c r="AX541" s="14" t="s">
        <v>81</v>
      </c>
      <c r="AY541" s="214" t="s">
        <v>138</v>
      </c>
    </row>
    <row r="542" spans="1:65" s="15" customFormat="1">
      <c r="B542" s="215"/>
      <c r="C542" s="216"/>
      <c r="D542" s="197" t="s">
        <v>147</v>
      </c>
      <c r="E542" s="217" t="s">
        <v>1</v>
      </c>
      <c r="F542" s="218" t="s">
        <v>156</v>
      </c>
      <c r="G542" s="216"/>
      <c r="H542" s="219">
        <v>94.16</v>
      </c>
      <c r="I542" s="216"/>
      <c r="J542" s="216"/>
      <c r="K542" s="216"/>
      <c r="L542" s="220"/>
      <c r="M542" s="221"/>
      <c r="N542" s="222"/>
      <c r="O542" s="222"/>
      <c r="P542" s="222"/>
      <c r="Q542" s="222"/>
      <c r="R542" s="222"/>
      <c r="S542" s="222"/>
      <c r="T542" s="223"/>
      <c r="AT542" s="224" t="s">
        <v>147</v>
      </c>
      <c r="AU542" s="224" t="s">
        <v>90</v>
      </c>
      <c r="AV542" s="15" t="s">
        <v>145</v>
      </c>
      <c r="AW542" s="15" t="s">
        <v>36</v>
      </c>
      <c r="AX542" s="15" t="s">
        <v>19</v>
      </c>
      <c r="AY542" s="224" t="s">
        <v>138</v>
      </c>
    </row>
    <row r="543" spans="1:65" s="2" customFormat="1" ht="24">
      <c r="A543" s="32"/>
      <c r="B543" s="33"/>
      <c r="C543" s="183" t="s">
        <v>548</v>
      </c>
      <c r="D543" s="183" t="s">
        <v>140</v>
      </c>
      <c r="E543" s="184" t="s">
        <v>549</v>
      </c>
      <c r="F543" s="185" t="s">
        <v>550</v>
      </c>
      <c r="G543" s="186" t="s">
        <v>143</v>
      </c>
      <c r="H543" s="187">
        <v>169.14099999999999</v>
      </c>
      <c r="I543" s="188"/>
      <c r="J543" s="188">
        <f>ROUND(I543*H543,2)</f>
        <v>0</v>
      </c>
      <c r="K543" s="185" t="s">
        <v>144</v>
      </c>
      <c r="L543" s="37"/>
      <c r="M543" s="189" t="s">
        <v>1</v>
      </c>
      <c r="N543" s="190" t="s">
        <v>46</v>
      </c>
      <c r="O543" s="191">
        <v>0.42499999999999999</v>
      </c>
      <c r="P543" s="191">
        <f>O543*H543</f>
        <v>71.884924999999996</v>
      </c>
      <c r="Q543" s="191">
        <v>0</v>
      </c>
      <c r="R543" s="191">
        <f>Q543*H543</f>
        <v>0</v>
      </c>
      <c r="S543" s="191">
        <v>5.5E-2</v>
      </c>
      <c r="T543" s="192">
        <f>S543*H543</f>
        <v>9.3027549999999994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93" t="s">
        <v>145</v>
      </c>
      <c r="AT543" s="193" t="s">
        <v>140</v>
      </c>
      <c r="AU543" s="193" t="s">
        <v>90</v>
      </c>
      <c r="AY543" s="18" t="s">
        <v>138</v>
      </c>
      <c r="BE543" s="194">
        <f>IF(N543="základní",J543,0)</f>
        <v>0</v>
      </c>
      <c r="BF543" s="194">
        <f>IF(N543="snížená",J543,0)</f>
        <v>0</v>
      </c>
      <c r="BG543" s="194">
        <f>IF(N543="zákl. přenesená",J543,0)</f>
        <v>0</v>
      </c>
      <c r="BH543" s="194">
        <f>IF(N543="sníž. přenesená",J543,0)</f>
        <v>0</v>
      </c>
      <c r="BI543" s="194">
        <f>IF(N543="nulová",J543,0)</f>
        <v>0</v>
      </c>
      <c r="BJ543" s="18" t="s">
        <v>19</v>
      </c>
      <c r="BK543" s="194">
        <f>ROUND(I543*H543,2)</f>
        <v>0</v>
      </c>
      <c r="BL543" s="18" t="s">
        <v>145</v>
      </c>
      <c r="BM543" s="193" t="s">
        <v>551</v>
      </c>
    </row>
    <row r="544" spans="1:65" s="13" customFormat="1">
      <c r="B544" s="195"/>
      <c r="C544" s="196"/>
      <c r="D544" s="197" t="s">
        <v>147</v>
      </c>
      <c r="E544" s="198" t="s">
        <v>1</v>
      </c>
      <c r="F544" s="199" t="s">
        <v>552</v>
      </c>
      <c r="G544" s="196"/>
      <c r="H544" s="198" t="s">
        <v>1</v>
      </c>
      <c r="I544" s="196"/>
      <c r="J544" s="196"/>
      <c r="K544" s="196"/>
      <c r="L544" s="200"/>
      <c r="M544" s="201"/>
      <c r="N544" s="202"/>
      <c r="O544" s="202"/>
      <c r="P544" s="202"/>
      <c r="Q544" s="202"/>
      <c r="R544" s="202"/>
      <c r="S544" s="202"/>
      <c r="T544" s="203"/>
      <c r="AT544" s="204" t="s">
        <v>147</v>
      </c>
      <c r="AU544" s="204" t="s">
        <v>90</v>
      </c>
      <c r="AV544" s="13" t="s">
        <v>19</v>
      </c>
      <c r="AW544" s="13" t="s">
        <v>36</v>
      </c>
      <c r="AX544" s="13" t="s">
        <v>81</v>
      </c>
      <c r="AY544" s="204" t="s">
        <v>138</v>
      </c>
    </row>
    <row r="545" spans="2:51" s="13" customFormat="1">
      <c r="B545" s="195"/>
      <c r="C545" s="196"/>
      <c r="D545" s="197" t="s">
        <v>147</v>
      </c>
      <c r="E545" s="198" t="s">
        <v>1</v>
      </c>
      <c r="F545" s="199" t="s">
        <v>277</v>
      </c>
      <c r="G545" s="196"/>
      <c r="H545" s="198" t="s">
        <v>1</v>
      </c>
      <c r="I545" s="196"/>
      <c r="J545" s="196"/>
      <c r="K545" s="196"/>
      <c r="L545" s="200"/>
      <c r="M545" s="201"/>
      <c r="N545" s="202"/>
      <c r="O545" s="202"/>
      <c r="P545" s="202"/>
      <c r="Q545" s="202"/>
      <c r="R545" s="202"/>
      <c r="S545" s="202"/>
      <c r="T545" s="203"/>
      <c r="AT545" s="204" t="s">
        <v>147</v>
      </c>
      <c r="AU545" s="204" t="s">
        <v>90</v>
      </c>
      <c r="AV545" s="13" t="s">
        <v>19</v>
      </c>
      <c r="AW545" s="13" t="s">
        <v>36</v>
      </c>
      <c r="AX545" s="13" t="s">
        <v>81</v>
      </c>
      <c r="AY545" s="204" t="s">
        <v>138</v>
      </c>
    </row>
    <row r="546" spans="2:51" s="14" customFormat="1" ht="22.5">
      <c r="B546" s="205"/>
      <c r="C546" s="206"/>
      <c r="D546" s="197" t="s">
        <v>147</v>
      </c>
      <c r="E546" s="207" t="s">
        <v>1</v>
      </c>
      <c r="F546" s="208" t="s">
        <v>553</v>
      </c>
      <c r="G546" s="206"/>
      <c r="H546" s="209">
        <v>10.183999999999999</v>
      </c>
      <c r="I546" s="206"/>
      <c r="J546" s="206"/>
      <c r="K546" s="206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147</v>
      </c>
      <c r="AU546" s="214" t="s">
        <v>90</v>
      </c>
      <c r="AV546" s="14" t="s">
        <v>90</v>
      </c>
      <c r="AW546" s="14" t="s">
        <v>36</v>
      </c>
      <c r="AX546" s="14" t="s">
        <v>81</v>
      </c>
      <c r="AY546" s="214" t="s">
        <v>138</v>
      </c>
    </row>
    <row r="547" spans="2:51" s="14" customFormat="1" ht="22.5">
      <c r="B547" s="205"/>
      <c r="C547" s="206"/>
      <c r="D547" s="197" t="s">
        <v>147</v>
      </c>
      <c r="E547" s="207" t="s">
        <v>1</v>
      </c>
      <c r="F547" s="208" t="s">
        <v>554</v>
      </c>
      <c r="G547" s="206"/>
      <c r="H547" s="209">
        <v>16.085000000000001</v>
      </c>
      <c r="I547" s="206"/>
      <c r="J547" s="206"/>
      <c r="K547" s="206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147</v>
      </c>
      <c r="AU547" s="214" t="s">
        <v>90</v>
      </c>
      <c r="AV547" s="14" t="s">
        <v>90</v>
      </c>
      <c r="AW547" s="14" t="s">
        <v>36</v>
      </c>
      <c r="AX547" s="14" t="s">
        <v>81</v>
      </c>
      <c r="AY547" s="214" t="s">
        <v>138</v>
      </c>
    </row>
    <row r="548" spans="2:51" s="14" customFormat="1">
      <c r="B548" s="205"/>
      <c r="C548" s="206"/>
      <c r="D548" s="197" t="s">
        <v>147</v>
      </c>
      <c r="E548" s="207" t="s">
        <v>1</v>
      </c>
      <c r="F548" s="208" t="s">
        <v>555</v>
      </c>
      <c r="G548" s="206"/>
      <c r="H548" s="209">
        <v>17.456</v>
      </c>
      <c r="I548" s="206"/>
      <c r="J548" s="206"/>
      <c r="K548" s="206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147</v>
      </c>
      <c r="AU548" s="214" t="s">
        <v>90</v>
      </c>
      <c r="AV548" s="14" t="s">
        <v>90</v>
      </c>
      <c r="AW548" s="14" t="s">
        <v>36</v>
      </c>
      <c r="AX548" s="14" t="s">
        <v>81</v>
      </c>
      <c r="AY548" s="214" t="s">
        <v>138</v>
      </c>
    </row>
    <row r="549" spans="2:51" s="14" customFormat="1">
      <c r="B549" s="205"/>
      <c r="C549" s="206"/>
      <c r="D549" s="197" t="s">
        <v>147</v>
      </c>
      <c r="E549" s="207" t="s">
        <v>1</v>
      </c>
      <c r="F549" s="208" t="s">
        <v>556</v>
      </c>
      <c r="G549" s="206"/>
      <c r="H549" s="209">
        <v>17.456</v>
      </c>
      <c r="I549" s="206"/>
      <c r="J549" s="206"/>
      <c r="K549" s="206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147</v>
      </c>
      <c r="AU549" s="214" t="s">
        <v>90</v>
      </c>
      <c r="AV549" s="14" t="s">
        <v>90</v>
      </c>
      <c r="AW549" s="14" t="s">
        <v>36</v>
      </c>
      <c r="AX549" s="14" t="s">
        <v>81</v>
      </c>
      <c r="AY549" s="214" t="s">
        <v>138</v>
      </c>
    </row>
    <row r="550" spans="2:51" s="16" customFormat="1">
      <c r="B550" s="234"/>
      <c r="C550" s="235"/>
      <c r="D550" s="197" t="s">
        <v>147</v>
      </c>
      <c r="E550" s="236" t="s">
        <v>1</v>
      </c>
      <c r="F550" s="237" t="s">
        <v>283</v>
      </c>
      <c r="G550" s="235"/>
      <c r="H550" s="238">
        <v>61.180999999999997</v>
      </c>
      <c r="I550" s="235"/>
      <c r="J550" s="235"/>
      <c r="K550" s="235"/>
      <c r="L550" s="239"/>
      <c r="M550" s="240"/>
      <c r="N550" s="241"/>
      <c r="O550" s="241"/>
      <c r="P550" s="241"/>
      <c r="Q550" s="241"/>
      <c r="R550" s="241"/>
      <c r="S550" s="241"/>
      <c r="T550" s="242"/>
      <c r="AT550" s="243" t="s">
        <v>147</v>
      </c>
      <c r="AU550" s="243" t="s">
        <v>90</v>
      </c>
      <c r="AV550" s="16" t="s">
        <v>157</v>
      </c>
      <c r="AW550" s="16" t="s">
        <v>36</v>
      </c>
      <c r="AX550" s="16" t="s">
        <v>81</v>
      </c>
      <c r="AY550" s="243" t="s">
        <v>138</v>
      </c>
    </row>
    <row r="551" spans="2:51" s="13" customFormat="1">
      <c r="B551" s="195"/>
      <c r="C551" s="196"/>
      <c r="D551" s="197" t="s">
        <v>147</v>
      </c>
      <c r="E551" s="198" t="s">
        <v>1</v>
      </c>
      <c r="F551" s="199" t="s">
        <v>284</v>
      </c>
      <c r="G551" s="196"/>
      <c r="H551" s="198" t="s">
        <v>1</v>
      </c>
      <c r="I551" s="196"/>
      <c r="J551" s="196"/>
      <c r="K551" s="196"/>
      <c r="L551" s="200"/>
      <c r="M551" s="201"/>
      <c r="N551" s="202"/>
      <c r="O551" s="202"/>
      <c r="P551" s="202"/>
      <c r="Q551" s="202"/>
      <c r="R551" s="202"/>
      <c r="S551" s="202"/>
      <c r="T551" s="203"/>
      <c r="AT551" s="204" t="s">
        <v>147</v>
      </c>
      <c r="AU551" s="204" t="s">
        <v>90</v>
      </c>
      <c r="AV551" s="13" t="s">
        <v>19</v>
      </c>
      <c r="AW551" s="13" t="s">
        <v>36</v>
      </c>
      <c r="AX551" s="13" t="s">
        <v>81</v>
      </c>
      <c r="AY551" s="204" t="s">
        <v>138</v>
      </c>
    </row>
    <row r="552" spans="2:51" s="14" customFormat="1" ht="22.5">
      <c r="B552" s="205"/>
      <c r="C552" s="206"/>
      <c r="D552" s="197" t="s">
        <v>147</v>
      </c>
      <c r="E552" s="207" t="s">
        <v>1</v>
      </c>
      <c r="F552" s="208" t="s">
        <v>557</v>
      </c>
      <c r="G552" s="206"/>
      <c r="H552" s="209">
        <v>13.651</v>
      </c>
      <c r="I552" s="206"/>
      <c r="J552" s="206"/>
      <c r="K552" s="206"/>
      <c r="L552" s="210"/>
      <c r="M552" s="211"/>
      <c r="N552" s="212"/>
      <c r="O552" s="212"/>
      <c r="P552" s="212"/>
      <c r="Q552" s="212"/>
      <c r="R552" s="212"/>
      <c r="S552" s="212"/>
      <c r="T552" s="213"/>
      <c r="AT552" s="214" t="s">
        <v>147</v>
      </c>
      <c r="AU552" s="214" t="s">
        <v>90</v>
      </c>
      <c r="AV552" s="14" t="s">
        <v>90</v>
      </c>
      <c r="AW552" s="14" t="s">
        <v>36</v>
      </c>
      <c r="AX552" s="14" t="s">
        <v>81</v>
      </c>
      <c r="AY552" s="214" t="s">
        <v>138</v>
      </c>
    </row>
    <row r="553" spans="2:51" s="14" customFormat="1">
      <c r="B553" s="205"/>
      <c r="C553" s="206"/>
      <c r="D553" s="197" t="s">
        <v>147</v>
      </c>
      <c r="E553" s="207" t="s">
        <v>1</v>
      </c>
      <c r="F553" s="208" t="s">
        <v>558</v>
      </c>
      <c r="G553" s="206"/>
      <c r="H553" s="209">
        <v>13.428000000000001</v>
      </c>
      <c r="I553" s="206"/>
      <c r="J553" s="206"/>
      <c r="K553" s="206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147</v>
      </c>
      <c r="AU553" s="214" t="s">
        <v>90</v>
      </c>
      <c r="AV553" s="14" t="s">
        <v>90</v>
      </c>
      <c r="AW553" s="14" t="s">
        <v>36</v>
      </c>
      <c r="AX553" s="14" t="s">
        <v>81</v>
      </c>
      <c r="AY553" s="214" t="s">
        <v>138</v>
      </c>
    </row>
    <row r="554" spans="2:51" s="14" customFormat="1" ht="22.5">
      <c r="B554" s="205"/>
      <c r="C554" s="206"/>
      <c r="D554" s="197" t="s">
        <v>147</v>
      </c>
      <c r="E554" s="207" t="s">
        <v>1</v>
      </c>
      <c r="F554" s="208" t="s">
        <v>559</v>
      </c>
      <c r="G554" s="206"/>
      <c r="H554" s="209">
        <v>14.46</v>
      </c>
      <c r="I554" s="206"/>
      <c r="J554" s="206"/>
      <c r="K554" s="206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147</v>
      </c>
      <c r="AU554" s="214" t="s">
        <v>90</v>
      </c>
      <c r="AV554" s="14" t="s">
        <v>90</v>
      </c>
      <c r="AW554" s="14" t="s">
        <v>36</v>
      </c>
      <c r="AX554" s="14" t="s">
        <v>81</v>
      </c>
      <c r="AY554" s="214" t="s">
        <v>138</v>
      </c>
    </row>
    <row r="555" spans="2:51" s="14" customFormat="1" ht="22.5">
      <c r="B555" s="205"/>
      <c r="C555" s="206"/>
      <c r="D555" s="197" t="s">
        <v>147</v>
      </c>
      <c r="E555" s="207" t="s">
        <v>1</v>
      </c>
      <c r="F555" s="208" t="s">
        <v>560</v>
      </c>
      <c r="G555" s="206"/>
      <c r="H555" s="209">
        <v>17.992999999999999</v>
      </c>
      <c r="I555" s="206"/>
      <c r="J555" s="206"/>
      <c r="K555" s="206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147</v>
      </c>
      <c r="AU555" s="214" t="s">
        <v>90</v>
      </c>
      <c r="AV555" s="14" t="s">
        <v>90</v>
      </c>
      <c r="AW555" s="14" t="s">
        <v>36</v>
      </c>
      <c r="AX555" s="14" t="s">
        <v>81</v>
      </c>
      <c r="AY555" s="214" t="s">
        <v>138</v>
      </c>
    </row>
    <row r="556" spans="2:51" s="16" customFormat="1">
      <c r="B556" s="234"/>
      <c r="C556" s="235"/>
      <c r="D556" s="197" t="s">
        <v>147</v>
      </c>
      <c r="E556" s="236" t="s">
        <v>1</v>
      </c>
      <c r="F556" s="237" t="s">
        <v>293</v>
      </c>
      <c r="G556" s="235"/>
      <c r="H556" s="238">
        <v>59.531999999999996</v>
      </c>
      <c r="I556" s="235"/>
      <c r="J556" s="235"/>
      <c r="K556" s="235"/>
      <c r="L556" s="239"/>
      <c r="M556" s="240"/>
      <c r="N556" s="241"/>
      <c r="O556" s="241"/>
      <c r="P556" s="241"/>
      <c r="Q556" s="241"/>
      <c r="R556" s="241"/>
      <c r="S556" s="241"/>
      <c r="T556" s="242"/>
      <c r="AT556" s="243" t="s">
        <v>147</v>
      </c>
      <c r="AU556" s="243" t="s">
        <v>90</v>
      </c>
      <c r="AV556" s="16" t="s">
        <v>157</v>
      </c>
      <c r="AW556" s="16" t="s">
        <v>36</v>
      </c>
      <c r="AX556" s="16" t="s">
        <v>81</v>
      </c>
      <c r="AY556" s="243" t="s">
        <v>138</v>
      </c>
    </row>
    <row r="557" spans="2:51" s="13" customFormat="1">
      <c r="B557" s="195"/>
      <c r="C557" s="196"/>
      <c r="D557" s="197" t="s">
        <v>147</v>
      </c>
      <c r="E557" s="198" t="s">
        <v>1</v>
      </c>
      <c r="F557" s="199" t="s">
        <v>294</v>
      </c>
      <c r="G557" s="196"/>
      <c r="H557" s="198" t="s">
        <v>1</v>
      </c>
      <c r="I557" s="196"/>
      <c r="J557" s="196"/>
      <c r="K557" s="196"/>
      <c r="L557" s="200"/>
      <c r="M557" s="201"/>
      <c r="N557" s="202"/>
      <c r="O557" s="202"/>
      <c r="P557" s="202"/>
      <c r="Q557" s="202"/>
      <c r="R557" s="202"/>
      <c r="S557" s="202"/>
      <c r="T557" s="203"/>
      <c r="AT557" s="204" t="s">
        <v>147</v>
      </c>
      <c r="AU557" s="204" t="s">
        <v>90</v>
      </c>
      <c r="AV557" s="13" t="s">
        <v>19</v>
      </c>
      <c r="AW557" s="13" t="s">
        <v>36</v>
      </c>
      <c r="AX557" s="13" t="s">
        <v>81</v>
      </c>
      <c r="AY557" s="204" t="s">
        <v>138</v>
      </c>
    </row>
    <row r="558" spans="2:51" s="14" customFormat="1">
      <c r="B558" s="205"/>
      <c r="C558" s="206"/>
      <c r="D558" s="197" t="s">
        <v>147</v>
      </c>
      <c r="E558" s="207" t="s">
        <v>1</v>
      </c>
      <c r="F558" s="208" t="s">
        <v>561</v>
      </c>
      <c r="G558" s="206"/>
      <c r="H558" s="209">
        <v>1.663</v>
      </c>
      <c r="I558" s="206"/>
      <c r="J558" s="206"/>
      <c r="K558" s="206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147</v>
      </c>
      <c r="AU558" s="214" t="s">
        <v>90</v>
      </c>
      <c r="AV558" s="14" t="s">
        <v>90</v>
      </c>
      <c r="AW558" s="14" t="s">
        <v>36</v>
      </c>
      <c r="AX558" s="14" t="s">
        <v>81</v>
      </c>
      <c r="AY558" s="214" t="s">
        <v>138</v>
      </c>
    </row>
    <row r="559" spans="2:51" s="14" customFormat="1" ht="22.5">
      <c r="B559" s="205"/>
      <c r="C559" s="206"/>
      <c r="D559" s="197" t="s">
        <v>147</v>
      </c>
      <c r="E559" s="207" t="s">
        <v>1</v>
      </c>
      <c r="F559" s="208" t="s">
        <v>562</v>
      </c>
      <c r="G559" s="206"/>
      <c r="H559" s="209">
        <v>4.4059999999999997</v>
      </c>
      <c r="I559" s="206"/>
      <c r="J559" s="206"/>
      <c r="K559" s="206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147</v>
      </c>
      <c r="AU559" s="214" t="s">
        <v>90</v>
      </c>
      <c r="AV559" s="14" t="s">
        <v>90</v>
      </c>
      <c r="AW559" s="14" t="s">
        <v>36</v>
      </c>
      <c r="AX559" s="14" t="s">
        <v>81</v>
      </c>
      <c r="AY559" s="214" t="s">
        <v>138</v>
      </c>
    </row>
    <row r="560" spans="2:51" s="14" customFormat="1" ht="22.5">
      <c r="B560" s="205"/>
      <c r="C560" s="206"/>
      <c r="D560" s="197" t="s">
        <v>147</v>
      </c>
      <c r="E560" s="207" t="s">
        <v>1</v>
      </c>
      <c r="F560" s="208" t="s">
        <v>563</v>
      </c>
      <c r="G560" s="206"/>
      <c r="H560" s="209">
        <v>5.25</v>
      </c>
      <c r="I560" s="206"/>
      <c r="J560" s="206"/>
      <c r="K560" s="206"/>
      <c r="L560" s="210"/>
      <c r="M560" s="211"/>
      <c r="N560" s="212"/>
      <c r="O560" s="212"/>
      <c r="P560" s="212"/>
      <c r="Q560" s="212"/>
      <c r="R560" s="212"/>
      <c r="S560" s="212"/>
      <c r="T560" s="213"/>
      <c r="AT560" s="214" t="s">
        <v>147</v>
      </c>
      <c r="AU560" s="214" t="s">
        <v>90</v>
      </c>
      <c r="AV560" s="14" t="s">
        <v>90</v>
      </c>
      <c r="AW560" s="14" t="s">
        <v>36</v>
      </c>
      <c r="AX560" s="14" t="s">
        <v>81</v>
      </c>
      <c r="AY560" s="214" t="s">
        <v>138</v>
      </c>
    </row>
    <row r="561" spans="1:65" s="14" customFormat="1">
      <c r="B561" s="205"/>
      <c r="C561" s="206"/>
      <c r="D561" s="197" t="s">
        <v>147</v>
      </c>
      <c r="E561" s="207" t="s">
        <v>1</v>
      </c>
      <c r="F561" s="208" t="s">
        <v>564</v>
      </c>
      <c r="G561" s="206"/>
      <c r="H561" s="209">
        <v>5.0869999999999997</v>
      </c>
      <c r="I561" s="206"/>
      <c r="J561" s="206"/>
      <c r="K561" s="206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147</v>
      </c>
      <c r="AU561" s="214" t="s">
        <v>90</v>
      </c>
      <c r="AV561" s="14" t="s">
        <v>90</v>
      </c>
      <c r="AW561" s="14" t="s">
        <v>36</v>
      </c>
      <c r="AX561" s="14" t="s">
        <v>81</v>
      </c>
      <c r="AY561" s="214" t="s">
        <v>138</v>
      </c>
    </row>
    <row r="562" spans="1:65" s="13" customFormat="1">
      <c r="B562" s="195"/>
      <c r="C562" s="196"/>
      <c r="D562" s="197" t="s">
        <v>147</v>
      </c>
      <c r="E562" s="198" t="s">
        <v>1</v>
      </c>
      <c r="F562" s="199" t="s">
        <v>302</v>
      </c>
      <c r="G562" s="196"/>
      <c r="H562" s="198" t="s">
        <v>1</v>
      </c>
      <c r="I562" s="196"/>
      <c r="J562" s="196"/>
      <c r="K562" s="196"/>
      <c r="L562" s="200"/>
      <c r="M562" s="201"/>
      <c r="N562" s="202"/>
      <c r="O562" s="202"/>
      <c r="P562" s="202"/>
      <c r="Q562" s="202"/>
      <c r="R562" s="202"/>
      <c r="S562" s="202"/>
      <c r="T562" s="203"/>
      <c r="AT562" s="204" t="s">
        <v>147</v>
      </c>
      <c r="AU562" s="204" t="s">
        <v>90</v>
      </c>
      <c r="AV562" s="13" t="s">
        <v>19</v>
      </c>
      <c r="AW562" s="13" t="s">
        <v>36</v>
      </c>
      <c r="AX562" s="13" t="s">
        <v>81</v>
      </c>
      <c r="AY562" s="204" t="s">
        <v>138</v>
      </c>
    </row>
    <row r="563" spans="1:65" s="14" customFormat="1" ht="22.5">
      <c r="B563" s="205"/>
      <c r="C563" s="206"/>
      <c r="D563" s="197" t="s">
        <v>147</v>
      </c>
      <c r="E563" s="207" t="s">
        <v>1</v>
      </c>
      <c r="F563" s="208" t="s">
        <v>565</v>
      </c>
      <c r="G563" s="206"/>
      <c r="H563" s="209">
        <v>10.577</v>
      </c>
      <c r="I563" s="206"/>
      <c r="J563" s="206"/>
      <c r="K563" s="206"/>
      <c r="L563" s="210"/>
      <c r="M563" s="211"/>
      <c r="N563" s="212"/>
      <c r="O563" s="212"/>
      <c r="P563" s="212"/>
      <c r="Q563" s="212"/>
      <c r="R563" s="212"/>
      <c r="S563" s="212"/>
      <c r="T563" s="213"/>
      <c r="AT563" s="214" t="s">
        <v>147</v>
      </c>
      <c r="AU563" s="214" t="s">
        <v>90</v>
      </c>
      <c r="AV563" s="14" t="s">
        <v>90</v>
      </c>
      <c r="AW563" s="14" t="s">
        <v>36</v>
      </c>
      <c r="AX563" s="14" t="s">
        <v>81</v>
      </c>
      <c r="AY563" s="214" t="s">
        <v>138</v>
      </c>
    </row>
    <row r="564" spans="1:65" s="14" customFormat="1">
      <c r="B564" s="205"/>
      <c r="C564" s="206"/>
      <c r="D564" s="197" t="s">
        <v>147</v>
      </c>
      <c r="E564" s="207" t="s">
        <v>1</v>
      </c>
      <c r="F564" s="208" t="s">
        <v>566</v>
      </c>
      <c r="G564" s="206"/>
      <c r="H564" s="209">
        <v>8.3699999999999992</v>
      </c>
      <c r="I564" s="206"/>
      <c r="J564" s="206"/>
      <c r="K564" s="206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147</v>
      </c>
      <c r="AU564" s="214" t="s">
        <v>90</v>
      </c>
      <c r="AV564" s="14" t="s">
        <v>90</v>
      </c>
      <c r="AW564" s="14" t="s">
        <v>36</v>
      </c>
      <c r="AX564" s="14" t="s">
        <v>81</v>
      </c>
      <c r="AY564" s="214" t="s">
        <v>138</v>
      </c>
    </row>
    <row r="565" spans="1:65" s="14" customFormat="1" ht="22.5">
      <c r="B565" s="205"/>
      <c r="C565" s="206"/>
      <c r="D565" s="197" t="s">
        <v>147</v>
      </c>
      <c r="E565" s="207" t="s">
        <v>1</v>
      </c>
      <c r="F565" s="208" t="s">
        <v>567</v>
      </c>
      <c r="G565" s="206"/>
      <c r="H565" s="209">
        <v>7.9880000000000004</v>
      </c>
      <c r="I565" s="206"/>
      <c r="J565" s="206"/>
      <c r="K565" s="206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147</v>
      </c>
      <c r="AU565" s="214" t="s">
        <v>90</v>
      </c>
      <c r="AV565" s="14" t="s">
        <v>90</v>
      </c>
      <c r="AW565" s="14" t="s">
        <v>36</v>
      </c>
      <c r="AX565" s="14" t="s">
        <v>81</v>
      </c>
      <c r="AY565" s="214" t="s">
        <v>138</v>
      </c>
    </row>
    <row r="566" spans="1:65" s="14" customFormat="1">
      <c r="B566" s="205"/>
      <c r="C566" s="206"/>
      <c r="D566" s="197" t="s">
        <v>147</v>
      </c>
      <c r="E566" s="207" t="s">
        <v>1</v>
      </c>
      <c r="F566" s="208" t="s">
        <v>568</v>
      </c>
      <c r="G566" s="206"/>
      <c r="H566" s="209">
        <v>5.0869999999999997</v>
      </c>
      <c r="I566" s="206"/>
      <c r="J566" s="206"/>
      <c r="K566" s="206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147</v>
      </c>
      <c r="AU566" s="214" t="s">
        <v>90</v>
      </c>
      <c r="AV566" s="14" t="s">
        <v>90</v>
      </c>
      <c r="AW566" s="14" t="s">
        <v>36</v>
      </c>
      <c r="AX566" s="14" t="s">
        <v>81</v>
      </c>
      <c r="AY566" s="214" t="s">
        <v>138</v>
      </c>
    </row>
    <row r="567" spans="1:65" s="16" customFormat="1">
      <c r="B567" s="234"/>
      <c r="C567" s="235"/>
      <c r="D567" s="197" t="s">
        <v>147</v>
      </c>
      <c r="E567" s="236" t="s">
        <v>1</v>
      </c>
      <c r="F567" s="237" t="s">
        <v>309</v>
      </c>
      <c r="G567" s="235"/>
      <c r="H567" s="238">
        <v>48.427999999999997</v>
      </c>
      <c r="I567" s="235"/>
      <c r="J567" s="235"/>
      <c r="K567" s="235"/>
      <c r="L567" s="239"/>
      <c r="M567" s="240"/>
      <c r="N567" s="241"/>
      <c r="O567" s="241"/>
      <c r="P567" s="241"/>
      <c r="Q567" s="241"/>
      <c r="R567" s="241"/>
      <c r="S567" s="241"/>
      <c r="T567" s="242"/>
      <c r="AT567" s="243" t="s">
        <v>147</v>
      </c>
      <c r="AU567" s="243" t="s">
        <v>90</v>
      </c>
      <c r="AV567" s="16" t="s">
        <v>157</v>
      </c>
      <c r="AW567" s="16" t="s">
        <v>36</v>
      </c>
      <c r="AX567" s="16" t="s">
        <v>81</v>
      </c>
      <c r="AY567" s="243" t="s">
        <v>138</v>
      </c>
    </row>
    <row r="568" spans="1:65" s="15" customFormat="1">
      <c r="B568" s="215"/>
      <c r="C568" s="216"/>
      <c r="D568" s="197" t="s">
        <v>147</v>
      </c>
      <c r="E568" s="217" t="s">
        <v>1</v>
      </c>
      <c r="F568" s="218" t="s">
        <v>156</v>
      </c>
      <c r="G568" s="216"/>
      <c r="H568" s="219">
        <v>169.14099999999999</v>
      </c>
      <c r="I568" s="216"/>
      <c r="J568" s="216"/>
      <c r="K568" s="216"/>
      <c r="L568" s="220"/>
      <c r="M568" s="221"/>
      <c r="N568" s="222"/>
      <c r="O568" s="222"/>
      <c r="P568" s="222"/>
      <c r="Q568" s="222"/>
      <c r="R568" s="222"/>
      <c r="S568" s="222"/>
      <c r="T568" s="223"/>
      <c r="AT568" s="224" t="s">
        <v>147</v>
      </c>
      <c r="AU568" s="224" t="s">
        <v>90</v>
      </c>
      <c r="AV568" s="15" t="s">
        <v>145</v>
      </c>
      <c r="AW568" s="15" t="s">
        <v>36</v>
      </c>
      <c r="AX568" s="15" t="s">
        <v>19</v>
      </c>
      <c r="AY568" s="224" t="s">
        <v>138</v>
      </c>
    </row>
    <row r="569" spans="1:65" s="2" customFormat="1" ht="36">
      <c r="A569" s="32"/>
      <c r="B569" s="33"/>
      <c r="C569" s="183" t="s">
        <v>180</v>
      </c>
      <c r="D569" s="183" t="s">
        <v>140</v>
      </c>
      <c r="E569" s="184" t="s">
        <v>569</v>
      </c>
      <c r="F569" s="185" t="s">
        <v>570</v>
      </c>
      <c r="G569" s="186" t="s">
        <v>143</v>
      </c>
      <c r="H569" s="187">
        <v>1436.6410000000001</v>
      </c>
      <c r="I569" s="188"/>
      <c r="J569" s="188">
        <f>ROUND(I569*H569,2)</f>
        <v>0</v>
      </c>
      <c r="K569" s="185" t="s">
        <v>144</v>
      </c>
      <c r="L569" s="37"/>
      <c r="M569" s="189" t="s">
        <v>1</v>
      </c>
      <c r="N569" s="190" t="s">
        <v>46</v>
      </c>
      <c r="O569" s="191">
        <v>0.06</v>
      </c>
      <c r="P569" s="191">
        <f>O569*H569</f>
        <v>86.198459999999997</v>
      </c>
      <c r="Q569" s="191">
        <v>0</v>
      </c>
      <c r="R569" s="191">
        <f>Q569*H569</f>
        <v>0</v>
      </c>
      <c r="S569" s="191">
        <v>1.6E-2</v>
      </c>
      <c r="T569" s="192">
        <f>S569*H569</f>
        <v>22.986256000000001</v>
      </c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R569" s="193" t="s">
        <v>145</v>
      </c>
      <c r="AT569" s="193" t="s">
        <v>140</v>
      </c>
      <c r="AU569" s="193" t="s">
        <v>90</v>
      </c>
      <c r="AY569" s="18" t="s">
        <v>138</v>
      </c>
      <c r="BE569" s="194">
        <f>IF(N569="základní",J569,0)</f>
        <v>0</v>
      </c>
      <c r="BF569" s="194">
        <f>IF(N569="snížená",J569,0)</f>
        <v>0</v>
      </c>
      <c r="BG569" s="194">
        <f>IF(N569="zákl. přenesená",J569,0)</f>
        <v>0</v>
      </c>
      <c r="BH569" s="194">
        <f>IF(N569="sníž. přenesená",J569,0)</f>
        <v>0</v>
      </c>
      <c r="BI569" s="194">
        <f>IF(N569="nulová",J569,0)</f>
        <v>0</v>
      </c>
      <c r="BJ569" s="18" t="s">
        <v>19</v>
      </c>
      <c r="BK569" s="194">
        <f>ROUND(I569*H569,2)</f>
        <v>0</v>
      </c>
      <c r="BL569" s="18" t="s">
        <v>145</v>
      </c>
      <c r="BM569" s="193" t="s">
        <v>571</v>
      </c>
    </row>
    <row r="570" spans="1:65" s="13" customFormat="1">
      <c r="B570" s="195"/>
      <c r="C570" s="196"/>
      <c r="D570" s="197" t="s">
        <v>147</v>
      </c>
      <c r="E570" s="198" t="s">
        <v>1</v>
      </c>
      <c r="F570" s="199" t="s">
        <v>277</v>
      </c>
      <c r="G570" s="196"/>
      <c r="H570" s="198" t="s">
        <v>1</v>
      </c>
      <c r="I570" s="196"/>
      <c r="J570" s="196"/>
      <c r="K570" s="196"/>
      <c r="L570" s="200"/>
      <c r="M570" s="201"/>
      <c r="N570" s="202"/>
      <c r="O570" s="202"/>
      <c r="P570" s="202"/>
      <c r="Q570" s="202"/>
      <c r="R570" s="202"/>
      <c r="S570" s="202"/>
      <c r="T570" s="203"/>
      <c r="AT570" s="204" t="s">
        <v>147</v>
      </c>
      <c r="AU570" s="204" t="s">
        <v>90</v>
      </c>
      <c r="AV570" s="13" t="s">
        <v>19</v>
      </c>
      <c r="AW570" s="13" t="s">
        <v>36</v>
      </c>
      <c r="AX570" s="13" t="s">
        <v>81</v>
      </c>
      <c r="AY570" s="204" t="s">
        <v>138</v>
      </c>
    </row>
    <row r="571" spans="1:65" s="14" customFormat="1" ht="22.5">
      <c r="B571" s="205"/>
      <c r="C571" s="206"/>
      <c r="D571" s="197" t="s">
        <v>147</v>
      </c>
      <c r="E571" s="207" t="s">
        <v>1</v>
      </c>
      <c r="F571" s="208" t="s">
        <v>278</v>
      </c>
      <c r="G571" s="206"/>
      <c r="H571" s="209">
        <v>566.35199999999998</v>
      </c>
      <c r="I571" s="206"/>
      <c r="J571" s="206"/>
      <c r="K571" s="206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147</v>
      </c>
      <c r="AU571" s="214" t="s">
        <v>90</v>
      </c>
      <c r="AV571" s="14" t="s">
        <v>90</v>
      </c>
      <c r="AW571" s="14" t="s">
        <v>36</v>
      </c>
      <c r="AX571" s="14" t="s">
        <v>81</v>
      </c>
      <c r="AY571" s="214" t="s">
        <v>138</v>
      </c>
    </row>
    <row r="572" spans="1:65" s="14" customFormat="1" ht="22.5">
      <c r="B572" s="205"/>
      <c r="C572" s="206"/>
      <c r="D572" s="197" t="s">
        <v>147</v>
      </c>
      <c r="E572" s="207" t="s">
        <v>1</v>
      </c>
      <c r="F572" s="208" t="s">
        <v>279</v>
      </c>
      <c r="G572" s="206"/>
      <c r="H572" s="209">
        <v>-16.901</v>
      </c>
      <c r="I572" s="206"/>
      <c r="J572" s="206"/>
      <c r="K572" s="206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147</v>
      </c>
      <c r="AU572" s="214" t="s">
        <v>90</v>
      </c>
      <c r="AV572" s="14" t="s">
        <v>90</v>
      </c>
      <c r="AW572" s="14" t="s">
        <v>36</v>
      </c>
      <c r="AX572" s="14" t="s">
        <v>81</v>
      </c>
      <c r="AY572" s="214" t="s">
        <v>138</v>
      </c>
    </row>
    <row r="573" spans="1:65" s="14" customFormat="1" ht="22.5">
      <c r="B573" s="205"/>
      <c r="C573" s="206"/>
      <c r="D573" s="197" t="s">
        <v>147</v>
      </c>
      <c r="E573" s="207" t="s">
        <v>1</v>
      </c>
      <c r="F573" s="208" t="s">
        <v>280</v>
      </c>
      <c r="G573" s="206"/>
      <c r="H573" s="209">
        <v>-45.41</v>
      </c>
      <c r="I573" s="206"/>
      <c r="J573" s="206"/>
      <c r="K573" s="206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147</v>
      </c>
      <c r="AU573" s="214" t="s">
        <v>90</v>
      </c>
      <c r="AV573" s="14" t="s">
        <v>90</v>
      </c>
      <c r="AW573" s="14" t="s">
        <v>36</v>
      </c>
      <c r="AX573" s="14" t="s">
        <v>81</v>
      </c>
      <c r="AY573" s="214" t="s">
        <v>138</v>
      </c>
    </row>
    <row r="574" spans="1:65" s="14" customFormat="1">
      <c r="B574" s="205"/>
      <c r="C574" s="206"/>
      <c r="D574" s="197" t="s">
        <v>147</v>
      </c>
      <c r="E574" s="207" t="s">
        <v>1</v>
      </c>
      <c r="F574" s="208" t="s">
        <v>281</v>
      </c>
      <c r="G574" s="206"/>
      <c r="H574" s="209">
        <v>-47.87</v>
      </c>
      <c r="I574" s="206"/>
      <c r="J574" s="206"/>
      <c r="K574" s="206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147</v>
      </c>
      <c r="AU574" s="214" t="s">
        <v>90</v>
      </c>
      <c r="AV574" s="14" t="s">
        <v>90</v>
      </c>
      <c r="AW574" s="14" t="s">
        <v>36</v>
      </c>
      <c r="AX574" s="14" t="s">
        <v>81</v>
      </c>
      <c r="AY574" s="214" t="s">
        <v>138</v>
      </c>
    </row>
    <row r="575" spans="1:65" s="14" customFormat="1">
      <c r="B575" s="205"/>
      <c r="C575" s="206"/>
      <c r="D575" s="197" t="s">
        <v>147</v>
      </c>
      <c r="E575" s="207" t="s">
        <v>1</v>
      </c>
      <c r="F575" s="208" t="s">
        <v>282</v>
      </c>
      <c r="G575" s="206"/>
      <c r="H575" s="209">
        <v>-45.014000000000003</v>
      </c>
      <c r="I575" s="206"/>
      <c r="J575" s="206"/>
      <c r="K575" s="206"/>
      <c r="L575" s="210"/>
      <c r="M575" s="211"/>
      <c r="N575" s="212"/>
      <c r="O575" s="212"/>
      <c r="P575" s="212"/>
      <c r="Q575" s="212"/>
      <c r="R575" s="212"/>
      <c r="S575" s="212"/>
      <c r="T575" s="213"/>
      <c r="AT575" s="214" t="s">
        <v>147</v>
      </c>
      <c r="AU575" s="214" t="s">
        <v>90</v>
      </c>
      <c r="AV575" s="14" t="s">
        <v>90</v>
      </c>
      <c r="AW575" s="14" t="s">
        <v>36</v>
      </c>
      <c r="AX575" s="14" t="s">
        <v>81</v>
      </c>
      <c r="AY575" s="214" t="s">
        <v>138</v>
      </c>
    </row>
    <row r="576" spans="1:65" s="16" customFormat="1">
      <c r="B576" s="234"/>
      <c r="C576" s="235"/>
      <c r="D576" s="197" t="s">
        <v>147</v>
      </c>
      <c r="E576" s="236" t="s">
        <v>1</v>
      </c>
      <c r="F576" s="237" t="s">
        <v>283</v>
      </c>
      <c r="G576" s="235"/>
      <c r="H576" s="238">
        <v>411.15699999999998</v>
      </c>
      <c r="I576" s="235"/>
      <c r="J576" s="235"/>
      <c r="K576" s="235"/>
      <c r="L576" s="239"/>
      <c r="M576" s="240"/>
      <c r="N576" s="241"/>
      <c r="O576" s="241"/>
      <c r="P576" s="241"/>
      <c r="Q576" s="241"/>
      <c r="R576" s="241"/>
      <c r="S576" s="241"/>
      <c r="T576" s="242"/>
      <c r="AT576" s="243" t="s">
        <v>147</v>
      </c>
      <c r="AU576" s="243" t="s">
        <v>90</v>
      </c>
      <c r="AV576" s="16" t="s">
        <v>157</v>
      </c>
      <c r="AW576" s="16" t="s">
        <v>36</v>
      </c>
      <c r="AX576" s="16" t="s">
        <v>81</v>
      </c>
      <c r="AY576" s="243" t="s">
        <v>138</v>
      </c>
    </row>
    <row r="577" spans="2:51" s="13" customFormat="1">
      <c r="B577" s="195"/>
      <c r="C577" s="196"/>
      <c r="D577" s="197" t="s">
        <v>147</v>
      </c>
      <c r="E577" s="198" t="s">
        <v>1</v>
      </c>
      <c r="F577" s="199" t="s">
        <v>284</v>
      </c>
      <c r="G577" s="196"/>
      <c r="H577" s="198" t="s">
        <v>1</v>
      </c>
      <c r="I577" s="196"/>
      <c r="J577" s="196"/>
      <c r="K577" s="196"/>
      <c r="L577" s="200"/>
      <c r="M577" s="201"/>
      <c r="N577" s="202"/>
      <c r="O577" s="202"/>
      <c r="P577" s="202"/>
      <c r="Q577" s="202"/>
      <c r="R577" s="202"/>
      <c r="S577" s="202"/>
      <c r="T577" s="203"/>
      <c r="AT577" s="204" t="s">
        <v>147</v>
      </c>
      <c r="AU577" s="204" t="s">
        <v>90</v>
      </c>
      <c r="AV577" s="13" t="s">
        <v>19</v>
      </c>
      <c r="AW577" s="13" t="s">
        <v>36</v>
      </c>
      <c r="AX577" s="13" t="s">
        <v>81</v>
      </c>
      <c r="AY577" s="204" t="s">
        <v>138</v>
      </c>
    </row>
    <row r="578" spans="2:51" s="14" customFormat="1">
      <c r="B578" s="205"/>
      <c r="C578" s="206"/>
      <c r="D578" s="197" t="s">
        <v>147</v>
      </c>
      <c r="E578" s="207" t="s">
        <v>1</v>
      </c>
      <c r="F578" s="208" t="s">
        <v>285</v>
      </c>
      <c r="G578" s="206"/>
      <c r="H578" s="209">
        <v>311.82100000000003</v>
      </c>
      <c r="I578" s="206"/>
      <c r="J578" s="206"/>
      <c r="K578" s="206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147</v>
      </c>
      <c r="AU578" s="214" t="s">
        <v>90</v>
      </c>
      <c r="AV578" s="14" t="s">
        <v>90</v>
      </c>
      <c r="AW578" s="14" t="s">
        <v>36</v>
      </c>
      <c r="AX578" s="14" t="s">
        <v>81</v>
      </c>
      <c r="AY578" s="214" t="s">
        <v>138</v>
      </c>
    </row>
    <row r="579" spans="2:51" s="14" customFormat="1">
      <c r="B579" s="205"/>
      <c r="C579" s="206"/>
      <c r="D579" s="197" t="s">
        <v>147</v>
      </c>
      <c r="E579" s="207" t="s">
        <v>1</v>
      </c>
      <c r="F579" s="208" t="s">
        <v>286</v>
      </c>
      <c r="G579" s="206"/>
      <c r="H579" s="209">
        <v>293.87</v>
      </c>
      <c r="I579" s="206"/>
      <c r="J579" s="206"/>
      <c r="K579" s="206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147</v>
      </c>
      <c r="AU579" s="214" t="s">
        <v>90</v>
      </c>
      <c r="AV579" s="14" t="s">
        <v>90</v>
      </c>
      <c r="AW579" s="14" t="s">
        <v>36</v>
      </c>
      <c r="AX579" s="14" t="s">
        <v>81</v>
      </c>
      <c r="AY579" s="214" t="s">
        <v>138</v>
      </c>
    </row>
    <row r="580" spans="2:51" s="14" customFormat="1">
      <c r="B580" s="205"/>
      <c r="C580" s="206"/>
      <c r="D580" s="197" t="s">
        <v>147</v>
      </c>
      <c r="E580" s="207" t="s">
        <v>1</v>
      </c>
      <c r="F580" s="208" t="s">
        <v>287</v>
      </c>
      <c r="G580" s="206"/>
      <c r="H580" s="209">
        <v>54.606999999999999</v>
      </c>
      <c r="I580" s="206"/>
      <c r="J580" s="206"/>
      <c r="K580" s="206"/>
      <c r="L580" s="210"/>
      <c r="M580" s="211"/>
      <c r="N580" s="212"/>
      <c r="O580" s="212"/>
      <c r="P580" s="212"/>
      <c r="Q580" s="212"/>
      <c r="R580" s="212"/>
      <c r="S580" s="212"/>
      <c r="T580" s="213"/>
      <c r="AT580" s="214" t="s">
        <v>147</v>
      </c>
      <c r="AU580" s="214" t="s">
        <v>90</v>
      </c>
      <c r="AV580" s="14" t="s">
        <v>90</v>
      </c>
      <c r="AW580" s="14" t="s">
        <v>36</v>
      </c>
      <c r="AX580" s="14" t="s">
        <v>81</v>
      </c>
      <c r="AY580" s="214" t="s">
        <v>138</v>
      </c>
    </row>
    <row r="581" spans="2:51" s="14" customFormat="1" ht="22.5">
      <c r="B581" s="205"/>
      <c r="C581" s="206"/>
      <c r="D581" s="197" t="s">
        <v>147</v>
      </c>
      <c r="E581" s="207" t="s">
        <v>1</v>
      </c>
      <c r="F581" s="208" t="s">
        <v>288</v>
      </c>
      <c r="G581" s="206"/>
      <c r="H581" s="209">
        <v>-33.57</v>
      </c>
      <c r="I581" s="206"/>
      <c r="J581" s="206"/>
      <c r="K581" s="206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147</v>
      </c>
      <c r="AU581" s="214" t="s">
        <v>90</v>
      </c>
      <c r="AV581" s="14" t="s">
        <v>90</v>
      </c>
      <c r="AW581" s="14" t="s">
        <v>36</v>
      </c>
      <c r="AX581" s="14" t="s">
        <v>81</v>
      </c>
      <c r="AY581" s="214" t="s">
        <v>138</v>
      </c>
    </row>
    <row r="582" spans="2:51" s="14" customFormat="1" ht="33.75">
      <c r="B582" s="205"/>
      <c r="C582" s="206"/>
      <c r="D582" s="197" t="s">
        <v>147</v>
      </c>
      <c r="E582" s="207" t="s">
        <v>1</v>
      </c>
      <c r="F582" s="208" t="s">
        <v>289</v>
      </c>
      <c r="G582" s="206"/>
      <c r="H582" s="209">
        <v>-36.188000000000002</v>
      </c>
      <c r="I582" s="206"/>
      <c r="J582" s="206"/>
      <c r="K582" s="206"/>
      <c r="L582" s="210"/>
      <c r="M582" s="211"/>
      <c r="N582" s="212"/>
      <c r="O582" s="212"/>
      <c r="P582" s="212"/>
      <c r="Q582" s="212"/>
      <c r="R582" s="212"/>
      <c r="S582" s="212"/>
      <c r="T582" s="213"/>
      <c r="AT582" s="214" t="s">
        <v>147</v>
      </c>
      <c r="AU582" s="214" t="s">
        <v>90</v>
      </c>
      <c r="AV582" s="14" t="s">
        <v>90</v>
      </c>
      <c r="AW582" s="14" t="s">
        <v>36</v>
      </c>
      <c r="AX582" s="14" t="s">
        <v>81</v>
      </c>
      <c r="AY582" s="214" t="s">
        <v>138</v>
      </c>
    </row>
    <row r="583" spans="2:51" s="14" customFormat="1">
      <c r="B583" s="205"/>
      <c r="C583" s="206"/>
      <c r="D583" s="197" t="s">
        <v>147</v>
      </c>
      <c r="E583" s="207" t="s">
        <v>1</v>
      </c>
      <c r="F583" s="208" t="s">
        <v>290</v>
      </c>
      <c r="G583" s="206"/>
      <c r="H583" s="209">
        <v>-34.625999999999998</v>
      </c>
      <c r="I583" s="206"/>
      <c r="J583" s="206"/>
      <c r="K583" s="206"/>
      <c r="L583" s="210"/>
      <c r="M583" s="211"/>
      <c r="N583" s="212"/>
      <c r="O583" s="212"/>
      <c r="P583" s="212"/>
      <c r="Q583" s="212"/>
      <c r="R583" s="212"/>
      <c r="S583" s="212"/>
      <c r="T583" s="213"/>
      <c r="AT583" s="214" t="s">
        <v>147</v>
      </c>
      <c r="AU583" s="214" t="s">
        <v>90</v>
      </c>
      <c r="AV583" s="14" t="s">
        <v>90</v>
      </c>
      <c r="AW583" s="14" t="s">
        <v>36</v>
      </c>
      <c r="AX583" s="14" t="s">
        <v>81</v>
      </c>
      <c r="AY583" s="214" t="s">
        <v>138</v>
      </c>
    </row>
    <row r="584" spans="2:51" s="14" customFormat="1">
      <c r="B584" s="205"/>
      <c r="C584" s="206"/>
      <c r="D584" s="197" t="s">
        <v>147</v>
      </c>
      <c r="E584" s="207" t="s">
        <v>1</v>
      </c>
      <c r="F584" s="208" t="s">
        <v>291</v>
      </c>
      <c r="G584" s="206"/>
      <c r="H584" s="209">
        <v>-34.625999999999998</v>
      </c>
      <c r="I584" s="206"/>
      <c r="J584" s="206"/>
      <c r="K584" s="206"/>
      <c r="L584" s="210"/>
      <c r="M584" s="211"/>
      <c r="N584" s="212"/>
      <c r="O584" s="212"/>
      <c r="P584" s="212"/>
      <c r="Q584" s="212"/>
      <c r="R584" s="212"/>
      <c r="S584" s="212"/>
      <c r="T584" s="213"/>
      <c r="AT584" s="214" t="s">
        <v>147</v>
      </c>
      <c r="AU584" s="214" t="s">
        <v>90</v>
      </c>
      <c r="AV584" s="14" t="s">
        <v>90</v>
      </c>
      <c r="AW584" s="14" t="s">
        <v>36</v>
      </c>
      <c r="AX584" s="14" t="s">
        <v>81</v>
      </c>
      <c r="AY584" s="214" t="s">
        <v>138</v>
      </c>
    </row>
    <row r="585" spans="2:51" s="14" customFormat="1">
      <c r="B585" s="205"/>
      <c r="C585" s="206"/>
      <c r="D585" s="197" t="s">
        <v>147</v>
      </c>
      <c r="E585" s="207" t="s">
        <v>1</v>
      </c>
      <c r="F585" s="208" t="s">
        <v>292</v>
      </c>
      <c r="G585" s="206"/>
      <c r="H585" s="209">
        <v>-74.662000000000006</v>
      </c>
      <c r="I585" s="206"/>
      <c r="J585" s="206"/>
      <c r="K585" s="206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147</v>
      </c>
      <c r="AU585" s="214" t="s">
        <v>90</v>
      </c>
      <c r="AV585" s="14" t="s">
        <v>90</v>
      </c>
      <c r="AW585" s="14" t="s">
        <v>36</v>
      </c>
      <c r="AX585" s="14" t="s">
        <v>81</v>
      </c>
      <c r="AY585" s="214" t="s">
        <v>138</v>
      </c>
    </row>
    <row r="586" spans="2:51" s="16" customFormat="1">
      <c r="B586" s="234"/>
      <c r="C586" s="235"/>
      <c r="D586" s="197" t="s">
        <v>147</v>
      </c>
      <c r="E586" s="236" t="s">
        <v>1</v>
      </c>
      <c r="F586" s="237" t="s">
        <v>293</v>
      </c>
      <c r="G586" s="235"/>
      <c r="H586" s="238">
        <v>446.62599999999998</v>
      </c>
      <c r="I586" s="235"/>
      <c r="J586" s="235"/>
      <c r="K586" s="235"/>
      <c r="L586" s="239"/>
      <c r="M586" s="240"/>
      <c r="N586" s="241"/>
      <c r="O586" s="241"/>
      <c r="P586" s="241"/>
      <c r="Q586" s="241"/>
      <c r="R586" s="241"/>
      <c r="S586" s="241"/>
      <c r="T586" s="242"/>
      <c r="AT586" s="243" t="s">
        <v>147</v>
      </c>
      <c r="AU586" s="243" t="s">
        <v>90</v>
      </c>
      <c r="AV586" s="16" t="s">
        <v>157</v>
      </c>
      <c r="AW586" s="16" t="s">
        <v>36</v>
      </c>
      <c r="AX586" s="16" t="s">
        <v>81</v>
      </c>
      <c r="AY586" s="243" t="s">
        <v>138</v>
      </c>
    </row>
    <row r="587" spans="2:51" s="13" customFormat="1">
      <c r="B587" s="195"/>
      <c r="C587" s="196"/>
      <c r="D587" s="197" t="s">
        <v>147</v>
      </c>
      <c r="E587" s="198" t="s">
        <v>1</v>
      </c>
      <c r="F587" s="199" t="s">
        <v>294</v>
      </c>
      <c r="G587" s="196"/>
      <c r="H587" s="198" t="s">
        <v>1</v>
      </c>
      <c r="I587" s="196"/>
      <c r="J587" s="196"/>
      <c r="K587" s="196"/>
      <c r="L587" s="200"/>
      <c r="M587" s="201"/>
      <c r="N587" s="202"/>
      <c r="O587" s="202"/>
      <c r="P587" s="202"/>
      <c r="Q587" s="202"/>
      <c r="R587" s="202"/>
      <c r="S587" s="202"/>
      <c r="T587" s="203"/>
      <c r="AT587" s="204" t="s">
        <v>147</v>
      </c>
      <c r="AU587" s="204" t="s">
        <v>90</v>
      </c>
      <c r="AV587" s="13" t="s">
        <v>19</v>
      </c>
      <c r="AW587" s="13" t="s">
        <v>36</v>
      </c>
      <c r="AX587" s="13" t="s">
        <v>81</v>
      </c>
      <c r="AY587" s="204" t="s">
        <v>138</v>
      </c>
    </row>
    <row r="588" spans="2:51" s="14" customFormat="1">
      <c r="B588" s="205"/>
      <c r="C588" s="206"/>
      <c r="D588" s="197" t="s">
        <v>147</v>
      </c>
      <c r="E588" s="207" t="s">
        <v>1</v>
      </c>
      <c r="F588" s="208" t="s">
        <v>295</v>
      </c>
      <c r="G588" s="206"/>
      <c r="H588" s="209">
        <v>282.12400000000002</v>
      </c>
      <c r="I588" s="206"/>
      <c r="J588" s="206"/>
      <c r="K588" s="206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147</v>
      </c>
      <c r="AU588" s="214" t="s">
        <v>90</v>
      </c>
      <c r="AV588" s="14" t="s">
        <v>90</v>
      </c>
      <c r="AW588" s="14" t="s">
        <v>36</v>
      </c>
      <c r="AX588" s="14" t="s">
        <v>81</v>
      </c>
      <c r="AY588" s="214" t="s">
        <v>138</v>
      </c>
    </row>
    <row r="589" spans="2:51" s="14" customFormat="1" ht="22.5">
      <c r="B589" s="205"/>
      <c r="C589" s="206"/>
      <c r="D589" s="197" t="s">
        <v>147</v>
      </c>
      <c r="E589" s="207" t="s">
        <v>1</v>
      </c>
      <c r="F589" s="208" t="s">
        <v>296</v>
      </c>
      <c r="G589" s="206"/>
      <c r="H589" s="209">
        <v>70.885000000000005</v>
      </c>
      <c r="I589" s="206"/>
      <c r="J589" s="206"/>
      <c r="K589" s="206"/>
      <c r="L589" s="210"/>
      <c r="M589" s="211"/>
      <c r="N589" s="212"/>
      <c r="O589" s="212"/>
      <c r="P589" s="212"/>
      <c r="Q589" s="212"/>
      <c r="R589" s="212"/>
      <c r="S589" s="212"/>
      <c r="T589" s="213"/>
      <c r="AT589" s="214" t="s">
        <v>147</v>
      </c>
      <c r="AU589" s="214" t="s">
        <v>90</v>
      </c>
      <c r="AV589" s="14" t="s">
        <v>90</v>
      </c>
      <c r="AW589" s="14" t="s">
        <v>36</v>
      </c>
      <c r="AX589" s="14" t="s">
        <v>81</v>
      </c>
      <c r="AY589" s="214" t="s">
        <v>138</v>
      </c>
    </row>
    <row r="590" spans="2:51" s="14" customFormat="1">
      <c r="B590" s="205"/>
      <c r="C590" s="206"/>
      <c r="D590" s="197" t="s">
        <v>147</v>
      </c>
      <c r="E590" s="207" t="s">
        <v>1</v>
      </c>
      <c r="F590" s="208" t="s">
        <v>297</v>
      </c>
      <c r="G590" s="206"/>
      <c r="H590" s="209">
        <v>-2.0070000000000001</v>
      </c>
      <c r="I590" s="206"/>
      <c r="J590" s="206"/>
      <c r="K590" s="206"/>
      <c r="L590" s="210"/>
      <c r="M590" s="211"/>
      <c r="N590" s="212"/>
      <c r="O590" s="212"/>
      <c r="P590" s="212"/>
      <c r="Q590" s="212"/>
      <c r="R590" s="212"/>
      <c r="S590" s="212"/>
      <c r="T590" s="213"/>
      <c r="AT590" s="214" t="s">
        <v>147</v>
      </c>
      <c r="AU590" s="214" t="s">
        <v>90</v>
      </c>
      <c r="AV590" s="14" t="s">
        <v>90</v>
      </c>
      <c r="AW590" s="14" t="s">
        <v>36</v>
      </c>
      <c r="AX590" s="14" t="s">
        <v>81</v>
      </c>
      <c r="AY590" s="214" t="s">
        <v>138</v>
      </c>
    </row>
    <row r="591" spans="2:51" s="14" customFormat="1" ht="22.5">
      <c r="B591" s="205"/>
      <c r="C591" s="206"/>
      <c r="D591" s="197" t="s">
        <v>147</v>
      </c>
      <c r="E591" s="207" t="s">
        <v>1</v>
      </c>
      <c r="F591" s="208" t="s">
        <v>298</v>
      </c>
      <c r="G591" s="206"/>
      <c r="H591" s="209">
        <v>-8.5329999999999995</v>
      </c>
      <c r="I591" s="206"/>
      <c r="J591" s="206"/>
      <c r="K591" s="206"/>
      <c r="L591" s="210"/>
      <c r="M591" s="211"/>
      <c r="N591" s="212"/>
      <c r="O591" s="212"/>
      <c r="P591" s="212"/>
      <c r="Q591" s="212"/>
      <c r="R591" s="212"/>
      <c r="S591" s="212"/>
      <c r="T591" s="213"/>
      <c r="AT591" s="214" t="s">
        <v>147</v>
      </c>
      <c r="AU591" s="214" t="s">
        <v>90</v>
      </c>
      <c r="AV591" s="14" t="s">
        <v>90</v>
      </c>
      <c r="AW591" s="14" t="s">
        <v>36</v>
      </c>
      <c r="AX591" s="14" t="s">
        <v>81</v>
      </c>
      <c r="AY591" s="214" t="s">
        <v>138</v>
      </c>
    </row>
    <row r="592" spans="2:51" s="14" customFormat="1" ht="22.5">
      <c r="B592" s="205"/>
      <c r="C592" s="206"/>
      <c r="D592" s="197" t="s">
        <v>147</v>
      </c>
      <c r="E592" s="207" t="s">
        <v>1</v>
      </c>
      <c r="F592" s="208" t="s">
        <v>299</v>
      </c>
      <c r="G592" s="206"/>
      <c r="H592" s="209">
        <v>-18.414000000000001</v>
      </c>
      <c r="I592" s="206"/>
      <c r="J592" s="206"/>
      <c r="K592" s="206"/>
      <c r="L592" s="210"/>
      <c r="M592" s="211"/>
      <c r="N592" s="212"/>
      <c r="O592" s="212"/>
      <c r="P592" s="212"/>
      <c r="Q592" s="212"/>
      <c r="R592" s="212"/>
      <c r="S592" s="212"/>
      <c r="T592" s="213"/>
      <c r="AT592" s="214" t="s">
        <v>147</v>
      </c>
      <c r="AU592" s="214" t="s">
        <v>90</v>
      </c>
      <c r="AV592" s="14" t="s">
        <v>90</v>
      </c>
      <c r="AW592" s="14" t="s">
        <v>36</v>
      </c>
      <c r="AX592" s="14" t="s">
        <v>81</v>
      </c>
      <c r="AY592" s="214" t="s">
        <v>138</v>
      </c>
    </row>
    <row r="593" spans="1:65" s="14" customFormat="1">
      <c r="B593" s="205"/>
      <c r="C593" s="206"/>
      <c r="D593" s="197" t="s">
        <v>147</v>
      </c>
      <c r="E593" s="207" t="s">
        <v>1</v>
      </c>
      <c r="F593" s="208" t="s">
        <v>300</v>
      </c>
      <c r="G593" s="206"/>
      <c r="H593" s="209">
        <v>-12.754</v>
      </c>
      <c r="I593" s="206"/>
      <c r="J593" s="206"/>
      <c r="K593" s="206"/>
      <c r="L593" s="210"/>
      <c r="M593" s="211"/>
      <c r="N593" s="212"/>
      <c r="O593" s="212"/>
      <c r="P593" s="212"/>
      <c r="Q593" s="212"/>
      <c r="R593" s="212"/>
      <c r="S593" s="212"/>
      <c r="T593" s="213"/>
      <c r="AT593" s="214" t="s">
        <v>147</v>
      </c>
      <c r="AU593" s="214" t="s">
        <v>90</v>
      </c>
      <c r="AV593" s="14" t="s">
        <v>90</v>
      </c>
      <c r="AW593" s="14" t="s">
        <v>36</v>
      </c>
      <c r="AX593" s="14" t="s">
        <v>81</v>
      </c>
      <c r="AY593" s="214" t="s">
        <v>138</v>
      </c>
    </row>
    <row r="594" spans="1:65" s="16" customFormat="1">
      <c r="B594" s="234"/>
      <c r="C594" s="235"/>
      <c r="D594" s="197" t="s">
        <v>147</v>
      </c>
      <c r="E594" s="236" t="s">
        <v>1</v>
      </c>
      <c r="F594" s="237" t="s">
        <v>301</v>
      </c>
      <c r="G594" s="235"/>
      <c r="H594" s="238">
        <v>311.30099999999999</v>
      </c>
      <c r="I594" s="235"/>
      <c r="J594" s="235"/>
      <c r="K594" s="235"/>
      <c r="L594" s="239"/>
      <c r="M594" s="240"/>
      <c r="N594" s="241"/>
      <c r="O594" s="241"/>
      <c r="P594" s="241"/>
      <c r="Q594" s="241"/>
      <c r="R594" s="241"/>
      <c r="S594" s="241"/>
      <c r="T594" s="242"/>
      <c r="AT594" s="243" t="s">
        <v>147</v>
      </c>
      <c r="AU594" s="243" t="s">
        <v>90</v>
      </c>
      <c r="AV594" s="16" t="s">
        <v>157</v>
      </c>
      <c r="AW594" s="16" t="s">
        <v>36</v>
      </c>
      <c r="AX594" s="16" t="s">
        <v>81</v>
      </c>
      <c r="AY594" s="243" t="s">
        <v>138</v>
      </c>
    </row>
    <row r="595" spans="1:65" s="13" customFormat="1">
      <c r="B595" s="195"/>
      <c r="C595" s="196"/>
      <c r="D595" s="197" t="s">
        <v>147</v>
      </c>
      <c r="E595" s="198" t="s">
        <v>1</v>
      </c>
      <c r="F595" s="199" t="s">
        <v>302</v>
      </c>
      <c r="G595" s="196"/>
      <c r="H595" s="198" t="s">
        <v>1</v>
      </c>
      <c r="I595" s="196"/>
      <c r="J595" s="196"/>
      <c r="K595" s="196"/>
      <c r="L595" s="200"/>
      <c r="M595" s="201"/>
      <c r="N595" s="202"/>
      <c r="O595" s="202"/>
      <c r="P595" s="202"/>
      <c r="Q595" s="202"/>
      <c r="R595" s="202"/>
      <c r="S595" s="202"/>
      <c r="T595" s="203"/>
      <c r="AT595" s="204" t="s">
        <v>147</v>
      </c>
      <c r="AU595" s="204" t="s">
        <v>90</v>
      </c>
      <c r="AV595" s="13" t="s">
        <v>19</v>
      </c>
      <c r="AW595" s="13" t="s">
        <v>36</v>
      </c>
      <c r="AX595" s="13" t="s">
        <v>81</v>
      </c>
      <c r="AY595" s="204" t="s">
        <v>138</v>
      </c>
    </row>
    <row r="596" spans="1:65" s="14" customFormat="1">
      <c r="B596" s="205"/>
      <c r="C596" s="206"/>
      <c r="D596" s="197" t="s">
        <v>147</v>
      </c>
      <c r="E596" s="207" t="s">
        <v>1</v>
      </c>
      <c r="F596" s="208" t="s">
        <v>303</v>
      </c>
      <c r="G596" s="206"/>
      <c r="H596" s="209">
        <v>283.00799999999998</v>
      </c>
      <c r="I596" s="206"/>
      <c r="J596" s="206"/>
      <c r="K596" s="206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147</v>
      </c>
      <c r="AU596" s="214" t="s">
        <v>90</v>
      </c>
      <c r="AV596" s="14" t="s">
        <v>90</v>
      </c>
      <c r="AW596" s="14" t="s">
        <v>36</v>
      </c>
      <c r="AX596" s="14" t="s">
        <v>81</v>
      </c>
      <c r="AY596" s="214" t="s">
        <v>138</v>
      </c>
    </row>
    <row r="597" spans="1:65" s="14" customFormat="1" ht="22.5">
      <c r="B597" s="205"/>
      <c r="C597" s="206"/>
      <c r="D597" s="197" t="s">
        <v>147</v>
      </c>
      <c r="E597" s="207" t="s">
        <v>1</v>
      </c>
      <c r="F597" s="208" t="s">
        <v>304</v>
      </c>
      <c r="G597" s="206"/>
      <c r="H597" s="209">
        <v>83.665999999999997</v>
      </c>
      <c r="I597" s="206"/>
      <c r="J597" s="206"/>
      <c r="K597" s="206"/>
      <c r="L597" s="210"/>
      <c r="M597" s="211"/>
      <c r="N597" s="212"/>
      <c r="O597" s="212"/>
      <c r="P597" s="212"/>
      <c r="Q597" s="212"/>
      <c r="R597" s="212"/>
      <c r="S597" s="212"/>
      <c r="T597" s="213"/>
      <c r="AT597" s="214" t="s">
        <v>147</v>
      </c>
      <c r="AU597" s="214" t="s">
        <v>90</v>
      </c>
      <c r="AV597" s="14" t="s">
        <v>90</v>
      </c>
      <c r="AW597" s="14" t="s">
        <v>36</v>
      </c>
      <c r="AX597" s="14" t="s">
        <v>81</v>
      </c>
      <c r="AY597" s="214" t="s">
        <v>138</v>
      </c>
    </row>
    <row r="598" spans="1:65" s="14" customFormat="1" ht="33.75">
      <c r="B598" s="205"/>
      <c r="C598" s="206"/>
      <c r="D598" s="197" t="s">
        <v>147</v>
      </c>
      <c r="E598" s="207" t="s">
        <v>1</v>
      </c>
      <c r="F598" s="208" t="s">
        <v>305</v>
      </c>
      <c r="G598" s="206"/>
      <c r="H598" s="209">
        <v>-35.665999999999997</v>
      </c>
      <c r="I598" s="206"/>
      <c r="J598" s="206"/>
      <c r="K598" s="206"/>
      <c r="L598" s="210"/>
      <c r="M598" s="211"/>
      <c r="N598" s="212"/>
      <c r="O598" s="212"/>
      <c r="P598" s="212"/>
      <c r="Q598" s="212"/>
      <c r="R598" s="212"/>
      <c r="S598" s="212"/>
      <c r="T598" s="213"/>
      <c r="AT598" s="214" t="s">
        <v>147</v>
      </c>
      <c r="AU598" s="214" t="s">
        <v>90</v>
      </c>
      <c r="AV598" s="14" t="s">
        <v>90</v>
      </c>
      <c r="AW598" s="14" t="s">
        <v>36</v>
      </c>
      <c r="AX598" s="14" t="s">
        <v>81</v>
      </c>
      <c r="AY598" s="214" t="s">
        <v>138</v>
      </c>
    </row>
    <row r="599" spans="1:65" s="14" customFormat="1">
      <c r="B599" s="205"/>
      <c r="C599" s="206"/>
      <c r="D599" s="197" t="s">
        <v>147</v>
      </c>
      <c r="E599" s="207" t="s">
        <v>1</v>
      </c>
      <c r="F599" s="208" t="s">
        <v>306</v>
      </c>
      <c r="G599" s="206"/>
      <c r="H599" s="209">
        <v>-25.074999999999999</v>
      </c>
      <c r="I599" s="206"/>
      <c r="J599" s="206"/>
      <c r="K599" s="206"/>
      <c r="L599" s="210"/>
      <c r="M599" s="211"/>
      <c r="N599" s="212"/>
      <c r="O599" s="212"/>
      <c r="P599" s="212"/>
      <c r="Q599" s="212"/>
      <c r="R599" s="212"/>
      <c r="S599" s="212"/>
      <c r="T599" s="213"/>
      <c r="AT599" s="214" t="s">
        <v>147</v>
      </c>
      <c r="AU599" s="214" t="s">
        <v>90</v>
      </c>
      <c r="AV599" s="14" t="s">
        <v>90</v>
      </c>
      <c r="AW599" s="14" t="s">
        <v>36</v>
      </c>
      <c r="AX599" s="14" t="s">
        <v>81</v>
      </c>
      <c r="AY599" s="214" t="s">
        <v>138</v>
      </c>
    </row>
    <row r="600" spans="1:65" s="14" customFormat="1" ht="22.5">
      <c r="B600" s="205"/>
      <c r="C600" s="206"/>
      <c r="D600" s="197" t="s">
        <v>147</v>
      </c>
      <c r="E600" s="207" t="s">
        <v>1</v>
      </c>
      <c r="F600" s="208" t="s">
        <v>307</v>
      </c>
      <c r="G600" s="206"/>
      <c r="H600" s="209">
        <v>-22.873000000000001</v>
      </c>
      <c r="I600" s="206"/>
      <c r="J600" s="206"/>
      <c r="K600" s="206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147</v>
      </c>
      <c r="AU600" s="214" t="s">
        <v>90</v>
      </c>
      <c r="AV600" s="14" t="s">
        <v>90</v>
      </c>
      <c r="AW600" s="14" t="s">
        <v>36</v>
      </c>
      <c r="AX600" s="14" t="s">
        <v>81</v>
      </c>
      <c r="AY600" s="214" t="s">
        <v>138</v>
      </c>
    </row>
    <row r="601" spans="1:65" s="14" customFormat="1">
      <c r="B601" s="205"/>
      <c r="C601" s="206"/>
      <c r="D601" s="197" t="s">
        <v>147</v>
      </c>
      <c r="E601" s="207" t="s">
        <v>1</v>
      </c>
      <c r="F601" s="208" t="s">
        <v>308</v>
      </c>
      <c r="G601" s="206"/>
      <c r="H601" s="209">
        <v>-15.503</v>
      </c>
      <c r="I601" s="206"/>
      <c r="J601" s="206"/>
      <c r="K601" s="206"/>
      <c r="L601" s="210"/>
      <c r="M601" s="211"/>
      <c r="N601" s="212"/>
      <c r="O601" s="212"/>
      <c r="P601" s="212"/>
      <c r="Q601" s="212"/>
      <c r="R601" s="212"/>
      <c r="S601" s="212"/>
      <c r="T601" s="213"/>
      <c r="AT601" s="214" t="s">
        <v>147</v>
      </c>
      <c r="AU601" s="214" t="s">
        <v>90</v>
      </c>
      <c r="AV601" s="14" t="s">
        <v>90</v>
      </c>
      <c r="AW601" s="14" t="s">
        <v>36</v>
      </c>
      <c r="AX601" s="14" t="s">
        <v>81</v>
      </c>
      <c r="AY601" s="214" t="s">
        <v>138</v>
      </c>
    </row>
    <row r="602" spans="1:65" s="16" customFormat="1">
      <c r="B602" s="234"/>
      <c r="C602" s="235"/>
      <c r="D602" s="197" t="s">
        <v>147</v>
      </c>
      <c r="E602" s="236" t="s">
        <v>1</v>
      </c>
      <c r="F602" s="237" t="s">
        <v>309</v>
      </c>
      <c r="G602" s="235"/>
      <c r="H602" s="238">
        <v>267.55700000000002</v>
      </c>
      <c r="I602" s="235"/>
      <c r="J602" s="235"/>
      <c r="K602" s="235"/>
      <c r="L602" s="239"/>
      <c r="M602" s="240"/>
      <c r="N602" s="241"/>
      <c r="O602" s="241"/>
      <c r="P602" s="241"/>
      <c r="Q602" s="241"/>
      <c r="R602" s="241"/>
      <c r="S602" s="241"/>
      <c r="T602" s="242"/>
      <c r="AT602" s="243" t="s">
        <v>147</v>
      </c>
      <c r="AU602" s="243" t="s">
        <v>90</v>
      </c>
      <c r="AV602" s="16" t="s">
        <v>157</v>
      </c>
      <c r="AW602" s="16" t="s">
        <v>36</v>
      </c>
      <c r="AX602" s="16" t="s">
        <v>81</v>
      </c>
      <c r="AY602" s="243" t="s">
        <v>138</v>
      </c>
    </row>
    <row r="603" spans="1:65" s="15" customFormat="1">
      <c r="B603" s="215"/>
      <c r="C603" s="216"/>
      <c r="D603" s="197" t="s">
        <v>147</v>
      </c>
      <c r="E603" s="217" t="s">
        <v>1</v>
      </c>
      <c r="F603" s="218" t="s">
        <v>156</v>
      </c>
      <c r="G603" s="216"/>
      <c r="H603" s="219">
        <v>1436.6410000000001</v>
      </c>
      <c r="I603" s="216"/>
      <c r="J603" s="216"/>
      <c r="K603" s="216"/>
      <c r="L603" s="220"/>
      <c r="M603" s="221"/>
      <c r="N603" s="222"/>
      <c r="O603" s="222"/>
      <c r="P603" s="222"/>
      <c r="Q603" s="222"/>
      <c r="R603" s="222"/>
      <c r="S603" s="222"/>
      <c r="T603" s="223"/>
      <c r="AT603" s="224" t="s">
        <v>147</v>
      </c>
      <c r="AU603" s="224" t="s">
        <v>90</v>
      </c>
      <c r="AV603" s="15" t="s">
        <v>145</v>
      </c>
      <c r="AW603" s="15" t="s">
        <v>36</v>
      </c>
      <c r="AX603" s="15" t="s">
        <v>19</v>
      </c>
      <c r="AY603" s="224" t="s">
        <v>138</v>
      </c>
    </row>
    <row r="604" spans="1:65" s="2" customFormat="1" ht="24">
      <c r="A604" s="32"/>
      <c r="B604" s="33"/>
      <c r="C604" s="183" t="s">
        <v>572</v>
      </c>
      <c r="D604" s="183" t="s">
        <v>140</v>
      </c>
      <c r="E604" s="184" t="s">
        <v>573</v>
      </c>
      <c r="F604" s="185" t="s">
        <v>574</v>
      </c>
      <c r="G604" s="186" t="s">
        <v>143</v>
      </c>
      <c r="H604" s="187">
        <v>3.29</v>
      </c>
      <c r="I604" s="188"/>
      <c r="J604" s="188">
        <f>ROUND(I604*H604,2)</f>
        <v>0</v>
      </c>
      <c r="K604" s="185" t="s">
        <v>144</v>
      </c>
      <c r="L604" s="37"/>
      <c r="M604" s="189" t="s">
        <v>1</v>
      </c>
      <c r="N604" s="190" t="s">
        <v>46</v>
      </c>
      <c r="O604" s="191">
        <v>0.6</v>
      </c>
      <c r="P604" s="191">
        <f>O604*H604</f>
        <v>1.974</v>
      </c>
      <c r="Q604" s="191">
        <v>0</v>
      </c>
      <c r="R604" s="191">
        <f>Q604*H604</f>
        <v>0</v>
      </c>
      <c r="S604" s="191">
        <v>8.8999999999999996E-2</v>
      </c>
      <c r="T604" s="192">
        <f>S604*H604</f>
        <v>0.29281000000000001</v>
      </c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R604" s="193" t="s">
        <v>145</v>
      </c>
      <c r="AT604" s="193" t="s">
        <v>140</v>
      </c>
      <c r="AU604" s="193" t="s">
        <v>90</v>
      </c>
      <c r="AY604" s="18" t="s">
        <v>138</v>
      </c>
      <c r="BE604" s="194">
        <f>IF(N604="základní",J604,0)</f>
        <v>0</v>
      </c>
      <c r="BF604" s="194">
        <f>IF(N604="snížená",J604,0)</f>
        <v>0</v>
      </c>
      <c r="BG604" s="194">
        <f>IF(N604="zákl. přenesená",J604,0)</f>
        <v>0</v>
      </c>
      <c r="BH604" s="194">
        <f>IF(N604="sníž. přenesená",J604,0)</f>
        <v>0</v>
      </c>
      <c r="BI604" s="194">
        <f>IF(N604="nulová",J604,0)</f>
        <v>0</v>
      </c>
      <c r="BJ604" s="18" t="s">
        <v>19</v>
      </c>
      <c r="BK604" s="194">
        <f>ROUND(I604*H604,2)</f>
        <v>0</v>
      </c>
      <c r="BL604" s="18" t="s">
        <v>145</v>
      </c>
      <c r="BM604" s="193" t="s">
        <v>575</v>
      </c>
    </row>
    <row r="605" spans="1:65" s="14" customFormat="1">
      <c r="B605" s="205"/>
      <c r="C605" s="206"/>
      <c r="D605" s="197" t="s">
        <v>147</v>
      </c>
      <c r="E605" s="207" t="s">
        <v>1</v>
      </c>
      <c r="F605" s="208" t="s">
        <v>576</v>
      </c>
      <c r="G605" s="206"/>
      <c r="H605" s="209">
        <v>3.29</v>
      </c>
      <c r="I605" s="206"/>
      <c r="J605" s="206"/>
      <c r="K605" s="206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147</v>
      </c>
      <c r="AU605" s="214" t="s">
        <v>90</v>
      </c>
      <c r="AV605" s="14" t="s">
        <v>90</v>
      </c>
      <c r="AW605" s="14" t="s">
        <v>36</v>
      </c>
      <c r="AX605" s="14" t="s">
        <v>19</v>
      </c>
      <c r="AY605" s="214" t="s">
        <v>138</v>
      </c>
    </row>
    <row r="606" spans="1:65" s="2" customFormat="1" ht="16.5" customHeight="1">
      <c r="A606" s="32"/>
      <c r="B606" s="33"/>
      <c r="C606" s="183" t="s">
        <v>577</v>
      </c>
      <c r="D606" s="183" t="s">
        <v>140</v>
      </c>
      <c r="E606" s="184" t="s">
        <v>578</v>
      </c>
      <c r="F606" s="185" t="s">
        <v>579</v>
      </c>
      <c r="G606" s="186" t="s">
        <v>143</v>
      </c>
      <c r="H606" s="187">
        <v>209.15100000000001</v>
      </c>
      <c r="I606" s="188"/>
      <c r="J606" s="188">
        <f>ROUND(I606*H606,2)</f>
        <v>0</v>
      </c>
      <c r="K606" s="185" t="s">
        <v>1</v>
      </c>
      <c r="L606" s="37"/>
      <c r="M606" s="189" t="s">
        <v>1</v>
      </c>
      <c r="N606" s="190" t="s">
        <v>46</v>
      </c>
      <c r="O606" s="191">
        <v>0.752</v>
      </c>
      <c r="P606" s="191">
        <f>O606*H606</f>
        <v>157.281552</v>
      </c>
      <c r="Q606" s="191">
        <v>0</v>
      </c>
      <c r="R606" s="191">
        <f>Q606*H606</f>
        <v>0</v>
      </c>
      <c r="S606" s="191">
        <v>6.3E-2</v>
      </c>
      <c r="T606" s="192">
        <f>S606*H606</f>
        <v>13.176513</v>
      </c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R606" s="193" t="s">
        <v>145</v>
      </c>
      <c r="AT606" s="193" t="s">
        <v>140</v>
      </c>
      <c r="AU606" s="193" t="s">
        <v>90</v>
      </c>
      <c r="AY606" s="18" t="s">
        <v>138</v>
      </c>
      <c r="BE606" s="194">
        <f>IF(N606="základní",J606,0)</f>
        <v>0</v>
      </c>
      <c r="BF606" s="194">
        <f>IF(N606="snížená",J606,0)</f>
        <v>0</v>
      </c>
      <c r="BG606" s="194">
        <f>IF(N606="zákl. přenesená",J606,0)</f>
        <v>0</v>
      </c>
      <c r="BH606" s="194">
        <f>IF(N606="sníž. přenesená",J606,0)</f>
        <v>0</v>
      </c>
      <c r="BI606" s="194">
        <f>IF(N606="nulová",J606,0)</f>
        <v>0</v>
      </c>
      <c r="BJ606" s="18" t="s">
        <v>19</v>
      </c>
      <c r="BK606" s="194">
        <f>ROUND(I606*H606,2)</f>
        <v>0</v>
      </c>
      <c r="BL606" s="18" t="s">
        <v>145</v>
      </c>
      <c r="BM606" s="193" t="s">
        <v>580</v>
      </c>
    </row>
    <row r="607" spans="1:65" s="14" customFormat="1">
      <c r="B607" s="205"/>
      <c r="C607" s="206"/>
      <c r="D607" s="197" t="s">
        <v>147</v>
      </c>
      <c r="E607" s="207" t="s">
        <v>1</v>
      </c>
      <c r="F607" s="208" t="s">
        <v>313</v>
      </c>
      <c r="G607" s="206"/>
      <c r="H607" s="209">
        <v>54.6</v>
      </c>
      <c r="I607" s="206"/>
      <c r="J607" s="206"/>
      <c r="K607" s="206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147</v>
      </c>
      <c r="AU607" s="214" t="s">
        <v>90</v>
      </c>
      <c r="AV607" s="14" t="s">
        <v>90</v>
      </c>
      <c r="AW607" s="14" t="s">
        <v>36</v>
      </c>
      <c r="AX607" s="14" t="s">
        <v>81</v>
      </c>
      <c r="AY607" s="214" t="s">
        <v>138</v>
      </c>
    </row>
    <row r="608" spans="1:65" s="13" customFormat="1">
      <c r="B608" s="195"/>
      <c r="C608" s="196"/>
      <c r="D608" s="197" t="s">
        <v>147</v>
      </c>
      <c r="E608" s="198" t="s">
        <v>1</v>
      </c>
      <c r="F608" s="199" t="s">
        <v>294</v>
      </c>
      <c r="G608" s="196"/>
      <c r="H608" s="198" t="s">
        <v>1</v>
      </c>
      <c r="I608" s="196"/>
      <c r="J608" s="196"/>
      <c r="K608" s="196"/>
      <c r="L608" s="200"/>
      <c r="M608" s="201"/>
      <c r="N608" s="202"/>
      <c r="O608" s="202"/>
      <c r="P608" s="202"/>
      <c r="Q608" s="202"/>
      <c r="R608" s="202"/>
      <c r="S608" s="202"/>
      <c r="T608" s="203"/>
      <c r="AT608" s="204" t="s">
        <v>147</v>
      </c>
      <c r="AU608" s="204" t="s">
        <v>90</v>
      </c>
      <c r="AV608" s="13" t="s">
        <v>19</v>
      </c>
      <c r="AW608" s="13" t="s">
        <v>36</v>
      </c>
      <c r="AX608" s="13" t="s">
        <v>81</v>
      </c>
      <c r="AY608" s="204" t="s">
        <v>138</v>
      </c>
    </row>
    <row r="609" spans="1:65" s="14" customFormat="1" ht="22.5">
      <c r="B609" s="205"/>
      <c r="C609" s="206"/>
      <c r="D609" s="197" t="s">
        <v>147</v>
      </c>
      <c r="E609" s="207" t="s">
        <v>1</v>
      </c>
      <c r="F609" s="208" t="s">
        <v>296</v>
      </c>
      <c r="G609" s="206"/>
      <c r="H609" s="209">
        <v>70.885000000000005</v>
      </c>
      <c r="I609" s="206"/>
      <c r="J609" s="206"/>
      <c r="K609" s="206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147</v>
      </c>
      <c r="AU609" s="214" t="s">
        <v>90</v>
      </c>
      <c r="AV609" s="14" t="s">
        <v>90</v>
      </c>
      <c r="AW609" s="14" t="s">
        <v>36</v>
      </c>
      <c r="AX609" s="14" t="s">
        <v>81</v>
      </c>
      <c r="AY609" s="214" t="s">
        <v>138</v>
      </c>
    </row>
    <row r="610" spans="1:65" s="13" customFormat="1">
      <c r="B610" s="195"/>
      <c r="C610" s="196"/>
      <c r="D610" s="197" t="s">
        <v>147</v>
      </c>
      <c r="E610" s="198" t="s">
        <v>1</v>
      </c>
      <c r="F610" s="199" t="s">
        <v>302</v>
      </c>
      <c r="G610" s="196"/>
      <c r="H610" s="198" t="s">
        <v>1</v>
      </c>
      <c r="I610" s="196"/>
      <c r="J610" s="196"/>
      <c r="K610" s="196"/>
      <c r="L610" s="200"/>
      <c r="M610" s="201"/>
      <c r="N610" s="202"/>
      <c r="O610" s="202"/>
      <c r="P610" s="202"/>
      <c r="Q610" s="202"/>
      <c r="R610" s="202"/>
      <c r="S610" s="202"/>
      <c r="T610" s="203"/>
      <c r="AT610" s="204" t="s">
        <v>147</v>
      </c>
      <c r="AU610" s="204" t="s">
        <v>90</v>
      </c>
      <c r="AV610" s="13" t="s">
        <v>19</v>
      </c>
      <c r="AW610" s="13" t="s">
        <v>36</v>
      </c>
      <c r="AX610" s="13" t="s">
        <v>81</v>
      </c>
      <c r="AY610" s="204" t="s">
        <v>138</v>
      </c>
    </row>
    <row r="611" spans="1:65" s="14" customFormat="1" ht="22.5">
      <c r="B611" s="205"/>
      <c r="C611" s="206"/>
      <c r="D611" s="197" t="s">
        <v>147</v>
      </c>
      <c r="E611" s="207" t="s">
        <v>1</v>
      </c>
      <c r="F611" s="208" t="s">
        <v>304</v>
      </c>
      <c r="G611" s="206"/>
      <c r="H611" s="209">
        <v>83.665999999999997</v>
      </c>
      <c r="I611" s="206"/>
      <c r="J611" s="206"/>
      <c r="K611" s="206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147</v>
      </c>
      <c r="AU611" s="214" t="s">
        <v>90</v>
      </c>
      <c r="AV611" s="14" t="s">
        <v>90</v>
      </c>
      <c r="AW611" s="14" t="s">
        <v>36</v>
      </c>
      <c r="AX611" s="14" t="s">
        <v>81</v>
      </c>
      <c r="AY611" s="214" t="s">
        <v>138</v>
      </c>
    </row>
    <row r="612" spans="1:65" s="15" customFormat="1">
      <c r="B612" s="215"/>
      <c r="C612" s="216"/>
      <c r="D612" s="197" t="s">
        <v>147</v>
      </c>
      <c r="E612" s="217" t="s">
        <v>1</v>
      </c>
      <c r="F612" s="218" t="s">
        <v>156</v>
      </c>
      <c r="G612" s="216"/>
      <c r="H612" s="219">
        <v>209.15100000000001</v>
      </c>
      <c r="I612" s="216"/>
      <c r="J612" s="216"/>
      <c r="K612" s="216"/>
      <c r="L612" s="220"/>
      <c r="M612" s="221"/>
      <c r="N612" s="222"/>
      <c r="O612" s="222"/>
      <c r="P612" s="222"/>
      <c r="Q612" s="222"/>
      <c r="R612" s="222"/>
      <c r="S612" s="222"/>
      <c r="T612" s="223"/>
      <c r="AT612" s="224" t="s">
        <v>147</v>
      </c>
      <c r="AU612" s="224" t="s">
        <v>90</v>
      </c>
      <c r="AV612" s="15" t="s">
        <v>145</v>
      </c>
      <c r="AW612" s="15" t="s">
        <v>36</v>
      </c>
      <c r="AX612" s="15" t="s">
        <v>19</v>
      </c>
      <c r="AY612" s="224" t="s">
        <v>138</v>
      </c>
    </row>
    <row r="613" spans="1:65" s="2" customFormat="1" ht="24">
      <c r="A613" s="32"/>
      <c r="B613" s="33"/>
      <c r="C613" s="183" t="s">
        <v>581</v>
      </c>
      <c r="D613" s="183" t="s">
        <v>140</v>
      </c>
      <c r="E613" s="184" t="s">
        <v>582</v>
      </c>
      <c r="F613" s="185" t="s">
        <v>583</v>
      </c>
      <c r="G613" s="186" t="s">
        <v>143</v>
      </c>
      <c r="H613" s="187">
        <v>26.375</v>
      </c>
      <c r="I613" s="188"/>
      <c r="J613" s="188">
        <f>ROUND(I613*H613,2)</f>
        <v>0</v>
      </c>
      <c r="K613" s="185" t="s">
        <v>144</v>
      </c>
      <c r="L613" s="37"/>
      <c r="M613" s="189" t="s">
        <v>1</v>
      </c>
      <c r="N613" s="190" t="s">
        <v>46</v>
      </c>
      <c r="O613" s="191">
        <v>0.77400000000000002</v>
      </c>
      <c r="P613" s="191">
        <f>O613*H613</f>
        <v>20.414249999999999</v>
      </c>
      <c r="Q613" s="191">
        <v>0</v>
      </c>
      <c r="R613" s="191">
        <f>Q613*H613</f>
        <v>0</v>
      </c>
      <c r="S613" s="191">
        <v>2.1999999999999999E-2</v>
      </c>
      <c r="T613" s="192">
        <f>S613*H613</f>
        <v>0.58024999999999993</v>
      </c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R613" s="193" t="s">
        <v>145</v>
      </c>
      <c r="AT613" s="193" t="s">
        <v>140</v>
      </c>
      <c r="AU613" s="193" t="s">
        <v>90</v>
      </c>
      <c r="AY613" s="18" t="s">
        <v>138</v>
      </c>
      <c r="BE613" s="194">
        <f>IF(N613="základní",J613,0)</f>
        <v>0</v>
      </c>
      <c r="BF613" s="194">
        <f>IF(N613="snížená",J613,0)</f>
        <v>0</v>
      </c>
      <c r="BG613" s="194">
        <f>IF(N613="zákl. přenesená",J613,0)</f>
        <v>0</v>
      </c>
      <c r="BH613" s="194">
        <f>IF(N613="sníž. přenesená",J613,0)</f>
        <v>0</v>
      </c>
      <c r="BI613" s="194">
        <f>IF(N613="nulová",J613,0)</f>
        <v>0</v>
      </c>
      <c r="BJ613" s="18" t="s">
        <v>19</v>
      </c>
      <c r="BK613" s="194">
        <f>ROUND(I613*H613,2)</f>
        <v>0</v>
      </c>
      <c r="BL613" s="18" t="s">
        <v>145</v>
      </c>
      <c r="BM613" s="193" t="s">
        <v>584</v>
      </c>
    </row>
    <row r="614" spans="1:65" s="14" customFormat="1" ht="22.5">
      <c r="B614" s="205"/>
      <c r="C614" s="206"/>
      <c r="D614" s="197" t="s">
        <v>147</v>
      </c>
      <c r="E614" s="207" t="s">
        <v>1</v>
      </c>
      <c r="F614" s="208" t="s">
        <v>585</v>
      </c>
      <c r="G614" s="206"/>
      <c r="H614" s="209">
        <v>26.375</v>
      </c>
      <c r="I614" s="206"/>
      <c r="J614" s="206"/>
      <c r="K614" s="206"/>
      <c r="L614" s="210"/>
      <c r="M614" s="211"/>
      <c r="N614" s="212"/>
      <c r="O614" s="212"/>
      <c r="P614" s="212"/>
      <c r="Q614" s="212"/>
      <c r="R614" s="212"/>
      <c r="S614" s="212"/>
      <c r="T614" s="213"/>
      <c r="AT614" s="214" t="s">
        <v>147</v>
      </c>
      <c r="AU614" s="214" t="s">
        <v>90</v>
      </c>
      <c r="AV614" s="14" t="s">
        <v>90</v>
      </c>
      <c r="AW614" s="14" t="s">
        <v>36</v>
      </c>
      <c r="AX614" s="14" t="s">
        <v>19</v>
      </c>
      <c r="AY614" s="214" t="s">
        <v>138</v>
      </c>
    </row>
    <row r="615" spans="1:65" s="2" customFormat="1" ht="24">
      <c r="A615" s="32"/>
      <c r="B615" s="33"/>
      <c r="C615" s="183" t="s">
        <v>586</v>
      </c>
      <c r="D615" s="183" t="s">
        <v>140</v>
      </c>
      <c r="E615" s="184" t="s">
        <v>587</v>
      </c>
      <c r="F615" s="185" t="s">
        <v>588</v>
      </c>
      <c r="G615" s="186" t="s">
        <v>143</v>
      </c>
      <c r="H615" s="187">
        <v>1551.81</v>
      </c>
      <c r="I615" s="188"/>
      <c r="J615" s="188">
        <f>ROUND(I615*H615,2)</f>
        <v>0</v>
      </c>
      <c r="K615" s="185" t="s">
        <v>144</v>
      </c>
      <c r="L615" s="37"/>
      <c r="M615" s="189" t="s">
        <v>1</v>
      </c>
      <c r="N615" s="190" t="s">
        <v>46</v>
      </c>
      <c r="O615" s="191">
        <v>0.27300000000000002</v>
      </c>
      <c r="P615" s="191">
        <f>O615*H615</f>
        <v>423.64413000000002</v>
      </c>
      <c r="Q615" s="191">
        <v>0</v>
      </c>
      <c r="R615" s="191">
        <f>Q615*H615</f>
        <v>0</v>
      </c>
      <c r="S615" s="191">
        <v>0</v>
      </c>
      <c r="T615" s="192">
        <f>S615*H615</f>
        <v>0</v>
      </c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R615" s="193" t="s">
        <v>145</v>
      </c>
      <c r="AT615" s="193" t="s">
        <v>140</v>
      </c>
      <c r="AU615" s="193" t="s">
        <v>90</v>
      </c>
      <c r="AY615" s="18" t="s">
        <v>138</v>
      </c>
      <c r="BE615" s="194">
        <f>IF(N615="základní",J615,0)</f>
        <v>0</v>
      </c>
      <c r="BF615" s="194">
        <f>IF(N615="snížená",J615,0)</f>
        <v>0</v>
      </c>
      <c r="BG615" s="194">
        <f>IF(N615="zákl. přenesená",J615,0)</f>
        <v>0</v>
      </c>
      <c r="BH615" s="194">
        <f>IF(N615="sníž. přenesená",J615,0)</f>
        <v>0</v>
      </c>
      <c r="BI615" s="194">
        <f>IF(N615="nulová",J615,0)</f>
        <v>0</v>
      </c>
      <c r="BJ615" s="18" t="s">
        <v>19</v>
      </c>
      <c r="BK615" s="194">
        <f>ROUND(I615*H615,2)</f>
        <v>0</v>
      </c>
      <c r="BL615" s="18" t="s">
        <v>145</v>
      </c>
      <c r="BM615" s="193" t="s">
        <v>589</v>
      </c>
    </row>
    <row r="616" spans="1:65" s="14" customFormat="1">
      <c r="B616" s="205"/>
      <c r="C616" s="206"/>
      <c r="D616" s="197" t="s">
        <v>147</v>
      </c>
      <c r="E616" s="207" t="s">
        <v>1</v>
      </c>
      <c r="F616" s="208" t="s">
        <v>590</v>
      </c>
      <c r="G616" s="206"/>
      <c r="H616" s="209">
        <v>1551.81</v>
      </c>
      <c r="I616" s="206"/>
      <c r="J616" s="206"/>
      <c r="K616" s="206"/>
      <c r="L616" s="210"/>
      <c r="M616" s="211"/>
      <c r="N616" s="212"/>
      <c r="O616" s="212"/>
      <c r="P616" s="212"/>
      <c r="Q616" s="212"/>
      <c r="R616" s="212"/>
      <c r="S616" s="212"/>
      <c r="T616" s="213"/>
      <c r="AT616" s="214" t="s">
        <v>147</v>
      </c>
      <c r="AU616" s="214" t="s">
        <v>90</v>
      </c>
      <c r="AV616" s="14" t="s">
        <v>90</v>
      </c>
      <c r="AW616" s="14" t="s">
        <v>36</v>
      </c>
      <c r="AX616" s="14" t="s">
        <v>19</v>
      </c>
      <c r="AY616" s="214" t="s">
        <v>138</v>
      </c>
    </row>
    <row r="617" spans="1:65" s="2" customFormat="1" ht="21.75" customHeight="1">
      <c r="A617" s="32"/>
      <c r="B617" s="33"/>
      <c r="C617" s="183" t="s">
        <v>591</v>
      </c>
      <c r="D617" s="183" t="s">
        <v>140</v>
      </c>
      <c r="E617" s="184" t="s">
        <v>592</v>
      </c>
      <c r="F617" s="185" t="s">
        <v>593</v>
      </c>
      <c r="G617" s="186" t="s">
        <v>143</v>
      </c>
      <c r="H617" s="187">
        <v>263.75099999999998</v>
      </c>
      <c r="I617" s="188"/>
      <c r="J617" s="188">
        <f>ROUND(I617*H617,2)</f>
        <v>0</v>
      </c>
      <c r="K617" s="185" t="s">
        <v>144</v>
      </c>
      <c r="L617" s="37"/>
      <c r="M617" s="189" t="s">
        <v>1</v>
      </c>
      <c r="N617" s="190" t="s">
        <v>46</v>
      </c>
      <c r="O617" s="191">
        <v>0.33500000000000002</v>
      </c>
      <c r="P617" s="191">
        <f>O617*H617</f>
        <v>88.356584999999995</v>
      </c>
      <c r="Q617" s="191">
        <v>0</v>
      </c>
      <c r="R617" s="191">
        <f>Q617*H617</f>
        <v>0</v>
      </c>
      <c r="S617" s="191">
        <v>0</v>
      </c>
      <c r="T617" s="192">
        <f>S617*H617</f>
        <v>0</v>
      </c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R617" s="193" t="s">
        <v>145</v>
      </c>
      <c r="AT617" s="193" t="s">
        <v>140</v>
      </c>
      <c r="AU617" s="193" t="s">
        <v>90</v>
      </c>
      <c r="AY617" s="18" t="s">
        <v>138</v>
      </c>
      <c r="BE617" s="194">
        <f>IF(N617="základní",J617,0)</f>
        <v>0</v>
      </c>
      <c r="BF617" s="194">
        <f>IF(N617="snížená",J617,0)</f>
        <v>0</v>
      </c>
      <c r="BG617" s="194">
        <f>IF(N617="zákl. přenesená",J617,0)</f>
        <v>0</v>
      </c>
      <c r="BH617" s="194">
        <f>IF(N617="sníž. přenesená",J617,0)</f>
        <v>0</v>
      </c>
      <c r="BI617" s="194">
        <f>IF(N617="nulová",J617,0)</f>
        <v>0</v>
      </c>
      <c r="BJ617" s="18" t="s">
        <v>19</v>
      </c>
      <c r="BK617" s="194">
        <f>ROUND(I617*H617,2)</f>
        <v>0</v>
      </c>
      <c r="BL617" s="18" t="s">
        <v>145</v>
      </c>
      <c r="BM617" s="193" t="s">
        <v>594</v>
      </c>
    </row>
    <row r="618" spans="1:65" s="14" customFormat="1">
      <c r="B618" s="205"/>
      <c r="C618" s="206"/>
      <c r="D618" s="197" t="s">
        <v>147</v>
      </c>
      <c r="E618" s="207" t="s">
        <v>1</v>
      </c>
      <c r="F618" s="208" t="s">
        <v>595</v>
      </c>
      <c r="G618" s="206"/>
      <c r="H618" s="209">
        <v>263.75099999999998</v>
      </c>
      <c r="I618" s="206"/>
      <c r="J618" s="206"/>
      <c r="K618" s="206"/>
      <c r="L618" s="210"/>
      <c r="M618" s="211"/>
      <c r="N618" s="212"/>
      <c r="O618" s="212"/>
      <c r="P618" s="212"/>
      <c r="Q618" s="212"/>
      <c r="R618" s="212"/>
      <c r="S618" s="212"/>
      <c r="T618" s="213"/>
      <c r="AT618" s="214" t="s">
        <v>147</v>
      </c>
      <c r="AU618" s="214" t="s">
        <v>90</v>
      </c>
      <c r="AV618" s="14" t="s">
        <v>90</v>
      </c>
      <c r="AW618" s="14" t="s">
        <v>36</v>
      </c>
      <c r="AX618" s="14" t="s">
        <v>19</v>
      </c>
      <c r="AY618" s="214" t="s">
        <v>138</v>
      </c>
    </row>
    <row r="619" spans="1:65" s="2" customFormat="1" ht="66.75" customHeight="1">
      <c r="A619" s="32"/>
      <c r="B619" s="33"/>
      <c r="C619" s="183" t="s">
        <v>596</v>
      </c>
      <c r="D619" s="183" t="s">
        <v>140</v>
      </c>
      <c r="E619" s="184" t="s">
        <v>597</v>
      </c>
      <c r="F619" s="185" t="s">
        <v>598</v>
      </c>
      <c r="G619" s="186" t="s">
        <v>143</v>
      </c>
      <c r="H619" s="187">
        <v>26.375</v>
      </c>
      <c r="I619" s="188"/>
      <c r="J619" s="188">
        <f>ROUND(I619*H619,2)</f>
        <v>0</v>
      </c>
      <c r="K619" s="185" t="s">
        <v>1</v>
      </c>
      <c r="L619" s="37"/>
      <c r="M619" s="189" t="s">
        <v>1</v>
      </c>
      <c r="N619" s="190" t="s">
        <v>46</v>
      </c>
      <c r="O619" s="191">
        <v>2.16</v>
      </c>
      <c r="P619" s="191">
        <f>O619*H619</f>
        <v>56.970000000000006</v>
      </c>
      <c r="Q619" s="191">
        <v>5.8279999999999998E-2</v>
      </c>
      <c r="R619" s="191">
        <f>Q619*H619</f>
        <v>1.5371349999999999</v>
      </c>
      <c r="S619" s="191">
        <v>0</v>
      </c>
      <c r="T619" s="192">
        <f>S619*H619</f>
        <v>0</v>
      </c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R619" s="193" t="s">
        <v>145</v>
      </c>
      <c r="AT619" s="193" t="s">
        <v>140</v>
      </c>
      <c r="AU619" s="193" t="s">
        <v>90</v>
      </c>
      <c r="AY619" s="18" t="s">
        <v>138</v>
      </c>
      <c r="BE619" s="194">
        <f>IF(N619="základní",J619,0)</f>
        <v>0</v>
      </c>
      <c r="BF619" s="194">
        <f>IF(N619="snížená",J619,0)</f>
        <v>0</v>
      </c>
      <c r="BG619" s="194">
        <f>IF(N619="zákl. přenesená",J619,0)</f>
        <v>0</v>
      </c>
      <c r="BH619" s="194">
        <f>IF(N619="sníž. přenesená",J619,0)</f>
        <v>0</v>
      </c>
      <c r="BI619" s="194">
        <f>IF(N619="nulová",J619,0)</f>
        <v>0</v>
      </c>
      <c r="BJ619" s="18" t="s">
        <v>19</v>
      </c>
      <c r="BK619" s="194">
        <f>ROUND(I619*H619,2)</f>
        <v>0</v>
      </c>
      <c r="BL619" s="18" t="s">
        <v>145</v>
      </c>
      <c r="BM619" s="193" t="s">
        <v>599</v>
      </c>
    </row>
    <row r="620" spans="1:65" s="14" customFormat="1" ht="22.5">
      <c r="B620" s="205"/>
      <c r="C620" s="206"/>
      <c r="D620" s="197" t="s">
        <v>147</v>
      </c>
      <c r="E620" s="207" t="s">
        <v>1</v>
      </c>
      <c r="F620" s="208" t="s">
        <v>585</v>
      </c>
      <c r="G620" s="206"/>
      <c r="H620" s="209">
        <v>26.375</v>
      </c>
      <c r="I620" s="206"/>
      <c r="J620" s="206"/>
      <c r="K620" s="206"/>
      <c r="L620" s="210"/>
      <c r="M620" s="211"/>
      <c r="N620" s="212"/>
      <c r="O620" s="212"/>
      <c r="P620" s="212"/>
      <c r="Q620" s="212"/>
      <c r="R620" s="212"/>
      <c r="S620" s="212"/>
      <c r="T620" s="213"/>
      <c r="AT620" s="214" t="s">
        <v>147</v>
      </c>
      <c r="AU620" s="214" t="s">
        <v>90</v>
      </c>
      <c r="AV620" s="14" t="s">
        <v>90</v>
      </c>
      <c r="AW620" s="14" t="s">
        <v>36</v>
      </c>
      <c r="AX620" s="14" t="s">
        <v>19</v>
      </c>
      <c r="AY620" s="214" t="s">
        <v>138</v>
      </c>
    </row>
    <row r="621" spans="1:65" s="2" customFormat="1" ht="33" customHeight="1">
      <c r="A621" s="32"/>
      <c r="B621" s="33"/>
      <c r="C621" s="183" t="s">
        <v>600</v>
      </c>
      <c r="D621" s="183" t="s">
        <v>140</v>
      </c>
      <c r="E621" s="184" t="s">
        <v>601</v>
      </c>
      <c r="F621" s="185" t="s">
        <v>602</v>
      </c>
      <c r="G621" s="186" t="s">
        <v>143</v>
      </c>
      <c r="H621" s="187">
        <v>2009.4739999999999</v>
      </c>
      <c r="I621" s="188"/>
      <c r="J621" s="188">
        <f>ROUND(I621*H621,2)</f>
        <v>0</v>
      </c>
      <c r="K621" s="185" t="s">
        <v>144</v>
      </c>
      <c r="L621" s="37"/>
      <c r="M621" s="189" t="s">
        <v>1</v>
      </c>
      <c r="N621" s="190" t="s">
        <v>46</v>
      </c>
      <c r="O621" s="191">
        <v>0.16</v>
      </c>
      <c r="P621" s="191">
        <f>O621*H621</f>
        <v>321.51583999999997</v>
      </c>
      <c r="Q621" s="191">
        <v>0</v>
      </c>
      <c r="R621" s="191">
        <f>Q621*H621</f>
        <v>0</v>
      </c>
      <c r="S621" s="191">
        <v>0</v>
      </c>
      <c r="T621" s="192">
        <f>S621*H621</f>
        <v>0</v>
      </c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R621" s="193" t="s">
        <v>145</v>
      </c>
      <c r="AT621" s="193" t="s">
        <v>140</v>
      </c>
      <c r="AU621" s="193" t="s">
        <v>90</v>
      </c>
      <c r="AY621" s="18" t="s">
        <v>138</v>
      </c>
      <c r="BE621" s="194">
        <f>IF(N621="základní",J621,0)</f>
        <v>0</v>
      </c>
      <c r="BF621" s="194">
        <f>IF(N621="snížená",J621,0)</f>
        <v>0</v>
      </c>
      <c r="BG621" s="194">
        <f>IF(N621="zákl. přenesená",J621,0)</f>
        <v>0</v>
      </c>
      <c r="BH621" s="194">
        <f>IF(N621="sníž. přenesená",J621,0)</f>
        <v>0</v>
      </c>
      <c r="BI621" s="194">
        <f>IF(N621="nulová",J621,0)</f>
        <v>0</v>
      </c>
      <c r="BJ621" s="18" t="s">
        <v>19</v>
      </c>
      <c r="BK621" s="194">
        <f>ROUND(I621*H621,2)</f>
        <v>0</v>
      </c>
      <c r="BL621" s="18" t="s">
        <v>145</v>
      </c>
      <c r="BM621" s="193" t="s">
        <v>603</v>
      </c>
    </row>
    <row r="622" spans="1:65" s="13" customFormat="1">
      <c r="B622" s="195"/>
      <c r="C622" s="196"/>
      <c r="D622" s="197" t="s">
        <v>147</v>
      </c>
      <c r="E622" s="198" t="s">
        <v>1</v>
      </c>
      <c r="F622" s="199" t="s">
        <v>277</v>
      </c>
      <c r="G622" s="196"/>
      <c r="H622" s="198" t="s">
        <v>1</v>
      </c>
      <c r="I622" s="196"/>
      <c r="J622" s="196"/>
      <c r="K622" s="196"/>
      <c r="L622" s="200"/>
      <c r="M622" s="201"/>
      <c r="N622" s="202"/>
      <c r="O622" s="202"/>
      <c r="P622" s="202"/>
      <c r="Q622" s="202"/>
      <c r="R622" s="202"/>
      <c r="S622" s="202"/>
      <c r="T622" s="203"/>
      <c r="AT622" s="204" t="s">
        <v>147</v>
      </c>
      <c r="AU622" s="204" t="s">
        <v>90</v>
      </c>
      <c r="AV622" s="13" t="s">
        <v>19</v>
      </c>
      <c r="AW622" s="13" t="s">
        <v>36</v>
      </c>
      <c r="AX622" s="13" t="s">
        <v>81</v>
      </c>
      <c r="AY622" s="204" t="s">
        <v>138</v>
      </c>
    </row>
    <row r="623" spans="1:65" s="14" customFormat="1" ht="33.75">
      <c r="B623" s="205"/>
      <c r="C623" s="206"/>
      <c r="D623" s="197" t="s">
        <v>147</v>
      </c>
      <c r="E623" s="207" t="s">
        <v>1</v>
      </c>
      <c r="F623" s="208" t="s">
        <v>604</v>
      </c>
      <c r="G623" s="206"/>
      <c r="H623" s="209">
        <v>630.32399999999996</v>
      </c>
      <c r="I623" s="206"/>
      <c r="J623" s="206"/>
      <c r="K623" s="206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147</v>
      </c>
      <c r="AU623" s="214" t="s">
        <v>90</v>
      </c>
      <c r="AV623" s="14" t="s">
        <v>90</v>
      </c>
      <c r="AW623" s="14" t="s">
        <v>36</v>
      </c>
      <c r="AX623" s="14" t="s">
        <v>81</v>
      </c>
      <c r="AY623" s="214" t="s">
        <v>138</v>
      </c>
    </row>
    <row r="624" spans="1:65" s="13" customFormat="1">
      <c r="B624" s="195"/>
      <c r="C624" s="196"/>
      <c r="D624" s="197" t="s">
        <v>147</v>
      </c>
      <c r="E624" s="198" t="s">
        <v>1</v>
      </c>
      <c r="F624" s="199" t="s">
        <v>284</v>
      </c>
      <c r="G624" s="196"/>
      <c r="H624" s="198" t="s">
        <v>1</v>
      </c>
      <c r="I624" s="196"/>
      <c r="J624" s="196"/>
      <c r="K624" s="196"/>
      <c r="L624" s="200"/>
      <c r="M624" s="201"/>
      <c r="N624" s="202"/>
      <c r="O624" s="202"/>
      <c r="P624" s="202"/>
      <c r="Q624" s="202"/>
      <c r="R624" s="202"/>
      <c r="S624" s="202"/>
      <c r="T624" s="203"/>
      <c r="AT624" s="204" t="s">
        <v>147</v>
      </c>
      <c r="AU624" s="204" t="s">
        <v>90</v>
      </c>
      <c r="AV624" s="13" t="s">
        <v>19</v>
      </c>
      <c r="AW624" s="13" t="s">
        <v>36</v>
      </c>
      <c r="AX624" s="13" t="s">
        <v>81</v>
      </c>
      <c r="AY624" s="204" t="s">
        <v>138</v>
      </c>
    </row>
    <row r="625" spans="1:65" s="14" customFormat="1" ht="22.5">
      <c r="B625" s="205"/>
      <c r="C625" s="206"/>
      <c r="D625" s="197" t="s">
        <v>147</v>
      </c>
      <c r="E625" s="207" t="s">
        <v>1</v>
      </c>
      <c r="F625" s="208" t="s">
        <v>605</v>
      </c>
      <c r="G625" s="206"/>
      <c r="H625" s="209">
        <v>348.96100000000001</v>
      </c>
      <c r="I625" s="206"/>
      <c r="J625" s="206"/>
      <c r="K625" s="206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147</v>
      </c>
      <c r="AU625" s="214" t="s">
        <v>90</v>
      </c>
      <c r="AV625" s="14" t="s">
        <v>90</v>
      </c>
      <c r="AW625" s="14" t="s">
        <v>36</v>
      </c>
      <c r="AX625" s="14" t="s">
        <v>81</v>
      </c>
      <c r="AY625" s="214" t="s">
        <v>138</v>
      </c>
    </row>
    <row r="626" spans="1:65" s="14" customFormat="1" ht="22.5">
      <c r="B626" s="205"/>
      <c r="C626" s="206"/>
      <c r="D626" s="197" t="s">
        <v>147</v>
      </c>
      <c r="E626" s="207" t="s">
        <v>1</v>
      </c>
      <c r="F626" s="208" t="s">
        <v>606</v>
      </c>
      <c r="G626" s="206"/>
      <c r="H626" s="209">
        <v>328.56200000000001</v>
      </c>
      <c r="I626" s="206"/>
      <c r="J626" s="206"/>
      <c r="K626" s="206"/>
      <c r="L626" s="210"/>
      <c r="M626" s="211"/>
      <c r="N626" s="212"/>
      <c r="O626" s="212"/>
      <c r="P626" s="212"/>
      <c r="Q626" s="212"/>
      <c r="R626" s="212"/>
      <c r="S626" s="212"/>
      <c r="T626" s="213"/>
      <c r="AT626" s="214" t="s">
        <v>147</v>
      </c>
      <c r="AU626" s="214" t="s">
        <v>90</v>
      </c>
      <c r="AV626" s="14" t="s">
        <v>90</v>
      </c>
      <c r="AW626" s="14" t="s">
        <v>36</v>
      </c>
      <c r="AX626" s="14" t="s">
        <v>81</v>
      </c>
      <c r="AY626" s="214" t="s">
        <v>138</v>
      </c>
    </row>
    <row r="627" spans="1:65" s="14" customFormat="1">
      <c r="B627" s="205"/>
      <c r="C627" s="206"/>
      <c r="D627" s="197" t="s">
        <v>147</v>
      </c>
      <c r="E627" s="207" t="s">
        <v>1</v>
      </c>
      <c r="F627" s="208" t="s">
        <v>607</v>
      </c>
      <c r="G627" s="206"/>
      <c r="H627" s="209">
        <v>72.174999999999997</v>
      </c>
      <c r="I627" s="206"/>
      <c r="J627" s="206"/>
      <c r="K627" s="206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147</v>
      </c>
      <c r="AU627" s="214" t="s">
        <v>90</v>
      </c>
      <c r="AV627" s="14" t="s">
        <v>90</v>
      </c>
      <c r="AW627" s="14" t="s">
        <v>36</v>
      </c>
      <c r="AX627" s="14" t="s">
        <v>81</v>
      </c>
      <c r="AY627" s="214" t="s">
        <v>138</v>
      </c>
    </row>
    <row r="628" spans="1:65" s="13" customFormat="1">
      <c r="B628" s="195"/>
      <c r="C628" s="196"/>
      <c r="D628" s="197" t="s">
        <v>147</v>
      </c>
      <c r="E628" s="198" t="s">
        <v>1</v>
      </c>
      <c r="F628" s="199" t="s">
        <v>294</v>
      </c>
      <c r="G628" s="196"/>
      <c r="H628" s="198" t="s">
        <v>1</v>
      </c>
      <c r="I628" s="196"/>
      <c r="J628" s="196"/>
      <c r="K628" s="196"/>
      <c r="L628" s="200"/>
      <c r="M628" s="201"/>
      <c r="N628" s="202"/>
      <c r="O628" s="202"/>
      <c r="P628" s="202"/>
      <c r="Q628" s="202"/>
      <c r="R628" s="202"/>
      <c r="S628" s="202"/>
      <c r="T628" s="203"/>
      <c r="AT628" s="204" t="s">
        <v>147</v>
      </c>
      <c r="AU628" s="204" t="s">
        <v>90</v>
      </c>
      <c r="AV628" s="13" t="s">
        <v>19</v>
      </c>
      <c r="AW628" s="13" t="s">
        <v>36</v>
      </c>
      <c r="AX628" s="13" t="s">
        <v>81</v>
      </c>
      <c r="AY628" s="204" t="s">
        <v>138</v>
      </c>
    </row>
    <row r="629" spans="1:65" s="14" customFormat="1">
      <c r="B629" s="205"/>
      <c r="C629" s="206"/>
      <c r="D629" s="197" t="s">
        <v>147</v>
      </c>
      <c r="E629" s="207" t="s">
        <v>1</v>
      </c>
      <c r="F629" s="208" t="s">
        <v>608</v>
      </c>
      <c r="G629" s="206"/>
      <c r="H629" s="209">
        <v>314.28399999999999</v>
      </c>
      <c r="I629" s="206"/>
      <c r="J629" s="206"/>
      <c r="K629" s="206"/>
      <c r="L629" s="210"/>
      <c r="M629" s="211"/>
      <c r="N629" s="212"/>
      <c r="O629" s="212"/>
      <c r="P629" s="212"/>
      <c r="Q629" s="212"/>
      <c r="R629" s="212"/>
      <c r="S629" s="212"/>
      <c r="T629" s="213"/>
      <c r="AT629" s="214" t="s">
        <v>147</v>
      </c>
      <c r="AU629" s="214" t="s">
        <v>90</v>
      </c>
      <c r="AV629" s="14" t="s">
        <v>90</v>
      </c>
      <c r="AW629" s="14" t="s">
        <v>36</v>
      </c>
      <c r="AX629" s="14" t="s">
        <v>81</v>
      </c>
      <c r="AY629" s="214" t="s">
        <v>138</v>
      </c>
    </row>
    <row r="630" spans="1:65" s="13" customFormat="1">
      <c r="B630" s="195"/>
      <c r="C630" s="196"/>
      <c r="D630" s="197" t="s">
        <v>147</v>
      </c>
      <c r="E630" s="198" t="s">
        <v>1</v>
      </c>
      <c r="F630" s="199" t="s">
        <v>302</v>
      </c>
      <c r="G630" s="196"/>
      <c r="H630" s="198" t="s">
        <v>1</v>
      </c>
      <c r="I630" s="196"/>
      <c r="J630" s="196"/>
      <c r="K630" s="196"/>
      <c r="L630" s="200"/>
      <c r="M630" s="201"/>
      <c r="N630" s="202"/>
      <c r="O630" s="202"/>
      <c r="P630" s="202"/>
      <c r="Q630" s="202"/>
      <c r="R630" s="202"/>
      <c r="S630" s="202"/>
      <c r="T630" s="203"/>
      <c r="AT630" s="204" t="s">
        <v>147</v>
      </c>
      <c r="AU630" s="204" t="s">
        <v>90</v>
      </c>
      <c r="AV630" s="13" t="s">
        <v>19</v>
      </c>
      <c r="AW630" s="13" t="s">
        <v>36</v>
      </c>
      <c r="AX630" s="13" t="s">
        <v>81</v>
      </c>
      <c r="AY630" s="204" t="s">
        <v>138</v>
      </c>
    </row>
    <row r="631" spans="1:65" s="14" customFormat="1">
      <c r="B631" s="205"/>
      <c r="C631" s="206"/>
      <c r="D631" s="197" t="s">
        <v>147</v>
      </c>
      <c r="E631" s="207" t="s">
        <v>1</v>
      </c>
      <c r="F631" s="208" t="s">
        <v>609</v>
      </c>
      <c r="G631" s="206"/>
      <c r="H631" s="209">
        <v>315.16800000000001</v>
      </c>
      <c r="I631" s="206"/>
      <c r="J631" s="206"/>
      <c r="K631" s="206"/>
      <c r="L631" s="210"/>
      <c r="M631" s="211"/>
      <c r="N631" s="212"/>
      <c r="O631" s="212"/>
      <c r="P631" s="212"/>
      <c r="Q631" s="212"/>
      <c r="R631" s="212"/>
      <c r="S631" s="212"/>
      <c r="T631" s="213"/>
      <c r="AT631" s="214" t="s">
        <v>147</v>
      </c>
      <c r="AU631" s="214" t="s">
        <v>90</v>
      </c>
      <c r="AV631" s="14" t="s">
        <v>90</v>
      </c>
      <c r="AW631" s="14" t="s">
        <v>36</v>
      </c>
      <c r="AX631" s="14" t="s">
        <v>81</v>
      </c>
      <c r="AY631" s="214" t="s">
        <v>138</v>
      </c>
    </row>
    <row r="632" spans="1:65" s="15" customFormat="1">
      <c r="B632" s="215"/>
      <c r="C632" s="216"/>
      <c r="D632" s="197" t="s">
        <v>147</v>
      </c>
      <c r="E632" s="217" t="s">
        <v>1</v>
      </c>
      <c r="F632" s="218" t="s">
        <v>156</v>
      </c>
      <c r="G632" s="216"/>
      <c r="H632" s="219">
        <v>2009.4739999999999</v>
      </c>
      <c r="I632" s="216"/>
      <c r="J632" s="216"/>
      <c r="K632" s="216"/>
      <c r="L632" s="220"/>
      <c r="M632" s="221"/>
      <c r="N632" s="222"/>
      <c r="O632" s="222"/>
      <c r="P632" s="222"/>
      <c r="Q632" s="222"/>
      <c r="R632" s="222"/>
      <c r="S632" s="222"/>
      <c r="T632" s="223"/>
      <c r="AT632" s="224" t="s">
        <v>147</v>
      </c>
      <c r="AU632" s="224" t="s">
        <v>90</v>
      </c>
      <c r="AV632" s="15" t="s">
        <v>145</v>
      </c>
      <c r="AW632" s="15" t="s">
        <v>36</v>
      </c>
      <c r="AX632" s="15" t="s">
        <v>19</v>
      </c>
      <c r="AY632" s="224" t="s">
        <v>138</v>
      </c>
    </row>
    <row r="633" spans="1:65" s="2" customFormat="1" ht="33" customHeight="1">
      <c r="A633" s="32"/>
      <c r="B633" s="33"/>
      <c r="C633" s="183" t="s">
        <v>610</v>
      </c>
      <c r="D633" s="183" t="s">
        <v>140</v>
      </c>
      <c r="E633" s="184" t="s">
        <v>611</v>
      </c>
      <c r="F633" s="185" t="s">
        <v>612</v>
      </c>
      <c r="G633" s="186" t="s">
        <v>143</v>
      </c>
      <c r="H633" s="187">
        <v>180852.66</v>
      </c>
      <c r="I633" s="188"/>
      <c r="J633" s="188">
        <f>ROUND(I633*H633,2)</f>
        <v>0</v>
      </c>
      <c r="K633" s="185" t="s">
        <v>144</v>
      </c>
      <c r="L633" s="37"/>
      <c r="M633" s="189" t="s">
        <v>1</v>
      </c>
      <c r="N633" s="190" t="s">
        <v>46</v>
      </c>
      <c r="O633" s="191">
        <v>0</v>
      </c>
      <c r="P633" s="191">
        <f>O633*H633</f>
        <v>0</v>
      </c>
      <c r="Q633" s="191">
        <v>0</v>
      </c>
      <c r="R633" s="191">
        <f>Q633*H633</f>
        <v>0</v>
      </c>
      <c r="S633" s="191">
        <v>0</v>
      </c>
      <c r="T633" s="192">
        <f>S633*H633</f>
        <v>0</v>
      </c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R633" s="193" t="s">
        <v>145</v>
      </c>
      <c r="AT633" s="193" t="s">
        <v>140</v>
      </c>
      <c r="AU633" s="193" t="s">
        <v>90</v>
      </c>
      <c r="AY633" s="18" t="s">
        <v>138</v>
      </c>
      <c r="BE633" s="194">
        <f>IF(N633="základní",J633,0)</f>
        <v>0</v>
      </c>
      <c r="BF633" s="194">
        <f>IF(N633="snížená",J633,0)</f>
        <v>0</v>
      </c>
      <c r="BG633" s="194">
        <f>IF(N633="zákl. přenesená",J633,0)</f>
        <v>0</v>
      </c>
      <c r="BH633" s="194">
        <f>IF(N633="sníž. přenesená",J633,0)</f>
        <v>0</v>
      </c>
      <c r="BI633" s="194">
        <f>IF(N633="nulová",J633,0)</f>
        <v>0</v>
      </c>
      <c r="BJ633" s="18" t="s">
        <v>19</v>
      </c>
      <c r="BK633" s="194">
        <f>ROUND(I633*H633,2)</f>
        <v>0</v>
      </c>
      <c r="BL633" s="18" t="s">
        <v>145</v>
      </c>
      <c r="BM633" s="193" t="s">
        <v>613</v>
      </c>
    </row>
    <row r="634" spans="1:65" s="14" customFormat="1">
      <c r="B634" s="205"/>
      <c r="C634" s="206"/>
      <c r="D634" s="197" t="s">
        <v>147</v>
      </c>
      <c r="E634" s="206"/>
      <c r="F634" s="208" t="s">
        <v>614</v>
      </c>
      <c r="G634" s="206"/>
      <c r="H634" s="209">
        <v>180852.66</v>
      </c>
      <c r="I634" s="206"/>
      <c r="J634" s="206"/>
      <c r="K634" s="206"/>
      <c r="L634" s="210"/>
      <c r="M634" s="211"/>
      <c r="N634" s="212"/>
      <c r="O634" s="212"/>
      <c r="P634" s="212"/>
      <c r="Q634" s="212"/>
      <c r="R634" s="212"/>
      <c r="S634" s="212"/>
      <c r="T634" s="213"/>
      <c r="AT634" s="214" t="s">
        <v>147</v>
      </c>
      <c r="AU634" s="214" t="s">
        <v>90</v>
      </c>
      <c r="AV634" s="14" t="s">
        <v>90</v>
      </c>
      <c r="AW634" s="14" t="s">
        <v>4</v>
      </c>
      <c r="AX634" s="14" t="s">
        <v>19</v>
      </c>
      <c r="AY634" s="214" t="s">
        <v>138</v>
      </c>
    </row>
    <row r="635" spans="1:65" s="2" customFormat="1" ht="33" customHeight="1">
      <c r="A635" s="32"/>
      <c r="B635" s="33"/>
      <c r="C635" s="183" t="s">
        <v>615</v>
      </c>
      <c r="D635" s="183" t="s">
        <v>140</v>
      </c>
      <c r="E635" s="184" t="s">
        <v>616</v>
      </c>
      <c r="F635" s="185" t="s">
        <v>617</v>
      </c>
      <c r="G635" s="186" t="s">
        <v>143</v>
      </c>
      <c r="H635" s="187">
        <v>2009.4739999999999</v>
      </c>
      <c r="I635" s="188"/>
      <c r="J635" s="188">
        <f>ROUND(I635*H635,2)</f>
        <v>0</v>
      </c>
      <c r="K635" s="185" t="s">
        <v>144</v>
      </c>
      <c r="L635" s="37"/>
      <c r="M635" s="189" t="s">
        <v>1</v>
      </c>
      <c r="N635" s="190" t="s">
        <v>46</v>
      </c>
      <c r="O635" s="191">
        <v>0.1</v>
      </c>
      <c r="P635" s="191">
        <f>O635*H635</f>
        <v>200.94740000000002</v>
      </c>
      <c r="Q635" s="191">
        <v>0</v>
      </c>
      <c r="R635" s="191">
        <f>Q635*H635</f>
        <v>0</v>
      </c>
      <c r="S635" s="191">
        <v>0</v>
      </c>
      <c r="T635" s="192">
        <f>S635*H635</f>
        <v>0</v>
      </c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R635" s="193" t="s">
        <v>145</v>
      </c>
      <c r="AT635" s="193" t="s">
        <v>140</v>
      </c>
      <c r="AU635" s="193" t="s">
        <v>90</v>
      </c>
      <c r="AY635" s="18" t="s">
        <v>138</v>
      </c>
      <c r="BE635" s="194">
        <f>IF(N635="základní",J635,0)</f>
        <v>0</v>
      </c>
      <c r="BF635" s="194">
        <f>IF(N635="snížená",J635,0)</f>
        <v>0</v>
      </c>
      <c r="BG635" s="194">
        <f>IF(N635="zákl. přenesená",J635,0)</f>
        <v>0</v>
      </c>
      <c r="BH635" s="194">
        <f>IF(N635="sníž. přenesená",J635,0)</f>
        <v>0</v>
      </c>
      <c r="BI635" s="194">
        <f>IF(N635="nulová",J635,0)</f>
        <v>0</v>
      </c>
      <c r="BJ635" s="18" t="s">
        <v>19</v>
      </c>
      <c r="BK635" s="194">
        <f>ROUND(I635*H635,2)</f>
        <v>0</v>
      </c>
      <c r="BL635" s="18" t="s">
        <v>145</v>
      </c>
      <c r="BM635" s="193" t="s">
        <v>618</v>
      </c>
    </row>
    <row r="636" spans="1:65" s="2" customFormat="1" ht="16.5" customHeight="1">
      <c r="A636" s="32"/>
      <c r="B636" s="33"/>
      <c r="C636" s="183" t="s">
        <v>619</v>
      </c>
      <c r="D636" s="183" t="s">
        <v>140</v>
      </c>
      <c r="E636" s="184" t="s">
        <v>620</v>
      </c>
      <c r="F636" s="185" t="s">
        <v>621</v>
      </c>
      <c r="G636" s="186" t="s">
        <v>143</v>
      </c>
      <c r="H636" s="187">
        <v>2009.4739999999999</v>
      </c>
      <c r="I636" s="188"/>
      <c r="J636" s="188">
        <f>ROUND(I636*H636,2)</f>
        <v>0</v>
      </c>
      <c r="K636" s="185" t="s">
        <v>144</v>
      </c>
      <c r="L636" s="37"/>
      <c r="M636" s="189" t="s">
        <v>1</v>
      </c>
      <c r="N636" s="190" t="s">
        <v>46</v>
      </c>
      <c r="O636" s="191">
        <v>4.9000000000000002E-2</v>
      </c>
      <c r="P636" s="191">
        <f>O636*H636</f>
        <v>98.464225999999996</v>
      </c>
      <c r="Q636" s="191">
        <v>0</v>
      </c>
      <c r="R636" s="191">
        <f>Q636*H636</f>
        <v>0</v>
      </c>
      <c r="S636" s="191">
        <v>0</v>
      </c>
      <c r="T636" s="192">
        <f>S636*H636</f>
        <v>0</v>
      </c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R636" s="193" t="s">
        <v>145</v>
      </c>
      <c r="AT636" s="193" t="s">
        <v>140</v>
      </c>
      <c r="AU636" s="193" t="s">
        <v>90</v>
      </c>
      <c r="AY636" s="18" t="s">
        <v>138</v>
      </c>
      <c r="BE636" s="194">
        <f>IF(N636="základní",J636,0)</f>
        <v>0</v>
      </c>
      <c r="BF636" s="194">
        <f>IF(N636="snížená",J636,0)</f>
        <v>0</v>
      </c>
      <c r="BG636" s="194">
        <f>IF(N636="zákl. přenesená",J636,0)</f>
        <v>0</v>
      </c>
      <c r="BH636" s="194">
        <f>IF(N636="sníž. přenesená",J636,0)</f>
        <v>0</v>
      </c>
      <c r="BI636" s="194">
        <f>IF(N636="nulová",J636,0)</f>
        <v>0</v>
      </c>
      <c r="BJ636" s="18" t="s">
        <v>19</v>
      </c>
      <c r="BK636" s="194">
        <f>ROUND(I636*H636,2)</f>
        <v>0</v>
      </c>
      <c r="BL636" s="18" t="s">
        <v>145</v>
      </c>
      <c r="BM636" s="193" t="s">
        <v>622</v>
      </c>
    </row>
    <row r="637" spans="1:65" s="2" customFormat="1" ht="21.75" customHeight="1">
      <c r="A637" s="32"/>
      <c r="B637" s="33"/>
      <c r="C637" s="183" t="s">
        <v>623</v>
      </c>
      <c r="D637" s="183" t="s">
        <v>140</v>
      </c>
      <c r="E637" s="184" t="s">
        <v>624</v>
      </c>
      <c r="F637" s="185" t="s">
        <v>625</v>
      </c>
      <c r="G637" s="186" t="s">
        <v>143</v>
      </c>
      <c r="H637" s="187">
        <v>180852.66</v>
      </c>
      <c r="I637" s="188"/>
      <c r="J637" s="188">
        <f>ROUND(I637*H637,2)</f>
        <v>0</v>
      </c>
      <c r="K637" s="185" t="s">
        <v>144</v>
      </c>
      <c r="L637" s="37"/>
      <c r="M637" s="189" t="s">
        <v>1</v>
      </c>
      <c r="N637" s="190" t="s">
        <v>46</v>
      </c>
      <c r="O637" s="191">
        <v>0</v>
      </c>
      <c r="P637" s="191">
        <f>O637*H637</f>
        <v>0</v>
      </c>
      <c r="Q637" s="191">
        <v>0</v>
      </c>
      <c r="R637" s="191">
        <f>Q637*H637</f>
        <v>0</v>
      </c>
      <c r="S637" s="191">
        <v>0</v>
      </c>
      <c r="T637" s="192">
        <f>S637*H637</f>
        <v>0</v>
      </c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R637" s="193" t="s">
        <v>145</v>
      </c>
      <c r="AT637" s="193" t="s">
        <v>140</v>
      </c>
      <c r="AU637" s="193" t="s">
        <v>90</v>
      </c>
      <c r="AY637" s="18" t="s">
        <v>138</v>
      </c>
      <c r="BE637" s="194">
        <f>IF(N637="základní",J637,0)</f>
        <v>0</v>
      </c>
      <c r="BF637" s="194">
        <f>IF(N637="snížená",J637,0)</f>
        <v>0</v>
      </c>
      <c r="BG637" s="194">
        <f>IF(N637="zákl. přenesená",J637,0)</f>
        <v>0</v>
      </c>
      <c r="BH637" s="194">
        <f>IF(N637="sníž. přenesená",J637,0)</f>
        <v>0</v>
      </c>
      <c r="BI637" s="194">
        <f>IF(N637="nulová",J637,0)</f>
        <v>0</v>
      </c>
      <c r="BJ637" s="18" t="s">
        <v>19</v>
      </c>
      <c r="BK637" s="194">
        <f>ROUND(I637*H637,2)</f>
        <v>0</v>
      </c>
      <c r="BL637" s="18" t="s">
        <v>145</v>
      </c>
      <c r="BM637" s="193" t="s">
        <v>626</v>
      </c>
    </row>
    <row r="638" spans="1:65" s="14" customFormat="1">
      <c r="B638" s="205"/>
      <c r="C638" s="206"/>
      <c r="D638" s="197" t="s">
        <v>147</v>
      </c>
      <c r="E638" s="206"/>
      <c r="F638" s="208" t="s">
        <v>614</v>
      </c>
      <c r="G638" s="206"/>
      <c r="H638" s="209">
        <v>180852.66</v>
      </c>
      <c r="I638" s="206"/>
      <c r="J638" s="206"/>
      <c r="K638" s="206"/>
      <c r="L638" s="210"/>
      <c r="M638" s="211"/>
      <c r="N638" s="212"/>
      <c r="O638" s="212"/>
      <c r="P638" s="212"/>
      <c r="Q638" s="212"/>
      <c r="R638" s="212"/>
      <c r="S638" s="212"/>
      <c r="T638" s="213"/>
      <c r="AT638" s="214" t="s">
        <v>147</v>
      </c>
      <c r="AU638" s="214" t="s">
        <v>90</v>
      </c>
      <c r="AV638" s="14" t="s">
        <v>90</v>
      </c>
      <c r="AW638" s="14" t="s">
        <v>4</v>
      </c>
      <c r="AX638" s="14" t="s">
        <v>19</v>
      </c>
      <c r="AY638" s="214" t="s">
        <v>138</v>
      </c>
    </row>
    <row r="639" spans="1:65" s="2" customFormat="1" ht="21.75" customHeight="1">
      <c r="A639" s="32"/>
      <c r="B639" s="33"/>
      <c r="C639" s="183" t="s">
        <v>627</v>
      </c>
      <c r="D639" s="183" t="s">
        <v>140</v>
      </c>
      <c r="E639" s="184" t="s">
        <v>628</v>
      </c>
      <c r="F639" s="185" t="s">
        <v>629</v>
      </c>
      <c r="G639" s="186" t="s">
        <v>143</v>
      </c>
      <c r="H639" s="187">
        <v>2009.4739999999999</v>
      </c>
      <c r="I639" s="188"/>
      <c r="J639" s="188">
        <f>ROUND(I639*H639,2)</f>
        <v>0</v>
      </c>
      <c r="K639" s="185" t="s">
        <v>144</v>
      </c>
      <c r="L639" s="37"/>
      <c r="M639" s="189" t="s">
        <v>1</v>
      </c>
      <c r="N639" s="190" t="s">
        <v>46</v>
      </c>
      <c r="O639" s="191">
        <v>3.3000000000000002E-2</v>
      </c>
      <c r="P639" s="191">
        <f>O639*H639</f>
        <v>66.312641999999997</v>
      </c>
      <c r="Q639" s="191">
        <v>0</v>
      </c>
      <c r="R639" s="191">
        <f>Q639*H639</f>
        <v>0</v>
      </c>
      <c r="S639" s="191">
        <v>0</v>
      </c>
      <c r="T639" s="192">
        <f>S639*H639</f>
        <v>0</v>
      </c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R639" s="193" t="s">
        <v>145</v>
      </c>
      <c r="AT639" s="193" t="s">
        <v>140</v>
      </c>
      <c r="AU639" s="193" t="s">
        <v>90</v>
      </c>
      <c r="AY639" s="18" t="s">
        <v>138</v>
      </c>
      <c r="BE639" s="194">
        <f>IF(N639="základní",J639,0)</f>
        <v>0</v>
      </c>
      <c r="BF639" s="194">
        <f>IF(N639="snížená",J639,0)</f>
        <v>0</v>
      </c>
      <c r="BG639" s="194">
        <f>IF(N639="zákl. přenesená",J639,0)</f>
        <v>0</v>
      </c>
      <c r="BH639" s="194">
        <f>IF(N639="sníž. přenesená",J639,0)</f>
        <v>0</v>
      </c>
      <c r="BI639" s="194">
        <f>IF(N639="nulová",J639,0)</f>
        <v>0</v>
      </c>
      <c r="BJ639" s="18" t="s">
        <v>19</v>
      </c>
      <c r="BK639" s="194">
        <f>ROUND(I639*H639,2)</f>
        <v>0</v>
      </c>
      <c r="BL639" s="18" t="s">
        <v>145</v>
      </c>
      <c r="BM639" s="193" t="s">
        <v>630</v>
      </c>
    </row>
    <row r="640" spans="1:65" s="2" customFormat="1" ht="33" customHeight="1">
      <c r="A640" s="32"/>
      <c r="B640" s="33"/>
      <c r="C640" s="183" t="s">
        <v>631</v>
      </c>
      <c r="D640" s="183" t="s">
        <v>140</v>
      </c>
      <c r="E640" s="184" t="s">
        <v>632</v>
      </c>
      <c r="F640" s="185" t="s">
        <v>633</v>
      </c>
      <c r="G640" s="186" t="s">
        <v>143</v>
      </c>
      <c r="H640" s="187">
        <v>155.904</v>
      </c>
      <c r="I640" s="188"/>
      <c r="J640" s="188">
        <f>ROUND(I640*H640,2)</f>
        <v>0</v>
      </c>
      <c r="K640" s="185" t="s">
        <v>144</v>
      </c>
      <c r="L640" s="37"/>
      <c r="M640" s="189" t="s">
        <v>1</v>
      </c>
      <c r="N640" s="190" t="s">
        <v>46</v>
      </c>
      <c r="O640" s="191">
        <v>0.126</v>
      </c>
      <c r="P640" s="191">
        <f>O640*H640</f>
        <v>19.643903999999999</v>
      </c>
      <c r="Q640" s="191">
        <v>2.1000000000000001E-4</v>
      </c>
      <c r="R640" s="191">
        <f>Q640*H640</f>
        <v>3.2739839999999999E-2</v>
      </c>
      <c r="S640" s="191">
        <v>0</v>
      </c>
      <c r="T640" s="192">
        <f>S640*H640</f>
        <v>0</v>
      </c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R640" s="193" t="s">
        <v>145</v>
      </c>
      <c r="AT640" s="193" t="s">
        <v>140</v>
      </c>
      <c r="AU640" s="193" t="s">
        <v>90</v>
      </c>
      <c r="AY640" s="18" t="s">
        <v>138</v>
      </c>
      <c r="BE640" s="194">
        <f>IF(N640="základní",J640,0)</f>
        <v>0</v>
      </c>
      <c r="BF640" s="194">
        <f>IF(N640="snížená",J640,0)</f>
        <v>0</v>
      </c>
      <c r="BG640" s="194">
        <f>IF(N640="zákl. přenesená",J640,0)</f>
        <v>0</v>
      </c>
      <c r="BH640" s="194">
        <f>IF(N640="sníž. přenesená",J640,0)</f>
        <v>0</v>
      </c>
      <c r="BI640" s="194">
        <f>IF(N640="nulová",J640,0)</f>
        <v>0</v>
      </c>
      <c r="BJ640" s="18" t="s">
        <v>19</v>
      </c>
      <c r="BK640" s="194">
        <f>ROUND(I640*H640,2)</f>
        <v>0</v>
      </c>
      <c r="BL640" s="18" t="s">
        <v>145</v>
      </c>
      <c r="BM640" s="193" t="s">
        <v>634</v>
      </c>
    </row>
    <row r="641" spans="1:65" s="13" customFormat="1">
      <c r="B641" s="195"/>
      <c r="C641" s="196"/>
      <c r="D641" s="197" t="s">
        <v>147</v>
      </c>
      <c r="E641" s="198" t="s">
        <v>1</v>
      </c>
      <c r="F641" s="199" t="s">
        <v>635</v>
      </c>
      <c r="G641" s="196"/>
      <c r="H641" s="198" t="s">
        <v>1</v>
      </c>
      <c r="I641" s="196"/>
      <c r="J641" s="196"/>
      <c r="K641" s="196"/>
      <c r="L641" s="200"/>
      <c r="M641" s="201"/>
      <c r="N641" s="202"/>
      <c r="O641" s="202"/>
      <c r="P641" s="202"/>
      <c r="Q641" s="202"/>
      <c r="R641" s="202"/>
      <c r="S641" s="202"/>
      <c r="T641" s="203"/>
      <c r="AT641" s="204" t="s">
        <v>147</v>
      </c>
      <c r="AU641" s="204" t="s">
        <v>90</v>
      </c>
      <c r="AV641" s="13" t="s">
        <v>19</v>
      </c>
      <c r="AW641" s="13" t="s">
        <v>36</v>
      </c>
      <c r="AX641" s="13" t="s">
        <v>81</v>
      </c>
      <c r="AY641" s="204" t="s">
        <v>138</v>
      </c>
    </row>
    <row r="642" spans="1:65" s="14" customFormat="1">
      <c r="B642" s="205"/>
      <c r="C642" s="206"/>
      <c r="D642" s="197" t="s">
        <v>147</v>
      </c>
      <c r="E642" s="207" t="s">
        <v>1</v>
      </c>
      <c r="F642" s="208" t="s">
        <v>636</v>
      </c>
      <c r="G642" s="206"/>
      <c r="H642" s="209">
        <v>21.251999999999999</v>
      </c>
      <c r="I642" s="206"/>
      <c r="J642" s="206"/>
      <c r="K642" s="206"/>
      <c r="L642" s="210"/>
      <c r="M642" s="211"/>
      <c r="N642" s="212"/>
      <c r="O642" s="212"/>
      <c r="P642" s="212"/>
      <c r="Q642" s="212"/>
      <c r="R642" s="212"/>
      <c r="S642" s="212"/>
      <c r="T642" s="213"/>
      <c r="AT642" s="214" t="s">
        <v>147</v>
      </c>
      <c r="AU642" s="214" t="s">
        <v>90</v>
      </c>
      <c r="AV642" s="14" t="s">
        <v>90</v>
      </c>
      <c r="AW642" s="14" t="s">
        <v>36</v>
      </c>
      <c r="AX642" s="14" t="s">
        <v>81</v>
      </c>
      <c r="AY642" s="214" t="s">
        <v>138</v>
      </c>
    </row>
    <row r="643" spans="1:65" s="14" customFormat="1">
      <c r="B643" s="205"/>
      <c r="C643" s="206"/>
      <c r="D643" s="197" t="s">
        <v>147</v>
      </c>
      <c r="E643" s="207" t="s">
        <v>1</v>
      </c>
      <c r="F643" s="208" t="s">
        <v>637</v>
      </c>
      <c r="G643" s="206"/>
      <c r="H643" s="209">
        <v>4.1520000000000001</v>
      </c>
      <c r="I643" s="206"/>
      <c r="J643" s="206"/>
      <c r="K643" s="206"/>
      <c r="L643" s="210"/>
      <c r="M643" s="211"/>
      <c r="N643" s="212"/>
      <c r="O643" s="212"/>
      <c r="P643" s="212"/>
      <c r="Q643" s="212"/>
      <c r="R643" s="212"/>
      <c r="S643" s="212"/>
      <c r="T643" s="213"/>
      <c r="AT643" s="214" t="s">
        <v>147</v>
      </c>
      <c r="AU643" s="214" t="s">
        <v>90</v>
      </c>
      <c r="AV643" s="14" t="s">
        <v>90</v>
      </c>
      <c r="AW643" s="14" t="s">
        <v>36</v>
      </c>
      <c r="AX643" s="14" t="s">
        <v>81</v>
      </c>
      <c r="AY643" s="214" t="s">
        <v>138</v>
      </c>
    </row>
    <row r="644" spans="1:65" s="14" customFormat="1">
      <c r="B644" s="205"/>
      <c r="C644" s="206"/>
      <c r="D644" s="197" t="s">
        <v>147</v>
      </c>
      <c r="E644" s="207" t="s">
        <v>1</v>
      </c>
      <c r="F644" s="208" t="s">
        <v>638</v>
      </c>
      <c r="G644" s="206"/>
      <c r="H644" s="209">
        <v>92.88</v>
      </c>
      <c r="I644" s="206"/>
      <c r="J644" s="206"/>
      <c r="K644" s="206"/>
      <c r="L644" s="210"/>
      <c r="M644" s="211"/>
      <c r="N644" s="212"/>
      <c r="O644" s="212"/>
      <c r="P644" s="212"/>
      <c r="Q644" s="212"/>
      <c r="R644" s="212"/>
      <c r="S644" s="212"/>
      <c r="T644" s="213"/>
      <c r="AT644" s="214" t="s">
        <v>147</v>
      </c>
      <c r="AU644" s="214" t="s">
        <v>90</v>
      </c>
      <c r="AV644" s="14" t="s">
        <v>90</v>
      </c>
      <c r="AW644" s="14" t="s">
        <v>36</v>
      </c>
      <c r="AX644" s="14" t="s">
        <v>81</v>
      </c>
      <c r="AY644" s="214" t="s">
        <v>138</v>
      </c>
    </row>
    <row r="645" spans="1:65" s="14" customFormat="1">
      <c r="B645" s="205"/>
      <c r="C645" s="206"/>
      <c r="D645" s="197" t="s">
        <v>147</v>
      </c>
      <c r="E645" s="207" t="s">
        <v>1</v>
      </c>
      <c r="F645" s="208" t="s">
        <v>639</v>
      </c>
      <c r="G645" s="206"/>
      <c r="H645" s="209">
        <v>18.78</v>
      </c>
      <c r="I645" s="206"/>
      <c r="J645" s="206"/>
      <c r="K645" s="206"/>
      <c r="L645" s="210"/>
      <c r="M645" s="211"/>
      <c r="N645" s="212"/>
      <c r="O645" s="212"/>
      <c r="P645" s="212"/>
      <c r="Q645" s="212"/>
      <c r="R645" s="212"/>
      <c r="S645" s="212"/>
      <c r="T645" s="213"/>
      <c r="AT645" s="214" t="s">
        <v>147</v>
      </c>
      <c r="AU645" s="214" t="s">
        <v>90</v>
      </c>
      <c r="AV645" s="14" t="s">
        <v>90</v>
      </c>
      <c r="AW645" s="14" t="s">
        <v>36</v>
      </c>
      <c r="AX645" s="14" t="s">
        <v>81</v>
      </c>
      <c r="AY645" s="214" t="s">
        <v>138</v>
      </c>
    </row>
    <row r="646" spans="1:65" s="14" customFormat="1">
      <c r="B646" s="205"/>
      <c r="C646" s="206"/>
      <c r="D646" s="197" t="s">
        <v>147</v>
      </c>
      <c r="E646" s="207" t="s">
        <v>1</v>
      </c>
      <c r="F646" s="208" t="s">
        <v>640</v>
      </c>
      <c r="G646" s="206"/>
      <c r="H646" s="209">
        <v>1.2</v>
      </c>
      <c r="I646" s="206"/>
      <c r="J646" s="206"/>
      <c r="K646" s="206"/>
      <c r="L646" s="210"/>
      <c r="M646" s="211"/>
      <c r="N646" s="212"/>
      <c r="O646" s="212"/>
      <c r="P646" s="212"/>
      <c r="Q646" s="212"/>
      <c r="R646" s="212"/>
      <c r="S646" s="212"/>
      <c r="T646" s="213"/>
      <c r="AT646" s="214" t="s">
        <v>147</v>
      </c>
      <c r="AU646" s="214" t="s">
        <v>90</v>
      </c>
      <c r="AV646" s="14" t="s">
        <v>90</v>
      </c>
      <c r="AW646" s="14" t="s">
        <v>36</v>
      </c>
      <c r="AX646" s="14" t="s">
        <v>81</v>
      </c>
      <c r="AY646" s="214" t="s">
        <v>138</v>
      </c>
    </row>
    <row r="647" spans="1:65" s="14" customFormat="1">
      <c r="B647" s="205"/>
      <c r="C647" s="206"/>
      <c r="D647" s="197" t="s">
        <v>147</v>
      </c>
      <c r="E647" s="207" t="s">
        <v>1</v>
      </c>
      <c r="F647" s="208" t="s">
        <v>641</v>
      </c>
      <c r="G647" s="206"/>
      <c r="H647" s="209">
        <v>2.0760000000000001</v>
      </c>
      <c r="I647" s="206"/>
      <c r="J647" s="206"/>
      <c r="K647" s="206"/>
      <c r="L647" s="210"/>
      <c r="M647" s="211"/>
      <c r="N647" s="212"/>
      <c r="O647" s="212"/>
      <c r="P647" s="212"/>
      <c r="Q647" s="212"/>
      <c r="R647" s="212"/>
      <c r="S647" s="212"/>
      <c r="T647" s="213"/>
      <c r="AT647" s="214" t="s">
        <v>147</v>
      </c>
      <c r="AU647" s="214" t="s">
        <v>90</v>
      </c>
      <c r="AV647" s="14" t="s">
        <v>90</v>
      </c>
      <c r="AW647" s="14" t="s">
        <v>36</v>
      </c>
      <c r="AX647" s="14" t="s">
        <v>81</v>
      </c>
      <c r="AY647" s="214" t="s">
        <v>138</v>
      </c>
    </row>
    <row r="648" spans="1:65" s="14" customFormat="1">
      <c r="B648" s="205"/>
      <c r="C648" s="206"/>
      <c r="D648" s="197" t="s">
        <v>147</v>
      </c>
      <c r="E648" s="207" t="s">
        <v>1</v>
      </c>
      <c r="F648" s="208" t="s">
        <v>642</v>
      </c>
      <c r="G648" s="206"/>
      <c r="H648" s="209">
        <v>1.68</v>
      </c>
      <c r="I648" s="206"/>
      <c r="J648" s="206"/>
      <c r="K648" s="206"/>
      <c r="L648" s="210"/>
      <c r="M648" s="211"/>
      <c r="N648" s="212"/>
      <c r="O648" s="212"/>
      <c r="P648" s="212"/>
      <c r="Q648" s="212"/>
      <c r="R648" s="212"/>
      <c r="S648" s="212"/>
      <c r="T648" s="213"/>
      <c r="AT648" s="214" t="s">
        <v>147</v>
      </c>
      <c r="AU648" s="214" t="s">
        <v>90</v>
      </c>
      <c r="AV648" s="14" t="s">
        <v>90</v>
      </c>
      <c r="AW648" s="14" t="s">
        <v>36</v>
      </c>
      <c r="AX648" s="14" t="s">
        <v>81</v>
      </c>
      <c r="AY648" s="214" t="s">
        <v>138</v>
      </c>
    </row>
    <row r="649" spans="1:65" s="14" customFormat="1">
      <c r="B649" s="205"/>
      <c r="C649" s="206"/>
      <c r="D649" s="197" t="s">
        <v>147</v>
      </c>
      <c r="E649" s="207" t="s">
        <v>1</v>
      </c>
      <c r="F649" s="208" t="s">
        <v>643</v>
      </c>
      <c r="G649" s="206"/>
      <c r="H649" s="209">
        <v>4.2</v>
      </c>
      <c r="I649" s="206"/>
      <c r="J649" s="206"/>
      <c r="K649" s="206"/>
      <c r="L649" s="210"/>
      <c r="M649" s="211"/>
      <c r="N649" s="212"/>
      <c r="O649" s="212"/>
      <c r="P649" s="212"/>
      <c r="Q649" s="212"/>
      <c r="R649" s="212"/>
      <c r="S649" s="212"/>
      <c r="T649" s="213"/>
      <c r="AT649" s="214" t="s">
        <v>147</v>
      </c>
      <c r="AU649" s="214" t="s">
        <v>90</v>
      </c>
      <c r="AV649" s="14" t="s">
        <v>90</v>
      </c>
      <c r="AW649" s="14" t="s">
        <v>36</v>
      </c>
      <c r="AX649" s="14" t="s">
        <v>81</v>
      </c>
      <c r="AY649" s="214" t="s">
        <v>138</v>
      </c>
    </row>
    <row r="650" spans="1:65" s="14" customFormat="1">
      <c r="B650" s="205"/>
      <c r="C650" s="206"/>
      <c r="D650" s="197" t="s">
        <v>147</v>
      </c>
      <c r="E650" s="207" t="s">
        <v>1</v>
      </c>
      <c r="F650" s="208" t="s">
        <v>644</v>
      </c>
      <c r="G650" s="206"/>
      <c r="H650" s="209">
        <v>1.5960000000000001</v>
      </c>
      <c r="I650" s="206"/>
      <c r="J650" s="206"/>
      <c r="K650" s="206"/>
      <c r="L650" s="210"/>
      <c r="M650" s="211"/>
      <c r="N650" s="212"/>
      <c r="O650" s="212"/>
      <c r="P650" s="212"/>
      <c r="Q650" s="212"/>
      <c r="R650" s="212"/>
      <c r="S650" s="212"/>
      <c r="T650" s="213"/>
      <c r="AT650" s="214" t="s">
        <v>147</v>
      </c>
      <c r="AU650" s="214" t="s">
        <v>90</v>
      </c>
      <c r="AV650" s="14" t="s">
        <v>90</v>
      </c>
      <c r="AW650" s="14" t="s">
        <v>36</v>
      </c>
      <c r="AX650" s="14" t="s">
        <v>81</v>
      </c>
      <c r="AY650" s="214" t="s">
        <v>138</v>
      </c>
    </row>
    <row r="651" spans="1:65" s="14" customFormat="1">
      <c r="B651" s="205"/>
      <c r="C651" s="206"/>
      <c r="D651" s="197" t="s">
        <v>147</v>
      </c>
      <c r="E651" s="207" t="s">
        <v>1</v>
      </c>
      <c r="F651" s="208" t="s">
        <v>645</v>
      </c>
      <c r="G651" s="206"/>
      <c r="H651" s="209">
        <v>8.0879999999999992</v>
      </c>
      <c r="I651" s="206"/>
      <c r="J651" s="206"/>
      <c r="K651" s="206"/>
      <c r="L651" s="210"/>
      <c r="M651" s="211"/>
      <c r="N651" s="212"/>
      <c r="O651" s="212"/>
      <c r="P651" s="212"/>
      <c r="Q651" s="212"/>
      <c r="R651" s="212"/>
      <c r="S651" s="212"/>
      <c r="T651" s="213"/>
      <c r="AT651" s="214" t="s">
        <v>147</v>
      </c>
      <c r="AU651" s="214" t="s">
        <v>90</v>
      </c>
      <c r="AV651" s="14" t="s">
        <v>90</v>
      </c>
      <c r="AW651" s="14" t="s">
        <v>36</v>
      </c>
      <c r="AX651" s="14" t="s">
        <v>81</v>
      </c>
      <c r="AY651" s="214" t="s">
        <v>138</v>
      </c>
    </row>
    <row r="652" spans="1:65" s="15" customFormat="1">
      <c r="B652" s="215"/>
      <c r="C652" s="216"/>
      <c r="D652" s="197" t="s">
        <v>147</v>
      </c>
      <c r="E652" s="217" t="s">
        <v>1</v>
      </c>
      <c r="F652" s="218" t="s">
        <v>156</v>
      </c>
      <c r="G652" s="216"/>
      <c r="H652" s="219">
        <v>155.904</v>
      </c>
      <c r="I652" s="216"/>
      <c r="J652" s="216"/>
      <c r="K652" s="216"/>
      <c r="L652" s="220"/>
      <c r="M652" s="221"/>
      <c r="N652" s="222"/>
      <c r="O652" s="222"/>
      <c r="P652" s="222"/>
      <c r="Q652" s="222"/>
      <c r="R652" s="222"/>
      <c r="S652" s="222"/>
      <c r="T652" s="223"/>
      <c r="AT652" s="224" t="s">
        <v>147</v>
      </c>
      <c r="AU652" s="224" t="s">
        <v>90</v>
      </c>
      <c r="AV652" s="15" t="s">
        <v>145</v>
      </c>
      <c r="AW652" s="15" t="s">
        <v>36</v>
      </c>
      <c r="AX652" s="15" t="s">
        <v>19</v>
      </c>
      <c r="AY652" s="224" t="s">
        <v>138</v>
      </c>
    </row>
    <row r="653" spans="1:65" s="12" customFormat="1" ht="22.9" customHeight="1">
      <c r="B653" s="168"/>
      <c r="C653" s="169"/>
      <c r="D653" s="170" t="s">
        <v>80</v>
      </c>
      <c r="E653" s="181" t="s">
        <v>646</v>
      </c>
      <c r="F653" s="181" t="s">
        <v>647</v>
      </c>
      <c r="G653" s="169"/>
      <c r="H653" s="169"/>
      <c r="I653" s="169"/>
      <c r="J653" s="182">
        <f>BK653</f>
        <v>0</v>
      </c>
      <c r="K653" s="169"/>
      <c r="L653" s="173"/>
      <c r="M653" s="174"/>
      <c r="N653" s="175"/>
      <c r="O653" s="175"/>
      <c r="P653" s="176">
        <f>SUM(P654:P669)</f>
        <v>991.86302499999988</v>
      </c>
      <c r="Q653" s="175"/>
      <c r="R653" s="176">
        <f>SUM(R654:R669)</f>
        <v>0</v>
      </c>
      <c r="S653" s="175"/>
      <c r="T653" s="177">
        <f>SUM(T654:T669)</f>
        <v>0</v>
      </c>
      <c r="AR653" s="178" t="s">
        <v>19</v>
      </c>
      <c r="AT653" s="179" t="s">
        <v>80</v>
      </c>
      <c r="AU653" s="179" t="s">
        <v>19</v>
      </c>
      <c r="AY653" s="178" t="s">
        <v>138</v>
      </c>
      <c r="BK653" s="180">
        <f>SUM(BK654:BK669)</f>
        <v>0</v>
      </c>
    </row>
    <row r="654" spans="1:65" s="2" customFormat="1" ht="24">
      <c r="A654" s="32"/>
      <c r="B654" s="33"/>
      <c r="C654" s="183" t="s">
        <v>648</v>
      </c>
      <c r="D654" s="183" t="s">
        <v>140</v>
      </c>
      <c r="E654" s="184" t="s">
        <v>649</v>
      </c>
      <c r="F654" s="185" t="s">
        <v>650</v>
      </c>
      <c r="G654" s="186" t="s">
        <v>193</v>
      </c>
      <c r="H654" s="187">
        <v>137.53299999999999</v>
      </c>
      <c r="I654" s="188"/>
      <c r="J654" s="188">
        <f>ROUND(I654*H654,2)</f>
        <v>0</v>
      </c>
      <c r="K654" s="185" t="s">
        <v>144</v>
      </c>
      <c r="L654" s="37"/>
      <c r="M654" s="189" t="s">
        <v>1</v>
      </c>
      <c r="N654" s="190" t="s">
        <v>46</v>
      </c>
      <c r="O654" s="191">
        <v>6.68</v>
      </c>
      <c r="P654" s="191">
        <f>O654*H654</f>
        <v>918.72043999999983</v>
      </c>
      <c r="Q654" s="191">
        <v>0</v>
      </c>
      <c r="R654" s="191">
        <f>Q654*H654</f>
        <v>0</v>
      </c>
      <c r="S654" s="191">
        <v>0</v>
      </c>
      <c r="T654" s="192">
        <f>S654*H654</f>
        <v>0</v>
      </c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R654" s="193" t="s">
        <v>145</v>
      </c>
      <c r="AT654" s="193" t="s">
        <v>140</v>
      </c>
      <c r="AU654" s="193" t="s">
        <v>90</v>
      </c>
      <c r="AY654" s="18" t="s">
        <v>138</v>
      </c>
      <c r="BE654" s="194">
        <f>IF(N654="základní",J654,0)</f>
        <v>0</v>
      </c>
      <c r="BF654" s="194">
        <f>IF(N654="snížená",J654,0)</f>
        <v>0</v>
      </c>
      <c r="BG654" s="194">
        <f>IF(N654="zákl. přenesená",J654,0)</f>
        <v>0</v>
      </c>
      <c r="BH654" s="194">
        <f>IF(N654="sníž. přenesená",J654,0)</f>
        <v>0</v>
      </c>
      <c r="BI654" s="194">
        <f>IF(N654="nulová",J654,0)</f>
        <v>0</v>
      </c>
      <c r="BJ654" s="18" t="s">
        <v>19</v>
      </c>
      <c r="BK654" s="194">
        <f>ROUND(I654*H654,2)</f>
        <v>0</v>
      </c>
      <c r="BL654" s="18" t="s">
        <v>145</v>
      </c>
      <c r="BM654" s="193" t="s">
        <v>651</v>
      </c>
    </row>
    <row r="655" spans="1:65" s="2" customFormat="1" ht="16.5" customHeight="1">
      <c r="A655" s="32"/>
      <c r="B655" s="33"/>
      <c r="C655" s="183" t="s">
        <v>652</v>
      </c>
      <c r="D655" s="183" t="s">
        <v>140</v>
      </c>
      <c r="E655" s="184" t="s">
        <v>653</v>
      </c>
      <c r="F655" s="185" t="s">
        <v>654</v>
      </c>
      <c r="G655" s="186" t="s">
        <v>227</v>
      </c>
      <c r="H655" s="187">
        <v>27</v>
      </c>
      <c r="I655" s="188"/>
      <c r="J655" s="188">
        <f>ROUND(I655*H655,2)</f>
        <v>0</v>
      </c>
      <c r="K655" s="185" t="s">
        <v>144</v>
      </c>
      <c r="L655" s="37"/>
      <c r="M655" s="189" t="s">
        <v>1</v>
      </c>
      <c r="N655" s="190" t="s">
        <v>46</v>
      </c>
      <c r="O655" s="191">
        <v>1.4610000000000001</v>
      </c>
      <c r="P655" s="191">
        <f>O655*H655</f>
        <v>39.447000000000003</v>
      </c>
      <c r="Q655" s="191">
        <v>0</v>
      </c>
      <c r="R655" s="191">
        <f>Q655*H655</f>
        <v>0</v>
      </c>
      <c r="S655" s="191">
        <v>0</v>
      </c>
      <c r="T655" s="192">
        <f>S655*H655</f>
        <v>0</v>
      </c>
      <c r="U655" s="32"/>
      <c r="V655" s="32"/>
      <c r="W655" s="32"/>
      <c r="X655" s="32"/>
      <c r="Y655" s="32"/>
      <c r="Z655" s="32"/>
      <c r="AA655" s="32"/>
      <c r="AB655" s="32"/>
      <c r="AC655" s="32"/>
      <c r="AD655" s="32"/>
      <c r="AE655" s="32"/>
      <c r="AR655" s="193" t="s">
        <v>145</v>
      </c>
      <c r="AT655" s="193" t="s">
        <v>140</v>
      </c>
      <c r="AU655" s="193" t="s">
        <v>90</v>
      </c>
      <c r="AY655" s="18" t="s">
        <v>138</v>
      </c>
      <c r="BE655" s="194">
        <f>IF(N655="základní",J655,0)</f>
        <v>0</v>
      </c>
      <c r="BF655" s="194">
        <f>IF(N655="snížená",J655,0)</f>
        <v>0</v>
      </c>
      <c r="BG655" s="194">
        <f>IF(N655="zákl. přenesená",J655,0)</f>
        <v>0</v>
      </c>
      <c r="BH655" s="194">
        <f>IF(N655="sníž. přenesená",J655,0)</f>
        <v>0</v>
      </c>
      <c r="BI655" s="194">
        <f>IF(N655="nulová",J655,0)</f>
        <v>0</v>
      </c>
      <c r="BJ655" s="18" t="s">
        <v>19</v>
      </c>
      <c r="BK655" s="194">
        <f>ROUND(I655*H655,2)</f>
        <v>0</v>
      </c>
      <c r="BL655" s="18" t="s">
        <v>145</v>
      </c>
      <c r="BM655" s="193" t="s">
        <v>655</v>
      </c>
    </row>
    <row r="656" spans="1:65" s="14" customFormat="1">
      <c r="B656" s="205"/>
      <c r="C656" s="206"/>
      <c r="D656" s="197" t="s">
        <v>147</v>
      </c>
      <c r="E656" s="207" t="s">
        <v>1</v>
      </c>
      <c r="F656" s="208" t="s">
        <v>656</v>
      </c>
      <c r="G656" s="206"/>
      <c r="H656" s="209">
        <v>27</v>
      </c>
      <c r="I656" s="206"/>
      <c r="J656" s="206"/>
      <c r="K656" s="206"/>
      <c r="L656" s="210"/>
      <c r="M656" s="211"/>
      <c r="N656" s="212"/>
      <c r="O656" s="212"/>
      <c r="P656" s="212"/>
      <c r="Q656" s="212"/>
      <c r="R656" s="212"/>
      <c r="S656" s="212"/>
      <c r="T656" s="213"/>
      <c r="AT656" s="214" t="s">
        <v>147</v>
      </c>
      <c r="AU656" s="214" t="s">
        <v>90</v>
      </c>
      <c r="AV656" s="14" t="s">
        <v>90</v>
      </c>
      <c r="AW656" s="14" t="s">
        <v>36</v>
      </c>
      <c r="AX656" s="14" t="s">
        <v>19</v>
      </c>
      <c r="AY656" s="214" t="s">
        <v>138</v>
      </c>
    </row>
    <row r="657" spans="1:65" s="2" customFormat="1" ht="24">
      <c r="A657" s="32"/>
      <c r="B657" s="33"/>
      <c r="C657" s="183" t="s">
        <v>657</v>
      </c>
      <c r="D657" s="183" t="s">
        <v>140</v>
      </c>
      <c r="E657" s="184" t="s">
        <v>658</v>
      </c>
      <c r="F657" s="185" t="s">
        <v>659</v>
      </c>
      <c r="G657" s="186" t="s">
        <v>227</v>
      </c>
      <c r="H657" s="187">
        <v>540</v>
      </c>
      <c r="I657" s="188"/>
      <c r="J657" s="188">
        <f>ROUND(I657*H657,2)</f>
        <v>0</v>
      </c>
      <c r="K657" s="185" t="s">
        <v>144</v>
      </c>
      <c r="L657" s="37"/>
      <c r="M657" s="189" t="s">
        <v>1</v>
      </c>
      <c r="N657" s="190" t="s">
        <v>46</v>
      </c>
      <c r="O657" s="191">
        <v>0</v>
      </c>
      <c r="P657" s="191">
        <f>O657*H657</f>
        <v>0</v>
      </c>
      <c r="Q657" s="191">
        <v>0</v>
      </c>
      <c r="R657" s="191">
        <f>Q657*H657</f>
        <v>0</v>
      </c>
      <c r="S657" s="191">
        <v>0</v>
      </c>
      <c r="T657" s="192">
        <f>S657*H657</f>
        <v>0</v>
      </c>
      <c r="U657" s="32"/>
      <c r="V657" s="32"/>
      <c r="W657" s="32"/>
      <c r="X657" s="32"/>
      <c r="Y657" s="32"/>
      <c r="Z657" s="32"/>
      <c r="AA657" s="32"/>
      <c r="AB657" s="32"/>
      <c r="AC657" s="32"/>
      <c r="AD657" s="32"/>
      <c r="AE657" s="32"/>
      <c r="AR657" s="193" t="s">
        <v>145</v>
      </c>
      <c r="AT657" s="193" t="s">
        <v>140</v>
      </c>
      <c r="AU657" s="193" t="s">
        <v>90</v>
      </c>
      <c r="AY657" s="18" t="s">
        <v>138</v>
      </c>
      <c r="BE657" s="194">
        <f>IF(N657="základní",J657,0)</f>
        <v>0</v>
      </c>
      <c r="BF657" s="194">
        <f>IF(N657="snížená",J657,0)</f>
        <v>0</v>
      </c>
      <c r="BG657" s="194">
        <f>IF(N657="zákl. přenesená",J657,0)</f>
        <v>0</v>
      </c>
      <c r="BH657" s="194">
        <f>IF(N657="sníž. přenesená",J657,0)</f>
        <v>0</v>
      </c>
      <c r="BI657" s="194">
        <f>IF(N657="nulová",J657,0)</f>
        <v>0</v>
      </c>
      <c r="BJ657" s="18" t="s">
        <v>19</v>
      </c>
      <c r="BK657" s="194">
        <f>ROUND(I657*H657,2)</f>
        <v>0</v>
      </c>
      <c r="BL657" s="18" t="s">
        <v>145</v>
      </c>
      <c r="BM657" s="193" t="s">
        <v>660</v>
      </c>
    </row>
    <row r="658" spans="1:65" s="14" customFormat="1">
      <c r="B658" s="205"/>
      <c r="C658" s="206"/>
      <c r="D658" s="197" t="s">
        <v>147</v>
      </c>
      <c r="E658" s="206"/>
      <c r="F658" s="208" t="s">
        <v>661</v>
      </c>
      <c r="G658" s="206"/>
      <c r="H658" s="209">
        <v>540</v>
      </c>
      <c r="I658" s="206"/>
      <c r="J658" s="206"/>
      <c r="K658" s="206"/>
      <c r="L658" s="210"/>
      <c r="M658" s="211"/>
      <c r="N658" s="212"/>
      <c r="O658" s="212"/>
      <c r="P658" s="212"/>
      <c r="Q658" s="212"/>
      <c r="R658" s="212"/>
      <c r="S658" s="212"/>
      <c r="T658" s="213"/>
      <c r="AT658" s="214" t="s">
        <v>147</v>
      </c>
      <c r="AU658" s="214" t="s">
        <v>90</v>
      </c>
      <c r="AV658" s="14" t="s">
        <v>90</v>
      </c>
      <c r="AW658" s="14" t="s">
        <v>4</v>
      </c>
      <c r="AX658" s="14" t="s">
        <v>19</v>
      </c>
      <c r="AY658" s="214" t="s">
        <v>138</v>
      </c>
    </row>
    <row r="659" spans="1:65" s="2" customFormat="1" ht="24">
      <c r="A659" s="32"/>
      <c r="B659" s="33"/>
      <c r="C659" s="183" t="s">
        <v>662</v>
      </c>
      <c r="D659" s="183" t="s">
        <v>140</v>
      </c>
      <c r="E659" s="184" t="s">
        <v>663</v>
      </c>
      <c r="F659" s="185" t="s">
        <v>664</v>
      </c>
      <c r="G659" s="186" t="s">
        <v>193</v>
      </c>
      <c r="H659" s="187">
        <v>137.53299999999999</v>
      </c>
      <c r="I659" s="188"/>
      <c r="J659" s="188">
        <f>ROUND(I659*H659,2)</f>
        <v>0</v>
      </c>
      <c r="K659" s="185" t="s">
        <v>144</v>
      </c>
      <c r="L659" s="37"/>
      <c r="M659" s="189" t="s">
        <v>1</v>
      </c>
      <c r="N659" s="190" t="s">
        <v>46</v>
      </c>
      <c r="O659" s="191">
        <v>0.125</v>
      </c>
      <c r="P659" s="191">
        <f>O659*H659</f>
        <v>17.191624999999998</v>
      </c>
      <c r="Q659" s="191">
        <v>0</v>
      </c>
      <c r="R659" s="191">
        <f>Q659*H659</f>
        <v>0</v>
      </c>
      <c r="S659" s="191">
        <v>0</v>
      </c>
      <c r="T659" s="192">
        <f>S659*H659</f>
        <v>0</v>
      </c>
      <c r="U659" s="32"/>
      <c r="V659" s="32"/>
      <c r="W659" s="32"/>
      <c r="X659" s="32"/>
      <c r="Y659" s="32"/>
      <c r="Z659" s="32"/>
      <c r="AA659" s="32"/>
      <c r="AB659" s="32"/>
      <c r="AC659" s="32"/>
      <c r="AD659" s="32"/>
      <c r="AE659" s="32"/>
      <c r="AR659" s="193" t="s">
        <v>145</v>
      </c>
      <c r="AT659" s="193" t="s">
        <v>140</v>
      </c>
      <c r="AU659" s="193" t="s">
        <v>90</v>
      </c>
      <c r="AY659" s="18" t="s">
        <v>138</v>
      </c>
      <c r="BE659" s="194">
        <f>IF(N659="základní",J659,0)</f>
        <v>0</v>
      </c>
      <c r="BF659" s="194">
        <f>IF(N659="snížená",J659,0)</f>
        <v>0</v>
      </c>
      <c r="BG659" s="194">
        <f>IF(N659="zákl. přenesená",J659,0)</f>
        <v>0</v>
      </c>
      <c r="BH659" s="194">
        <f>IF(N659="sníž. přenesená",J659,0)</f>
        <v>0</v>
      </c>
      <c r="BI659" s="194">
        <f>IF(N659="nulová",J659,0)</f>
        <v>0</v>
      </c>
      <c r="BJ659" s="18" t="s">
        <v>19</v>
      </c>
      <c r="BK659" s="194">
        <f>ROUND(I659*H659,2)</f>
        <v>0</v>
      </c>
      <c r="BL659" s="18" t="s">
        <v>145</v>
      </c>
      <c r="BM659" s="193" t="s">
        <v>665</v>
      </c>
    </row>
    <row r="660" spans="1:65" s="2" customFormat="1" ht="24">
      <c r="A660" s="32"/>
      <c r="B660" s="33"/>
      <c r="C660" s="183" t="s">
        <v>666</v>
      </c>
      <c r="D660" s="183" t="s">
        <v>140</v>
      </c>
      <c r="E660" s="184" t="s">
        <v>667</v>
      </c>
      <c r="F660" s="185" t="s">
        <v>668</v>
      </c>
      <c r="G660" s="186" t="s">
        <v>193</v>
      </c>
      <c r="H660" s="187">
        <v>2750.66</v>
      </c>
      <c r="I660" s="188"/>
      <c r="J660" s="188">
        <f>ROUND(I660*H660,2)</f>
        <v>0</v>
      </c>
      <c r="K660" s="185" t="s">
        <v>144</v>
      </c>
      <c r="L660" s="37"/>
      <c r="M660" s="189" t="s">
        <v>1</v>
      </c>
      <c r="N660" s="190" t="s">
        <v>46</v>
      </c>
      <c r="O660" s="191">
        <v>6.0000000000000001E-3</v>
      </c>
      <c r="P660" s="191">
        <f>O660*H660</f>
        <v>16.503959999999999</v>
      </c>
      <c r="Q660" s="191">
        <v>0</v>
      </c>
      <c r="R660" s="191">
        <f>Q660*H660</f>
        <v>0</v>
      </c>
      <c r="S660" s="191">
        <v>0</v>
      </c>
      <c r="T660" s="192">
        <f>S660*H660</f>
        <v>0</v>
      </c>
      <c r="U660" s="32"/>
      <c r="V660" s="32"/>
      <c r="W660" s="32"/>
      <c r="X660" s="32"/>
      <c r="Y660" s="32"/>
      <c r="Z660" s="32"/>
      <c r="AA660" s="32"/>
      <c r="AB660" s="32"/>
      <c r="AC660" s="32"/>
      <c r="AD660" s="32"/>
      <c r="AE660" s="32"/>
      <c r="AR660" s="193" t="s">
        <v>145</v>
      </c>
      <c r="AT660" s="193" t="s">
        <v>140</v>
      </c>
      <c r="AU660" s="193" t="s">
        <v>90</v>
      </c>
      <c r="AY660" s="18" t="s">
        <v>138</v>
      </c>
      <c r="BE660" s="194">
        <f>IF(N660="základní",J660,0)</f>
        <v>0</v>
      </c>
      <c r="BF660" s="194">
        <f>IF(N660="snížená",J660,0)</f>
        <v>0</v>
      </c>
      <c r="BG660" s="194">
        <f>IF(N660="zákl. přenesená",J660,0)</f>
        <v>0</v>
      </c>
      <c r="BH660" s="194">
        <f>IF(N660="sníž. přenesená",J660,0)</f>
        <v>0</v>
      </c>
      <c r="BI660" s="194">
        <f>IF(N660="nulová",J660,0)</f>
        <v>0</v>
      </c>
      <c r="BJ660" s="18" t="s">
        <v>19</v>
      </c>
      <c r="BK660" s="194">
        <f>ROUND(I660*H660,2)</f>
        <v>0</v>
      </c>
      <c r="BL660" s="18" t="s">
        <v>145</v>
      </c>
      <c r="BM660" s="193" t="s">
        <v>669</v>
      </c>
    </row>
    <row r="661" spans="1:65" s="14" customFormat="1">
      <c r="B661" s="205"/>
      <c r="C661" s="206"/>
      <c r="D661" s="197" t="s">
        <v>147</v>
      </c>
      <c r="E661" s="206"/>
      <c r="F661" s="208" t="s">
        <v>670</v>
      </c>
      <c r="G661" s="206"/>
      <c r="H661" s="209">
        <v>2750.66</v>
      </c>
      <c r="I661" s="206"/>
      <c r="J661" s="206"/>
      <c r="K661" s="206"/>
      <c r="L661" s="210"/>
      <c r="M661" s="211"/>
      <c r="N661" s="212"/>
      <c r="O661" s="212"/>
      <c r="P661" s="212"/>
      <c r="Q661" s="212"/>
      <c r="R661" s="212"/>
      <c r="S661" s="212"/>
      <c r="T661" s="213"/>
      <c r="AT661" s="214" t="s">
        <v>147</v>
      </c>
      <c r="AU661" s="214" t="s">
        <v>90</v>
      </c>
      <c r="AV661" s="14" t="s">
        <v>90</v>
      </c>
      <c r="AW661" s="14" t="s">
        <v>4</v>
      </c>
      <c r="AX661" s="14" t="s">
        <v>19</v>
      </c>
      <c r="AY661" s="214" t="s">
        <v>138</v>
      </c>
    </row>
    <row r="662" spans="1:65" s="2" customFormat="1" ht="33" customHeight="1">
      <c r="A662" s="32"/>
      <c r="B662" s="33"/>
      <c r="C662" s="183" t="s">
        <v>671</v>
      </c>
      <c r="D662" s="183" t="s">
        <v>140</v>
      </c>
      <c r="E662" s="184" t="s">
        <v>672</v>
      </c>
      <c r="F662" s="185" t="s">
        <v>673</v>
      </c>
      <c r="G662" s="186" t="s">
        <v>193</v>
      </c>
      <c r="H662" s="187">
        <v>4.5739999999999998</v>
      </c>
      <c r="I662" s="188"/>
      <c r="J662" s="188">
        <f>ROUND(I662*H662,2)</f>
        <v>0</v>
      </c>
      <c r="K662" s="185" t="s">
        <v>144</v>
      </c>
      <c r="L662" s="37"/>
      <c r="M662" s="189" t="s">
        <v>1</v>
      </c>
      <c r="N662" s="190" t="s">
        <v>46</v>
      </c>
      <c r="O662" s="191">
        <v>0</v>
      </c>
      <c r="P662" s="191">
        <f>O662*H662</f>
        <v>0</v>
      </c>
      <c r="Q662" s="191">
        <v>0</v>
      </c>
      <c r="R662" s="191">
        <f>Q662*H662</f>
        <v>0</v>
      </c>
      <c r="S662" s="191">
        <v>0</v>
      </c>
      <c r="T662" s="192">
        <f>S662*H662</f>
        <v>0</v>
      </c>
      <c r="U662" s="32"/>
      <c r="V662" s="32"/>
      <c r="W662" s="32"/>
      <c r="X662" s="32"/>
      <c r="Y662" s="32"/>
      <c r="Z662" s="32"/>
      <c r="AA662" s="32"/>
      <c r="AB662" s="32"/>
      <c r="AC662" s="32"/>
      <c r="AD662" s="32"/>
      <c r="AE662" s="32"/>
      <c r="AR662" s="193" t="s">
        <v>145</v>
      </c>
      <c r="AT662" s="193" t="s">
        <v>140</v>
      </c>
      <c r="AU662" s="193" t="s">
        <v>90</v>
      </c>
      <c r="AY662" s="18" t="s">
        <v>138</v>
      </c>
      <c r="BE662" s="194">
        <f>IF(N662="základní",J662,0)</f>
        <v>0</v>
      </c>
      <c r="BF662" s="194">
        <f>IF(N662="snížená",J662,0)</f>
        <v>0</v>
      </c>
      <c r="BG662" s="194">
        <f>IF(N662="zákl. přenesená",J662,0)</f>
        <v>0</v>
      </c>
      <c r="BH662" s="194">
        <f>IF(N662="sníž. přenesená",J662,0)</f>
        <v>0</v>
      </c>
      <c r="BI662" s="194">
        <f>IF(N662="nulová",J662,0)</f>
        <v>0</v>
      </c>
      <c r="BJ662" s="18" t="s">
        <v>19</v>
      </c>
      <c r="BK662" s="194">
        <f>ROUND(I662*H662,2)</f>
        <v>0</v>
      </c>
      <c r="BL662" s="18" t="s">
        <v>145</v>
      </c>
      <c r="BM662" s="193" t="s">
        <v>674</v>
      </c>
    </row>
    <row r="663" spans="1:65" s="14" customFormat="1">
      <c r="B663" s="205"/>
      <c r="C663" s="206"/>
      <c r="D663" s="197" t="s">
        <v>147</v>
      </c>
      <c r="E663" s="207" t="s">
        <v>1</v>
      </c>
      <c r="F663" s="208" t="s">
        <v>675</v>
      </c>
      <c r="G663" s="206"/>
      <c r="H663" s="209">
        <v>4.5739999999999998</v>
      </c>
      <c r="I663" s="206"/>
      <c r="J663" s="206"/>
      <c r="K663" s="206"/>
      <c r="L663" s="210"/>
      <c r="M663" s="211"/>
      <c r="N663" s="212"/>
      <c r="O663" s="212"/>
      <c r="P663" s="212"/>
      <c r="Q663" s="212"/>
      <c r="R663" s="212"/>
      <c r="S663" s="212"/>
      <c r="T663" s="213"/>
      <c r="AT663" s="214" t="s">
        <v>147</v>
      </c>
      <c r="AU663" s="214" t="s">
        <v>90</v>
      </c>
      <c r="AV663" s="14" t="s">
        <v>90</v>
      </c>
      <c r="AW663" s="14" t="s">
        <v>36</v>
      </c>
      <c r="AX663" s="14" t="s">
        <v>81</v>
      </c>
      <c r="AY663" s="214" t="s">
        <v>138</v>
      </c>
    </row>
    <row r="664" spans="1:65" s="15" customFormat="1">
      <c r="B664" s="215"/>
      <c r="C664" s="216"/>
      <c r="D664" s="197" t="s">
        <v>147</v>
      </c>
      <c r="E664" s="217" t="s">
        <v>1</v>
      </c>
      <c r="F664" s="218" t="s">
        <v>156</v>
      </c>
      <c r="G664" s="216"/>
      <c r="H664" s="219">
        <v>4.5739999999999998</v>
      </c>
      <c r="I664" s="216"/>
      <c r="J664" s="216"/>
      <c r="K664" s="216"/>
      <c r="L664" s="220"/>
      <c r="M664" s="221"/>
      <c r="N664" s="222"/>
      <c r="O664" s="222"/>
      <c r="P664" s="222"/>
      <c r="Q664" s="222"/>
      <c r="R664" s="222"/>
      <c r="S664" s="222"/>
      <c r="T664" s="223"/>
      <c r="AT664" s="224" t="s">
        <v>147</v>
      </c>
      <c r="AU664" s="224" t="s">
        <v>90</v>
      </c>
      <c r="AV664" s="15" t="s">
        <v>145</v>
      </c>
      <c r="AW664" s="15" t="s">
        <v>36</v>
      </c>
      <c r="AX664" s="15" t="s">
        <v>19</v>
      </c>
      <c r="AY664" s="224" t="s">
        <v>138</v>
      </c>
    </row>
    <row r="665" spans="1:65" s="2" customFormat="1" ht="33" customHeight="1">
      <c r="A665" s="32"/>
      <c r="B665" s="33"/>
      <c r="C665" s="183" t="s">
        <v>676</v>
      </c>
      <c r="D665" s="183" t="s">
        <v>140</v>
      </c>
      <c r="E665" s="184" t="s">
        <v>677</v>
      </c>
      <c r="F665" s="185" t="s">
        <v>678</v>
      </c>
      <c r="G665" s="186" t="s">
        <v>193</v>
      </c>
      <c r="H665" s="187">
        <v>118.718</v>
      </c>
      <c r="I665" s="188"/>
      <c r="J665" s="188">
        <f>ROUND(I665*H665,2)</f>
        <v>0</v>
      </c>
      <c r="K665" s="185" t="s">
        <v>144</v>
      </c>
      <c r="L665" s="37"/>
      <c r="M665" s="189" t="s">
        <v>1</v>
      </c>
      <c r="N665" s="190" t="s">
        <v>46</v>
      </c>
      <c r="O665" s="191">
        <v>0</v>
      </c>
      <c r="P665" s="191">
        <f>O665*H665</f>
        <v>0</v>
      </c>
      <c r="Q665" s="191">
        <v>0</v>
      </c>
      <c r="R665" s="191">
        <f>Q665*H665</f>
        <v>0</v>
      </c>
      <c r="S665" s="191">
        <v>0</v>
      </c>
      <c r="T665" s="192">
        <f>S665*H665</f>
        <v>0</v>
      </c>
      <c r="U665" s="32"/>
      <c r="V665" s="32"/>
      <c r="W665" s="32"/>
      <c r="X665" s="32"/>
      <c r="Y665" s="32"/>
      <c r="Z665" s="32"/>
      <c r="AA665" s="32"/>
      <c r="AB665" s="32"/>
      <c r="AC665" s="32"/>
      <c r="AD665" s="32"/>
      <c r="AE665" s="32"/>
      <c r="AR665" s="193" t="s">
        <v>145</v>
      </c>
      <c r="AT665" s="193" t="s">
        <v>140</v>
      </c>
      <c r="AU665" s="193" t="s">
        <v>90</v>
      </c>
      <c r="AY665" s="18" t="s">
        <v>138</v>
      </c>
      <c r="BE665" s="194">
        <f>IF(N665="základní",J665,0)</f>
        <v>0</v>
      </c>
      <c r="BF665" s="194">
        <f>IF(N665="snížená",J665,0)</f>
        <v>0</v>
      </c>
      <c r="BG665" s="194">
        <f>IF(N665="zákl. přenesená",J665,0)</f>
        <v>0</v>
      </c>
      <c r="BH665" s="194">
        <f>IF(N665="sníž. přenesená",J665,0)</f>
        <v>0</v>
      </c>
      <c r="BI665" s="194">
        <f>IF(N665="nulová",J665,0)</f>
        <v>0</v>
      </c>
      <c r="BJ665" s="18" t="s">
        <v>19</v>
      </c>
      <c r="BK665" s="194">
        <f>ROUND(I665*H665,2)</f>
        <v>0</v>
      </c>
      <c r="BL665" s="18" t="s">
        <v>145</v>
      </c>
      <c r="BM665" s="193" t="s">
        <v>679</v>
      </c>
    </row>
    <row r="666" spans="1:65" s="14" customFormat="1">
      <c r="B666" s="205"/>
      <c r="C666" s="206"/>
      <c r="D666" s="197" t="s">
        <v>147</v>
      </c>
      <c r="E666" s="207" t="s">
        <v>1</v>
      </c>
      <c r="F666" s="208" t="s">
        <v>680</v>
      </c>
      <c r="G666" s="206"/>
      <c r="H666" s="209">
        <v>136.095</v>
      </c>
      <c r="I666" s="206"/>
      <c r="J666" s="206"/>
      <c r="K666" s="206"/>
      <c r="L666" s="210"/>
      <c r="M666" s="211"/>
      <c r="N666" s="212"/>
      <c r="O666" s="212"/>
      <c r="P666" s="212"/>
      <c r="Q666" s="212"/>
      <c r="R666" s="212"/>
      <c r="S666" s="212"/>
      <c r="T666" s="213"/>
      <c r="AT666" s="214" t="s">
        <v>147</v>
      </c>
      <c r="AU666" s="214" t="s">
        <v>90</v>
      </c>
      <c r="AV666" s="14" t="s">
        <v>90</v>
      </c>
      <c r="AW666" s="14" t="s">
        <v>36</v>
      </c>
      <c r="AX666" s="14" t="s">
        <v>81</v>
      </c>
      <c r="AY666" s="214" t="s">
        <v>138</v>
      </c>
    </row>
    <row r="667" spans="1:65" s="14" customFormat="1">
      <c r="B667" s="205"/>
      <c r="C667" s="206"/>
      <c r="D667" s="197" t="s">
        <v>147</v>
      </c>
      <c r="E667" s="207" t="s">
        <v>1</v>
      </c>
      <c r="F667" s="208" t="s">
        <v>681</v>
      </c>
      <c r="G667" s="206"/>
      <c r="H667" s="209">
        <v>-4.5739999999999998</v>
      </c>
      <c r="I667" s="206"/>
      <c r="J667" s="206"/>
      <c r="K667" s="206"/>
      <c r="L667" s="210"/>
      <c r="M667" s="211"/>
      <c r="N667" s="212"/>
      <c r="O667" s="212"/>
      <c r="P667" s="212"/>
      <c r="Q667" s="212"/>
      <c r="R667" s="212"/>
      <c r="S667" s="212"/>
      <c r="T667" s="213"/>
      <c r="AT667" s="214" t="s">
        <v>147</v>
      </c>
      <c r="AU667" s="214" t="s">
        <v>90</v>
      </c>
      <c r="AV667" s="14" t="s">
        <v>90</v>
      </c>
      <c r="AW667" s="14" t="s">
        <v>36</v>
      </c>
      <c r="AX667" s="14" t="s">
        <v>81</v>
      </c>
      <c r="AY667" s="214" t="s">
        <v>138</v>
      </c>
    </row>
    <row r="668" spans="1:65" s="14" customFormat="1">
      <c r="B668" s="205"/>
      <c r="C668" s="206"/>
      <c r="D668" s="197" t="s">
        <v>147</v>
      </c>
      <c r="E668" s="207" t="s">
        <v>1</v>
      </c>
      <c r="F668" s="208" t="s">
        <v>682</v>
      </c>
      <c r="G668" s="206"/>
      <c r="H668" s="209">
        <v>-12.803000000000001</v>
      </c>
      <c r="I668" s="206"/>
      <c r="J668" s="206"/>
      <c r="K668" s="206"/>
      <c r="L668" s="210"/>
      <c r="M668" s="211"/>
      <c r="N668" s="212"/>
      <c r="O668" s="212"/>
      <c r="P668" s="212"/>
      <c r="Q668" s="212"/>
      <c r="R668" s="212"/>
      <c r="S668" s="212"/>
      <c r="T668" s="213"/>
      <c r="AT668" s="214" t="s">
        <v>147</v>
      </c>
      <c r="AU668" s="214" t="s">
        <v>90</v>
      </c>
      <c r="AV668" s="14" t="s">
        <v>90</v>
      </c>
      <c r="AW668" s="14" t="s">
        <v>36</v>
      </c>
      <c r="AX668" s="14" t="s">
        <v>81</v>
      </c>
      <c r="AY668" s="214" t="s">
        <v>138</v>
      </c>
    </row>
    <row r="669" spans="1:65" s="15" customFormat="1">
      <c r="B669" s="215"/>
      <c r="C669" s="216"/>
      <c r="D669" s="197" t="s">
        <v>147</v>
      </c>
      <c r="E669" s="217" t="s">
        <v>1</v>
      </c>
      <c r="F669" s="218" t="s">
        <v>156</v>
      </c>
      <c r="G669" s="216"/>
      <c r="H669" s="219">
        <v>118.718</v>
      </c>
      <c r="I669" s="216"/>
      <c r="J669" s="216"/>
      <c r="K669" s="216"/>
      <c r="L669" s="220"/>
      <c r="M669" s="221"/>
      <c r="N669" s="222"/>
      <c r="O669" s="222"/>
      <c r="P669" s="222"/>
      <c r="Q669" s="222"/>
      <c r="R669" s="222"/>
      <c r="S669" s="222"/>
      <c r="T669" s="223"/>
      <c r="AT669" s="224" t="s">
        <v>147</v>
      </c>
      <c r="AU669" s="224" t="s">
        <v>90</v>
      </c>
      <c r="AV669" s="15" t="s">
        <v>145</v>
      </c>
      <c r="AW669" s="15" t="s">
        <v>36</v>
      </c>
      <c r="AX669" s="15" t="s">
        <v>19</v>
      </c>
      <c r="AY669" s="224" t="s">
        <v>138</v>
      </c>
    </row>
    <row r="670" spans="1:65" s="12" customFormat="1" ht="22.9" customHeight="1">
      <c r="B670" s="168"/>
      <c r="C670" s="169"/>
      <c r="D670" s="170" t="s">
        <v>80</v>
      </c>
      <c r="E670" s="181" t="s">
        <v>683</v>
      </c>
      <c r="F670" s="181" t="s">
        <v>684</v>
      </c>
      <c r="G670" s="169"/>
      <c r="H670" s="169"/>
      <c r="I670" s="169"/>
      <c r="J670" s="182">
        <f>BK670</f>
        <v>0</v>
      </c>
      <c r="K670" s="169"/>
      <c r="L670" s="173"/>
      <c r="M670" s="174"/>
      <c r="N670" s="175"/>
      <c r="O670" s="175"/>
      <c r="P670" s="176">
        <f>P671</f>
        <v>713.00095099999999</v>
      </c>
      <c r="Q670" s="175"/>
      <c r="R670" s="176">
        <f>R671</f>
        <v>0</v>
      </c>
      <c r="S670" s="175"/>
      <c r="T670" s="177">
        <f>T671</f>
        <v>0</v>
      </c>
      <c r="AR670" s="178" t="s">
        <v>19</v>
      </c>
      <c r="AT670" s="179" t="s">
        <v>80</v>
      </c>
      <c r="AU670" s="179" t="s">
        <v>19</v>
      </c>
      <c r="AY670" s="178" t="s">
        <v>138</v>
      </c>
      <c r="BK670" s="180">
        <f>BK671</f>
        <v>0</v>
      </c>
    </row>
    <row r="671" spans="1:65" s="2" customFormat="1" ht="24">
      <c r="A671" s="32"/>
      <c r="B671" s="33"/>
      <c r="C671" s="183" t="s">
        <v>685</v>
      </c>
      <c r="D671" s="183" t="s">
        <v>140</v>
      </c>
      <c r="E671" s="184" t="s">
        <v>686</v>
      </c>
      <c r="F671" s="185" t="s">
        <v>687</v>
      </c>
      <c r="G671" s="186" t="s">
        <v>193</v>
      </c>
      <c r="H671" s="187">
        <v>231.56899999999999</v>
      </c>
      <c r="I671" s="188"/>
      <c r="J671" s="188">
        <f>ROUND(I671*H671,2)</f>
        <v>0</v>
      </c>
      <c r="K671" s="185" t="s">
        <v>144</v>
      </c>
      <c r="L671" s="37"/>
      <c r="M671" s="189" t="s">
        <v>1</v>
      </c>
      <c r="N671" s="190" t="s">
        <v>46</v>
      </c>
      <c r="O671" s="191">
        <v>3.0790000000000002</v>
      </c>
      <c r="P671" s="191">
        <f>O671*H671</f>
        <v>713.00095099999999</v>
      </c>
      <c r="Q671" s="191">
        <v>0</v>
      </c>
      <c r="R671" s="191">
        <f>Q671*H671</f>
        <v>0</v>
      </c>
      <c r="S671" s="191">
        <v>0</v>
      </c>
      <c r="T671" s="192">
        <f>S671*H671</f>
        <v>0</v>
      </c>
      <c r="U671" s="32"/>
      <c r="V671" s="32"/>
      <c r="W671" s="32"/>
      <c r="X671" s="32"/>
      <c r="Y671" s="32"/>
      <c r="Z671" s="32"/>
      <c r="AA671" s="32"/>
      <c r="AB671" s="32"/>
      <c r="AC671" s="32"/>
      <c r="AD671" s="32"/>
      <c r="AE671" s="32"/>
      <c r="AR671" s="193" t="s">
        <v>145</v>
      </c>
      <c r="AT671" s="193" t="s">
        <v>140</v>
      </c>
      <c r="AU671" s="193" t="s">
        <v>90</v>
      </c>
      <c r="AY671" s="18" t="s">
        <v>138</v>
      </c>
      <c r="BE671" s="194">
        <f>IF(N671="základní",J671,0)</f>
        <v>0</v>
      </c>
      <c r="BF671" s="194">
        <f>IF(N671="snížená",J671,0)</f>
        <v>0</v>
      </c>
      <c r="BG671" s="194">
        <f>IF(N671="zákl. přenesená",J671,0)</f>
        <v>0</v>
      </c>
      <c r="BH671" s="194">
        <f>IF(N671="sníž. přenesená",J671,0)</f>
        <v>0</v>
      </c>
      <c r="BI671" s="194">
        <f>IF(N671="nulová",J671,0)</f>
        <v>0</v>
      </c>
      <c r="BJ671" s="18" t="s">
        <v>19</v>
      </c>
      <c r="BK671" s="194">
        <f>ROUND(I671*H671,2)</f>
        <v>0</v>
      </c>
      <c r="BL671" s="18" t="s">
        <v>145</v>
      </c>
      <c r="BM671" s="193" t="s">
        <v>688</v>
      </c>
    </row>
    <row r="672" spans="1:65" s="12" customFormat="1" ht="25.9" customHeight="1">
      <c r="B672" s="168"/>
      <c r="C672" s="169"/>
      <c r="D672" s="170" t="s">
        <v>80</v>
      </c>
      <c r="E672" s="171" t="s">
        <v>689</v>
      </c>
      <c r="F672" s="171" t="s">
        <v>690</v>
      </c>
      <c r="G672" s="169"/>
      <c r="H672" s="169"/>
      <c r="I672" s="169"/>
      <c r="J672" s="172" t="e">
        <f>BK672</f>
        <v>#REF!</v>
      </c>
      <c r="K672" s="169"/>
      <c r="L672" s="173"/>
      <c r="M672" s="174"/>
      <c r="N672" s="175"/>
      <c r="O672" s="175"/>
      <c r="P672" s="176" t="e">
        <f>P673+P683+P707+P719+#REF!+P755+P778+P786+P809+P817+P829</f>
        <v>#REF!</v>
      </c>
      <c r="Q672" s="175"/>
      <c r="R672" s="176" t="e">
        <f>R673+R683+R707+R719+#REF!+R755+R778+R786+R809+R817+R829</f>
        <v>#REF!</v>
      </c>
      <c r="S672" s="175"/>
      <c r="T672" s="177" t="e">
        <f>T673+T683+T707+T719+#REF!+T755+T778+T786+T809+T817+T829</f>
        <v>#REF!</v>
      </c>
      <c r="AR672" s="178" t="s">
        <v>90</v>
      </c>
      <c r="AT672" s="179" t="s">
        <v>80</v>
      </c>
      <c r="AU672" s="179" t="s">
        <v>81</v>
      </c>
      <c r="AY672" s="178" t="s">
        <v>138</v>
      </c>
      <c r="BK672" s="180" t="e">
        <f>BK673+BK683+BK707+BK719+#REF!+BK755+BK778+BK786+BK809+BK817+BK829</f>
        <v>#REF!</v>
      </c>
    </row>
    <row r="673" spans="1:65" s="12" customFormat="1" ht="22.9" customHeight="1">
      <c r="B673" s="168"/>
      <c r="C673" s="169"/>
      <c r="D673" s="170" t="s">
        <v>80</v>
      </c>
      <c r="E673" s="181" t="s">
        <v>691</v>
      </c>
      <c r="F673" s="181" t="s">
        <v>692</v>
      </c>
      <c r="G673" s="169"/>
      <c r="H673" s="169"/>
      <c r="I673" s="169"/>
      <c r="J673" s="182">
        <f>BK673</f>
        <v>0</v>
      </c>
      <c r="K673" s="169"/>
      <c r="L673" s="173"/>
      <c r="M673" s="174"/>
      <c r="N673" s="175"/>
      <c r="O673" s="175"/>
      <c r="P673" s="176">
        <f>SUM(P674:P682)</f>
        <v>7.0689760000000001</v>
      </c>
      <c r="Q673" s="175"/>
      <c r="R673" s="176">
        <f>SUM(R674:R682)</f>
        <v>2.9408000000000004E-2</v>
      </c>
      <c r="S673" s="175"/>
      <c r="T673" s="177">
        <f>SUM(T674:T682)</f>
        <v>0</v>
      </c>
      <c r="AR673" s="178" t="s">
        <v>90</v>
      </c>
      <c r="AT673" s="179" t="s">
        <v>80</v>
      </c>
      <c r="AU673" s="179" t="s">
        <v>19</v>
      </c>
      <c r="AY673" s="178" t="s">
        <v>138</v>
      </c>
      <c r="BK673" s="180">
        <f>SUM(BK674:BK682)</f>
        <v>0</v>
      </c>
    </row>
    <row r="674" spans="1:65" s="2" customFormat="1" ht="24">
      <c r="A674" s="32"/>
      <c r="B674" s="33"/>
      <c r="C674" s="183" t="s">
        <v>693</v>
      </c>
      <c r="D674" s="183" t="s">
        <v>140</v>
      </c>
      <c r="E674" s="184" t="s">
        <v>694</v>
      </c>
      <c r="F674" s="185" t="s">
        <v>695</v>
      </c>
      <c r="G674" s="186" t="s">
        <v>143</v>
      </c>
      <c r="H674" s="187">
        <v>28.088000000000001</v>
      </c>
      <c r="I674" s="188"/>
      <c r="J674" s="188">
        <f>ROUND(I674*H674,2)</f>
        <v>0</v>
      </c>
      <c r="K674" s="185" t="s">
        <v>144</v>
      </c>
      <c r="L674" s="37"/>
      <c r="M674" s="189" t="s">
        <v>1</v>
      </c>
      <c r="N674" s="190" t="s">
        <v>46</v>
      </c>
      <c r="O674" s="191">
        <v>0.122</v>
      </c>
      <c r="P674" s="191">
        <f>O674*H674</f>
        <v>3.426736</v>
      </c>
      <c r="Q674" s="191">
        <v>8.0000000000000004E-4</v>
      </c>
      <c r="R674" s="191">
        <f>Q674*H674</f>
        <v>2.2470400000000001E-2</v>
      </c>
      <c r="S674" s="191">
        <v>0</v>
      </c>
      <c r="T674" s="192">
        <f>S674*H674</f>
        <v>0</v>
      </c>
      <c r="U674" s="32"/>
      <c r="V674" s="32"/>
      <c r="W674" s="32"/>
      <c r="X674" s="32"/>
      <c r="Y674" s="32"/>
      <c r="Z674" s="32"/>
      <c r="AA674" s="32"/>
      <c r="AB674" s="32"/>
      <c r="AC674" s="32"/>
      <c r="AD674" s="32"/>
      <c r="AE674" s="32"/>
      <c r="AR674" s="193" t="s">
        <v>238</v>
      </c>
      <c r="AT674" s="193" t="s">
        <v>140</v>
      </c>
      <c r="AU674" s="193" t="s">
        <v>90</v>
      </c>
      <c r="AY674" s="18" t="s">
        <v>138</v>
      </c>
      <c r="BE674" s="194">
        <f>IF(N674="základní",J674,0)</f>
        <v>0</v>
      </c>
      <c r="BF674" s="194">
        <f>IF(N674="snížená",J674,0)</f>
        <v>0</v>
      </c>
      <c r="BG674" s="194">
        <f>IF(N674="zákl. přenesená",J674,0)</f>
        <v>0</v>
      </c>
      <c r="BH674" s="194">
        <f>IF(N674="sníž. přenesená",J674,0)</f>
        <v>0</v>
      </c>
      <c r="BI674" s="194">
        <f>IF(N674="nulová",J674,0)</f>
        <v>0</v>
      </c>
      <c r="BJ674" s="18" t="s">
        <v>19</v>
      </c>
      <c r="BK674" s="194">
        <f>ROUND(I674*H674,2)</f>
        <v>0</v>
      </c>
      <c r="BL674" s="18" t="s">
        <v>238</v>
      </c>
      <c r="BM674" s="193" t="s">
        <v>696</v>
      </c>
    </row>
    <row r="675" spans="1:65" s="14" customFormat="1" ht="22.5">
      <c r="B675" s="205"/>
      <c r="C675" s="206"/>
      <c r="D675" s="197" t="s">
        <v>147</v>
      </c>
      <c r="E675" s="207" t="s">
        <v>1</v>
      </c>
      <c r="F675" s="208" t="s">
        <v>149</v>
      </c>
      <c r="G675" s="206"/>
      <c r="H675" s="209">
        <v>11</v>
      </c>
      <c r="I675" s="206"/>
      <c r="J675" s="206"/>
      <c r="K675" s="206"/>
      <c r="L675" s="210"/>
      <c r="M675" s="211"/>
      <c r="N675" s="212"/>
      <c r="O675" s="212"/>
      <c r="P675" s="212"/>
      <c r="Q675" s="212"/>
      <c r="R675" s="212"/>
      <c r="S675" s="212"/>
      <c r="T675" s="213"/>
      <c r="AT675" s="214" t="s">
        <v>147</v>
      </c>
      <c r="AU675" s="214" t="s">
        <v>90</v>
      </c>
      <c r="AV675" s="14" t="s">
        <v>90</v>
      </c>
      <c r="AW675" s="14" t="s">
        <v>36</v>
      </c>
      <c r="AX675" s="14" t="s">
        <v>81</v>
      </c>
      <c r="AY675" s="214" t="s">
        <v>138</v>
      </c>
    </row>
    <row r="676" spans="1:65" s="14" customFormat="1">
      <c r="B676" s="205"/>
      <c r="C676" s="206"/>
      <c r="D676" s="197" t="s">
        <v>147</v>
      </c>
      <c r="E676" s="207" t="s">
        <v>1</v>
      </c>
      <c r="F676" s="208" t="s">
        <v>697</v>
      </c>
      <c r="G676" s="206"/>
      <c r="H676" s="209">
        <v>17.088000000000001</v>
      </c>
      <c r="I676" s="206"/>
      <c r="J676" s="206"/>
      <c r="K676" s="206"/>
      <c r="L676" s="210"/>
      <c r="M676" s="211"/>
      <c r="N676" s="212"/>
      <c r="O676" s="212"/>
      <c r="P676" s="212"/>
      <c r="Q676" s="212"/>
      <c r="R676" s="212"/>
      <c r="S676" s="212"/>
      <c r="T676" s="213"/>
      <c r="AT676" s="214" t="s">
        <v>147</v>
      </c>
      <c r="AU676" s="214" t="s">
        <v>90</v>
      </c>
      <c r="AV676" s="14" t="s">
        <v>90</v>
      </c>
      <c r="AW676" s="14" t="s">
        <v>36</v>
      </c>
      <c r="AX676" s="14" t="s">
        <v>81</v>
      </c>
      <c r="AY676" s="214" t="s">
        <v>138</v>
      </c>
    </row>
    <row r="677" spans="1:65" s="15" customFormat="1">
      <c r="B677" s="215"/>
      <c r="C677" s="216"/>
      <c r="D677" s="197" t="s">
        <v>147</v>
      </c>
      <c r="E677" s="217" t="s">
        <v>1</v>
      </c>
      <c r="F677" s="218" t="s">
        <v>156</v>
      </c>
      <c r="G677" s="216"/>
      <c r="H677" s="219">
        <v>28.088000000000001</v>
      </c>
      <c r="I677" s="216"/>
      <c r="J677" s="216"/>
      <c r="K677" s="216"/>
      <c r="L677" s="220"/>
      <c r="M677" s="221"/>
      <c r="N677" s="222"/>
      <c r="O677" s="222"/>
      <c r="P677" s="222"/>
      <c r="Q677" s="222"/>
      <c r="R677" s="222"/>
      <c r="S677" s="222"/>
      <c r="T677" s="223"/>
      <c r="AT677" s="224" t="s">
        <v>147</v>
      </c>
      <c r="AU677" s="224" t="s">
        <v>90</v>
      </c>
      <c r="AV677" s="15" t="s">
        <v>145</v>
      </c>
      <c r="AW677" s="15" t="s">
        <v>36</v>
      </c>
      <c r="AX677" s="15" t="s">
        <v>19</v>
      </c>
      <c r="AY677" s="224" t="s">
        <v>138</v>
      </c>
    </row>
    <row r="678" spans="1:65" s="2" customFormat="1" ht="24">
      <c r="A678" s="32"/>
      <c r="B678" s="33"/>
      <c r="C678" s="183" t="s">
        <v>698</v>
      </c>
      <c r="D678" s="183" t="s">
        <v>140</v>
      </c>
      <c r="E678" s="184" t="s">
        <v>699</v>
      </c>
      <c r="F678" s="185" t="s">
        <v>700</v>
      </c>
      <c r="G678" s="186" t="s">
        <v>227</v>
      </c>
      <c r="H678" s="187">
        <v>43.36</v>
      </c>
      <c r="I678" s="188"/>
      <c r="J678" s="188">
        <f>ROUND(I678*H678,2)</f>
        <v>0</v>
      </c>
      <c r="K678" s="185" t="s">
        <v>144</v>
      </c>
      <c r="L678" s="37"/>
      <c r="M678" s="189" t="s">
        <v>1</v>
      </c>
      <c r="N678" s="190" t="s">
        <v>46</v>
      </c>
      <c r="O678" s="191">
        <v>8.4000000000000005E-2</v>
      </c>
      <c r="P678" s="191">
        <f>O678*H678</f>
        <v>3.6422400000000001</v>
      </c>
      <c r="Q678" s="191">
        <v>1.6000000000000001E-4</v>
      </c>
      <c r="R678" s="191">
        <f>Q678*H678</f>
        <v>6.9376000000000004E-3</v>
      </c>
      <c r="S678" s="191">
        <v>0</v>
      </c>
      <c r="T678" s="192">
        <f>S678*H678</f>
        <v>0</v>
      </c>
      <c r="U678" s="32"/>
      <c r="V678" s="32"/>
      <c r="W678" s="32"/>
      <c r="X678" s="32"/>
      <c r="Y678" s="32"/>
      <c r="Z678" s="32"/>
      <c r="AA678" s="32"/>
      <c r="AB678" s="32"/>
      <c r="AC678" s="32"/>
      <c r="AD678" s="32"/>
      <c r="AE678" s="32"/>
      <c r="AR678" s="193" t="s">
        <v>238</v>
      </c>
      <c r="AT678" s="193" t="s">
        <v>140</v>
      </c>
      <c r="AU678" s="193" t="s">
        <v>90</v>
      </c>
      <c r="AY678" s="18" t="s">
        <v>138</v>
      </c>
      <c r="BE678" s="194">
        <f>IF(N678="základní",J678,0)</f>
        <v>0</v>
      </c>
      <c r="BF678" s="194">
        <f>IF(N678="snížená",J678,0)</f>
        <v>0</v>
      </c>
      <c r="BG678" s="194">
        <f>IF(N678="zákl. přenesená",J678,0)</f>
        <v>0</v>
      </c>
      <c r="BH678" s="194">
        <f>IF(N678="sníž. přenesená",J678,0)</f>
        <v>0</v>
      </c>
      <c r="BI678" s="194">
        <f>IF(N678="nulová",J678,0)</f>
        <v>0</v>
      </c>
      <c r="BJ678" s="18" t="s">
        <v>19</v>
      </c>
      <c r="BK678" s="194">
        <f>ROUND(I678*H678,2)</f>
        <v>0</v>
      </c>
      <c r="BL678" s="18" t="s">
        <v>238</v>
      </c>
      <c r="BM678" s="193" t="s">
        <v>701</v>
      </c>
    </row>
    <row r="679" spans="1:65" s="14" customFormat="1">
      <c r="B679" s="205"/>
      <c r="C679" s="206"/>
      <c r="D679" s="197" t="s">
        <v>147</v>
      </c>
      <c r="E679" s="207" t="s">
        <v>1</v>
      </c>
      <c r="F679" s="208" t="s">
        <v>702</v>
      </c>
      <c r="G679" s="206"/>
      <c r="H679" s="209">
        <v>22</v>
      </c>
      <c r="I679" s="206"/>
      <c r="J679" s="206"/>
      <c r="K679" s="206"/>
      <c r="L679" s="210"/>
      <c r="M679" s="211"/>
      <c r="N679" s="212"/>
      <c r="O679" s="212"/>
      <c r="P679" s="212"/>
      <c r="Q679" s="212"/>
      <c r="R679" s="212"/>
      <c r="S679" s="212"/>
      <c r="T679" s="213"/>
      <c r="AT679" s="214" t="s">
        <v>147</v>
      </c>
      <c r="AU679" s="214" t="s">
        <v>90</v>
      </c>
      <c r="AV679" s="14" t="s">
        <v>90</v>
      </c>
      <c r="AW679" s="14" t="s">
        <v>36</v>
      </c>
      <c r="AX679" s="14" t="s">
        <v>81</v>
      </c>
      <c r="AY679" s="214" t="s">
        <v>138</v>
      </c>
    </row>
    <row r="680" spans="1:65" s="14" customFormat="1">
      <c r="B680" s="205"/>
      <c r="C680" s="206"/>
      <c r="D680" s="197" t="s">
        <v>147</v>
      </c>
      <c r="E680" s="207" t="s">
        <v>1</v>
      </c>
      <c r="F680" s="208" t="s">
        <v>703</v>
      </c>
      <c r="G680" s="206"/>
      <c r="H680" s="209">
        <v>21.36</v>
      </c>
      <c r="I680" s="206"/>
      <c r="J680" s="206"/>
      <c r="K680" s="206"/>
      <c r="L680" s="210"/>
      <c r="M680" s="211"/>
      <c r="N680" s="212"/>
      <c r="O680" s="212"/>
      <c r="P680" s="212"/>
      <c r="Q680" s="212"/>
      <c r="R680" s="212"/>
      <c r="S680" s="212"/>
      <c r="T680" s="213"/>
      <c r="AT680" s="214" t="s">
        <v>147</v>
      </c>
      <c r="AU680" s="214" t="s">
        <v>90</v>
      </c>
      <c r="AV680" s="14" t="s">
        <v>90</v>
      </c>
      <c r="AW680" s="14" t="s">
        <v>36</v>
      </c>
      <c r="AX680" s="14" t="s">
        <v>81</v>
      </c>
      <c r="AY680" s="214" t="s">
        <v>138</v>
      </c>
    </row>
    <row r="681" spans="1:65" s="15" customFormat="1">
      <c r="B681" s="215"/>
      <c r="C681" s="216"/>
      <c r="D681" s="197" t="s">
        <v>147</v>
      </c>
      <c r="E681" s="217" t="s">
        <v>1</v>
      </c>
      <c r="F681" s="218" t="s">
        <v>156</v>
      </c>
      <c r="G681" s="216"/>
      <c r="H681" s="219">
        <v>43.36</v>
      </c>
      <c r="I681" s="216"/>
      <c r="J681" s="216"/>
      <c r="K681" s="216"/>
      <c r="L681" s="220"/>
      <c r="M681" s="221"/>
      <c r="N681" s="222"/>
      <c r="O681" s="222"/>
      <c r="P681" s="222"/>
      <c r="Q681" s="222"/>
      <c r="R681" s="222"/>
      <c r="S681" s="222"/>
      <c r="T681" s="223"/>
      <c r="AT681" s="224" t="s">
        <v>147</v>
      </c>
      <c r="AU681" s="224" t="s">
        <v>90</v>
      </c>
      <c r="AV681" s="15" t="s">
        <v>145</v>
      </c>
      <c r="AW681" s="15" t="s">
        <v>36</v>
      </c>
      <c r="AX681" s="15" t="s">
        <v>19</v>
      </c>
      <c r="AY681" s="224" t="s">
        <v>138</v>
      </c>
    </row>
    <row r="682" spans="1:65" s="2" customFormat="1" ht="24">
      <c r="A682" s="32"/>
      <c r="B682" s="33"/>
      <c r="C682" s="183" t="s">
        <v>704</v>
      </c>
      <c r="D682" s="183" t="s">
        <v>140</v>
      </c>
      <c r="E682" s="184" t="s">
        <v>705</v>
      </c>
      <c r="F682" s="185" t="s">
        <v>706</v>
      </c>
      <c r="G682" s="186" t="s">
        <v>707</v>
      </c>
      <c r="H682" s="187">
        <v>105.405</v>
      </c>
      <c r="I682" s="188"/>
      <c r="J682" s="188">
        <f>ROUND(I682*H682,2)</f>
        <v>0</v>
      </c>
      <c r="K682" s="185" t="s">
        <v>144</v>
      </c>
      <c r="L682" s="37"/>
      <c r="M682" s="189" t="s">
        <v>1</v>
      </c>
      <c r="N682" s="190" t="s">
        <v>46</v>
      </c>
      <c r="O682" s="191">
        <v>0</v>
      </c>
      <c r="P682" s="191">
        <f>O682*H682</f>
        <v>0</v>
      </c>
      <c r="Q682" s="191">
        <v>0</v>
      </c>
      <c r="R682" s="191">
        <f>Q682*H682</f>
        <v>0</v>
      </c>
      <c r="S682" s="191">
        <v>0</v>
      </c>
      <c r="T682" s="192">
        <f>S682*H682</f>
        <v>0</v>
      </c>
      <c r="U682" s="32"/>
      <c r="V682" s="32"/>
      <c r="W682" s="32"/>
      <c r="X682" s="32"/>
      <c r="Y682" s="32"/>
      <c r="Z682" s="32"/>
      <c r="AA682" s="32"/>
      <c r="AB682" s="32"/>
      <c r="AC682" s="32"/>
      <c r="AD682" s="32"/>
      <c r="AE682" s="32"/>
      <c r="AR682" s="193" t="s">
        <v>238</v>
      </c>
      <c r="AT682" s="193" t="s">
        <v>140</v>
      </c>
      <c r="AU682" s="193" t="s">
        <v>90</v>
      </c>
      <c r="AY682" s="18" t="s">
        <v>138</v>
      </c>
      <c r="BE682" s="194">
        <f>IF(N682="základní",J682,0)</f>
        <v>0</v>
      </c>
      <c r="BF682" s="194">
        <f>IF(N682="snížená",J682,0)</f>
        <v>0</v>
      </c>
      <c r="BG682" s="194">
        <f>IF(N682="zákl. přenesená",J682,0)</f>
        <v>0</v>
      </c>
      <c r="BH682" s="194">
        <f>IF(N682="sníž. přenesená",J682,0)</f>
        <v>0</v>
      </c>
      <c r="BI682" s="194">
        <f>IF(N682="nulová",J682,0)</f>
        <v>0</v>
      </c>
      <c r="BJ682" s="18" t="s">
        <v>19</v>
      </c>
      <c r="BK682" s="194">
        <f>ROUND(I682*H682,2)</f>
        <v>0</v>
      </c>
      <c r="BL682" s="18" t="s">
        <v>238</v>
      </c>
      <c r="BM682" s="193" t="s">
        <v>708</v>
      </c>
    </row>
    <row r="683" spans="1:65" s="12" customFormat="1" ht="22.9" customHeight="1">
      <c r="B683" s="168"/>
      <c r="C683" s="169"/>
      <c r="D683" s="170" t="s">
        <v>80</v>
      </c>
      <c r="E683" s="181" t="s">
        <v>709</v>
      </c>
      <c r="F683" s="181" t="s">
        <v>710</v>
      </c>
      <c r="G683" s="169"/>
      <c r="H683" s="169"/>
      <c r="I683" s="169"/>
      <c r="J683" s="182">
        <f>BK683</f>
        <v>0</v>
      </c>
      <c r="K683" s="169"/>
      <c r="L683" s="173"/>
      <c r="M683" s="174"/>
      <c r="N683" s="175"/>
      <c r="O683" s="175"/>
      <c r="P683" s="176">
        <f>SUM(P684:P706)</f>
        <v>20.407719999999998</v>
      </c>
      <c r="Q683" s="175"/>
      <c r="R683" s="176">
        <f>SUM(R684:R706)</f>
        <v>0.49933360000000004</v>
      </c>
      <c r="S683" s="175"/>
      <c r="T683" s="177">
        <f>SUM(T684:T706)</f>
        <v>4.5741500000000004</v>
      </c>
      <c r="AR683" s="178" t="s">
        <v>90</v>
      </c>
      <c r="AT683" s="179" t="s">
        <v>80</v>
      </c>
      <c r="AU683" s="179" t="s">
        <v>19</v>
      </c>
      <c r="AY683" s="178" t="s">
        <v>138</v>
      </c>
      <c r="BK683" s="180">
        <f>SUM(BK684:BK706)</f>
        <v>0</v>
      </c>
    </row>
    <row r="684" spans="1:65" s="2" customFormat="1" ht="21.75" customHeight="1">
      <c r="A684" s="32"/>
      <c r="B684" s="33"/>
      <c r="C684" s="183" t="s">
        <v>711</v>
      </c>
      <c r="D684" s="183" t="s">
        <v>140</v>
      </c>
      <c r="E684" s="184" t="s">
        <v>712</v>
      </c>
      <c r="F684" s="185" t="s">
        <v>713</v>
      </c>
      <c r="G684" s="186" t="s">
        <v>143</v>
      </c>
      <c r="H684" s="187">
        <v>46.674999999999997</v>
      </c>
      <c r="I684" s="188"/>
      <c r="J684" s="188">
        <f>ROUND(I684*H684,2)</f>
        <v>0</v>
      </c>
      <c r="K684" s="185" t="s">
        <v>144</v>
      </c>
      <c r="L684" s="37"/>
      <c r="M684" s="189" t="s">
        <v>1</v>
      </c>
      <c r="N684" s="190" t="s">
        <v>46</v>
      </c>
      <c r="O684" s="191">
        <v>0.08</v>
      </c>
      <c r="P684" s="191">
        <f>O684*H684</f>
        <v>3.734</v>
      </c>
      <c r="Q684" s="191">
        <v>0</v>
      </c>
      <c r="R684" s="191">
        <f>Q684*H684</f>
        <v>0</v>
      </c>
      <c r="S684" s="191">
        <v>1.4E-2</v>
      </c>
      <c r="T684" s="192">
        <f>S684*H684</f>
        <v>0.65344999999999998</v>
      </c>
      <c r="U684" s="32"/>
      <c r="V684" s="32"/>
      <c r="W684" s="32"/>
      <c r="X684" s="32"/>
      <c r="Y684" s="32"/>
      <c r="Z684" s="32"/>
      <c r="AA684" s="32"/>
      <c r="AB684" s="32"/>
      <c r="AC684" s="32"/>
      <c r="AD684" s="32"/>
      <c r="AE684" s="32"/>
      <c r="AR684" s="193" t="s">
        <v>238</v>
      </c>
      <c r="AT684" s="193" t="s">
        <v>140</v>
      </c>
      <c r="AU684" s="193" t="s">
        <v>90</v>
      </c>
      <c r="AY684" s="18" t="s">
        <v>138</v>
      </c>
      <c r="BE684" s="194">
        <f>IF(N684="základní",J684,0)</f>
        <v>0</v>
      </c>
      <c r="BF684" s="194">
        <f>IF(N684="snížená",J684,0)</f>
        <v>0</v>
      </c>
      <c r="BG684" s="194">
        <f>IF(N684="zákl. přenesená",J684,0)</f>
        <v>0</v>
      </c>
      <c r="BH684" s="194">
        <f>IF(N684="sníž. přenesená",J684,0)</f>
        <v>0</v>
      </c>
      <c r="BI684" s="194">
        <f>IF(N684="nulová",J684,0)</f>
        <v>0</v>
      </c>
      <c r="BJ684" s="18" t="s">
        <v>19</v>
      </c>
      <c r="BK684" s="194">
        <f>ROUND(I684*H684,2)</f>
        <v>0</v>
      </c>
      <c r="BL684" s="18" t="s">
        <v>238</v>
      </c>
      <c r="BM684" s="193" t="s">
        <v>714</v>
      </c>
    </row>
    <row r="685" spans="1:65" s="13" customFormat="1">
      <c r="B685" s="195"/>
      <c r="C685" s="196"/>
      <c r="D685" s="197" t="s">
        <v>147</v>
      </c>
      <c r="E685" s="198" t="s">
        <v>1</v>
      </c>
      <c r="F685" s="199" t="s">
        <v>715</v>
      </c>
      <c r="G685" s="196"/>
      <c r="H685" s="198" t="s">
        <v>1</v>
      </c>
      <c r="I685" s="196"/>
      <c r="J685" s="196"/>
      <c r="K685" s="196"/>
      <c r="L685" s="200"/>
      <c r="M685" s="201"/>
      <c r="N685" s="202"/>
      <c r="O685" s="202"/>
      <c r="P685" s="202"/>
      <c r="Q685" s="202"/>
      <c r="R685" s="202"/>
      <c r="S685" s="202"/>
      <c r="T685" s="203"/>
      <c r="AT685" s="204" t="s">
        <v>147</v>
      </c>
      <c r="AU685" s="204" t="s">
        <v>90</v>
      </c>
      <c r="AV685" s="13" t="s">
        <v>19</v>
      </c>
      <c r="AW685" s="13" t="s">
        <v>36</v>
      </c>
      <c r="AX685" s="13" t="s">
        <v>81</v>
      </c>
      <c r="AY685" s="204" t="s">
        <v>138</v>
      </c>
    </row>
    <row r="686" spans="1:65" s="14" customFormat="1">
      <c r="B686" s="205"/>
      <c r="C686" s="206"/>
      <c r="D686" s="197" t="s">
        <v>147</v>
      </c>
      <c r="E686" s="207" t="s">
        <v>1</v>
      </c>
      <c r="F686" s="208" t="s">
        <v>716</v>
      </c>
      <c r="G686" s="206"/>
      <c r="H686" s="209">
        <v>46.674999999999997</v>
      </c>
      <c r="I686" s="206"/>
      <c r="J686" s="206"/>
      <c r="K686" s="206"/>
      <c r="L686" s="210"/>
      <c r="M686" s="211"/>
      <c r="N686" s="212"/>
      <c r="O686" s="212"/>
      <c r="P686" s="212"/>
      <c r="Q686" s="212"/>
      <c r="R686" s="212"/>
      <c r="S686" s="212"/>
      <c r="T686" s="213"/>
      <c r="AT686" s="214" t="s">
        <v>147</v>
      </c>
      <c r="AU686" s="214" t="s">
        <v>90</v>
      </c>
      <c r="AV686" s="14" t="s">
        <v>90</v>
      </c>
      <c r="AW686" s="14" t="s">
        <v>36</v>
      </c>
      <c r="AX686" s="14" t="s">
        <v>19</v>
      </c>
      <c r="AY686" s="214" t="s">
        <v>138</v>
      </c>
    </row>
    <row r="687" spans="1:65" s="2" customFormat="1" ht="24">
      <c r="A687" s="32"/>
      <c r="B687" s="33"/>
      <c r="C687" s="183" t="s">
        <v>717</v>
      </c>
      <c r="D687" s="183" t="s">
        <v>140</v>
      </c>
      <c r="E687" s="184" t="s">
        <v>718</v>
      </c>
      <c r="F687" s="185" t="s">
        <v>719</v>
      </c>
      <c r="G687" s="186" t="s">
        <v>143</v>
      </c>
      <c r="H687" s="187">
        <v>46.674999999999997</v>
      </c>
      <c r="I687" s="188"/>
      <c r="J687" s="188">
        <f>ROUND(I687*H687,2)</f>
        <v>0</v>
      </c>
      <c r="K687" s="185" t="s">
        <v>144</v>
      </c>
      <c r="L687" s="37"/>
      <c r="M687" s="189" t="s">
        <v>1</v>
      </c>
      <c r="N687" s="190" t="s">
        <v>46</v>
      </c>
      <c r="O687" s="191">
        <v>7.6999999999999999E-2</v>
      </c>
      <c r="P687" s="191">
        <f>O687*H687</f>
        <v>3.5939749999999999</v>
      </c>
      <c r="Q687" s="191">
        <v>0</v>
      </c>
      <c r="R687" s="191">
        <f>Q687*H687</f>
        <v>0</v>
      </c>
      <c r="S687" s="191">
        <v>8.4000000000000005E-2</v>
      </c>
      <c r="T687" s="192">
        <f>S687*H687</f>
        <v>3.9207000000000001</v>
      </c>
      <c r="U687" s="32"/>
      <c r="V687" s="32"/>
      <c r="W687" s="32"/>
      <c r="X687" s="32"/>
      <c r="Y687" s="32"/>
      <c r="Z687" s="32"/>
      <c r="AA687" s="32"/>
      <c r="AB687" s="32"/>
      <c r="AC687" s="32"/>
      <c r="AD687" s="32"/>
      <c r="AE687" s="32"/>
      <c r="AR687" s="193" t="s">
        <v>238</v>
      </c>
      <c r="AT687" s="193" t="s">
        <v>140</v>
      </c>
      <c r="AU687" s="193" t="s">
        <v>90</v>
      </c>
      <c r="AY687" s="18" t="s">
        <v>138</v>
      </c>
      <c r="BE687" s="194">
        <f>IF(N687="základní",J687,0)</f>
        <v>0</v>
      </c>
      <c r="BF687" s="194">
        <f>IF(N687="snížená",J687,0)</f>
        <v>0</v>
      </c>
      <c r="BG687" s="194">
        <f>IF(N687="zákl. přenesená",J687,0)</f>
        <v>0</v>
      </c>
      <c r="BH687" s="194">
        <f>IF(N687="sníž. přenesená",J687,0)</f>
        <v>0</v>
      </c>
      <c r="BI687" s="194">
        <f>IF(N687="nulová",J687,0)</f>
        <v>0</v>
      </c>
      <c r="BJ687" s="18" t="s">
        <v>19</v>
      </c>
      <c r="BK687" s="194">
        <f>ROUND(I687*H687,2)</f>
        <v>0</v>
      </c>
      <c r="BL687" s="18" t="s">
        <v>238</v>
      </c>
      <c r="BM687" s="193" t="s">
        <v>720</v>
      </c>
    </row>
    <row r="688" spans="1:65" s="2" customFormat="1" ht="24">
      <c r="A688" s="32"/>
      <c r="B688" s="33"/>
      <c r="C688" s="183" t="s">
        <v>721</v>
      </c>
      <c r="D688" s="183" t="s">
        <v>140</v>
      </c>
      <c r="E688" s="184" t="s">
        <v>722</v>
      </c>
      <c r="F688" s="185" t="s">
        <v>723</v>
      </c>
      <c r="G688" s="186" t="s">
        <v>143</v>
      </c>
      <c r="H688" s="187">
        <v>46.674999999999997</v>
      </c>
      <c r="I688" s="188"/>
      <c r="J688" s="188">
        <f>ROUND(I688*H688,2)</f>
        <v>0</v>
      </c>
      <c r="K688" s="185" t="s">
        <v>144</v>
      </c>
      <c r="L688" s="37"/>
      <c r="M688" s="189" t="s">
        <v>1</v>
      </c>
      <c r="N688" s="190" t="s">
        <v>46</v>
      </c>
      <c r="O688" s="191">
        <v>4.8000000000000001E-2</v>
      </c>
      <c r="P688" s="191">
        <f>O688*H688</f>
        <v>2.2403999999999997</v>
      </c>
      <c r="Q688" s="191">
        <v>0</v>
      </c>
      <c r="R688" s="191">
        <f>Q688*H688</f>
        <v>0</v>
      </c>
      <c r="S688" s="191">
        <v>0</v>
      </c>
      <c r="T688" s="192">
        <f>S688*H688</f>
        <v>0</v>
      </c>
      <c r="U688" s="32"/>
      <c r="V688" s="32"/>
      <c r="W688" s="32"/>
      <c r="X688" s="32"/>
      <c r="Y688" s="32"/>
      <c r="Z688" s="32"/>
      <c r="AA688" s="32"/>
      <c r="AB688" s="32"/>
      <c r="AC688" s="32"/>
      <c r="AD688" s="32"/>
      <c r="AE688" s="32"/>
      <c r="AR688" s="193" t="s">
        <v>238</v>
      </c>
      <c r="AT688" s="193" t="s">
        <v>140</v>
      </c>
      <c r="AU688" s="193" t="s">
        <v>90</v>
      </c>
      <c r="AY688" s="18" t="s">
        <v>138</v>
      </c>
      <c r="BE688" s="194">
        <f>IF(N688="základní",J688,0)</f>
        <v>0</v>
      </c>
      <c r="BF688" s="194">
        <f>IF(N688="snížená",J688,0)</f>
        <v>0</v>
      </c>
      <c r="BG688" s="194">
        <f>IF(N688="zákl. přenesená",J688,0)</f>
        <v>0</v>
      </c>
      <c r="BH688" s="194">
        <f>IF(N688="sníž. přenesená",J688,0)</f>
        <v>0</v>
      </c>
      <c r="BI688" s="194">
        <f>IF(N688="nulová",J688,0)</f>
        <v>0</v>
      </c>
      <c r="BJ688" s="18" t="s">
        <v>19</v>
      </c>
      <c r="BK688" s="194">
        <f>ROUND(I688*H688,2)</f>
        <v>0</v>
      </c>
      <c r="BL688" s="18" t="s">
        <v>238</v>
      </c>
      <c r="BM688" s="193" t="s">
        <v>724</v>
      </c>
    </row>
    <row r="689" spans="1:65" s="13" customFormat="1">
      <c r="B689" s="195"/>
      <c r="C689" s="196"/>
      <c r="D689" s="197" t="s">
        <v>147</v>
      </c>
      <c r="E689" s="198" t="s">
        <v>1</v>
      </c>
      <c r="F689" s="199" t="s">
        <v>715</v>
      </c>
      <c r="G689" s="196"/>
      <c r="H689" s="198" t="s">
        <v>1</v>
      </c>
      <c r="I689" s="196"/>
      <c r="J689" s="196"/>
      <c r="K689" s="196"/>
      <c r="L689" s="200"/>
      <c r="M689" s="201"/>
      <c r="N689" s="202"/>
      <c r="O689" s="202"/>
      <c r="P689" s="202"/>
      <c r="Q689" s="202"/>
      <c r="R689" s="202"/>
      <c r="S689" s="202"/>
      <c r="T689" s="203"/>
      <c r="AT689" s="204" t="s">
        <v>147</v>
      </c>
      <c r="AU689" s="204" t="s">
        <v>90</v>
      </c>
      <c r="AV689" s="13" t="s">
        <v>19</v>
      </c>
      <c r="AW689" s="13" t="s">
        <v>36</v>
      </c>
      <c r="AX689" s="13" t="s">
        <v>81</v>
      </c>
      <c r="AY689" s="204" t="s">
        <v>138</v>
      </c>
    </row>
    <row r="690" spans="1:65" s="14" customFormat="1">
      <c r="B690" s="205"/>
      <c r="C690" s="206"/>
      <c r="D690" s="197" t="s">
        <v>147</v>
      </c>
      <c r="E690" s="207" t="s">
        <v>1</v>
      </c>
      <c r="F690" s="208" t="s">
        <v>716</v>
      </c>
      <c r="G690" s="206"/>
      <c r="H690" s="209">
        <v>46.674999999999997</v>
      </c>
      <c r="I690" s="206"/>
      <c r="J690" s="206"/>
      <c r="K690" s="206"/>
      <c r="L690" s="210"/>
      <c r="M690" s="211"/>
      <c r="N690" s="212"/>
      <c r="O690" s="212"/>
      <c r="P690" s="212"/>
      <c r="Q690" s="212"/>
      <c r="R690" s="212"/>
      <c r="S690" s="212"/>
      <c r="T690" s="213"/>
      <c r="AT690" s="214" t="s">
        <v>147</v>
      </c>
      <c r="AU690" s="214" t="s">
        <v>90</v>
      </c>
      <c r="AV690" s="14" t="s">
        <v>90</v>
      </c>
      <c r="AW690" s="14" t="s">
        <v>36</v>
      </c>
      <c r="AX690" s="14" t="s">
        <v>19</v>
      </c>
      <c r="AY690" s="214" t="s">
        <v>138</v>
      </c>
    </row>
    <row r="691" spans="1:65" s="2" customFormat="1" ht="16.5" customHeight="1">
      <c r="A691" s="32"/>
      <c r="B691" s="33"/>
      <c r="C691" s="225" t="s">
        <v>725</v>
      </c>
      <c r="D691" s="225" t="s">
        <v>201</v>
      </c>
      <c r="E691" s="226" t="s">
        <v>726</v>
      </c>
      <c r="F691" s="227" t="s">
        <v>727</v>
      </c>
      <c r="G691" s="228" t="s">
        <v>193</v>
      </c>
      <c r="H691" s="229">
        <v>7.0000000000000007E-2</v>
      </c>
      <c r="I691" s="230"/>
      <c r="J691" s="230">
        <f>ROUND(I691*H691,2)</f>
        <v>0</v>
      </c>
      <c r="K691" s="227" t="s">
        <v>144</v>
      </c>
      <c r="L691" s="231"/>
      <c r="M691" s="232" t="s">
        <v>1</v>
      </c>
      <c r="N691" s="233" t="s">
        <v>46</v>
      </c>
      <c r="O691" s="191">
        <v>0</v>
      </c>
      <c r="P691" s="191">
        <f>O691*H691</f>
        <v>0</v>
      </c>
      <c r="Q691" s="191">
        <v>1</v>
      </c>
      <c r="R691" s="191">
        <f>Q691*H691</f>
        <v>7.0000000000000007E-2</v>
      </c>
      <c r="S691" s="191">
        <v>0</v>
      </c>
      <c r="T691" s="192">
        <f>S691*H691</f>
        <v>0</v>
      </c>
      <c r="U691" s="32"/>
      <c r="V691" s="32"/>
      <c r="W691" s="32"/>
      <c r="X691" s="32"/>
      <c r="Y691" s="32"/>
      <c r="Z691" s="32"/>
      <c r="AA691" s="32"/>
      <c r="AB691" s="32"/>
      <c r="AC691" s="32"/>
      <c r="AD691" s="32"/>
      <c r="AE691" s="32"/>
      <c r="AR691" s="193" t="s">
        <v>326</v>
      </c>
      <c r="AT691" s="193" t="s">
        <v>201</v>
      </c>
      <c r="AU691" s="193" t="s">
        <v>90</v>
      </c>
      <c r="AY691" s="18" t="s">
        <v>138</v>
      </c>
      <c r="BE691" s="194">
        <f>IF(N691="základní",J691,0)</f>
        <v>0</v>
      </c>
      <c r="BF691" s="194">
        <f>IF(N691="snížená",J691,0)</f>
        <v>0</v>
      </c>
      <c r="BG691" s="194">
        <f>IF(N691="zákl. přenesená",J691,0)</f>
        <v>0</v>
      </c>
      <c r="BH691" s="194">
        <f>IF(N691="sníž. přenesená",J691,0)</f>
        <v>0</v>
      </c>
      <c r="BI691" s="194">
        <f>IF(N691="nulová",J691,0)</f>
        <v>0</v>
      </c>
      <c r="BJ691" s="18" t="s">
        <v>19</v>
      </c>
      <c r="BK691" s="194">
        <f>ROUND(I691*H691,2)</f>
        <v>0</v>
      </c>
      <c r="BL691" s="18" t="s">
        <v>238</v>
      </c>
      <c r="BM691" s="193" t="s">
        <v>728</v>
      </c>
    </row>
    <row r="692" spans="1:65" s="14" customFormat="1">
      <c r="B692" s="205"/>
      <c r="C692" s="206"/>
      <c r="D692" s="197" t="s">
        <v>147</v>
      </c>
      <c r="E692" s="206"/>
      <c r="F692" s="208" t="s">
        <v>729</v>
      </c>
      <c r="G692" s="206"/>
      <c r="H692" s="209">
        <v>7.0000000000000007E-2</v>
      </c>
      <c r="I692" s="206"/>
      <c r="J692" s="206"/>
      <c r="K692" s="206"/>
      <c r="L692" s="210"/>
      <c r="M692" s="211"/>
      <c r="N692" s="212"/>
      <c r="O692" s="212"/>
      <c r="P692" s="212"/>
      <c r="Q692" s="212"/>
      <c r="R692" s="212"/>
      <c r="S692" s="212"/>
      <c r="T692" s="213"/>
      <c r="AT692" s="214" t="s">
        <v>147</v>
      </c>
      <c r="AU692" s="214" t="s">
        <v>90</v>
      </c>
      <c r="AV692" s="14" t="s">
        <v>90</v>
      </c>
      <c r="AW692" s="14" t="s">
        <v>4</v>
      </c>
      <c r="AX692" s="14" t="s">
        <v>19</v>
      </c>
      <c r="AY692" s="214" t="s">
        <v>138</v>
      </c>
    </row>
    <row r="693" spans="1:65" s="2" customFormat="1" ht="24">
      <c r="A693" s="32"/>
      <c r="B693" s="33"/>
      <c r="C693" s="183" t="s">
        <v>730</v>
      </c>
      <c r="D693" s="183" t="s">
        <v>140</v>
      </c>
      <c r="E693" s="184" t="s">
        <v>731</v>
      </c>
      <c r="F693" s="185" t="s">
        <v>732</v>
      </c>
      <c r="G693" s="186" t="s">
        <v>143</v>
      </c>
      <c r="H693" s="187">
        <v>60.555</v>
      </c>
      <c r="I693" s="188"/>
      <c r="J693" s="188">
        <f>ROUND(I693*H693,2)</f>
        <v>0</v>
      </c>
      <c r="K693" s="185" t="s">
        <v>144</v>
      </c>
      <c r="L693" s="37"/>
      <c r="M693" s="189" t="s">
        <v>1</v>
      </c>
      <c r="N693" s="190" t="s">
        <v>46</v>
      </c>
      <c r="O693" s="191">
        <v>0.17899999999999999</v>
      </c>
      <c r="P693" s="191">
        <f>O693*H693</f>
        <v>10.839345</v>
      </c>
      <c r="Q693" s="191">
        <v>8.8000000000000003E-4</v>
      </c>
      <c r="R693" s="191">
        <f>Q693*H693</f>
        <v>5.32884E-2</v>
      </c>
      <c r="S693" s="191">
        <v>0</v>
      </c>
      <c r="T693" s="192">
        <f>S693*H693</f>
        <v>0</v>
      </c>
      <c r="U693" s="32"/>
      <c r="V693" s="32"/>
      <c r="W693" s="32"/>
      <c r="X693" s="32"/>
      <c r="Y693" s="32"/>
      <c r="Z693" s="32"/>
      <c r="AA693" s="32"/>
      <c r="AB693" s="32"/>
      <c r="AC693" s="32"/>
      <c r="AD693" s="32"/>
      <c r="AE693" s="32"/>
      <c r="AR693" s="193" t="s">
        <v>238</v>
      </c>
      <c r="AT693" s="193" t="s">
        <v>140</v>
      </c>
      <c r="AU693" s="193" t="s">
        <v>90</v>
      </c>
      <c r="AY693" s="18" t="s">
        <v>138</v>
      </c>
      <c r="BE693" s="194">
        <f>IF(N693="základní",J693,0)</f>
        <v>0</v>
      </c>
      <c r="BF693" s="194">
        <f>IF(N693="snížená",J693,0)</f>
        <v>0</v>
      </c>
      <c r="BG693" s="194">
        <f>IF(N693="zákl. přenesená",J693,0)</f>
        <v>0</v>
      </c>
      <c r="BH693" s="194">
        <f>IF(N693="sníž. přenesená",J693,0)</f>
        <v>0</v>
      </c>
      <c r="BI693" s="194">
        <f>IF(N693="nulová",J693,0)</f>
        <v>0</v>
      </c>
      <c r="BJ693" s="18" t="s">
        <v>19</v>
      </c>
      <c r="BK693" s="194">
        <f>ROUND(I693*H693,2)</f>
        <v>0</v>
      </c>
      <c r="BL693" s="18" t="s">
        <v>238</v>
      </c>
      <c r="BM693" s="193" t="s">
        <v>733</v>
      </c>
    </row>
    <row r="694" spans="1:65" s="13" customFormat="1">
      <c r="B694" s="195"/>
      <c r="C694" s="196"/>
      <c r="D694" s="197" t="s">
        <v>147</v>
      </c>
      <c r="E694" s="198" t="s">
        <v>1</v>
      </c>
      <c r="F694" s="199" t="s">
        <v>715</v>
      </c>
      <c r="G694" s="196"/>
      <c r="H694" s="198" t="s">
        <v>1</v>
      </c>
      <c r="I694" s="196"/>
      <c r="J694" s="196"/>
      <c r="K694" s="196"/>
      <c r="L694" s="200"/>
      <c r="M694" s="201"/>
      <c r="N694" s="202"/>
      <c r="O694" s="202"/>
      <c r="P694" s="202"/>
      <c r="Q694" s="202"/>
      <c r="R694" s="202"/>
      <c r="S694" s="202"/>
      <c r="T694" s="203"/>
      <c r="AT694" s="204" t="s">
        <v>147</v>
      </c>
      <c r="AU694" s="204" t="s">
        <v>90</v>
      </c>
      <c r="AV694" s="13" t="s">
        <v>19</v>
      </c>
      <c r="AW694" s="13" t="s">
        <v>36</v>
      </c>
      <c r="AX694" s="13" t="s">
        <v>81</v>
      </c>
      <c r="AY694" s="204" t="s">
        <v>138</v>
      </c>
    </row>
    <row r="695" spans="1:65" s="14" customFormat="1">
      <c r="B695" s="205"/>
      <c r="C695" s="206"/>
      <c r="D695" s="197" t="s">
        <v>147</v>
      </c>
      <c r="E695" s="207" t="s">
        <v>1</v>
      </c>
      <c r="F695" s="208" t="s">
        <v>716</v>
      </c>
      <c r="G695" s="206"/>
      <c r="H695" s="209">
        <v>46.674999999999997</v>
      </c>
      <c r="I695" s="206"/>
      <c r="J695" s="206"/>
      <c r="K695" s="206"/>
      <c r="L695" s="210"/>
      <c r="M695" s="211"/>
      <c r="N695" s="212"/>
      <c r="O695" s="212"/>
      <c r="P695" s="212"/>
      <c r="Q695" s="212"/>
      <c r="R695" s="212"/>
      <c r="S695" s="212"/>
      <c r="T695" s="213"/>
      <c r="AT695" s="214" t="s">
        <v>147</v>
      </c>
      <c r="AU695" s="214" t="s">
        <v>90</v>
      </c>
      <c r="AV695" s="14" t="s">
        <v>90</v>
      </c>
      <c r="AW695" s="14" t="s">
        <v>36</v>
      </c>
      <c r="AX695" s="14" t="s">
        <v>81</v>
      </c>
      <c r="AY695" s="214" t="s">
        <v>138</v>
      </c>
    </row>
    <row r="696" spans="1:65" s="14" customFormat="1">
      <c r="B696" s="205"/>
      <c r="C696" s="206"/>
      <c r="D696" s="197" t="s">
        <v>147</v>
      </c>
      <c r="E696" s="207" t="s">
        <v>1</v>
      </c>
      <c r="F696" s="208" t="s">
        <v>734</v>
      </c>
      <c r="G696" s="206"/>
      <c r="H696" s="209">
        <v>8.3279999999999994</v>
      </c>
      <c r="I696" s="206"/>
      <c r="J696" s="206"/>
      <c r="K696" s="206"/>
      <c r="L696" s="210"/>
      <c r="M696" s="211"/>
      <c r="N696" s="212"/>
      <c r="O696" s="212"/>
      <c r="P696" s="212"/>
      <c r="Q696" s="212"/>
      <c r="R696" s="212"/>
      <c r="S696" s="212"/>
      <c r="T696" s="213"/>
      <c r="AT696" s="214" t="s">
        <v>147</v>
      </c>
      <c r="AU696" s="214" t="s">
        <v>90</v>
      </c>
      <c r="AV696" s="14" t="s">
        <v>90</v>
      </c>
      <c r="AW696" s="14" t="s">
        <v>36</v>
      </c>
      <c r="AX696" s="14" t="s">
        <v>81</v>
      </c>
      <c r="AY696" s="214" t="s">
        <v>138</v>
      </c>
    </row>
    <row r="697" spans="1:65" s="14" customFormat="1">
      <c r="B697" s="205"/>
      <c r="C697" s="206"/>
      <c r="D697" s="197" t="s">
        <v>147</v>
      </c>
      <c r="E697" s="207" t="s">
        <v>1</v>
      </c>
      <c r="F697" s="208" t="s">
        <v>735</v>
      </c>
      <c r="G697" s="206"/>
      <c r="H697" s="209">
        <v>5.5519999999999996</v>
      </c>
      <c r="I697" s="206"/>
      <c r="J697" s="206"/>
      <c r="K697" s="206"/>
      <c r="L697" s="210"/>
      <c r="M697" s="211"/>
      <c r="N697" s="212"/>
      <c r="O697" s="212"/>
      <c r="P697" s="212"/>
      <c r="Q697" s="212"/>
      <c r="R697" s="212"/>
      <c r="S697" s="212"/>
      <c r="T697" s="213"/>
      <c r="AT697" s="214" t="s">
        <v>147</v>
      </c>
      <c r="AU697" s="214" t="s">
        <v>90</v>
      </c>
      <c r="AV697" s="14" t="s">
        <v>90</v>
      </c>
      <c r="AW697" s="14" t="s">
        <v>36</v>
      </c>
      <c r="AX697" s="14" t="s">
        <v>81</v>
      </c>
      <c r="AY697" s="214" t="s">
        <v>138</v>
      </c>
    </row>
    <row r="698" spans="1:65" s="15" customFormat="1">
      <c r="B698" s="215"/>
      <c r="C698" s="216"/>
      <c r="D698" s="197" t="s">
        <v>147</v>
      </c>
      <c r="E698" s="217" t="s">
        <v>1</v>
      </c>
      <c r="F698" s="218" t="s">
        <v>156</v>
      </c>
      <c r="G698" s="216"/>
      <c r="H698" s="219">
        <v>60.555</v>
      </c>
      <c r="I698" s="216"/>
      <c r="J698" s="216"/>
      <c r="K698" s="216"/>
      <c r="L698" s="220"/>
      <c r="M698" s="221"/>
      <c r="N698" s="222"/>
      <c r="O698" s="222"/>
      <c r="P698" s="222"/>
      <c r="Q698" s="222"/>
      <c r="R698" s="222"/>
      <c r="S698" s="222"/>
      <c r="T698" s="223"/>
      <c r="AT698" s="224" t="s">
        <v>147</v>
      </c>
      <c r="AU698" s="224" t="s">
        <v>90</v>
      </c>
      <c r="AV698" s="15" t="s">
        <v>145</v>
      </c>
      <c r="AW698" s="15" t="s">
        <v>36</v>
      </c>
      <c r="AX698" s="15" t="s">
        <v>19</v>
      </c>
      <c r="AY698" s="224" t="s">
        <v>138</v>
      </c>
    </row>
    <row r="699" spans="1:65" s="2" customFormat="1" ht="36">
      <c r="A699" s="32"/>
      <c r="B699" s="33"/>
      <c r="C699" s="225" t="s">
        <v>736</v>
      </c>
      <c r="D699" s="225" t="s">
        <v>201</v>
      </c>
      <c r="E699" s="226" t="s">
        <v>737</v>
      </c>
      <c r="F699" s="227" t="s">
        <v>738</v>
      </c>
      <c r="G699" s="228" t="s">
        <v>143</v>
      </c>
      <c r="H699" s="229">
        <v>69.638000000000005</v>
      </c>
      <c r="I699" s="230"/>
      <c r="J699" s="230">
        <f>ROUND(I699*H699,2)</f>
        <v>0</v>
      </c>
      <c r="K699" s="227" t="s">
        <v>144</v>
      </c>
      <c r="L699" s="231"/>
      <c r="M699" s="232" t="s">
        <v>1</v>
      </c>
      <c r="N699" s="233" t="s">
        <v>46</v>
      </c>
      <c r="O699" s="191">
        <v>0</v>
      </c>
      <c r="P699" s="191">
        <f>O699*H699</f>
        <v>0</v>
      </c>
      <c r="Q699" s="191">
        <v>5.4000000000000003E-3</v>
      </c>
      <c r="R699" s="191">
        <f>Q699*H699</f>
        <v>0.37604520000000002</v>
      </c>
      <c r="S699" s="191">
        <v>0</v>
      </c>
      <c r="T699" s="192">
        <f>S699*H699</f>
        <v>0</v>
      </c>
      <c r="U699" s="32"/>
      <c r="V699" s="32"/>
      <c r="W699" s="32"/>
      <c r="X699" s="32"/>
      <c r="Y699" s="32"/>
      <c r="Z699" s="32"/>
      <c r="AA699" s="32"/>
      <c r="AB699" s="32"/>
      <c r="AC699" s="32"/>
      <c r="AD699" s="32"/>
      <c r="AE699" s="32"/>
      <c r="AR699" s="193" t="s">
        <v>326</v>
      </c>
      <c r="AT699" s="193" t="s">
        <v>201</v>
      </c>
      <c r="AU699" s="193" t="s">
        <v>90</v>
      </c>
      <c r="AY699" s="18" t="s">
        <v>138</v>
      </c>
      <c r="BE699" s="194">
        <f>IF(N699="základní",J699,0)</f>
        <v>0</v>
      </c>
      <c r="BF699" s="194">
        <f>IF(N699="snížená",J699,0)</f>
        <v>0</v>
      </c>
      <c r="BG699" s="194">
        <f>IF(N699="zákl. přenesená",J699,0)</f>
        <v>0</v>
      </c>
      <c r="BH699" s="194">
        <f>IF(N699="sníž. přenesená",J699,0)</f>
        <v>0</v>
      </c>
      <c r="BI699" s="194">
        <f>IF(N699="nulová",J699,0)</f>
        <v>0</v>
      </c>
      <c r="BJ699" s="18" t="s">
        <v>19</v>
      </c>
      <c r="BK699" s="194">
        <f>ROUND(I699*H699,2)</f>
        <v>0</v>
      </c>
      <c r="BL699" s="18" t="s">
        <v>238</v>
      </c>
      <c r="BM699" s="193" t="s">
        <v>739</v>
      </c>
    </row>
    <row r="700" spans="1:65" s="13" customFormat="1">
      <c r="B700" s="195"/>
      <c r="C700" s="196"/>
      <c r="D700" s="197" t="s">
        <v>147</v>
      </c>
      <c r="E700" s="198" t="s">
        <v>1</v>
      </c>
      <c r="F700" s="199" t="s">
        <v>715</v>
      </c>
      <c r="G700" s="196"/>
      <c r="H700" s="198" t="s">
        <v>1</v>
      </c>
      <c r="I700" s="196"/>
      <c r="J700" s="196"/>
      <c r="K700" s="196"/>
      <c r="L700" s="200"/>
      <c r="M700" s="201"/>
      <c r="N700" s="202"/>
      <c r="O700" s="202"/>
      <c r="P700" s="202"/>
      <c r="Q700" s="202"/>
      <c r="R700" s="202"/>
      <c r="S700" s="202"/>
      <c r="T700" s="203"/>
      <c r="AT700" s="204" t="s">
        <v>147</v>
      </c>
      <c r="AU700" s="204" t="s">
        <v>90</v>
      </c>
      <c r="AV700" s="13" t="s">
        <v>19</v>
      </c>
      <c r="AW700" s="13" t="s">
        <v>36</v>
      </c>
      <c r="AX700" s="13" t="s">
        <v>81</v>
      </c>
      <c r="AY700" s="204" t="s">
        <v>138</v>
      </c>
    </row>
    <row r="701" spans="1:65" s="14" customFormat="1">
      <c r="B701" s="205"/>
      <c r="C701" s="206"/>
      <c r="D701" s="197" t="s">
        <v>147</v>
      </c>
      <c r="E701" s="207" t="s">
        <v>1</v>
      </c>
      <c r="F701" s="208" t="s">
        <v>716</v>
      </c>
      <c r="G701" s="206"/>
      <c r="H701" s="209">
        <v>46.674999999999997</v>
      </c>
      <c r="I701" s="206"/>
      <c r="J701" s="206"/>
      <c r="K701" s="206"/>
      <c r="L701" s="210"/>
      <c r="M701" s="211"/>
      <c r="N701" s="212"/>
      <c r="O701" s="212"/>
      <c r="P701" s="212"/>
      <c r="Q701" s="212"/>
      <c r="R701" s="212"/>
      <c r="S701" s="212"/>
      <c r="T701" s="213"/>
      <c r="AT701" s="214" t="s">
        <v>147</v>
      </c>
      <c r="AU701" s="214" t="s">
        <v>90</v>
      </c>
      <c r="AV701" s="14" t="s">
        <v>90</v>
      </c>
      <c r="AW701" s="14" t="s">
        <v>36</v>
      </c>
      <c r="AX701" s="14" t="s">
        <v>81</v>
      </c>
      <c r="AY701" s="214" t="s">
        <v>138</v>
      </c>
    </row>
    <row r="702" spans="1:65" s="14" customFormat="1">
      <c r="B702" s="205"/>
      <c r="C702" s="206"/>
      <c r="D702" s="197" t="s">
        <v>147</v>
      </c>
      <c r="E702" s="207" t="s">
        <v>1</v>
      </c>
      <c r="F702" s="208" t="s">
        <v>734</v>
      </c>
      <c r="G702" s="206"/>
      <c r="H702" s="209">
        <v>8.3279999999999994</v>
      </c>
      <c r="I702" s="206"/>
      <c r="J702" s="206"/>
      <c r="K702" s="206"/>
      <c r="L702" s="210"/>
      <c r="M702" s="211"/>
      <c r="N702" s="212"/>
      <c r="O702" s="212"/>
      <c r="P702" s="212"/>
      <c r="Q702" s="212"/>
      <c r="R702" s="212"/>
      <c r="S702" s="212"/>
      <c r="T702" s="213"/>
      <c r="AT702" s="214" t="s">
        <v>147</v>
      </c>
      <c r="AU702" s="214" t="s">
        <v>90</v>
      </c>
      <c r="AV702" s="14" t="s">
        <v>90</v>
      </c>
      <c r="AW702" s="14" t="s">
        <v>36</v>
      </c>
      <c r="AX702" s="14" t="s">
        <v>81</v>
      </c>
      <c r="AY702" s="214" t="s">
        <v>138</v>
      </c>
    </row>
    <row r="703" spans="1:65" s="14" customFormat="1">
      <c r="B703" s="205"/>
      <c r="C703" s="206"/>
      <c r="D703" s="197" t="s">
        <v>147</v>
      </c>
      <c r="E703" s="207" t="s">
        <v>1</v>
      </c>
      <c r="F703" s="208" t="s">
        <v>735</v>
      </c>
      <c r="G703" s="206"/>
      <c r="H703" s="209">
        <v>5.5519999999999996</v>
      </c>
      <c r="I703" s="206"/>
      <c r="J703" s="206"/>
      <c r="K703" s="206"/>
      <c r="L703" s="210"/>
      <c r="M703" s="211"/>
      <c r="N703" s="212"/>
      <c r="O703" s="212"/>
      <c r="P703" s="212"/>
      <c r="Q703" s="212"/>
      <c r="R703" s="212"/>
      <c r="S703" s="212"/>
      <c r="T703" s="213"/>
      <c r="AT703" s="214" t="s">
        <v>147</v>
      </c>
      <c r="AU703" s="214" t="s">
        <v>90</v>
      </c>
      <c r="AV703" s="14" t="s">
        <v>90</v>
      </c>
      <c r="AW703" s="14" t="s">
        <v>36</v>
      </c>
      <c r="AX703" s="14" t="s">
        <v>81</v>
      </c>
      <c r="AY703" s="214" t="s">
        <v>138</v>
      </c>
    </row>
    <row r="704" spans="1:65" s="15" customFormat="1">
      <c r="B704" s="215"/>
      <c r="C704" s="216"/>
      <c r="D704" s="197" t="s">
        <v>147</v>
      </c>
      <c r="E704" s="217" t="s">
        <v>1</v>
      </c>
      <c r="F704" s="218" t="s">
        <v>156</v>
      </c>
      <c r="G704" s="216"/>
      <c r="H704" s="219">
        <v>60.555</v>
      </c>
      <c r="I704" s="216"/>
      <c r="J704" s="216"/>
      <c r="K704" s="216"/>
      <c r="L704" s="220"/>
      <c r="M704" s="221"/>
      <c r="N704" s="222"/>
      <c r="O704" s="222"/>
      <c r="P704" s="222"/>
      <c r="Q704" s="222"/>
      <c r="R704" s="222"/>
      <c r="S704" s="222"/>
      <c r="T704" s="223"/>
      <c r="AT704" s="224" t="s">
        <v>147</v>
      </c>
      <c r="AU704" s="224" t="s">
        <v>90</v>
      </c>
      <c r="AV704" s="15" t="s">
        <v>145</v>
      </c>
      <c r="AW704" s="15" t="s">
        <v>36</v>
      </c>
      <c r="AX704" s="15" t="s">
        <v>19</v>
      </c>
      <c r="AY704" s="224" t="s">
        <v>138</v>
      </c>
    </row>
    <row r="705" spans="1:65" s="14" customFormat="1">
      <c r="B705" s="205"/>
      <c r="C705" s="206"/>
      <c r="D705" s="197" t="s">
        <v>147</v>
      </c>
      <c r="E705" s="206"/>
      <c r="F705" s="208" t="s">
        <v>740</v>
      </c>
      <c r="G705" s="206"/>
      <c r="H705" s="209">
        <v>69.638000000000005</v>
      </c>
      <c r="I705" s="206"/>
      <c r="J705" s="206"/>
      <c r="K705" s="206"/>
      <c r="L705" s="210"/>
      <c r="M705" s="211"/>
      <c r="N705" s="212"/>
      <c r="O705" s="212"/>
      <c r="P705" s="212"/>
      <c r="Q705" s="212"/>
      <c r="R705" s="212"/>
      <c r="S705" s="212"/>
      <c r="T705" s="213"/>
      <c r="AT705" s="214" t="s">
        <v>147</v>
      </c>
      <c r="AU705" s="214" t="s">
        <v>90</v>
      </c>
      <c r="AV705" s="14" t="s">
        <v>90</v>
      </c>
      <c r="AW705" s="14" t="s">
        <v>4</v>
      </c>
      <c r="AX705" s="14" t="s">
        <v>19</v>
      </c>
      <c r="AY705" s="214" t="s">
        <v>138</v>
      </c>
    </row>
    <row r="706" spans="1:65" s="2" customFormat="1" ht="24">
      <c r="A706" s="32"/>
      <c r="B706" s="33"/>
      <c r="C706" s="183" t="s">
        <v>741</v>
      </c>
      <c r="D706" s="183" t="s">
        <v>140</v>
      </c>
      <c r="E706" s="184" t="s">
        <v>742</v>
      </c>
      <c r="F706" s="185" t="s">
        <v>743</v>
      </c>
      <c r="G706" s="186" t="s">
        <v>707</v>
      </c>
      <c r="H706" s="187">
        <v>1896.145</v>
      </c>
      <c r="I706" s="188"/>
      <c r="J706" s="188">
        <f>ROUND(I706*H706,2)</f>
        <v>0</v>
      </c>
      <c r="K706" s="185" t="s">
        <v>144</v>
      </c>
      <c r="L706" s="37"/>
      <c r="M706" s="189" t="s">
        <v>1</v>
      </c>
      <c r="N706" s="190" t="s">
        <v>46</v>
      </c>
      <c r="O706" s="191">
        <v>0</v>
      </c>
      <c r="P706" s="191">
        <f>O706*H706</f>
        <v>0</v>
      </c>
      <c r="Q706" s="191">
        <v>0</v>
      </c>
      <c r="R706" s="191">
        <f>Q706*H706</f>
        <v>0</v>
      </c>
      <c r="S706" s="191">
        <v>0</v>
      </c>
      <c r="T706" s="192">
        <f>S706*H706</f>
        <v>0</v>
      </c>
      <c r="U706" s="32"/>
      <c r="V706" s="32"/>
      <c r="W706" s="32"/>
      <c r="X706" s="32"/>
      <c r="Y706" s="32"/>
      <c r="Z706" s="32"/>
      <c r="AA706" s="32"/>
      <c r="AB706" s="32"/>
      <c r="AC706" s="32"/>
      <c r="AD706" s="32"/>
      <c r="AE706" s="32"/>
      <c r="AR706" s="193" t="s">
        <v>238</v>
      </c>
      <c r="AT706" s="193" t="s">
        <v>140</v>
      </c>
      <c r="AU706" s="193" t="s">
        <v>90</v>
      </c>
      <c r="AY706" s="18" t="s">
        <v>138</v>
      </c>
      <c r="BE706" s="194">
        <f>IF(N706="základní",J706,0)</f>
        <v>0</v>
      </c>
      <c r="BF706" s="194">
        <f>IF(N706="snížená",J706,0)</f>
        <v>0</v>
      </c>
      <c r="BG706" s="194">
        <f>IF(N706="zákl. přenesená",J706,0)</f>
        <v>0</v>
      </c>
      <c r="BH706" s="194">
        <f>IF(N706="sníž. přenesená",J706,0)</f>
        <v>0</v>
      </c>
      <c r="BI706" s="194">
        <f>IF(N706="nulová",J706,0)</f>
        <v>0</v>
      </c>
      <c r="BJ706" s="18" t="s">
        <v>19</v>
      </c>
      <c r="BK706" s="194">
        <f>ROUND(I706*H706,2)</f>
        <v>0</v>
      </c>
      <c r="BL706" s="18" t="s">
        <v>238</v>
      </c>
      <c r="BM706" s="193" t="s">
        <v>744</v>
      </c>
    </row>
    <row r="707" spans="1:65" s="12" customFormat="1" ht="22.9" customHeight="1">
      <c r="B707" s="168"/>
      <c r="C707" s="169"/>
      <c r="D707" s="170" t="s">
        <v>80</v>
      </c>
      <c r="E707" s="181" t="s">
        <v>745</v>
      </c>
      <c r="F707" s="181" t="s">
        <v>746</v>
      </c>
      <c r="G707" s="169"/>
      <c r="H707" s="169"/>
      <c r="I707" s="169"/>
      <c r="J707" s="182">
        <f>BK707</f>
        <v>0</v>
      </c>
      <c r="K707" s="169"/>
      <c r="L707" s="173"/>
      <c r="M707" s="174"/>
      <c r="N707" s="175"/>
      <c r="O707" s="175"/>
      <c r="P707" s="176">
        <f>SUM(P708:P718)</f>
        <v>5.9265679999999996</v>
      </c>
      <c r="Q707" s="175"/>
      <c r="R707" s="176">
        <f>SUM(R708:R718)</f>
        <v>0.2426808</v>
      </c>
      <c r="S707" s="175"/>
      <c r="T707" s="177">
        <f>SUM(T708:T718)</f>
        <v>0</v>
      </c>
      <c r="AR707" s="178" t="s">
        <v>90</v>
      </c>
      <c r="AT707" s="179" t="s">
        <v>80</v>
      </c>
      <c r="AU707" s="179" t="s">
        <v>19</v>
      </c>
      <c r="AY707" s="178" t="s">
        <v>138</v>
      </c>
      <c r="BK707" s="180">
        <f>SUM(BK708:BK718)</f>
        <v>0</v>
      </c>
    </row>
    <row r="708" spans="1:65" s="2" customFormat="1" ht="24">
      <c r="A708" s="32"/>
      <c r="B708" s="33"/>
      <c r="C708" s="183" t="s">
        <v>747</v>
      </c>
      <c r="D708" s="183" t="s">
        <v>140</v>
      </c>
      <c r="E708" s="184" t="s">
        <v>748</v>
      </c>
      <c r="F708" s="185" t="s">
        <v>749</v>
      </c>
      <c r="G708" s="186" t="s">
        <v>143</v>
      </c>
      <c r="H708" s="187">
        <v>28.088000000000001</v>
      </c>
      <c r="I708" s="188"/>
      <c r="J708" s="188">
        <f>ROUND(I708*H708,2)</f>
        <v>0</v>
      </c>
      <c r="K708" s="185" t="s">
        <v>144</v>
      </c>
      <c r="L708" s="37"/>
      <c r="M708" s="189" t="s">
        <v>1</v>
      </c>
      <c r="N708" s="190" t="s">
        <v>46</v>
      </c>
      <c r="O708" s="191">
        <v>0.21099999999999999</v>
      </c>
      <c r="P708" s="191">
        <f>O708*H708</f>
        <v>5.9265679999999996</v>
      </c>
      <c r="Q708" s="191">
        <v>6.0000000000000001E-3</v>
      </c>
      <c r="R708" s="191">
        <f>Q708*H708</f>
        <v>0.16852800000000001</v>
      </c>
      <c r="S708" s="191">
        <v>0</v>
      </c>
      <c r="T708" s="192">
        <f>S708*H708</f>
        <v>0</v>
      </c>
      <c r="U708" s="32"/>
      <c r="V708" s="32"/>
      <c r="W708" s="32"/>
      <c r="X708" s="32"/>
      <c r="Y708" s="32"/>
      <c r="Z708" s="32"/>
      <c r="AA708" s="32"/>
      <c r="AB708" s="32"/>
      <c r="AC708" s="32"/>
      <c r="AD708" s="32"/>
      <c r="AE708" s="32"/>
      <c r="AR708" s="193" t="s">
        <v>238</v>
      </c>
      <c r="AT708" s="193" t="s">
        <v>140</v>
      </c>
      <c r="AU708" s="193" t="s">
        <v>90</v>
      </c>
      <c r="AY708" s="18" t="s">
        <v>138</v>
      </c>
      <c r="BE708" s="194">
        <f>IF(N708="základní",J708,0)</f>
        <v>0</v>
      </c>
      <c r="BF708" s="194">
        <f>IF(N708="snížená",J708,0)</f>
        <v>0</v>
      </c>
      <c r="BG708" s="194">
        <f>IF(N708="zákl. přenesená",J708,0)</f>
        <v>0</v>
      </c>
      <c r="BH708" s="194">
        <f>IF(N708="sníž. přenesená",J708,0)</f>
        <v>0</v>
      </c>
      <c r="BI708" s="194">
        <f>IF(N708="nulová",J708,0)</f>
        <v>0</v>
      </c>
      <c r="BJ708" s="18" t="s">
        <v>19</v>
      </c>
      <c r="BK708" s="194">
        <f>ROUND(I708*H708,2)</f>
        <v>0</v>
      </c>
      <c r="BL708" s="18" t="s">
        <v>238</v>
      </c>
      <c r="BM708" s="193" t="s">
        <v>750</v>
      </c>
    </row>
    <row r="709" spans="1:65" s="13" customFormat="1">
      <c r="B709" s="195"/>
      <c r="C709" s="196"/>
      <c r="D709" s="197" t="s">
        <v>147</v>
      </c>
      <c r="E709" s="198" t="s">
        <v>1</v>
      </c>
      <c r="F709" s="199" t="s">
        <v>751</v>
      </c>
      <c r="G709" s="196"/>
      <c r="H709" s="198" t="s">
        <v>1</v>
      </c>
      <c r="I709" s="196"/>
      <c r="J709" s="196"/>
      <c r="K709" s="196"/>
      <c r="L709" s="200"/>
      <c r="M709" s="201"/>
      <c r="N709" s="202"/>
      <c r="O709" s="202"/>
      <c r="P709" s="202"/>
      <c r="Q709" s="202"/>
      <c r="R709" s="202"/>
      <c r="S709" s="202"/>
      <c r="T709" s="203"/>
      <c r="AT709" s="204" t="s">
        <v>147</v>
      </c>
      <c r="AU709" s="204" t="s">
        <v>90</v>
      </c>
      <c r="AV709" s="13" t="s">
        <v>19</v>
      </c>
      <c r="AW709" s="13" t="s">
        <v>36</v>
      </c>
      <c r="AX709" s="13" t="s">
        <v>81</v>
      </c>
      <c r="AY709" s="204" t="s">
        <v>138</v>
      </c>
    </row>
    <row r="710" spans="1:65" s="14" customFormat="1" ht="22.5">
      <c r="B710" s="205"/>
      <c r="C710" s="206"/>
      <c r="D710" s="197" t="s">
        <v>147</v>
      </c>
      <c r="E710" s="207" t="s">
        <v>1</v>
      </c>
      <c r="F710" s="208" t="s">
        <v>149</v>
      </c>
      <c r="G710" s="206"/>
      <c r="H710" s="209">
        <v>11</v>
      </c>
      <c r="I710" s="206"/>
      <c r="J710" s="206"/>
      <c r="K710" s="206"/>
      <c r="L710" s="210"/>
      <c r="M710" s="211"/>
      <c r="N710" s="212"/>
      <c r="O710" s="212"/>
      <c r="P710" s="212"/>
      <c r="Q710" s="212"/>
      <c r="R710" s="212"/>
      <c r="S710" s="212"/>
      <c r="T710" s="213"/>
      <c r="AT710" s="214" t="s">
        <v>147</v>
      </c>
      <c r="AU710" s="214" t="s">
        <v>90</v>
      </c>
      <c r="AV710" s="14" t="s">
        <v>90</v>
      </c>
      <c r="AW710" s="14" t="s">
        <v>36</v>
      </c>
      <c r="AX710" s="14" t="s">
        <v>81</v>
      </c>
      <c r="AY710" s="214" t="s">
        <v>138</v>
      </c>
    </row>
    <row r="711" spans="1:65" s="14" customFormat="1">
      <c r="B711" s="205"/>
      <c r="C711" s="206"/>
      <c r="D711" s="197" t="s">
        <v>147</v>
      </c>
      <c r="E711" s="207" t="s">
        <v>1</v>
      </c>
      <c r="F711" s="208" t="s">
        <v>697</v>
      </c>
      <c r="G711" s="206"/>
      <c r="H711" s="209">
        <v>17.088000000000001</v>
      </c>
      <c r="I711" s="206"/>
      <c r="J711" s="206"/>
      <c r="K711" s="206"/>
      <c r="L711" s="210"/>
      <c r="M711" s="211"/>
      <c r="N711" s="212"/>
      <c r="O711" s="212"/>
      <c r="P711" s="212"/>
      <c r="Q711" s="212"/>
      <c r="R711" s="212"/>
      <c r="S711" s="212"/>
      <c r="T711" s="213"/>
      <c r="AT711" s="214" t="s">
        <v>147</v>
      </c>
      <c r="AU711" s="214" t="s">
        <v>90</v>
      </c>
      <c r="AV711" s="14" t="s">
        <v>90</v>
      </c>
      <c r="AW711" s="14" t="s">
        <v>36</v>
      </c>
      <c r="AX711" s="14" t="s">
        <v>81</v>
      </c>
      <c r="AY711" s="214" t="s">
        <v>138</v>
      </c>
    </row>
    <row r="712" spans="1:65" s="15" customFormat="1">
      <c r="B712" s="215"/>
      <c r="C712" s="216"/>
      <c r="D712" s="197" t="s">
        <v>147</v>
      </c>
      <c r="E712" s="217" t="s">
        <v>1</v>
      </c>
      <c r="F712" s="218" t="s">
        <v>156</v>
      </c>
      <c r="G712" s="216"/>
      <c r="H712" s="219">
        <v>28.088000000000001</v>
      </c>
      <c r="I712" s="216"/>
      <c r="J712" s="216"/>
      <c r="K712" s="216"/>
      <c r="L712" s="220"/>
      <c r="M712" s="221"/>
      <c r="N712" s="222"/>
      <c r="O712" s="222"/>
      <c r="P712" s="222"/>
      <c r="Q712" s="222"/>
      <c r="R712" s="222"/>
      <c r="S712" s="222"/>
      <c r="T712" s="223"/>
      <c r="AT712" s="224" t="s">
        <v>147</v>
      </c>
      <c r="AU712" s="224" t="s">
        <v>90</v>
      </c>
      <c r="AV712" s="15" t="s">
        <v>145</v>
      </c>
      <c r="AW712" s="15" t="s">
        <v>36</v>
      </c>
      <c r="AX712" s="15" t="s">
        <v>19</v>
      </c>
      <c r="AY712" s="224" t="s">
        <v>138</v>
      </c>
    </row>
    <row r="713" spans="1:65" s="2" customFormat="1" ht="24">
      <c r="A713" s="32"/>
      <c r="B713" s="33"/>
      <c r="C713" s="225" t="s">
        <v>752</v>
      </c>
      <c r="D713" s="225" t="s">
        <v>201</v>
      </c>
      <c r="E713" s="226" t="s">
        <v>753</v>
      </c>
      <c r="F713" s="227" t="s">
        <v>754</v>
      </c>
      <c r="G713" s="228" t="s">
        <v>143</v>
      </c>
      <c r="H713" s="229">
        <v>30.896999999999998</v>
      </c>
      <c r="I713" s="230"/>
      <c r="J713" s="230">
        <f>ROUND(I713*H713,2)</f>
        <v>0</v>
      </c>
      <c r="K713" s="227" t="s">
        <v>144</v>
      </c>
      <c r="L713" s="231"/>
      <c r="M713" s="232" t="s">
        <v>1</v>
      </c>
      <c r="N713" s="233" t="s">
        <v>46</v>
      </c>
      <c r="O713" s="191">
        <v>0</v>
      </c>
      <c r="P713" s="191">
        <f>O713*H713</f>
        <v>0</v>
      </c>
      <c r="Q713" s="191">
        <v>2.3999999999999998E-3</v>
      </c>
      <c r="R713" s="191">
        <f>Q713*H713</f>
        <v>7.4152799999999991E-2</v>
      </c>
      <c r="S713" s="191">
        <v>0</v>
      </c>
      <c r="T713" s="192">
        <f>S713*H713</f>
        <v>0</v>
      </c>
      <c r="U713" s="32"/>
      <c r="V713" s="32"/>
      <c r="W713" s="32"/>
      <c r="X713" s="32"/>
      <c r="Y713" s="32"/>
      <c r="Z713" s="32"/>
      <c r="AA713" s="32"/>
      <c r="AB713" s="32"/>
      <c r="AC713" s="32"/>
      <c r="AD713" s="32"/>
      <c r="AE713" s="32"/>
      <c r="AR713" s="193" t="s">
        <v>326</v>
      </c>
      <c r="AT713" s="193" t="s">
        <v>201</v>
      </c>
      <c r="AU713" s="193" t="s">
        <v>90</v>
      </c>
      <c r="AY713" s="18" t="s">
        <v>138</v>
      </c>
      <c r="BE713" s="194">
        <f>IF(N713="základní",J713,0)</f>
        <v>0</v>
      </c>
      <c r="BF713" s="194">
        <f>IF(N713="snížená",J713,0)</f>
        <v>0</v>
      </c>
      <c r="BG713" s="194">
        <f>IF(N713="zákl. přenesená",J713,0)</f>
        <v>0</v>
      </c>
      <c r="BH713" s="194">
        <f>IF(N713="sníž. přenesená",J713,0)</f>
        <v>0</v>
      </c>
      <c r="BI713" s="194">
        <f>IF(N713="nulová",J713,0)</f>
        <v>0</v>
      </c>
      <c r="BJ713" s="18" t="s">
        <v>19</v>
      </c>
      <c r="BK713" s="194">
        <f>ROUND(I713*H713,2)</f>
        <v>0</v>
      </c>
      <c r="BL713" s="18" t="s">
        <v>238</v>
      </c>
      <c r="BM713" s="193" t="s">
        <v>755</v>
      </c>
    </row>
    <row r="714" spans="1:65" s="14" customFormat="1" ht="22.5">
      <c r="B714" s="205"/>
      <c r="C714" s="206"/>
      <c r="D714" s="197" t="s">
        <v>147</v>
      </c>
      <c r="E714" s="207" t="s">
        <v>1</v>
      </c>
      <c r="F714" s="208" t="s">
        <v>149</v>
      </c>
      <c r="G714" s="206"/>
      <c r="H714" s="209">
        <v>11</v>
      </c>
      <c r="I714" s="206"/>
      <c r="J714" s="206"/>
      <c r="K714" s="206"/>
      <c r="L714" s="210"/>
      <c r="M714" s="211"/>
      <c r="N714" s="212"/>
      <c r="O714" s="212"/>
      <c r="P714" s="212"/>
      <c r="Q714" s="212"/>
      <c r="R714" s="212"/>
      <c r="S714" s="212"/>
      <c r="T714" s="213"/>
      <c r="AT714" s="214" t="s">
        <v>147</v>
      </c>
      <c r="AU714" s="214" t="s">
        <v>90</v>
      </c>
      <c r="AV714" s="14" t="s">
        <v>90</v>
      </c>
      <c r="AW714" s="14" t="s">
        <v>36</v>
      </c>
      <c r="AX714" s="14" t="s">
        <v>81</v>
      </c>
      <c r="AY714" s="214" t="s">
        <v>138</v>
      </c>
    </row>
    <row r="715" spans="1:65" s="14" customFormat="1">
      <c r="B715" s="205"/>
      <c r="C715" s="206"/>
      <c r="D715" s="197" t="s">
        <v>147</v>
      </c>
      <c r="E715" s="207" t="s">
        <v>1</v>
      </c>
      <c r="F715" s="208" t="s">
        <v>697</v>
      </c>
      <c r="G715" s="206"/>
      <c r="H715" s="209">
        <v>17.088000000000001</v>
      </c>
      <c r="I715" s="206"/>
      <c r="J715" s="206"/>
      <c r="K715" s="206"/>
      <c r="L715" s="210"/>
      <c r="M715" s="211"/>
      <c r="N715" s="212"/>
      <c r="O715" s="212"/>
      <c r="P715" s="212"/>
      <c r="Q715" s="212"/>
      <c r="R715" s="212"/>
      <c r="S715" s="212"/>
      <c r="T715" s="213"/>
      <c r="AT715" s="214" t="s">
        <v>147</v>
      </c>
      <c r="AU715" s="214" t="s">
        <v>90</v>
      </c>
      <c r="AV715" s="14" t="s">
        <v>90</v>
      </c>
      <c r="AW715" s="14" t="s">
        <v>36</v>
      </c>
      <c r="AX715" s="14" t="s">
        <v>81</v>
      </c>
      <c r="AY715" s="214" t="s">
        <v>138</v>
      </c>
    </row>
    <row r="716" spans="1:65" s="15" customFormat="1">
      <c r="B716" s="215"/>
      <c r="C716" s="216"/>
      <c r="D716" s="197" t="s">
        <v>147</v>
      </c>
      <c r="E716" s="217" t="s">
        <v>1</v>
      </c>
      <c r="F716" s="218" t="s">
        <v>156</v>
      </c>
      <c r="G716" s="216"/>
      <c r="H716" s="219">
        <v>28.088000000000001</v>
      </c>
      <c r="I716" s="216"/>
      <c r="J716" s="216"/>
      <c r="K716" s="216"/>
      <c r="L716" s="220"/>
      <c r="M716" s="221"/>
      <c r="N716" s="222"/>
      <c r="O716" s="222"/>
      <c r="P716" s="222"/>
      <c r="Q716" s="222"/>
      <c r="R716" s="222"/>
      <c r="S716" s="222"/>
      <c r="T716" s="223"/>
      <c r="AT716" s="224" t="s">
        <v>147</v>
      </c>
      <c r="AU716" s="224" t="s">
        <v>90</v>
      </c>
      <c r="AV716" s="15" t="s">
        <v>145</v>
      </c>
      <c r="AW716" s="15" t="s">
        <v>36</v>
      </c>
      <c r="AX716" s="15" t="s">
        <v>19</v>
      </c>
      <c r="AY716" s="224" t="s">
        <v>138</v>
      </c>
    </row>
    <row r="717" spans="1:65" s="14" customFormat="1">
      <c r="B717" s="205"/>
      <c r="C717" s="206"/>
      <c r="D717" s="197" t="s">
        <v>147</v>
      </c>
      <c r="E717" s="206"/>
      <c r="F717" s="208" t="s">
        <v>756</v>
      </c>
      <c r="G717" s="206"/>
      <c r="H717" s="209">
        <v>30.896999999999998</v>
      </c>
      <c r="I717" s="206"/>
      <c r="J717" s="206"/>
      <c r="K717" s="206"/>
      <c r="L717" s="210"/>
      <c r="M717" s="211"/>
      <c r="N717" s="212"/>
      <c r="O717" s="212"/>
      <c r="P717" s="212"/>
      <c r="Q717" s="212"/>
      <c r="R717" s="212"/>
      <c r="S717" s="212"/>
      <c r="T717" s="213"/>
      <c r="AT717" s="214" t="s">
        <v>147</v>
      </c>
      <c r="AU717" s="214" t="s">
        <v>90</v>
      </c>
      <c r="AV717" s="14" t="s">
        <v>90</v>
      </c>
      <c r="AW717" s="14" t="s">
        <v>4</v>
      </c>
      <c r="AX717" s="14" t="s">
        <v>19</v>
      </c>
      <c r="AY717" s="214" t="s">
        <v>138</v>
      </c>
    </row>
    <row r="718" spans="1:65" s="2" customFormat="1" ht="24">
      <c r="A718" s="32"/>
      <c r="B718" s="33"/>
      <c r="C718" s="183" t="s">
        <v>757</v>
      </c>
      <c r="D718" s="183" t="s">
        <v>140</v>
      </c>
      <c r="E718" s="184" t="s">
        <v>758</v>
      </c>
      <c r="F718" s="185" t="s">
        <v>759</v>
      </c>
      <c r="G718" s="186" t="s">
        <v>707</v>
      </c>
      <c r="H718" s="187">
        <v>118.08199999999999</v>
      </c>
      <c r="I718" s="188"/>
      <c r="J718" s="188">
        <f>ROUND(I718*H718,2)</f>
        <v>0</v>
      </c>
      <c r="K718" s="185" t="s">
        <v>144</v>
      </c>
      <c r="L718" s="37"/>
      <c r="M718" s="189" t="s">
        <v>1</v>
      </c>
      <c r="N718" s="190" t="s">
        <v>46</v>
      </c>
      <c r="O718" s="191">
        <v>0</v>
      </c>
      <c r="P718" s="191">
        <f>O718*H718</f>
        <v>0</v>
      </c>
      <c r="Q718" s="191">
        <v>0</v>
      </c>
      <c r="R718" s="191">
        <f>Q718*H718</f>
        <v>0</v>
      </c>
      <c r="S718" s="191">
        <v>0</v>
      </c>
      <c r="T718" s="192">
        <f>S718*H718</f>
        <v>0</v>
      </c>
      <c r="U718" s="32"/>
      <c r="V718" s="32"/>
      <c r="W718" s="32"/>
      <c r="X718" s="32"/>
      <c r="Y718" s="32"/>
      <c r="Z718" s="32"/>
      <c r="AA718" s="32"/>
      <c r="AB718" s="32"/>
      <c r="AC718" s="32"/>
      <c r="AD718" s="32"/>
      <c r="AE718" s="32"/>
      <c r="AR718" s="193" t="s">
        <v>238</v>
      </c>
      <c r="AT718" s="193" t="s">
        <v>140</v>
      </c>
      <c r="AU718" s="193" t="s">
        <v>90</v>
      </c>
      <c r="AY718" s="18" t="s">
        <v>138</v>
      </c>
      <c r="BE718" s="194">
        <f>IF(N718="základní",J718,0)</f>
        <v>0</v>
      </c>
      <c r="BF718" s="194">
        <f>IF(N718="snížená",J718,0)</f>
        <v>0</v>
      </c>
      <c r="BG718" s="194">
        <f>IF(N718="zákl. přenesená",J718,0)</f>
        <v>0</v>
      </c>
      <c r="BH718" s="194">
        <f>IF(N718="sníž. přenesená",J718,0)</f>
        <v>0</v>
      </c>
      <c r="BI718" s="194">
        <f>IF(N718="nulová",J718,0)</f>
        <v>0</v>
      </c>
      <c r="BJ718" s="18" t="s">
        <v>19</v>
      </c>
      <c r="BK718" s="194">
        <f>ROUND(I718*H718,2)</f>
        <v>0</v>
      </c>
      <c r="BL718" s="18" t="s">
        <v>238</v>
      </c>
      <c r="BM718" s="193" t="s">
        <v>760</v>
      </c>
    </row>
    <row r="719" spans="1:65" s="12" customFormat="1" ht="22.9" customHeight="1">
      <c r="B719" s="168"/>
      <c r="C719" s="169"/>
      <c r="D719" s="170" t="s">
        <v>80</v>
      </c>
      <c r="E719" s="181" t="s">
        <v>761</v>
      </c>
      <c r="F719" s="181" t="s">
        <v>762</v>
      </c>
      <c r="G719" s="169"/>
      <c r="H719" s="169"/>
      <c r="I719" s="169"/>
      <c r="J719" s="182">
        <f>BK719</f>
        <v>0</v>
      </c>
      <c r="K719" s="169"/>
      <c r="L719" s="173"/>
      <c r="M719" s="174"/>
      <c r="N719" s="175"/>
      <c r="O719" s="175"/>
      <c r="P719" s="176">
        <f>SUM(P720:P754)</f>
        <v>223.50576799999996</v>
      </c>
      <c r="Q719" s="175"/>
      <c r="R719" s="176">
        <f>SUM(R720:R754)</f>
        <v>0.36799835999999997</v>
      </c>
      <c r="S719" s="175"/>
      <c r="T719" s="177">
        <f>SUM(T720:T754)</f>
        <v>1.1326958</v>
      </c>
      <c r="AR719" s="178" t="s">
        <v>90</v>
      </c>
      <c r="AT719" s="179" t="s">
        <v>80</v>
      </c>
      <c r="AU719" s="179" t="s">
        <v>19</v>
      </c>
      <c r="AY719" s="178" t="s">
        <v>138</v>
      </c>
      <c r="BK719" s="180">
        <f>SUM(BK720:BK754)</f>
        <v>0</v>
      </c>
    </row>
    <row r="720" spans="1:65" s="2" customFormat="1" ht="16.5" customHeight="1">
      <c r="A720" s="32"/>
      <c r="B720" s="33"/>
      <c r="C720" s="183" t="s">
        <v>763</v>
      </c>
      <c r="D720" s="183" t="s">
        <v>140</v>
      </c>
      <c r="E720" s="184" t="s">
        <v>764</v>
      </c>
      <c r="F720" s="185" t="s">
        <v>765</v>
      </c>
      <c r="G720" s="186" t="s">
        <v>227</v>
      </c>
      <c r="H720" s="187">
        <v>267.3</v>
      </c>
      <c r="I720" s="188"/>
      <c r="J720" s="188">
        <f>ROUND(I720*H720,2)</f>
        <v>0</v>
      </c>
      <c r="K720" s="185" t="s">
        <v>144</v>
      </c>
      <c r="L720" s="37"/>
      <c r="M720" s="189" t="s">
        <v>1</v>
      </c>
      <c r="N720" s="190" t="s">
        <v>46</v>
      </c>
      <c r="O720" s="191">
        <v>0.19500000000000001</v>
      </c>
      <c r="P720" s="191">
        <f>O720*H720</f>
        <v>52.123500000000007</v>
      </c>
      <c r="Q720" s="191">
        <v>0</v>
      </c>
      <c r="R720" s="191">
        <f>Q720*H720</f>
        <v>0</v>
      </c>
      <c r="S720" s="191">
        <v>1.67E-3</v>
      </c>
      <c r="T720" s="192">
        <f>S720*H720</f>
        <v>0.44639100000000004</v>
      </c>
      <c r="U720" s="32"/>
      <c r="V720" s="32"/>
      <c r="W720" s="32"/>
      <c r="X720" s="32"/>
      <c r="Y720" s="32"/>
      <c r="Z720" s="32"/>
      <c r="AA720" s="32"/>
      <c r="AB720" s="32"/>
      <c r="AC720" s="32"/>
      <c r="AD720" s="32"/>
      <c r="AE720" s="32"/>
      <c r="AR720" s="193" t="s">
        <v>238</v>
      </c>
      <c r="AT720" s="193" t="s">
        <v>140</v>
      </c>
      <c r="AU720" s="193" t="s">
        <v>90</v>
      </c>
      <c r="AY720" s="18" t="s">
        <v>138</v>
      </c>
      <c r="BE720" s="194">
        <f>IF(N720="základní",J720,0)</f>
        <v>0</v>
      </c>
      <c r="BF720" s="194">
        <f>IF(N720="snížená",J720,0)</f>
        <v>0</v>
      </c>
      <c r="BG720" s="194">
        <f>IF(N720="zákl. přenesená",J720,0)</f>
        <v>0</v>
      </c>
      <c r="BH720" s="194">
        <f>IF(N720="sníž. přenesená",J720,0)</f>
        <v>0</v>
      </c>
      <c r="BI720" s="194">
        <f>IF(N720="nulová",J720,0)</f>
        <v>0</v>
      </c>
      <c r="BJ720" s="18" t="s">
        <v>19</v>
      </c>
      <c r="BK720" s="194">
        <f>ROUND(I720*H720,2)</f>
        <v>0</v>
      </c>
      <c r="BL720" s="18" t="s">
        <v>238</v>
      </c>
      <c r="BM720" s="193" t="s">
        <v>766</v>
      </c>
    </row>
    <row r="721" spans="1:65" s="2" customFormat="1" ht="21.75" customHeight="1">
      <c r="A721" s="32"/>
      <c r="B721" s="33"/>
      <c r="C721" s="183" t="s">
        <v>767</v>
      </c>
      <c r="D721" s="183" t="s">
        <v>140</v>
      </c>
      <c r="E721" s="184" t="s">
        <v>768</v>
      </c>
      <c r="F721" s="185" t="s">
        <v>769</v>
      </c>
      <c r="G721" s="186" t="s">
        <v>227</v>
      </c>
      <c r="H721" s="187">
        <v>307.76</v>
      </c>
      <c r="I721" s="188"/>
      <c r="J721" s="188">
        <f>ROUND(I721*H721,2)</f>
        <v>0</v>
      </c>
      <c r="K721" s="185" t="s">
        <v>144</v>
      </c>
      <c r="L721" s="37"/>
      <c r="M721" s="189" t="s">
        <v>1</v>
      </c>
      <c r="N721" s="190" t="s">
        <v>46</v>
      </c>
      <c r="O721" s="191">
        <v>0.25600000000000001</v>
      </c>
      <c r="P721" s="191">
        <f>O721*H721</f>
        <v>78.786559999999994</v>
      </c>
      <c r="Q721" s="191">
        <v>0</v>
      </c>
      <c r="R721" s="191">
        <f>Q721*H721</f>
        <v>0</v>
      </c>
      <c r="S721" s="191">
        <v>2.2300000000000002E-3</v>
      </c>
      <c r="T721" s="192">
        <f>S721*H721</f>
        <v>0.68630480000000005</v>
      </c>
      <c r="U721" s="32"/>
      <c r="V721" s="32"/>
      <c r="W721" s="32"/>
      <c r="X721" s="32"/>
      <c r="Y721" s="32"/>
      <c r="Z721" s="32"/>
      <c r="AA721" s="32"/>
      <c r="AB721" s="32"/>
      <c r="AC721" s="32"/>
      <c r="AD721" s="32"/>
      <c r="AE721" s="32"/>
      <c r="AR721" s="193" t="s">
        <v>238</v>
      </c>
      <c r="AT721" s="193" t="s">
        <v>140</v>
      </c>
      <c r="AU721" s="193" t="s">
        <v>90</v>
      </c>
      <c r="AY721" s="18" t="s">
        <v>138</v>
      </c>
      <c r="BE721" s="194">
        <f>IF(N721="základní",J721,0)</f>
        <v>0</v>
      </c>
      <c r="BF721" s="194">
        <f>IF(N721="snížená",J721,0)</f>
        <v>0</v>
      </c>
      <c r="BG721" s="194">
        <f>IF(N721="zákl. přenesená",J721,0)</f>
        <v>0</v>
      </c>
      <c r="BH721" s="194">
        <f>IF(N721="sníž. přenesená",J721,0)</f>
        <v>0</v>
      </c>
      <c r="BI721" s="194">
        <f>IF(N721="nulová",J721,0)</f>
        <v>0</v>
      </c>
      <c r="BJ721" s="18" t="s">
        <v>19</v>
      </c>
      <c r="BK721" s="194">
        <f>ROUND(I721*H721,2)</f>
        <v>0</v>
      </c>
      <c r="BL721" s="18" t="s">
        <v>238</v>
      </c>
      <c r="BM721" s="193" t="s">
        <v>770</v>
      </c>
    </row>
    <row r="722" spans="1:65" s="14" customFormat="1">
      <c r="B722" s="205"/>
      <c r="C722" s="206"/>
      <c r="D722" s="197" t="s">
        <v>147</v>
      </c>
      <c r="E722" s="207" t="s">
        <v>1</v>
      </c>
      <c r="F722" s="208" t="s">
        <v>342</v>
      </c>
      <c r="G722" s="206"/>
      <c r="H722" s="209">
        <v>125.74</v>
      </c>
      <c r="I722" s="206"/>
      <c r="J722" s="206"/>
      <c r="K722" s="206"/>
      <c r="L722" s="210"/>
      <c r="M722" s="211"/>
      <c r="N722" s="212"/>
      <c r="O722" s="212"/>
      <c r="P722" s="212"/>
      <c r="Q722" s="212"/>
      <c r="R722" s="212"/>
      <c r="S722" s="212"/>
      <c r="T722" s="213"/>
      <c r="AT722" s="214" t="s">
        <v>147</v>
      </c>
      <c r="AU722" s="214" t="s">
        <v>90</v>
      </c>
      <c r="AV722" s="14" t="s">
        <v>90</v>
      </c>
      <c r="AW722" s="14" t="s">
        <v>36</v>
      </c>
      <c r="AX722" s="14" t="s">
        <v>81</v>
      </c>
      <c r="AY722" s="214" t="s">
        <v>138</v>
      </c>
    </row>
    <row r="723" spans="1:65" s="14" customFormat="1">
      <c r="B723" s="205"/>
      <c r="C723" s="206"/>
      <c r="D723" s="197" t="s">
        <v>147</v>
      </c>
      <c r="E723" s="207" t="s">
        <v>1</v>
      </c>
      <c r="F723" s="208" t="s">
        <v>343</v>
      </c>
      <c r="G723" s="206"/>
      <c r="H723" s="209">
        <v>128.58000000000001</v>
      </c>
      <c r="I723" s="206"/>
      <c r="J723" s="206"/>
      <c r="K723" s="206"/>
      <c r="L723" s="210"/>
      <c r="M723" s="211"/>
      <c r="N723" s="212"/>
      <c r="O723" s="212"/>
      <c r="P723" s="212"/>
      <c r="Q723" s="212"/>
      <c r="R723" s="212"/>
      <c r="S723" s="212"/>
      <c r="T723" s="213"/>
      <c r="AT723" s="214" t="s">
        <v>147</v>
      </c>
      <c r="AU723" s="214" t="s">
        <v>90</v>
      </c>
      <c r="AV723" s="14" t="s">
        <v>90</v>
      </c>
      <c r="AW723" s="14" t="s">
        <v>36</v>
      </c>
      <c r="AX723" s="14" t="s">
        <v>81</v>
      </c>
      <c r="AY723" s="214" t="s">
        <v>138</v>
      </c>
    </row>
    <row r="724" spans="1:65" s="14" customFormat="1" ht="22.5">
      <c r="B724" s="205"/>
      <c r="C724" s="206"/>
      <c r="D724" s="197" t="s">
        <v>147</v>
      </c>
      <c r="E724" s="207" t="s">
        <v>1</v>
      </c>
      <c r="F724" s="208" t="s">
        <v>344</v>
      </c>
      <c r="G724" s="206"/>
      <c r="H724" s="209">
        <v>53.44</v>
      </c>
      <c r="I724" s="206"/>
      <c r="J724" s="206"/>
      <c r="K724" s="206"/>
      <c r="L724" s="210"/>
      <c r="M724" s="211"/>
      <c r="N724" s="212"/>
      <c r="O724" s="212"/>
      <c r="P724" s="212"/>
      <c r="Q724" s="212"/>
      <c r="R724" s="212"/>
      <c r="S724" s="212"/>
      <c r="T724" s="213"/>
      <c r="AT724" s="214" t="s">
        <v>147</v>
      </c>
      <c r="AU724" s="214" t="s">
        <v>90</v>
      </c>
      <c r="AV724" s="14" t="s">
        <v>90</v>
      </c>
      <c r="AW724" s="14" t="s">
        <v>36</v>
      </c>
      <c r="AX724" s="14" t="s">
        <v>81</v>
      </c>
      <c r="AY724" s="214" t="s">
        <v>138</v>
      </c>
    </row>
    <row r="725" spans="1:65" s="15" customFormat="1">
      <c r="B725" s="215"/>
      <c r="C725" s="216"/>
      <c r="D725" s="197" t="s">
        <v>147</v>
      </c>
      <c r="E725" s="217" t="s">
        <v>1</v>
      </c>
      <c r="F725" s="218" t="s">
        <v>156</v>
      </c>
      <c r="G725" s="216"/>
      <c r="H725" s="219">
        <v>307.76</v>
      </c>
      <c r="I725" s="216"/>
      <c r="J725" s="216"/>
      <c r="K725" s="216"/>
      <c r="L725" s="220"/>
      <c r="M725" s="221"/>
      <c r="N725" s="222"/>
      <c r="O725" s="222"/>
      <c r="P725" s="222"/>
      <c r="Q725" s="222"/>
      <c r="R725" s="222"/>
      <c r="S725" s="222"/>
      <c r="T725" s="223"/>
      <c r="AT725" s="224" t="s">
        <v>147</v>
      </c>
      <c r="AU725" s="224" t="s">
        <v>90</v>
      </c>
      <c r="AV725" s="15" t="s">
        <v>145</v>
      </c>
      <c r="AW725" s="15" t="s">
        <v>36</v>
      </c>
      <c r="AX725" s="15" t="s">
        <v>19</v>
      </c>
      <c r="AY725" s="224" t="s">
        <v>138</v>
      </c>
    </row>
    <row r="726" spans="1:65" s="2" customFormat="1" ht="55.5" customHeight="1">
      <c r="A726" s="32"/>
      <c r="B726" s="33"/>
      <c r="C726" s="183" t="s">
        <v>771</v>
      </c>
      <c r="D726" s="183" t="s">
        <v>140</v>
      </c>
      <c r="E726" s="184" t="s">
        <v>772</v>
      </c>
      <c r="F726" s="185" t="s">
        <v>773</v>
      </c>
      <c r="G726" s="186" t="s">
        <v>227</v>
      </c>
      <c r="H726" s="187">
        <v>241.73699999999999</v>
      </c>
      <c r="I726" s="188"/>
      <c r="J726" s="188">
        <f>ROUND(I726*H726,2)</f>
        <v>0</v>
      </c>
      <c r="K726" s="185" t="s">
        <v>1</v>
      </c>
      <c r="L726" s="37"/>
      <c r="M726" s="189" t="s">
        <v>1</v>
      </c>
      <c r="N726" s="190" t="s">
        <v>46</v>
      </c>
      <c r="O726" s="191">
        <v>0.28399999999999997</v>
      </c>
      <c r="P726" s="191">
        <f>O726*H726</f>
        <v>68.653307999999996</v>
      </c>
      <c r="Q726" s="191">
        <v>2.7999999999999998E-4</v>
      </c>
      <c r="R726" s="191">
        <f>Q726*H726</f>
        <v>6.7686359999999987E-2</v>
      </c>
      <c r="S726" s="191">
        <v>0</v>
      </c>
      <c r="T726" s="192">
        <f>S726*H726</f>
        <v>0</v>
      </c>
      <c r="U726" s="32"/>
      <c r="V726" s="32"/>
      <c r="W726" s="32"/>
      <c r="X726" s="32"/>
      <c r="Y726" s="32"/>
      <c r="Z726" s="32"/>
      <c r="AA726" s="32"/>
      <c r="AB726" s="32"/>
      <c r="AC726" s="32"/>
      <c r="AD726" s="32"/>
      <c r="AE726" s="32"/>
      <c r="AR726" s="193" t="s">
        <v>238</v>
      </c>
      <c r="AT726" s="193" t="s">
        <v>140</v>
      </c>
      <c r="AU726" s="193" t="s">
        <v>90</v>
      </c>
      <c r="AY726" s="18" t="s">
        <v>138</v>
      </c>
      <c r="BE726" s="194">
        <f>IF(N726="základní",J726,0)</f>
        <v>0</v>
      </c>
      <c r="BF726" s="194">
        <f>IF(N726="snížená",J726,0)</f>
        <v>0</v>
      </c>
      <c r="BG726" s="194">
        <f>IF(N726="zákl. přenesená",J726,0)</f>
        <v>0</v>
      </c>
      <c r="BH726" s="194">
        <f>IF(N726="sníž. přenesená",J726,0)</f>
        <v>0</v>
      </c>
      <c r="BI726" s="194">
        <f>IF(N726="nulová",J726,0)</f>
        <v>0</v>
      </c>
      <c r="BJ726" s="18" t="s">
        <v>19</v>
      </c>
      <c r="BK726" s="194">
        <f>ROUND(I726*H726,2)</f>
        <v>0</v>
      </c>
      <c r="BL726" s="18" t="s">
        <v>238</v>
      </c>
      <c r="BM726" s="193" t="s">
        <v>774</v>
      </c>
    </row>
    <row r="727" spans="1:65" s="13" customFormat="1" ht="22.5">
      <c r="B727" s="195"/>
      <c r="C727" s="196"/>
      <c r="D727" s="197" t="s">
        <v>147</v>
      </c>
      <c r="E727" s="198" t="s">
        <v>1</v>
      </c>
      <c r="F727" s="199" t="s">
        <v>775</v>
      </c>
      <c r="G727" s="196"/>
      <c r="H727" s="198" t="s">
        <v>1</v>
      </c>
      <c r="I727" s="196"/>
      <c r="J727" s="196"/>
      <c r="K727" s="196"/>
      <c r="L727" s="200"/>
      <c r="M727" s="201"/>
      <c r="N727" s="202"/>
      <c r="O727" s="202"/>
      <c r="P727" s="202"/>
      <c r="Q727" s="202"/>
      <c r="R727" s="202"/>
      <c r="S727" s="202"/>
      <c r="T727" s="203"/>
      <c r="AT727" s="204" t="s">
        <v>147</v>
      </c>
      <c r="AU727" s="204" t="s">
        <v>90</v>
      </c>
      <c r="AV727" s="13" t="s">
        <v>19</v>
      </c>
      <c r="AW727" s="13" t="s">
        <v>36</v>
      </c>
      <c r="AX727" s="13" t="s">
        <v>81</v>
      </c>
      <c r="AY727" s="204" t="s">
        <v>138</v>
      </c>
    </row>
    <row r="728" spans="1:65" s="13" customFormat="1">
      <c r="B728" s="195"/>
      <c r="C728" s="196"/>
      <c r="D728" s="197" t="s">
        <v>147</v>
      </c>
      <c r="E728" s="198" t="s">
        <v>1</v>
      </c>
      <c r="F728" s="199" t="s">
        <v>277</v>
      </c>
      <c r="G728" s="196"/>
      <c r="H728" s="198" t="s">
        <v>1</v>
      </c>
      <c r="I728" s="196"/>
      <c r="J728" s="196"/>
      <c r="K728" s="196"/>
      <c r="L728" s="200"/>
      <c r="M728" s="201"/>
      <c r="N728" s="202"/>
      <c r="O728" s="202"/>
      <c r="P728" s="202"/>
      <c r="Q728" s="202"/>
      <c r="R728" s="202"/>
      <c r="S728" s="202"/>
      <c r="T728" s="203"/>
      <c r="AT728" s="204" t="s">
        <v>147</v>
      </c>
      <c r="AU728" s="204" t="s">
        <v>90</v>
      </c>
      <c r="AV728" s="13" t="s">
        <v>19</v>
      </c>
      <c r="AW728" s="13" t="s">
        <v>36</v>
      </c>
      <c r="AX728" s="13" t="s">
        <v>81</v>
      </c>
      <c r="AY728" s="204" t="s">
        <v>138</v>
      </c>
    </row>
    <row r="729" spans="1:65" s="14" customFormat="1">
      <c r="B729" s="205"/>
      <c r="C729" s="206"/>
      <c r="D729" s="197" t="s">
        <v>147</v>
      </c>
      <c r="E729" s="207" t="s">
        <v>1</v>
      </c>
      <c r="F729" s="208" t="s">
        <v>372</v>
      </c>
      <c r="G729" s="206"/>
      <c r="H729" s="209">
        <v>21.07</v>
      </c>
      <c r="I729" s="206"/>
      <c r="J729" s="206"/>
      <c r="K729" s="206"/>
      <c r="L729" s="210"/>
      <c r="M729" s="211"/>
      <c r="N729" s="212"/>
      <c r="O729" s="212"/>
      <c r="P729" s="212"/>
      <c r="Q729" s="212"/>
      <c r="R729" s="212"/>
      <c r="S729" s="212"/>
      <c r="T729" s="213"/>
      <c r="AT729" s="214" t="s">
        <v>147</v>
      </c>
      <c r="AU729" s="214" t="s">
        <v>90</v>
      </c>
      <c r="AV729" s="14" t="s">
        <v>90</v>
      </c>
      <c r="AW729" s="14" t="s">
        <v>36</v>
      </c>
      <c r="AX729" s="14" t="s">
        <v>81</v>
      </c>
      <c r="AY729" s="214" t="s">
        <v>138</v>
      </c>
    </row>
    <row r="730" spans="1:65" s="14" customFormat="1">
      <c r="B730" s="205"/>
      <c r="C730" s="206"/>
      <c r="D730" s="197" t="s">
        <v>147</v>
      </c>
      <c r="E730" s="207" t="s">
        <v>1</v>
      </c>
      <c r="F730" s="208" t="s">
        <v>373</v>
      </c>
      <c r="G730" s="206"/>
      <c r="H730" s="209">
        <v>7.85</v>
      </c>
      <c r="I730" s="206"/>
      <c r="J730" s="206"/>
      <c r="K730" s="206"/>
      <c r="L730" s="210"/>
      <c r="M730" s="211"/>
      <c r="N730" s="212"/>
      <c r="O730" s="212"/>
      <c r="P730" s="212"/>
      <c r="Q730" s="212"/>
      <c r="R730" s="212"/>
      <c r="S730" s="212"/>
      <c r="T730" s="213"/>
      <c r="AT730" s="214" t="s">
        <v>147</v>
      </c>
      <c r="AU730" s="214" t="s">
        <v>90</v>
      </c>
      <c r="AV730" s="14" t="s">
        <v>90</v>
      </c>
      <c r="AW730" s="14" t="s">
        <v>36</v>
      </c>
      <c r="AX730" s="14" t="s">
        <v>81</v>
      </c>
      <c r="AY730" s="214" t="s">
        <v>138</v>
      </c>
    </row>
    <row r="731" spans="1:65" s="14" customFormat="1">
      <c r="B731" s="205"/>
      <c r="C731" s="206"/>
      <c r="D731" s="197" t="s">
        <v>147</v>
      </c>
      <c r="E731" s="207" t="s">
        <v>1</v>
      </c>
      <c r="F731" s="208" t="s">
        <v>393</v>
      </c>
      <c r="G731" s="206"/>
      <c r="H731" s="209">
        <v>25.87</v>
      </c>
      <c r="I731" s="206"/>
      <c r="J731" s="206"/>
      <c r="K731" s="206"/>
      <c r="L731" s="210"/>
      <c r="M731" s="211"/>
      <c r="N731" s="212"/>
      <c r="O731" s="212"/>
      <c r="P731" s="212"/>
      <c r="Q731" s="212"/>
      <c r="R731" s="212"/>
      <c r="S731" s="212"/>
      <c r="T731" s="213"/>
      <c r="AT731" s="214" t="s">
        <v>147</v>
      </c>
      <c r="AU731" s="214" t="s">
        <v>90</v>
      </c>
      <c r="AV731" s="14" t="s">
        <v>90</v>
      </c>
      <c r="AW731" s="14" t="s">
        <v>36</v>
      </c>
      <c r="AX731" s="14" t="s">
        <v>81</v>
      </c>
      <c r="AY731" s="214" t="s">
        <v>138</v>
      </c>
    </row>
    <row r="732" spans="1:65" s="14" customFormat="1">
      <c r="B732" s="205"/>
      <c r="C732" s="206"/>
      <c r="D732" s="197" t="s">
        <v>147</v>
      </c>
      <c r="E732" s="207" t="s">
        <v>1</v>
      </c>
      <c r="F732" s="208" t="s">
        <v>375</v>
      </c>
      <c r="G732" s="206"/>
      <c r="H732" s="209">
        <v>25.87</v>
      </c>
      <c r="I732" s="206"/>
      <c r="J732" s="206"/>
      <c r="K732" s="206"/>
      <c r="L732" s="210"/>
      <c r="M732" s="211"/>
      <c r="N732" s="212"/>
      <c r="O732" s="212"/>
      <c r="P732" s="212"/>
      <c r="Q732" s="212"/>
      <c r="R732" s="212"/>
      <c r="S732" s="212"/>
      <c r="T732" s="213"/>
      <c r="AT732" s="214" t="s">
        <v>147</v>
      </c>
      <c r="AU732" s="214" t="s">
        <v>90</v>
      </c>
      <c r="AV732" s="14" t="s">
        <v>90</v>
      </c>
      <c r="AW732" s="14" t="s">
        <v>36</v>
      </c>
      <c r="AX732" s="14" t="s">
        <v>81</v>
      </c>
      <c r="AY732" s="214" t="s">
        <v>138</v>
      </c>
    </row>
    <row r="733" spans="1:65" s="16" customFormat="1">
      <c r="B733" s="234"/>
      <c r="C733" s="235"/>
      <c r="D733" s="197" t="s">
        <v>147</v>
      </c>
      <c r="E733" s="236" t="s">
        <v>1</v>
      </c>
      <c r="F733" s="237" t="s">
        <v>283</v>
      </c>
      <c r="G733" s="235"/>
      <c r="H733" s="238">
        <v>80.66</v>
      </c>
      <c r="I733" s="235"/>
      <c r="J733" s="235"/>
      <c r="K733" s="235"/>
      <c r="L733" s="239"/>
      <c r="M733" s="240"/>
      <c r="N733" s="241"/>
      <c r="O733" s="241"/>
      <c r="P733" s="241"/>
      <c r="Q733" s="241"/>
      <c r="R733" s="241"/>
      <c r="S733" s="241"/>
      <c r="T733" s="242"/>
      <c r="AT733" s="243" t="s">
        <v>147</v>
      </c>
      <c r="AU733" s="243" t="s">
        <v>90</v>
      </c>
      <c r="AV733" s="16" t="s">
        <v>157</v>
      </c>
      <c r="AW733" s="16" t="s">
        <v>36</v>
      </c>
      <c r="AX733" s="16" t="s">
        <v>81</v>
      </c>
      <c r="AY733" s="243" t="s">
        <v>138</v>
      </c>
    </row>
    <row r="734" spans="1:65" s="13" customFormat="1">
      <c r="B734" s="195"/>
      <c r="C734" s="196"/>
      <c r="D734" s="197" t="s">
        <v>147</v>
      </c>
      <c r="E734" s="198" t="s">
        <v>1</v>
      </c>
      <c r="F734" s="199" t="s">
        <v>284</v>
      </c>
      <c r="G734" s="196"/>
      <c r="H734" s="198" t="s">
        <v>1</v>
      </c>
      <c r="I734" s="196"/>
      <c r="J734" s="196"/>
      <c r="K734" s="196"/>
      <c r="L734" s="200"/>
      <c r="M734" s="201"/>
      <c r="N734" s="202"/>
      <c r="O734" s="202"/>
      <c r="P734" s="202"/>
      <c r="Q734" s="202"/>
      <c r="R734" s="202"/>
      <c r="S734" s="202"/>
      <c r="T734" s="203"/>
      <c r="AT734" s="204" t="s">
        <v>147</v>
      </c>
      <c r="AU734" s="204" t="s">
        <v>90</v>
      </c>
      <c r="AV734" s="13" t="s">
        <v>19</v>
      </c>
      <c r="AW734" s="13" t="s">
        <v>36</v>
      </c>
      <c r="AX734" s="13" t="s">
        <v>81</v>
      </c>
      <c r="AY734" s="204" t="s">
        <v>138</v>
      </c>
    </row>
    <row r="735" spans="1:65" s="14" customFormat="1">
      <c r="B735" s="205"/>
      <c r="C735" s="206"/>
      <c r="D735" s="197" t="s">
        <v>147</v>
      </c>
      <c r="E735" s="207" t="s">
        <v>1</v>
      </c>
      <c r="F735" s="208" t="s">
        <v>376</v>
      </c>
      <c r="G735" s="206"/>
      <c r="H735" s="209">
        <v>20.91</v>
      </c>
      <c r="I735" s="206"/>
      <c r="J735" s="206"/>
      <c r="K735" s="206"/>
      <c r="L735" s="210"/>
      <c r="M735" s="211"/>
      <c r="N735" s="212"/>
      <c r="O735" s="212"/>
      <c r="P735" s="212"/>
      <c r="Q735" s="212"/>
      <c r="R735" s="212"/>
      <c r="S735" s="212"/>
      <c r="T735" s="213"/>
      <c r="AT735" s="214" t="s">
        <v>147</v>
      </c>
      <c r="AU735" s="214" t="s">
        <v>90</v>
      </c>
      <c r="AV735" s="14" t="s">
        <v>90</v>
      </c>
      <c r="AW735" s="14" t="s">
        <v>36</v>
      </c>
      <c r="AX735" s="14" t="s">
        <v>81</v>
      </c>
      <c r="AY735" s="214" t="s">
        <v>138</v>
      </c>
    </row>
    <row r="736" spans="1:65" s="14" customFormat="1">
      <c r="B736" s="205"/>
      <c r="C736" s="206"/>
      <c r="D736" s="197" t="s">
        <v>147</v>
      </c>
      <c r="E736" s="207" t="s">
        <v>1</v>
      </c>
      <c r="F736" s="208" t="s">
        <v>377</v>
      </c>
      <c r="G736" s="206"/>
      <c r="H736" s="209">
        <v>19.899999999999999</v>
      </c>
      <c r="I736" s="206"/>
      <c r="J736" s="206"/>
      <c r="K736" s="206"/>
      <c r="L736" s="210"/>
      <c r="M736" s="211"/>
      <c r="N736" s="212"/>
      <c r="O736" s="212"/>
      <c r="P736" s="212"/>
      <c r="Q736" s="212"/>
      <c r="R736" s="212"/>
      <c r="S736" s="212"/>
      <c r="T736" s="213"/>
      <c r="AT736" s="214" t="s">
        <v>147</v>
      </c>
      <c r="AU736" s="214" t="s">
        <v>90</v>
      </c>
      <c r="AV736" s="14" t="s">
        <v>90</v>
      </c>
      <c r="AW736" s="14" t="s">
        <v>36</v>
      </c>
      <c r="AX736" s="14" t="s">
        <v>81</v>
      </c>
      <c r="AY736" s="214" t="s">
        <v>138</v>
      </c>
    </row>
    <row r="737" spans="2:51" s="14" customFormat="1">
      <c r="B737" s="205"/>
      <c r="C737" s="206"/>
      <c r="D737" s="197" t="s">
        <v>147</v>
      </c>
      <c r="E737" s="207" t="s">
        <v>1</v>
      </c>
      <c r="F737" s="208" t="s">
        <v>378</v>
      </c>
      <c r="G737" s="206"/>
      <c r="H737" s="209">
        <v>19.899999999999999</v>
      </c>
      <c r="I737" s="206"/>
      <c r="J737" s="206"/>
      <c r="K737" s="206"/>
      <c r="L737" s="210"/>
      <c r="M737" s="211"/>
      <c r="N737" s="212"/>
      <c r="O737" s="212"/>
      <c r="P737" s="212"/>
      <c r="Q737" s="212"/>
      <c r="R737" s="212"/>
      <c r="S737" s="212"/>
      <c r="T737" s="213"/>
      <c r="AT737" s="214" t="s">
        <v>147</v>
      </c>
      <c r="AU737" s="214" t="s">
        <v>90</v>
      </c>
      <c r="AV737" s="14" t="s">
        <v>90</v>
      </c>
      <c r="AW737" s="14" t="s">
        <v>36</v>
      </c>
      <c r="AX737" s="14" t="s">
        <v>81</v>
      </c>
      <c r="AY737" s="214" t="s">
        <v>138</v>
      </c>
    </row>
    <row r="738" spans="2:51" s="14" customFormat="1">
      <c r="B738" s="205"/>
      <c r="C738" s="206"/>
      <c r="D738" s="197" t="s">
        <v>147</v>
      </c>
      <c r="E738" s="207" t="s">
        <v>1</v>
      </c>
      <c r="F738" s="208" t="s">
        <v>379</v>
      </c>
      <c r="G738" s="206"/>
      <c r="H738" s="209">
        <v>26.64</v>
      </c>
      <c r="I738" s="206"/>
      <c r="J738" s="206"/>
      <c r="K738" s="206"/>
      <c r="L738" s="210"/>
      <c r="M738" s="211"/>
      <c r="N738" s="212"/>
      <c r="O738" s="212"/>
      <c r="P738" s="212"/>
      <c r="Q738" s="212"/>
      <c r="R738" s="212"/>
      <c r="S738" s="212"/>
      <c r="T738" s="213"/>
      <c r="AT738" s="214" t="s">
        <v>147</v>
      </c>
      <c r="AU738" s="214" t="s">
        <v>90</v>
      </c>
      <c r="AV738" s="14" t="s">
        <v>90</v>
      </c>
      <c r="AW738" s="14" t="s">
        <v>36</v>
      </c>
      <c r="AX738" s="14" t="s">
        <v>81</v>
      </c>
      <c r="AY738" s="214" t="s">
        <v>138</v>
      </c>
    </row>
    <row r="739" spans="2:51" s="16" customFormat="1">
      <c r="B739" s="234"/>
      <c r="C739" s="235"/>
      <c r="D739" s="197" t="s">
        <v>147</v>
      </c>
      <c r="E739" s="236" t="s">
        <v>1</v>
      </c>
      <c r="F739" s="237" t="s">
        <v>293</v>
      </c>
      <c r="G739" s="235"/>
      <c r="H739" s="238">
        <v>87.35</v>
      </c>
      <c r="I739" s="235"/>
      <c r="J739" s="235"/>
      <c r="K739" s="235"/>
      <c r="L739" s="239"/>
      <c r="M739" s="240"/>
      <c r="N739" s="241"/>
      <c r="O739" s="241"/>
      <c r="P739" s="241"/>
      <c r="Q739" s="241"/>
      <c r="R739" s="241"/>
      <c r="S739" s="241"/>
      <c r="T739" s="242"/>
      <c r="AT739" s="243" t="s">
        <v>147</v>
      </c>
      <c r="AU739" s="243" t="s">
        <v>90</v>
      </c>
      <c r="AV739" s="16" t="s">
        <v>157</v>
      </c>
      <c r="AW739" s="16" t="s">
        <v>36</v>
      </c>
      <c r="AX739" s="16" t="s">
        <v>81</v>
      </c>
      <c r="AY739" s="243" t="s">
        <v>138</v>
      </c>
    </row>
    <row r="740" spans="2:51" s="13" customFormat="1">
      <c r="B740" s="195"/>
      <c r="C740" s="196"/>
      <c r="D740" s="197" t="s">
        <v>147</v>
      </c>
      <c r="E740" s="198" t="s">
        <v>1</v>
      </c>
      <c r="F740" s="199" t="s">
        <v>294</v>
      </c>
      <c r="G740" s="196"/>
      <c r="H740" s="198" t="s">
        <v>1</v>
      </c>
      <c r="I740" s="196"/>
      <c r="J740" s="196"/>
      <c r="K740" s="196"/>
      <c r="L740" s="200"/>
      <c r="M740" s="201"/>
      <c r="N740" s="202"/>
      <c r="O740" s="202"/>
      <c r="P740" s="202"/>
      <c r="Q740" s="202"/>
      <c r="R740" s="202"/>
      <c r="S740" s="202"/>
      <c r="T740" s="203"/>
      <c r="AT740" s="204" t="s">
        <v>147</v>
      </c>
      <c r="AU740" s="204" t="s">
        <v>90</v>
      </c>
      <c r="AV740" s="13" t="s">
        <v>19</v>
      </c>
      <c r="AW740" s="13" t="s">
        <v>36</v>
      </c>
      <c r="AX740" s="13" t="s">
        <v>81</v>
      </c>
      <c r="AY740" s="204" t="s">
        <v>138</v>
      </c>
    </row>
    <row r="741" spans="2:51" s="14" customFormat="1">
      <c r="B741" s="205"/>
      <c r="C741" s="206"/>
      <c r="D741" s="197" t="s">
        <v>147</v>
      </c>
      <c r="E741" s="207" t="s">
        <v>1</v>
      </c>
      <c r="F741" s="208" t="s">
        <v>380</v>
      </c>
      <c r="G741" s="206"/>
      <c r="H741" s="209">
        <v>2.0070000000000001</v>
      </c>
      <c r="I741" s="206"/>
      <c r="J741" s="206"/>
      <c r="K741" s="206"/>
      <c r="L741" s="210"/>
      <c r="M741" s="211"/>
      <c r="N741" s="212"/>
      <c r="O741" s="212"/>
      <c r="P741" s="212"/>
      <c r="Q741" s="212"/>
      <c r="R741" s="212"/>
      <c r="S741" s="212"/>
      <c r="T741" s="213"/>
      <c r="AT741" s="214" t="s">
        <v>147</v>
      </c>
      <c r="AU741" s="214" t="s">
        <v>90</v>
      </c>
      <c r="AV741" s="14" t="s">
        <v>90</v>
      </c>
      <c r="AW741" s="14" t="s">
        <v>36</v>
      </c>
      <c r="AX741" s="14" t="s">
        <v>81</v>
      </c>
      <c r="AY741" s="214" t="s">
        <v>138</v>
      </c>
    </row>
    <row r="742" spans="2:51" s="14" customFormat="1">
      <c r="B742" s="205"/>
      <c r="C742" s="206"/>
      <c r="D742" s="197" t="s">
        <v>147</v>
      </c>
      <c r="E742" s="207" t="s">
        <v>1</v>
      </c>
      <c r="F742" s="208" t="s">
        <v>381</v>
      </c>
      <c r="G742" s="206"/>
      <c r="H742" s="209">
        <v>5.48</v>
      </c>
      <c r="I742" s="206"/>
      <c r="J742" s="206"/>
      <c r="K742" s="206"/>
      <c r="L742" s="210"/>
      <c r="M742" s="211"/>
      <c r="N742" s="212"/>
      <c r="O742" s="212"/>
      <c r="P742" s="212"/>
      <c r="Q742" s="212"/>
      <c r="R742" s="212"/>
      <c r="S742" s="212"/>
      <c r="T742" s="213"/>
      <c r="AT742" s="214" t="s">
        <v>147</v>
      </c>
      <c r="AU742" s="214" t="s">
        <v>90</v>
      </c>
      <c r="AV742" s="14" t="s">
        <v>90</v>
      </c>
      <c r="AW742" s="14" t="s">
        <v>36</v>
      </c>
      <c r="AX742" s="14" t="s">
        <v>81</v>
      </c>
      <c r="AY742" s="214" t="s">
        <v>138</v>
      </c>
    </row>
    <row r="743" spans="2:51" s="14" customFormat="1">
      <c r="B743" s="205"/>
      <c r="C743" s="206"/>
      <c r="D743" s="197" t="s">
        <v>147</v>
      </c>
      <c r="E743" s="207" t="s">
        <v>1</v>
      </c>
      <c r="F743" s="208" t="s">
        <v>394</v>
      </c>
      <c r="G743" s="206"/>
      <c r="H743" s="209">
        <v>7.3</v>
      </c>
      <c r="I743" s="206"/>
      <c r="J743" s="206"/>
      <c r="K743" s="206"/>
      <c r="L743" s="210"/>
      <c r="M743" s="211"/>
      <c r="N743" s="212"/>
      <c r="O743" s="212"/>
      <c r="P743" s="212"/>
      <c r="Q743" s="212"/>
      <c r="R743" s="212"/>
      <c r="S743" s="212"/>
      <c r="T743" s="213"/>
      <c r="AT743" s="214" t="s">
        <v>147</v>
      </c>
      <c r="AU743" s="214" t="s">
        <v>90</v>
      </c>
      <c r="AV743" s="14" t="s">
        <v>90</v>
      </c>
      <c r="AW743" s="14" t="s">
        <v>36</v>
      </c>
      <c r="AX743" s="14" t="s">
        <v>81</v>
      </c>
      <c r="AY743" s="214" t="s">
        <v>138</v>
      </c>
    </row>
    <row r="744" spans="2:51" s="14" customFormat="1">
      <c r="B744" s="205"/>
      <c r="C744" s="206"/>
      <c r="D744" s="197" t="s">
        <v>147</v>
      </c>
      <c r="E744" s="207" t="s">
        <v>1</v>
      </c>
      <c r="F744" s="208" t="s">
        <v>383</v>
      </c>
      <c r="G744" s="206"/>
      <c r="H744" s="209">
        <v>7.33</v>
      </c>
      <c r="I744" s="206"/>
      <c r="J744" s="206"/>
      <c r="K744" s="206"/>
      <c r="L744" s="210"/>
      <c r="M744" s="211"/>
      <c r="N744" s="212"/>
      <c r="O744" s="212"/>
      <c r="P744" s="212"/>
      <c r="Q744" s="212"/>
      <c r="R744" s="212"/>
      <c r="S744" s="212"/>
      <c r="T744" s="213"/>
      <c r="AT744" s="214" t="s">
        <v>147</v>
      </c>
      <c r="AU744" s="214" t="s">
        <v>90</v>
      </c>
      <c r="AV744" s="14" t="s">
        <v>90</v>
      </c>
      <c r="AW744" s="14" t="s">
        <v>36</v>
      </c>
      <c r="AX744" s="14" t="s">
        <v>81</v>
      </c>
      <c r="AY744" s="214" t="s">
        <v>138</v>
      </c>
    </row>
    <row r="745" spans="2:51" s="16" customFormat="1">
      <c r="B745" s="234"/>
      <c r="C745" s="235"/>
      <c r="D745" s="197" t="s">
        <v>147</v>
      </c>
      <c r="E745" s="236" t="s">
        <v>1</v>
      </c>
      <c r="F745" s="237" t="s">
        <v>301</v>
      </c>
      <c r="G745" s="235"/>
      <c r="H745" s="238">
        <v>22.117000000000001</v>
      </c>
      <c r="I745" s="235"/>
      <c r="J745" s="235"/>
      <c r="K745" s="235"/>
      <c r="L745" s="239"/>
      <c r="M745" s="240"/>
      <c r="N745" s="241"/>
      <c r="O745" s="241"/>
      <c r="P745" s="241"/>
      <c r="Q745" s="241"/>
      <c r="R745" s="241"/>
      <c r="S745" s="241"/>
      <c r="T745" s="242"/>
      <c r="AT745" s="243" t="s">
        <v>147</v>
      </c>
      <c r="AU745" s="243" t="s">
        <v>90</v>
      </c>
      <c r="AV745" s="16" t="s">
        <v>157</v>
      </c>
      <c r="AW745" s="16" t="s">
        <v>36</v>
      </c>
      <c r="AX745" s="16" t="s">
        <v>81</v>
      </c>
      <c r="AY745" s="243" t="s">
        <v>138</v>
      </c>
    </row>
    <row r="746" spans="2:51" s="13" customFormat="1">
      <c r="B746" s="195"/>
      <c r="C746" s="196"/>
      <c r="D746" s="197" t="s">
        <v>147</v>
      </c>
      <c r="E746" s="198" t="s">
        <v>1</v>
      </c>
      <c r="F746" s="199" t="s">
        <v>302</v>
      </c>
      <c r="G746" s="196"/>
      <c r="H746" s="198" t="s">
        <v>1</v>
      </c>
      <c r="I746" s="196"/>
      <c r="J746" s="196"/>
      <c r="K746" s="196"/>
      <c r="L746" s="200"/>
      <c r="M746" s="201"/>
      <c r="N746" s="202"/>
      <c r="O746" s="202"/>
      <c r="P746" s="202"/>
      <c r="Q746" s="202"/>
      <c r="R746" s="202"/>
      <c r="S746" s="202"/>
      <c r="T746" s="203"/>
      <c r="AT746" s="204" t="s">
        <v>147</v>
      </c>
      <c r="AU746" s="204" t="s">
        <v>90</v>
      </c>
      <c r="AV746" s="13" t="s">
        <v>19</v>
      </c>
      <c r="AW746" s="13" t="s">
        <v>36</v>
      </c>
      <c r="AX746" s="13" t="s">
        <v>81</v>
      </c>
      <c r="AY746" s="204" t="s">
        <v>138</v>
      </c>
    </row>
    <row r="747" spans="2:51" s="14" customFormat="1">
      <c r="B747" s="205"/>
      <c r="C747" s="206"/>
      <c r="D747" s="197" t="s">
        <v>147</v>
      </c>
      <c r="E747" s="207" t="s">
        <v>1</v>
      </c>
      <c r="F747" s="208" t="s">
        <v>384</v>
      </c>
      <c r="G747" s="206"/>
      <c r="H747" s="209">
        <v>16.36</v>
      </c>
      <c r="I747" s="206"/>
      <c r="J747" s="206"/>
      <c r="K747" s="206"/>
      <c r="L747" s="210"/>
      <c r="M747" s="211"/>
      <c r="N747" s="212"/>
      <c r="O747" s="212"/>
      <c r="P747" s="212"/>
      <c r="Q747" s="212"/>
      <c r="R747" s="212"/>
      <c r="S747" s="212"/>
      <c r="T747" s="213"/>
      <c r="AT747" s="214" t="s">
        <v>147</v>
      </c>
      <c r="AU747" s="214" t="s">
        <v>90</v>
      </c>
      <c r="AV747" s="14" t="s">
        <v>90</v>
      </c>
      <c r="AW747" s="14" t="s">
        <v>36</v>
      </c>
      <c r="AX747" s="14" t="s">
        <v>81</v>
      </c>
      <c r="AY747" s="214" t="s">
        <v>138</v>
      </c>
    </row>
    <row r="748" spans="2:51" s="14" customFormat="1">
      <c r="B748" s="205"/>
      <c r="C748" s="206"/>
      <c r="D748" s="197" t="s">
        <v>147</v>
      </c>
      <c r="E748" s="207" t="s">
        <v>1</v>
      </c>
      <c r="F748" s="208" t="s">
        <v>385</v>
      </c>
      <c r="G748" s="206"/>
      <c r="H748" s="209">
        <v>14.75</v>
      </c>
      <c r="I748" s="206"/>
      <c r="J748" s="206"/>
      <c r="K748" s="206"/>
      <c r="L748" s="210"/>
      <c r="M748" s="211"/>
      <c r="N748" s="212"/>
      <c r="O748" s="212"/>
      <c r="P748" s="212"/>
      <c r="Q748" s="212"/>
      <c r="R748" s="212"/>
      <c r="S748" s="212"/>
      <c r="T748" s="213"/>
      <c r="AT748" s="214" t="s">
        <v>147</v>
      </c>
      <c r="AU748" s="214" t="s">
        <v>90</v>
      </c>
      <c r="AV748" s="14" t="s">
        <v>90</v>
      </c>
      <c r="AW748" s="14" t="s">
        <v>36</v>
      </c>
      <c r="AX748" s="14" t="s">
        <v>81</v>
      </c>
      <c r="AY748" s="214" t="s">
        <v>138</v>
      </c>
    </row>
    <row r="749" spans="2:51" s="14" customFormat="1">
      <c r="B749" s="205"/>
      <c r="C749" s="206"/>
      <c r="D749" s="197" t="s">
        <v>147</v>
      </c>
      <c r="E749" s="207" t="s">
        <v>1</v>
      </c>
      <c r="F749" s="208" t="s">
        <v>395</v>
      </c>
      <c r="G749" s="206"/>
      <c r="H749" s="209">
        <v>11.59</v>
      </c>
      <c r="I749" s="206"/>
      <c r="J749" s="206"/>
      <c r="K749" s="206"/>
      <c r="L749" s="210"/>
      <c r="M749" s="211"/>
      <c r="N749" s="212"/>
      <c r="O749" s="212"/>
      <c r="P749" s="212"/>
      <c r="Q749" s="212"/>
      <c r="R749" s="212"/>
      <c r="S749" s="212"/>
      <c r="T749" s="213"/>
      <c r="AT749" s="214" t="s">
        <v>147</v>
      </c>
      <c r="AU749" s="214" t="s">
        <v>90</v>
      </c>
      <c r="AV749" s="14" t="s">
        <v>90</v>
      </c>
      <c r="AW749" s="14" t="s">
        <v>36</v>
      </c>
      <c r="AX749" s="14" t="s">
        <v>81</v>
      </c>
      <c r="AY749" s="214" t="s">
        <v>138</v>
      </c>
    </row>
    <row r="750" spans="2:51" s="14" customFormat="1">
      <c r="B750" s="205"/>
      <c r="C750" s="206"/>
      <c r="D750" s="197" t="s">
        <v>147</v>
      </c>
      <c r="E750" s="207" t="s">
        <v>1</v>
      </c>
      <c r="F750" s="208" t="s">
        <v>387</v>
      </c>
      <c r="G750" s="206"/>
      <c r="H750" s="209">
        <v>8.91</v>
      </c>
      <c r="I750" s="206"/>
      <c r="J750" s="206"/>
      <c r="K750" s="206"/>
      <c r="L750" s="210"/>
      <c r="M750" s="211"/>
      <c r="N750" s="212"/>
      <c r="O750" s="212"/>
      <c r="P750" s="212"/>
      <c r="Q750" s="212"/>
      <c r="R750" s="212"/>
      <c r="S750" s="212"/>
      <c r="T750" s="213"/>
      <c r="AT750" s="214" t="s">
        <v>147</v>
      </c>
      <c r="AU750" s="214" t="s">
        <v>90</v>
      </c>
      <c r="AV750" s="14" t="s">
        <v>90</v>
      </c>
      <c r="AW750" s="14" t="s">
        <v>36</v>
      </c>
      <c r="AX750" s="14" t="s">
        <v>81</v>
      </c>
      <c r="AY750" s="214" t="s">
        <v>138</v>
      </c>
    </row>
    <row r="751" spans="2:51" s="16" customFormat="1">
      <c r="B751" s="234"/>
      <c r="C751" s="235"/>
      <c r="D751" s="197" t="s">
        <v>147</v>
      </c>
      <c r="E751" s="236" t="s">
        <v>1</v>
      </c>
      <c r="F751" s="237" t="s">
        <v>309</v>
      </c>
      <c r="G751" s="235"/>
      <c r="H751" s="238">
        <v>51.61</v>
      </c>
      <c r="I751" s="235"/>
      <c r="J751" s="235"/>
      <c r="K751" s="235"/>
      <c r="L751" s="239"/>
      <c r="M751" s="240"/>
      <c r="N751" s="241"/>
      <c r="O751" s="241"/>
      <c r="P751" s="241"/>
      <c r="Q751" s="241"/>
      <c r="R751" s="241"/>
      <c r="S751" s="241"/>
      <c r="T751" s="242"/>
      <c r="AT751" s="243" t="s">
        <v>147</v>
      </c>
      <c r="AU751" s="243" t="s">
        <v>90</v>
      </c>
      <c r="AV751" s="16" t="s">
        <v>157</v>
      </c>
      <c r="AW751" s="16" t="s">
        <v>36</v>
      </c>
      <c r="AX751" s="16" t="s">
        <v>81</v>
      </c>
      <c r="AY751" s="243" t="s">
        <v>138</v>
      </c>
    </row>
    <row r="752" spans="2:51" s="15" customFormat="1">
      <c r="B752" s="215"/>
      <c r="C752" s="216"/>
      <c r="D752" s="197" t="s">
        <v>147</v>
      </c>
      <c r="E752" s="217" t="s">
        <v>1</v>
      </c>
      <c r="F752" s="218" t="s">
        <v>156</v>
      </c>
      <c r="G752" s="216"/>
      <c r="H752" s="219">
        <v>241.73699999999999</v>
      </c>
      <c r="I752" s="216"/>
      <c r="J752" s="216"/>
      <c r="K752" s="216"/>
      <c r="L752" s="220"/>
      <c r="M752" s="221"/>
      <c r="N752" s="222"/>
      <c r="O752" s="222"/>
      <c r="P752" s="222"/>
      <c r="Q752" s="222"/>
      <c r="R752" s="222"/>
      <c r="S752" s="222"/>
      <c r="T752" s="223"/>
      <c r="AT752" s="224" t="s">
        <v>147</v>
      </c>
      <c r="AU752" s="224" t="s">
        <v>90</v>
      </c>
      <c r="AV752" s="15" t="s">
        <v>145</v>
      </c>
      <c r="AW752" s="15" t="s">
        <v>36</v>
      </c>
      <c r="AX752" s="15" t="s">
        <v>19</v>
      </c>
      <c r="AY752" s="224" t="s">
        <v>138</v>
      </c>
    </row>
    <row r="753" spans="1:65" s="2" customFormat="1" ht="44.25" customHeight="1">
      <c r="A753" s="32"/>
      <c r="B753" s="33"/>
      <c r="C753" s="183" t="s">
        <v>776</v>
      </c>
      <c r="D753" s="183" t="s">
        <v>140</v>
      </c>
      <c r="E753" s="184" t="s">
        <v>777</v>
      </c>
      <c r="F753" s="185" t="s">
        <v>778</v>
      </c>
      <c r="G753" s="186" t="s">
        <v>227</v>
      </c>
      <c r="H753" s="187">
        <v>103.2</v>
      </c>
      <c r="I753" s="188"/>
      <c r="J753" s="188">
        <f>ROUND(I753*H753,2)</f>
        <v>0</v>
      </c>
      <c r="K753" s="185" t="s">
        <v>1</v>
      </c>
      <c r="L753" s="37"/>
      <c r="M753" s="189" t="s">
        <v>1</v>
      </c>
      <c r="N753" s="190" t="s">
        <v>46</v>
      </c>
      <c r="O753" s="191">
        <v>0.23200000000000001</v>
      </c>
      <c r="P753" s="191">
        <f>O753*H753</f>
        <v>23.942400000000003</v>
      </c>
      <c r="Q753" s="191">
        <v>2.9099999999999998E-3</v>
      </c>
      <c r="R753" s="191">
        <f>Q753*H753</f>
        <v>0.30031199999999997</v>
      </c>
      <c r="S753" s="191">
        <v>0</v>
      </c>
      <c r="T753" s="192">
        <f>S753*H753</f>
        <v>0</v>
      </c>
      <c r="U753" s="32"/>
      <c r="V753" s="32"/>
      <c r="W753" s="32"/>
      <c r="X753" s="32"/>
      <c r="Y753" s="32"/>
      <c r="Z753" s="32"/>
      <c r="AA753" s="32"/>
      <c r="AB753" s="32"/>
      <c r="AC753" s="32"/>
      <c r="AD753" s="32"/>
      <c r="AE753" s="32"/>
      <c r="AR753" s="193" t="s">
        <v>238</v>
      </c>
      <c r="AT753" s="193" t="s">
        <v>140</v>
      </c>
      <c r="AU753" s="193" t="s">
        <v>90</v>
      </c>
      <c r="AY753" s="18" t="s">
        <v>138</v>
      </c>
      <c r="BE753" s="194">
        <f>IF(N753="základní",J753,0)</f>
        <v>0</v>
      </c>
      <c r="BF753" s="194">
        <f>IF(N753="snížená",J753,0)</f>
        <v>0</v>
      </c>
      <c r="BG753" s="194">
        <f>IF(N753="zákl. přenesená",J753,0)</f>
        <v>0</v>
      </c>
      <c r="BH753" s="194">
        <f>IF(N753="sníž. přenesená",J753,0)</f>
        <v>0</v>
      </c>
      <c r="BI753" s="194">
        <f>IF(N753="nulová",J753,0)</f>
        <v>0</v>
      </c>
      <c r="BJ753" s="18" t="s">
        <v>19</v>
      </c>
      <c r="BK753" s="194">
        <f>ROUND(I753*H753,2)</f>
        <v>0</v>
      </c>
      <c r="BL753" s="18" t="s">
        <v>238</v>
      </c>
      <c r="BM753" s="193" t="s">
        <v>779</v>
      </c>
    </row>
    <row r="754" spans="1:65" s="2" customFormat="1" ht="24">
      <c r="A754" s="32"/>
      <c r="B754" s="33"/>
      <c r="C754" s="183" t="s">
        <v>780</v>
      </c>
      <c r="D754" s="183" t="s">
        <v>140</v>
      </c>
      <c r="E754" s="184" t="s">
        <v>781</v>
      </c>
      <c r="F754" s="185" t="s">
        <v>782</v>
      </c>
      <c r="G754" s="186" t="s">
        <v>707</v>
      </c>
      <c r="H754" s="187">
        <v>1896.268</v>
      </c>
      <c r="I754" s="188"/>
      <c r="J754" s="188">
        <f>ROUND(I754*H754,2)</f>
        <v>0</v>
      </c>
      <c r="K754" s="185" t="s">
        <v>400</v>
      </c>
      <c r="L754" s="37"/>
      <c r="M754" s="189" t="s">
        <v>1</v>
      </c>
      <c r="N754" s="190" t="s">
        <v>46</v>
      </c>
      <c r="O754" s="191">
        <v>0</v>
      </c>
      <c r="P754" s="191">
        <f>O754*H754</f>
        <v>0</v>
      </c>
      <c r="Q754" s="191">
        <v>0</v>
      </c>
      <c r="R754" s="191">
        <f>Q754*H754</f>
        <v>0</v>
      </c>
      <c r="S754" s="191">
        <v>0</v>
      </c>
      <c r="T754" s="192">
        <f>S754*H754</f>
        <v>0</v>
      </c>
      <c r="U754" s="32"/>
      <c r="V754" s="32"/>
      <c r="W754" s="32"/>
      <c r="X754" s="32"/>
      <c r="Y754" s="32"/>
      <c r="Z754" s="32"/>
      <c r="AA754" s="32"/>
      <c r="AB754" s="32"/>
      <c r="AC754" s="32"/>
      <c r="AD754" s="32"/>
      <c r="AE754" s="32"/>
      <c r="AR754" s="193" t="s">
        <v>238</v>
      </c>
      <c r="AT754" s="193" t="s">
        <v>140</v>
      </c>
      <c r="AU754" s="193" t="s">
        <v>90</v>
      </c>
      <c r="AY754" s="18" t="s">
        <v>138</v>
      </c>
      <c r="BE754" s="194">
        <f>IF(N754="základní",J754,0)</f>
        <v>0</v>
      </c>
      <c r="BF754" s="194">
        <f>IF(N754="snížená",J754,0)</f>
        <v>0</v>
      </c>
      <c r="BG754" s="194">
        <f>IF(N754="zákl. přenesená",J754,0)</f>
        <v>0</v>
      </c>
      <c r="BH754" s="194">
        <f>IF(N754="sníž. přenesená",J754,0)</f>
        <v>0</v>
      </c>
      <c r="BI754" s="194">
        <f>IF(N754="nulová",J754,0)</f>
        <v>0</v>
      </c>
      <c r="BJ754" s="18" t="s">
        <v>19</v>
      </c>
      <c r="BK754" s="194">
        <f>ROUND(I754*H754,2)</f>
        <v>0</v>
      </c>
      <c r="BL754" s="18" t="s">
        <v>238</v>
      </c>
      <c r="BM754" s="193" t="s">
        <v>783</v>
      </c>
    </row>
    <row r="755" spans="1:65" s="12" customFormat="1" ht="22.9" customHeight="1">
      <c r="B755" s="168"/>
      <c r="C755" s="169"/>
      <c r="D755" s="170" t="s">
        <v>80</v>
      </c>
      <c r="E755" s="181" t="s">
        <v>784</v>
      </c>
      <c r="F755" s="181" t="s">
        <v>785</v>
      </c>
      <c r="G755" s="169"/>
      <c r="H755" s="169"/>
      <c r="I755" s="169"/>
      <c r="J755" s="182">
        <f>BK755</f>
        <v>0</v>
      </c>
      <c r="K755" s="169"/>
      <c r="L755" s="173"/>
      <c r="M755" s="174"/>
      <c r="N755" s="175"/>
      <c r="O755" s="175"/>
      <c r="P755" s="176">
        <f>SUM(P756:P777)</f>
        <v>95.092872</v>
      </c>
      <c r="Q755" s="175"/>
      <c r="R755" s="176">
        <f>SUM(R756:R777)</f>
        <v>1.704E-3</v>
      </c>
      <c r="S755" s="175"/>
      <c r="T755" s="177">
        <f>SUM(T756:T777)</f>
        <v>0.57210400000000006</v>
      </c>
      <c r="AR755" s="178" t="s">
        <v>90</v>
      </c>
      <c r="AT755" s="179" t="s">
        <v>80</v>
      </c>
      <c r="AU755" s="179" t="s">
        <v>19</v>
      </c>
      <c r="AY755" s="178" t="s">
        <v>138</v>
      </c>
      <c r="BK755" s="180">
        <f>SUM(BK756:BK777)</f>
        <v>0</v>
      </c>
    </row>
    <row r="756" spans="1:65" s="2" customFormat="1" ht="24">
      <c r="A756" s="32"/>
      <c r="B756" s="33"/>
      <c r="C756" s="183" t="s">
        <v>786</v>
      </c>
      <c r="D756" s="183" t="s">
        <v>140</v>
      </c>
      <c r="E756" s="184" t="s">
        <v>787</v>
      </c>
      <c r="F756" s="185" t="s">
        <v>788</v>
      </c>
      <c r="G756" s="186" t="s">
        <v>179</v>
      </c>
      <c r="H756" s="187">
        <v>1</v>
      </c>
      <c r="I756" s="188"/>
      <c r="J756" s="188">
        <f t="shared" ref="J756:J761" si="0">ROUND(I756*H756,2)</f>
        <v>0</v>
      </c>
      <c r="K756" s="185" t="s">
        <v>1</v>
      </c>
      <c r="L756" s="37"/>
      <c r="M756" s="189" t="s">
        <v>1</v>
      </c>
      <c r="N756" s="190" t="s">
        <v>46</v>
      </c>
      <c r="O756" s="191">
        <v>0</v>
      </c>
      <c r="P756" s="191">
        <f t="shared" ref="P756:P761" si="1">O756*H756</f>
        <v>0</v>
      </c>
      <c r="Q756" s="191">
        <v>0</v>
      </c>
      <c r="R756" s="191">
        <f t="shared" ref="R756:R761" si="2">Q756*H756</f>
        <v>0</v>
      </c>
      <c r="S756" s="191">
        <v>0</v>
      </c>
      <c r="T756" s="192">
        <f t="shared" ref="T756:T761" si="3">S756*H756</f>
        <v>0</v>
      </c>
      <c r="U756" s="32"/>
      <c r="V756" s="32"/>
      <c r="W756" s="32"/>
      <c r="X756" s="32"/>
      <c r="Y756" s="32"/>
      <c r="Z756" s="32"/>
      <c r="AA756" s="32"/>
      <c r="AB756" s="32"/>
      <c r="AC756" s="32"/>
      <c r="AD756" s="32"/>
      <c r="AE756" s="32"/>
      <c r="AR756" s="193" t="s">
        <v>238</v>
      </c>
      <c r="AT756" s="193" t="s">
        <v>140</v>
      </c>
      <c r="AU756" s="193" t="s">
        <v>90</v>
      </c>
      <c r="AY756" s="18" t="s">
        <v>138</v>
      </c>
      <c r="BE756" s="194">
        <f t="shared" ref="BE756:BE761" si="4">IF(N756="základní",J756,0)</f>
        <v>0</v>
      </c>
      <c r="BF756" s="194">
        <f t="shared" ref="BF756:BF761" si="5">IF(N756="snížená",J756,0)</f>
        <v>0</v>
      </c>
      <c r="BG756" s="194">
        <f t="shared" ref="BG756:BG761" si="6">IF(N756="zákl. přenesená",J756,0)</f>
        <v>0</v>
      </c>
      <c r="BH756" s="194">
        <f t="shared" ref="BH756:BH761" si="7">IF(N756="sníž. přenesená",J756,0)</f>
        <v>0</v>
      </c>
      <c r="BI756" s="194">
        <f t="shared" ref="BI756:BI761" si="8">IF(N756="nulová",J756,0)</f>
        <v>0</v>
      </c>
      <c r="BJ756" s="18" t="s">
        <v>19</v>
      </c>
      <c r="BK756" s="194">
        <f t="shared" ref="BK756:BK761" si="9">ROUND(I756*H756,2)</f>
        <v>0</v>
      </c>
      <c r="BL756" s="18" t="s">
        <v>238</v>
      </c>
      <c r="BM756" s="193" t="s">
        <v>789</v>
      </c>
    </row>
    <row r="757" spans="1:65" s="2" customFormat="1" ht="16.5" customHeight="1">
      <c r="A757" s="32"/>
      <c r="B757" s="33"/>
      <c r="C757" s="183" t="s">
        <v>790</v>
      </c>
      <c r="D757" s="183" t="s">
        <v>140</v>
      </c>
      <c r="E757" s="184" t="s">
        <v>791</v>
      </c>
      <c r="F757" s="185" t="s">
        <v>792</v>
      </c>
      <c r="G757" s="186" t="s">
        <v>506</v>
      </c>
      <c r="H757" s="187">
        <v>1</v>
      </c>
      <c r="I757" s="188"/>
      <c r="J757" s="188">
        <f t="shared" si="0"/>
        <v>0</v>
      </c>
      <c r="K757" s="185" t="s">
        <v>1</v>
      </c>
      <c r="L757" s="37"/>
      <c r="M757" s="189" t="s">
        <v>1</v>
      </c>
      <c r="N757" s="190" t="s">
        <v>46</v>
      </c>
      <c r="O757" s="191">
        <v>0</v>
      </c>
      <c r="P757" s="191">
        <f t="shared" si="1"/>
        <v>0</v>
      </c>
      <c r="Q757" s="191">
        <v>0</v>
      </c>
      <c r="R757" s="191">
        <f t="shared" si="2"/>
        <v>0</v>
      </c>
      <c r="S757" s="191">
        <v>0</v>
      </c>
      <c r="T757" s="192">
        <f t="shared" si="3"/>
        <v>0</v>
      </c>
      <c r="U757" s="32"/>
      <c r="V757" s="32"/>
      <c r="W757" s="32"/>
      <c r="X757" s="32"/>
      <c r="Y757" s="32"/>
      <c r="Z757" s="32"/>
      <c r="AA757" s="32"/>
      <c r="AB757" s="32"/>
      <c r="AC757" s="32"/>
      <c r="AD757" s="32"/>
      <c r="AE757" s="32"/>
      <c r="AR757" s="193" t="s">
        <v>238</v>
      </c>
      <c r="AT757" s="193" t="s">
        <v>140</v>
      </c>
      <c r="AU757" s="193" t="s">
        <v>90</v>
      </c>
      <c r="AY757" s="18" t="s">
        <v>138</v>
      </c>
      <c r="BE757" s="194">
        <f t="shared" si="4"/>
        <v>0</v>
      </c>
      <c r="BF757" s="194">
        <f t="shared" si="5"/>
        <v>0</v>
      </c>
      <c r="BG757" s="194">
        <f t="shared" si="6"/>
        <v>0</v>
      </c>
      <c r="BH757" s="194">
        <f t="shared" si="7"/>
        <v>0</v>
      </c>
      <c r="BI757" s="194">
        <f t="shared" si="8"/>
        <v>0</v>
      </c>
      <c r="BJ757" s="18" t="s">
        <v>19</v>
      </c>
      <c r="BK757" s="194">
        <f t="shared" si="9"/>
        <v>0</v>
      </c>
      <c r="BL757" s="18" t="s">
        <v>238</v>
      </c>
      <c r="BM757" s="193" t="s">
        <v>793</v>
      </c>
    </row>
    <row r="758" spans="1:65" s="2" customFormat="1" ht="16.5" customHeight="1">
      <c r="A758" s="32"/>
      <c r="B758" s="33"/>
      <c r="C758" s="183" t="s">
        <v>794</v>
      </c>
      <c r="D758" s="183" t="s">
        <v>140</v>
      </c>
      <c r="E758" s="184" t="s">
        <v>795</v>
      </c>
      <c r="F758" s="185" t="s">
        <v>796</v>
      </c>
      <c r="G758" s="186" t="s">
        <v>506</v>
      </c>
      <c r="H758" s="187">
        <v>2</v>
      </c>
      <c r="I758" s="188"/>
      <c r="J758" s="188">
        <f t="shared" si="0"/>
        <v>0</v>
      </c>
      <c r="K758" s="185" t="s">
        <v>1</v>
      </c>
      <c r="L758" s="37"/>
      <c r="M758" s="189" t="s">
        <v>1</v>
      </c>
      <c r="N758" s="190" t="s">
        <v>46</v>
      </c>
      <c r="O758" s="191">
        <v>0</v>
      </c>
      <c r="P758" s="191">
        <f t="shared" si="1"/>
        <v>0</v>
      </c>
      <c r="Q758" s="191">
        <v>0</v>
      </c>
      <c r="R758" s="191">
        <f t="shared" si="2"/>
        <v>0</v>
      </c>
      <c r="S758" s="191">
        <v>0</v>
      </c>
      <c r="T758" s="192">
        <f t="shared" si="3"/>
        <v>0</v>
      </c>
      <c r="U758" s="32"/>
      <c r="V758" s="32"/>
      <c r="W758" s="32"/>
      <c r="X758" s="32"/>
      <c r="Y758" s="32"/>
      <c r="Z758" s="32"/>
      <c r="AA758" s="32"/>
      <c r="AB758" s="32"/>
      <c r="AC758" s="32"/>
      <c r="AD758" s="32"/>
      <c r="AE758" s="32"/>
      <c r="AR758" s="193" t="s">
        <v>238</v>
      </c>
      <c r="AT758" s="193" t="s">
        <v>140</v>
      </c>
      <c r="AU758" s="193" t="s">
        <v>90</v>
      </c>
      <c r="AY758" s="18" t="s">
        <v>138</v>
      </c>
      <c r="BE758" s="194">
        <f t="shared" si="4"/>
        <v>0</v>
      </c>
      <c r="BF758" s="194">
        <f t="shared" si="5"/>
        <v>0</v>
      </c>
      <c r="BG758" s="194">
        <f t="shared" si="6"/>
        <v>0</v>
      </c>
      <c r="BH758" s="194">
        <f t="shared" si="7"/>
        <v>0</v>
      </c>
      <c r="BI758" s="194">
        <f t="shared" si="8"/>
        <v>0</v>
      </c>
      <c r="BJ758" s="18" t="s">
        <v>19</v>
      </c>
      <c r="BK758" s="194">
        <f t="shared" si="9"/>
        <v>0</v>
      </c>
      <c r="BL758" s="18" t="s">
        <v>238</v>
      </c>
      <c r="BM758" s="193" t="s">
        <v>797</v>
      </c>
    </row>
    <row r="759" spans="1:65" s="2" customFormat="1" ht="16.5" customHeight="1">
      <c r="A759" s="32"/>
      <c r="B759" s="33"/>
      <c r="C759" s="183" t="s">
        <v>798</v>
      </c>
      <c r="D759" s="183" t="s">
        <v>140</v>
      </c>
      <c r="E759" s="184" t="s">
        <v>799</v>
      </c>
      <c r="F759" s="185" t="s">
        <v>800</v>
      </c>
      <c r="G759" s="186" t="s">
        <v>506</v>
      </c>
      <c r="H759" s="187">
        <v>1</v>
      </c>
      <c r="I759" s="188"/>
      <c r="J759" s="188">
        <f t="shared" si="0"/>
        <v>0</v>
      </c>
      <c r="K759" s="185" t="s">
        <v>1</v>
      </c>
      <c r="L759" s="37"/>
      <c r="M759" s="189" t="s">
        <v>1</v>
      </c>
      <c r="N759" s="190" t="s">
        <v>46</v>
      </c>
      <c r="O759" s="191">
        <v>0</v>
      </c>
      <c r="P759" s="191">
        <f t="shared" si="1"/>
        <v>0</v>
      </c>
      <c r="Q759" s="191">
        <v>0</v>
      </c>
      <c r="R759" s="191">
        <f t="shared" si="2"/>
        <v>0</v>
      </c>
      <c r="S759" s="191">
        <v>0</v>
      </c>
      <c r="T759" s="192">
        <f t="shared" si="3"/>
        <v>0</v>
      </c>
      <c r="U759" s="32"/>
      <c r="V759" s="32"/>
      <c r="W759" s="32"/>
      <c r="X759" s="32"/>
      <c r="Y759" s="32"/>
      <c r="Z759" s="32"/>
      <c r="AA759" s="32"/>
      <c r="AB759" s="32"/>
      <c r="AC759" s="32"/>
      <c r="AD759" s="32"/>
      <c r="AE759" s="32"/>
      <c r="AR759" s="193" t="s">
        <v>238</v>
      </c>
      <c r="AT759" s="193" t="s">
        <v>140</v>
      </c>
      <c r="AU759" s="193" t="s">
        <v>90</v>
      </c>
      <c r="AY759" s="18" t="s">
        <v>138</v>
      </c>
      <c r="BE759" s="194">
        <f t="shared" si="4"/>
        <v>0</v>
      </c>
      <c r="BF759" s="194">
        <f t="shared" si="5"/>
        <v>0</v>
      </c>
      <c r="BG759" s="194">
        <f t="shared" si="6"/>
        <v>0</v>
      </c>
      <c r="BH759" s="194">
        <f t="shared" si="7"/>
        <v>0</v>
      </c>
      <c r="BI759" s="194">
        <f t="shared" si="8"/>
        <v>0</v>
      </c>
      <c r="BJ759" s="18" t="s">
        <v>19</v>
      </c>
      <c r="BK759" s="194">
        <f t="shared" si="9"/>
        <v>0</v>
      </c>
      <c r="BL759" s="18" t="s">
        <v>238</v>
      </c>
      <c r="BM759" s="193" t="s">
        <v>801</v>
      </c>
    </row>
    <row r="760" spans="1:65" s="2" customFormat="1" ht="24">
      <c r="A760" s="32"/>
      <c r="B760" s="33"/>
      <c r="C760" s="183" t="s">
        <v>802</v>
      </c>
      <c r="D760" s="183" t="s">
        <v>140</v>
      </c>
      <c r="E760" s="184" t="s">
        <v>803</v>
      </c>
      <c r="F760" s="185" t="s">
        <v>804</v>
      </c>
      <c r="G760" s="186" t="s">
        <v>506</v>
      </c>
      <c r="H760" s="187">
        <v>1</v>
      </c>
      <c r="I760" s="188"/>
      <c r="J760" s="188">
        <f t="shared" si="0"/>
        <v>0</v>
      </c>
      <c r="K760" s="185" t="s">
        <v>1</v>
      </c>
      <c r="L760" s="37"/>
      <c r="M760" s="189" t="s">
        <v>1</v>
      </c>
      <c r="N760" s="190" t="s">
        <v>46</v>
      </c>
      <c r="O760" s="191">
        <v>0</v>
      </c>
      <c r="P760" s="191">
        <f t="shared" si="1"/>
        <v>0</v>
      </c>
      <c r="Q760" s="191">
        <v>0</v>
      </c>
      <c r="R760" s="191">
        <f t="shared" si="2"/>
        <v>0</v>
      </c>
      <c r="S760" s="191">
        <v>0</v>
      </c>
      <c r="T760" s="192">
        <f t="shared" si="3"/>
        <v>0</v>
      </c>
      <c r="U760" s="32"/>
      <c r="V760" s="32"/>
      <c r="W760" s="32"/>
      <c r="X760" s="32"/>
      <c r="Y760" s="32"/>
      <c r="Z760" s="32"/>
      <c r="AA760" s="32"/>
      <c r="AB760" s="32"/>
      <c r="AC760" s="32"/>
      <c r="AD760" s="32"/>
      <c r="AE760" s="32"/>
      <c r="AR760" s="193" t="s">
        <v>238</v>
      </c>
      <c r="AT760" s="193" t="s">
        <v>140</v>
      </c>
      <c r="AU760" s="193" t="s">
        <v>90</v>
      </c>
      <c r="AY760" s="18" t="s">
        <v>138</v>
      </c>
      <c r="BE760" s="194">
        <f t="shared" si="4"/>
        <v>0</v>
      </c>
      <c r="BF760" s="194">
        <f t="shared" si="5"/>
        <v>0</v>
      </c>
      <c r="BG760" s="194">
        <f t="shared" si="6"/>
        <v>0</v>
      </c>
      <c r="BH760" s="194">
        <f t="shared" si="7"/>
        <v>0</v>
      </c>
      <c r="BI760" s="194">
        <f t="shared" si="8"/>
        <v>0</v>
      </c>
      <c r="BJ760" s="18" t="s">
        <v>19</v>
      </c>
      <c r="BK760" s="194">
        <f t="shared" si="9"/>
        <v>0</v>
      </c>
      <c r="BL760" s="18" t="s">
        <v>238</v>
      </c>
      <c r="BM760" s="193" t="s">
        <v>805</v>
      </c>
    </row>
    <row r="761" spans="1:65" s="2" customFormat="1" ht="24">
      <c r="A761" s="32"/>
      <c r="B761" s="33"/>
      <c r="C761" s="183" t="s">
        <v>806</v>
      </c>
      <c r="D761" s="183" t="s">
        <v>140</v>
      </c>
      <c r="E761" s="184" t="s">
        <v>807</v>
      </c>
      <c r="F761" s="185" t="s">
        <v>808</v>
      </c>
      <c r="G761" s="186" t="s">
        <v>227</v>
      </c>
      <c r="H761" s="187">
        <v>27.544</v>
      </c>
      <c r="I761" s="188"/>
      <c r="J761" s="188">
        <f t="shared" si="0"/>
        <v>0</v>
      </c>
      <c r="K761" s="185" t="s">
        <v>400</v>
      </c>
      <c r="L761" s="37"/>
      <c r="M761" s="189" t="s">
        <v>1</v>
      </c>
      <c r="N761" s="190" t="s">
        <v>46</v>
      </c>
      <c r="O761" s="191">
        <v>0.51300000000000001</v>
      </c>
      <c r="P761" s="191">
        <f t="shared" si="1"/>
        <v>14.130072</v>
      </c>
      <c r="Q761" s="191">
        <v>0</v>
      </c>
      <c r="R761" s="191">
        <f t="shared" si="2"/>
        <v>0</v>
      </c>
      <c r="S761" s="191">
        <v>1.6E-2</v>
      </c>
      <c r="T761" s="192">
        <f t="shared" si="3"/>
        <v>0.44070400000000004</v>
      </c>
      <c r="U761" s="32"/>
      <c r="V761" s="32"/>
      <c r="W761" s="32"/>
      <c r="X761" s="32"/>
      <c r="Y761" s="32"/>
      <c r="Z761" s="32"/>
      <c r="AA761" s="32"/>
      <c r="AB761" s="32"/>
      <c r="AC761" s="32"/>
      <c r="AD761" s="32"/>
      <c r="AE761" s="32"/>
      <c r="AR761" s="193" t="s">
        <v>238</v>
      </c>
      <c r="AT761" s="193" t="s">
        <v>140</v>
      </c>
      <c r="AU761" s="193" t="s">
        <v>90</v>
      </c>
      <c r="AY761" s="18" t="s">
        <v>138</v>
      </c>
      <c r="BE761" s="194">
        <f t="shared" si="4"/>
        <v>0</v>
      </c>
      <c r="BF761" s="194">
        <f t="shared" si="5"/>
        <v>0</v>
      </c>
      <c r="BG761" s="194">
        <f t="shared" si="6"/>
        <v>0</v>
      </c>
      <c r="BH761" s="194">
        <f t="shared" si="7"/>
        <v>0</v>
      </c>
      <c r="BI761" s="194">
        <f t="shared" si="8"/>
        <v>0</v>
      </c>
      <c r="BJ761" s="18" t="s">
        <v>19</v>
      </c>
      <c r="BK761" s="194">
        <f t="shared" si="9"/>
        <v>0</v>
      </c>
      <c r="BL761" s="18" t="s">
        <v>238</v>
      </c>
      <c r="BM761" s="193" t="s">
        <v>809</v>
      </c>
    </row>
    <row r="762" spans="1:65" s="14" customFormat="1">
      <c r="B762" s="205"/>
      <c r="C762" s="206"/>
      <c r="D762" s="197" t="s">
        <v>147</v>
      </c>
      <c r="E762" s="207" t="s">
        <v>1</v>
      </c>
      <c r="F762" s="208" t="s">
        <v>810</v>
      </c>
      <c r="G762" s="206"/>
      <c r="H762" s="209">
        <v>27.544</v>
      </c>
      <c r="I762" s="206"/>
      <c r="J762" s="206"/>
      <c r="K762" s="206"/>
      <c r="L762" s="210"/>
      <c r="M762" s="211"/>
      <c r="N762" s="212"/>
      <c r="O762" s="212"/>
      <c r="P762" s="212"/>
      <c r="Q762" s="212"/>
      <c r="R762" s="212"/>
      <c r="S762" s="212"/>
      <c r="T762" s="213"/>
      <c r="AT762" s="214" t="s">
        <v>147</v>
      </c>
      <c r="AU762" s="214" t="s">
        <v>90</v>
      </c>
      <c r="AV762" s="14" t="s">
        <v>90</v>
      </c>
      <c r="AW762" s="14" t="s">
        <v>36</v>
      </c>
      <c r="AX762" s="14" t="s">
        <v>19</v>
      </c>
      <c r="AY762" s="214" t="s">
        <v>138</v>
      </c>
    </row>
    <row r="763" spans="1:65" s="2" customFormat="1" ht="21.75" customHeight="1">
      <c r="A763" s="32"/>
      <c r="B763" s="33"/>
      <c r="C763" s="183" t="s">
        <v>811</v>
      </c>
      <c r="D763" s="183" t="s">
        <v>140</v>
      </c>
      <c r="E763" s="184" t="s">
        <v>812</v>
      </c>
      <c r="F763" s="185" t="s">
        <v>813</v>
      </c>
      <c r="G763" s="186" t="s">
        <v>227</v>
      </c>
      <c r="H763" s="187">
        <v>43.8</v>
      </c>
      <c r="I763" s="188"/>
      <c r="J763" s="188">
        <f>ROUND(I763*H763,2)</f>
        <v>0</v>
      </c>
      <c r="K763" s="185" t="s">
        <v>1</v>
      </c>
      <c r="L763" s="37"/>
      <c r="M763" s="189" t="s">
        <v>1</v>
      </c>
      <c r="N763" s="190" t="s">
        <v>46</v>
      </c>
      <c r="O763" s="191">
        <v>0.36399999999999999</v>
      </c>
      <c r="P763" s="191">
        <f>O763*H763</f>
        <v>15.943199999999999</v>
      </c>
      <c r="Q763" s="191">
        <v>0</v>
      </c>
      <c r="R763" s="191">
        <f>Q763*H763</f>
        <v>0</v>
      </c>
      <c r="S763" s="191">
        <v>3.0000000000000001E-3</v>
      </c>
      <c r="T763" s="192">
        <f>S763*H763</f>
        <v>0.13139999999999999</v>
      </c>
      <c r="U763" s="32"/>
      <c r="V763" s="32"/>
      <c r="W763" s="32"/>
      <c r="X763" s="32"/>
      <c r="Y763" s="32"/>
      <c r="Z763" s="32"/>
      <c r="AA763" s="32"/>
      <c r="AB763" s="32"/>
      <c r="AC763" s="32"/>
      <c r="AD763" s="32"/>
      <c r="AE763" s="32"/>
      <c r="AR763" s="193" t="s">
        <v>238</v>
      </c>
      <c r="AT763" s="193" t="s">
        <v>140</v>
      </c>
      <c r="AU763" s="193" t="s">
        <v>90</v>
      </c>
      <c r="AY763" s="18" t="s">
        <v>138</v>
      </c>
      <c r="BE763" s="194">
        <f>IF(N763="základní",J763,0)</f>
        <v>0</v>
      </c>
      <c r="BF763" s="194">
        <f>IF(N763="snížená",J763,0)</f>
        <v>0</v>
      </c>
      <c r="BG763" s="194">
        <f>IF(N763="zákl. přenesená",J763,0)</f>
        <v>0</v>
      </c>
      <c r="BH763" s="194">
        <f>IF(N763="sníž. přenesená",J763,0)</f>
        <v>0</v>
      </c>
      <c r="BI763" s="194">
        <f>IF(N763="nulová",J763,0)</f>
        <v>0</v>
      </c>
      <c r="BJ763" s="18" t="s">
        <v>19</v>
      </c>
      <c r="BK763" s="194">
        <f>ROUND(I763*H763,2)</f>
        <v>0</v>
      </c>
      <c r="BL763" s="18" t="s">
        <v>238</v>
      </c>
      <c r="BM763" s="193" t="s">
        <v>814</v>
      </c>
    </row>
    <row r="764" spans="1:65" s="14" customFormat="1">
      <c r="B764" s="205"/>
      <c r="C764" s="206"/>
      <c r="D764" s="197" t="s">
        <v>147</v>
      </c>
      <c r="E764" s="207" t="s">
        <v>1</v>
      </c>
      <c r="F764" s="208" t="s">
        <v>815</v>
      </c>
      <c r="G764" s="206"/>
      <c r="H764" s="209">
        <v>23.64</v>
      </c>
      <c r="I764" s="206"/>
      <c r="J764" s="206"/>
      <c r="K764" s="206"/>
      <c r="L764" s="210"/>
      <c r="M764" s="211"/>
      <c r="N764" s="212"/>
      <c r="O764" s="212"/>
      <c r="P764" s="212"/>
      <c r="Q764" s="212"/>
      <c r="R764" s="212"/>
      <c r="S764" s="212"/>
      <c r="T764" s="213"/>
      <c r="AT764" s="214" t="s">
        <v>147</v>
      </c>
      <c r="AU764" s="214" t="s">
        <v>90</v>
      </c>
      <c r="AV764" s="14" t="s">
        <v>90</v>
      </c>
      <c r="AW764" s="14" t="s">
        <v>36</v>
      </c>
      <c r="AX764" s="14" t="s">
        <v>81</v>
      </c>
      <c r="AY764" s="214" t="s">
        <v>138</v>
      </c>
    </row>
    <row r="765" spans="1:65" s="14" customFormat="1">
      <c r="B765" s="205"/>
      <c r="C765" s="206"/>
      <c r="D765" s="197" t="s">
        <v>147</v>
      </c>
      <c r="E765" s="207" t="s">
        <v>1</v>
      </c>
      <c r="F765" s="208" t="s">
        <v>816</v>
      </c>
      <c r="G765" s="206"/>
      <c r="H765" s="209">
        <v>20.16</v>
      </c>
      <c r="I765" s="206"/>
      <c r="J765" s="206"/>
      <c r="K765" s="206"/>
      <c r="L765" s="210"/>
      <c r="M765" s="211"/>
      <c r="N765" s="212"/>
      <c r="O765" s="212"/>
      <c r="P765" s="212"/>
      <c r="Q765" s="212"/>
      <c r="R765" s="212"/>
      <c r="S765" s="212"/>
      <c r="T765" s="213"/>
      <c r="AT765" s="214" t="s">
        <v>147</v>
      </c>
      <c r="AU765" s="214" t="s">
        <v>90</v>
      </c>
      <c r="AV765" s="14" t="s">
        <v>90</v>
      </c>
      <c r="AW765" s="14" t="s">
        <v>36</v>
      </c>
      <c r="AX765" s="14" t="s">
        <v>81</v>
      </c>
      <c r="AY765" s="214" t="s">
        <v>138</v>
      </c>
    </row>
    <row r="766" spans="1:65" s="15" customFormat="1">
      <c r="B766" s="215"/>
      <c r="C766" s="216"/>
      <c r="D766" s="197" t="s">
        <v>147</v>
      </c>
      <c r="E766" s="217" t="s">
        <v>1</v>
      </c>
      <c r="F766" s="218" t="s">
        <v>156</v>
      </c>
      <c r="G766" s="216"/>
      <c r="H766" s="219">
        <v>43.8</v>
      </c>
      <c r="I766" s="216"/>
      <c r="J766" s="216"/>
      <c r="K766" s="216"/>
      <c r="L766" s="220"/>
      <c r="M766" s="221"/>
      <c r="N766" s="222"/>
      <c r="O766" s="222"/>
      <c r="P766" s="222"/>
      <c r="Q766" s="222"/>
      <c r="R766" s="222"/>
      <c r="S766" s="222"/>
      <c r="T766" s="223"/>
      <c r="AT766" s="224" t="s">
        <v>147</v>
      </c>
      <c r="AU766" s="224" t="s">
        <v>90</v>
      </c>
      <c r="AV766" s="15" t="s">
        <v>145</v>
      </c>
      <c r="AW766" s="15" t="s">
        <v>36</v>
      </c>
      <c r="AX766" s="15" t="s">
        <v>19</v>
      </c>
      <c r="AY766" s="224" t="s">
        <v>138</v>
      </c>
    </row>
    <row r="767" spans="1:65" s="2" customFormat="1" ht="24">
      <c r="A767" s="32"/>
      <c r="B767" s="33"/>
      <c r="C767" s="183" t="s">
        <v>817</v>
      </c>
      <c r="D767" s="183" t="s">
        <v>140</v>
      </c>
      <c r="E767" s="184" t="s">
        <v>818</v>
      </c>
      <c r="F767" s="185" t="s">
        <v>819</v>
      </c>
      <c r="G767" s="186" t="s">
        <v>227</v>
      </c>
      <c r="H767" s="187">
        <v>1</v>
      </c>
      <c r="I767" s="188"/>
      <c r="J767" s="188">
        <f>ROUND(I767*H767,2)</f>
        <v>0</v>
      </c>
      <c r="K767" s="185" t="s">
        <v>1</v>
      </c>
      <c r="L767" s="37"/>
      <c r="M767" s="189" t="s">
        <v>1</v>
      </c>
      <c r="N767" s="190" t="s">
        <v>46</v>
      </c>
      <c r="O767" s="191">
        <v>0</v>
      </c>
      <c r="P767" s="191">
        <f>O767*H767</f>
        <v>0</v>
      </c>
      <c r="Q767" s="191">
        <v>0</v>
      </c>
      <c r="R767" s="191">
        <f>Q767*H767</f>
        <v>0</v>
      </c>
      <c r="S767" s="191">
        <v>0</v>
      </c>
      <c r="T767" s="192">
        <f>S767*H767</f>
        <v>0</v>
      </c>
      <c r="U767" s="32"/>
      <c r="V767" s="32"/>
      <c r="W767" s="32"/>
      <c r="X767" s="32"/>
      <c r="Y767" s="32"/>
      <c r="Z767" s="32"/>
      <c r="AA767" s="32"/>
      <c r="AB767" s="32"/>
      <c r="AC767" s="32"/>
      <c r="AD767" s="32"/>
      <c r="AE767" s="32"/>
      <c r="AR767" s="193" t="s">
        <v>238</v>
      </c>
      <c r="AT767" s="193" t="s">
        <v>140</v>
      </c>
      <c r="AU767" s="193" t="s">
        <v>90</v>
      </c>
      <c r="AY767" s="18" t="s">
        <v>138</v>
      </c>
      <c r="BE767" s="194">
        <f>IF(N767="základní",J767,0)</f>
        <v>0</v>
      </c>
      <c r="BF767" s="194">
        <f>IF(N767="snížená",J767,0)</f>
        <v>0</v>
      </c>
      <c r="BG767" s="194">
        <f>IF(N767="zákl. přenesená",J767,0)</f>
        <v>0</v>
      </c>
      <c r="BH767" s="194">
        <f>IF(N767="sníž. přenesená",J767,0)</f>
        <v>0</v>
      </c>
      <c r="BI767" s="194">
        <f>IF(N767="nulová",J767,0)</f>
        <v>0</v>
      </c>
      <c r="BJ767" s="18" t="s">
        <v>19</v>
      </c>
      <c r="BK767" s="194">
        <f>ROUND(I767*H767,2)</f>
        <v>0</v>
      </c>
      <c r="BL767" s="18" t="s">
        <v>238</v>
      </c>
      <c r="BM767" s="193" t="s">
        <v>820</v>
      </c>
    </row>
    <row r="768" spans="1:65" s="2" customFormat="1" ht="24">
      <c r="A768" s="32"/>
      <c r="B768" s="33"/>
      <c r="C768" s="183" t="s">
        <v>821</v>
      </c>
      <c r="D768" s="183" t="s">
        <v>140</v>
      </c>
      <c r="E768" s="184" t="s">
        <v>822</v>
      </c>
      <c r="F768" s="185" t="s">
        <v>823</v>
      </c>
      <c r="G768" s="186" t="s">
        <v>506</v>
      </c>
      <c r="H768" s="187">
        <v>5</v>
      </c>
      <c r="I768" s="188"/>
      <c r="J768" s="188">
        <f>ROUND(I768*H768,2)</f>
        <v>0</v>
      </c>
      <c r="K768" s="185" t="s">
        <v>1</v>
      </c>
      <c r="L768" s="37"/>
      <c r="M768" s="189" t="s">
        <v>1</v>
      </c>
      <c r="N768" s="190" t="s">
        <v>46</v>
      </c>
      <c r="O768" s="191">
        <v>0</v>
      </c>
      <c r="P768" s="191">
        <f>O768*H768</f>
        <v>0</v>
      </c>
      <c r="Q768" s="191">
        <v>0</v>
      </c>
      <c r="R768" s="191">
        <f>Q768*H768</f>
        <v>0</v>
      </c>
      <c r="S768" s="191">
        <v>0</v>
      </c>
      <c r="T768" s="192">
        <f>S768*H768</f>
        <v>0</v>
      </c>
      <c r="U768" s="32"/>
      <c r="V768" s="32"/>
      <c r="W768" s="32"/>
      <c r="X768" s="32"/>
      <c r="Y768" s="32"/>
      <c r="Z768" s="32"/>
      <c r="AA768" s="32"/>
      <c r="AB768" s="32"/>
      <c r="AC768" s="32"/>
      <c r="AD768" s="32"/>
      <c r="AE768" s="32"/>
      <c r="AR768" s="193" t="s">
        <v>238</v>
      </c>
      <c r="AT768" s="193" t="s">
        <v>140</v>
      </c>
      <c r="AU768" s="193" t="s">
        <v>90</v>
      </c>
      <c r="AY768" s="18" t="s">
        <v>138</v>
      </c>
      <c r="BE768" s="194">
        <f>IF(N768="základní",J768,0)</f>
        <v>0</v>
      </c>
      <c r="BF768" s="194">
        <f>IF(N768="snížená",J768,0)</f>
        <v>0</v>
      </c>
      <c r="BG768" s="194">
        <f>IF(N768="zákl. přenesená",J768,0)</f>
        <v>0</v>
      </c>
      <c r="BH768" s="194">
        <f>IF(N768="sníž. přenesená",J768,0)</f>
        <v>0</v>
      </c>
      <c r="BI768" s="194">
        <f>IF(N768="nulová",J768,0)</f>
        <v>0</v>
      </c>
      <c r="BJ768" s="18" t="s">
        <v>19</v>
      </c>
      <c r="BK768" s="194">
        <f>ROUND(I768*H768,2)</f>
        <v>0</v>
      </c>
      <c r="BL768" s="18" t="s">
        <v>238</v>
      </c>
      <c r="BM768" s="193" t="s">
        <v>824</v>
      </c>
    </row>
    <row r="769" spans="1:65" s="2" customFormat="1" ht="36">
      <c r="A769" s="32"/>
      <c r="B769" s="33"/>
      <c r="C769" s="183" t="s">
        <v>825</v>
      </c>
      <c r="D769" s="183" t="s">
        <v>140</v>
      </c>
      <c r="E769" s="184" t="s">
        <v>826</v>
      </c>
      <c r="F769" s="185" t="s">
        <v>827</v>
      </c>
      <c r="G769" s="186" t="s">
        <v>506</v>
      </c>
      <c r="H769" s="187">
        <v>10</v>
      </c>
      <c r="I769" s="188"/>
      <c r="J769" s="188">
        <f>ROUND(I769*H769,2)</f>
        <v>0</v>
      </c>
      <c r="K769" s="185" t="s">
        <v>1</v>
      </c>
      <c r="L769" s="37"/>
      <c r="M769" s="189" t="s">
        <v>1</v>
      </c>
      <c r="N769" s="190" t="s">
        <v>46</v>
      </c>
      <c r="O769" s="191">
        <v>0</v>
      </c>
      <c r="P769" s="191">
        <f>O769*H769</f>
        <v>0</v>
      </c>
      <c r="Q769" s="191">
        <v>0</v>
      </c>
      <c r="R769" s="191">
        <f>Q769*H769</f>
        <v>0</v>
      </c>
      <c r="S769" s="191">
        <v>0</v>
      </c>
      <c r="T769" s="192">
        <f>S769*H769</f>
        <v>0</v>
      </c>
      <c r="U769" s="32"/>
      <c r="V769" s="32"/>
      <c r="W769" s="32"/>
      <c r="X769" s="32"/>
      <c r="Y769" s="32"/>
      <c r="Z769" s="32"/>
      <c r="AA769" s="32"/>
      <c r="AB769" s="32"/>
      <c r="AC769" s="32"/>
      <c r="AD769" s="32"/>
      <c r="AE769" s="32"/>
      <c r="AR769" s="193" t="s">
        <v>238</v>
      </c>
      <c r="AT769" s="193" t="s">
        <v>140</v>
      </c>
      <c r="AU769" s="193" t="s">
        <v>90</v>
      </c>
      <c r="AY769" s="18" t="s">
        <v>138</v>
      </c>
      <c r="BE769" s="194">
        <f>IF(N769="základní",J769,0)</f>
        <v>0</v>
      </c>
      <c r="BF769" s="194">
        <f>IF(N769="snížená",J769,0)</f>
        <v>0</v>
      </c>
      <c r="BG769" s="194">
        <f>IF(N769="zákl. přenesená",J769,0)</f>
        <v>0</v>
      </c>
      <c r="BH769" s="194">
        <f>IF(N769="sníž. přenesená",J769,0)</f>
        <v>0</v>
      </c>
      <c r="BI769" s="194">
        <f>IF(N769="nulová",J769,0)</f>
        <v>0</v>
      </c>
      <c r="BJ769" s="18" t="s">
        <v>19</v>
      </c>
      <c r="BK769" s="194">
        <f>ROUND(I769*H769,2)</f>
        <v>0</v>
      </c>
      <c r="BL769" s="18" t="s">
        <v>238</v>
      </c>
      <c r="BM769" s="193" t="s">
        <v>828</v>
      </c>
    </row>
    <row r="770" spans="1:65" s="2" customFormat="1" ht="24">
      <c r="A770" s="32"/>
      <c r="B770" s="33"/>
      <c r="C770" s="183" t="s">
        <v>829</v>
      </c>
      <c r="D770" s="183" t="s">
        <v>140</v>
      </c>
      <c r="E770" s="184" t="s">
        <v>830</v>
      </c>
      <c r="F770" s="185" t="s">
        <v>831</v>
      </c>
      <c r="G770" s="186" t="s">
        <v>506</v>
      </c>
      <c r="H770" s="187">
        <v>2</v>
      </c>
      <c r="I770" s="188"/>
      <c r="J770" s="188">
        <f>ROUND(I770*H770,2)</f>
        <v>0</v>
      </c>
      <c r="K770" s="185" t="s">
        <v>1</v>
      </c>
      <c r="L770" s="37"/>
      <c r="M770" s="189" t="s">
        <v>1</v>
      </c>
      <c r="N770" s="190" t="s">
        <v>46</v>
      </c>
      <c r="O770" s="191">
        <v>0</v>
      </c>
      <c r="P770" s="191">
        <f>O770*H770</f>
        <v>0</v>
      </c>
      <c r="Q770" s="191">
        <v>0</v>
      </c>
      <c r="R770" s="191">
        <f>Q770*H770</f>
        <v>0</v>
      </c>
      <c r="S770" s="191">
        <v>0</v>
      </c>
      <c r="T770" s="192">
        <f>S770*H770</f>
        <v>0</v>
      </c>
      <c r="U770" s="32"/>
      <c r="V770" s="32"/>
      <c r="W770" s="32"/>
      <c r="X770" s="32"/>
      <c r="Y770" s="32"/>
      <c r="Z770" s="32"/>
      <c r="AA770" s="32"/>
      <c r="AB770" s="32"/>
      <c r="AC770" s="32"/>
      <c r="AD770" s="32"/>
      <c r="AE770" s="32"/>
      <c r="AR770" s="193" t="s">
        <v>238</v>
      </c>
      <c r="AT770" s="193" t="s">
        <v>140</v>
      </c>
      <c r="AU770" s="193" t="s">
        <v>90</v>
      </c>
      <c r="AY770" s="18" t="s">
        <v>138</v>
      </c>
      <c r="BE770" s="194">
        <f>IF(N770="základní",J770,0)</f>
        <v>0</v>
      </c>
      <c r="BF770" s="194">
        <f>IF(N770="snížená",J770,0)</f>
        <v>0</v>
      </c>
      <c r="BG770" s="194">
        <f>IF(N770="zákl. přenesená",J770,0)</f>
        <v>0</v>
      </c>
      <c r="BH770" s="194">
        <f>IF(N770="sníž. přenesená",J770,0)</f>
        <v>0</v>
      </c>
      <c r="BI770" s="194">
        <f>IF(N770="nulová",J770,0)</f>
        <v>0</v>
      </c>
      <c r="BJ770" s="18" t="s">
        <v>19</v>
      </c>
      <c r="BK770" s="194">
        <f>ROUND(I770*H770,2)</f>
        <v>0</v>
      </c>
      <c r="BL770" s="18" t="s">
        <v>238</v>
      </c>
      <c r="BM770" s="193" t="s">
        <v>832</v>
      </c>
    </row>
    <row r="771" spans="1:65" s="2" customFormat="1" ht="16.5" customHeight="1">
      <c r="A771" s="32"/>
      <c r="B771" s="33"/>
      <c r="C771" s="183" t="s">
        <v>833</v>
      </c>
      <c r="D771" s="183" t="s">
        <v>140</v>
      </c>
      <c r="E771" s="184" t="s">
        <v>834</v>
      </c>
      <c r="F771" s="185" t="s">
        <v>835</v>
      </c>
      <c r="G771" s="186" t="s">
        <v>227</v>
      </c>
      <c r="H771" s="187">
        <v>28.4</v>
      </c>
      <c r="I771" s="188"/>
      <c r="J771" s="188">
        <f>ROUND(I771*H771,2)</f>
        <v>0</v>
      </c>
      <c r="K771" s="185" t="s">
        <v>1</v>
      </c>
      <c r="L771" s="37"/>
      <c r="M771" s="189" t="s">
        <v>1</v>
      </c>
      <c r="N771" s="190" t="s">
        <v>46</v>
      </c>
      <c r="O771" s="191">
        <v>1.6819999999999999</v>
      </c>
      <c r="P771" s="191">
        <f>O771*H771</f>
        <v>47.768799999999999</v>
      </c>
      <c r="Q771" s="191">
        <v>6.0000000000000002E-5</v>
      </c>
      <c r="R771" s="191">
        <f>Q771*H771</f>
        <v>1.704E-3</v>
      </c>
      <c r="S771" s="191">
        <v>0</v>
      </c>
      <c r="T771" s="192">
        <f>S771*H771</f>
        <v>0</v>
      </c>
      <c r="U771" s="32"/>
      <c r="V771" s="32"/>
      <c r="W771" s="32"/>
      <c r="X771" s="32"/>
      <c r="Y771" s="32"/>
      <c r="Z771" s="32"/>
      <c r="AA771" s="32"/>
      <c r="AB771" s="32"/>
      <c r="AC771" s="32"/>
      <c r="AD771" s="32"/>
      <c r="AE771" s="32"/>
      <c r="AR771" s="193" t="s">
        <v>238</v>
      </c>
      <c r="AT771" s="193" t="s">
        <v>140</v>
      </c>
      <c r="AU771" s="193" t="s">
        <v>90</v>
      </c>
      <c r="AY771" s="18" t="s">
        <v>138</v>
      </c>
      <c r="BE771" s="194">
        <f>IF(N771="základní",J771,0)</f>
        <v>0</v>
      </c>
      <c r="BF771" s="194">
        <f>IF(N771="snížená",J771,0)</f>
        <v>0</v>
      </c>
      <c r="BG771" s="194">
        <f>IF(N771="zákl. přenesená",J771,0)</f>
        <v>0</v>
      </c>
      <c r="BH771" s="194">
        <f>IF(N771="sníž. přenesená",J771,0)</f>
        <v>0</v>
      </c>
      <c r="BI771" s="194">
        <f>IF(N771="nulová",J771,0)</f>
        <v>0</v>
      </c>
      <c r="BJ771" s="18" t="s">
        <v>19</v>
      </c>
      <c r="BK771" s="194">
        <f>ROUND(I771*H771,2)</f>
        <v>0</v>
      </c>
      <c r="BL771" s="18" t="s">
        <v>238</v>
      </c>
      <c r="BM771" s="193" t="s">
        <v>836</v>
      </c>
    </row>
    <row r="772" spans="1:65" s="14" customFormat="1">
      <c r="B772" s="205"/>
      <c r="C772" s="206"/>
      <c r="D772" s="197" t="s">
        <v>147</v>
      </c>
      <c r="E772" s="207" t="s">
        <v>1</v>
      </c>
      <c r="F772" s="208" t="s">
        <v>837</v>
      </c>
      <c r="G772" s="206"/>
      <c r="H772" s="209">
        <v>28.4</v>
      </c>
      <c r="I772" s="206"/>
      <c r="J772" s="206"/>
      <c r="K772" s="206"/>
      <c r="L772" s="210"/>
      <c r="M772" s="211"/>
      <c r="N772" s="212"/>
      <c r="O772" s="212"/>
      <c r="P772" s="212"/>
      <c r="Q772" s="212"/>
      <c r="R772" s="212"/>
      <c r="S772" s="212"/>
      <c r="T772" s="213"/>
      <c r="AT772" s="214" t="s">
        <v>147</v>
      </c>
      <c r="AU772" s="214" t="s">
        <v>90</v>
      </c>
      <c r="AV772" s="14" t="s">
        <v>90</v>
      </c>
      <c r="AW772" s="14" t="s">
        <v>36</v>
      </c>
      <c r="AX772" s="14" t="s">
        <v>19</v>
      </c>
      <c r="AY772" s="214" t="s">
        <v>138</v>
      </c>
    </row>
    <row r="773" spans="1:65" s="2" customFormat="1" ht="36">
      <c r="A773" s="32"/>
      <c r="B773" s="33"/>
      <c r="C773" s="183" t="s">
        <v>838</v>
      </c>
      <c r="D773" s="183" t="s">
        <v>140</v>
      </c>
      <c r="E773" s="184" t="s">
        <v>839</v>
      </c>
      <c r="F773" s="185" t="s">
        <v>840</v>
      </c>
      <c r="G773" s="186" t="s">
        <v>227</v>
      </c>
      <c r="H773" s="187">
        <v>40.4</v>
      </c>
      <c r="I773" s="188"/>
      <c r="J773" s="188">
        <f>ROUND(I773*H773,2)</f>
        <v>0</v>
      </c>
      <c r="K773" s="185" t="s">
        <v>1</v>
      </c>
      <c r="L773" s="37"/>
      <c r="M773" s="189" t="s">
        <v>1</v>
      </c>
      <c r="N773" s="190" t="s">
        <v>46</v>
      </c>
      <c r="O773" s="191">
        <v>0.42699999999999999</v>
      </c>
      <c r="P773" s="191">
        <f>O773*H773</f>
        <v>17.250799999999998</v>
      </c>
      <c r="Q773" s="191">
        <v>0</v>
      </c>
      <c r="R773" s="191">
        <f>Q773*H773</f>
        <v>0</v>
      </c>
      <c r="S773" s="191">
        <v>0</v>
      </c>
      <c r="T773" s="192">
        <f>S773*H773</f>
        <v>0</v>
      </c>
      <c r="U773" s="32"/>
      <c r="V773" s="32"/>
      <c r="W773" s="32"/>
      <c r="X773" s="32"/>
      <c r="Y773" s="32"/>
      <c r="Z773" s="32"/>
      <c r="AA773" s="32"/>
      <c r="AB773" s="32"/>
      <c r="AC773" s="32"/>
      <c r="AD773" s="32"/>
      <c r="AE773" s="32"/>
      <c r="AR773" s="193" t="s">
        <v>238</v>
      </c>
      <c r="AT773" s="193" t="s">
        <v>140</v>
      </c>
      <c r="AU773" s="193" t="s">
        <v>90</v>
      </c>
      <c r="AY773" s="18" t="s">
        <v>138</v>
      </c>
      <c r="BE773" s="194">
        <f>IF(N773="základní",J773,0)</f>
        <v>0</v>
      </c>
      <c r="BF773" s="194">
        <f>IF(N773="snížená",J773,0)</f>
        <v>0</v>
      </c>
      <c r="BG773" s="194">
        <f>IF(N773="zákl. přenesená",J773,0)</f>
        <v>0</v>
      </c>
      <c r="BH773" s="194">
        <f>IF(N773="sníž. přenesená",J773,0)</f>
        <v>0</v>
      </c>
      <c r="BI773" s="194">
        <f>IF(N773="nulová",J773,0)</f>
        <v>0</v>
      </c>
      <c r="BJ773" s="18" t="s">
        <v>19</v>
      </c>
      <c r="BK773" s="194">
        <f>ROUND(I773*H773,2)</f>
        <v>0</v>
      </c>
      <c r="BL773" s="18" t="s">
        <v>238</v>
      </c>
      <c r="BM773" s="193" t="s">
        <v>841</v>
      </c>
    </row>
    <row r="774" spans="1:65" s="14" customFormat="1">
      <c r="B774" s="205"/>
      <c r="C774" s="206"/>
      <c r="D774" s="197" t="s">
        <v>147</v>
      </c>
      <c r="E774" s="207" t="s">
        <v>1</v>
      </c>
      <c r="F774" s="208" t="s">
        <v>842</v>
      </c>
      <c r="G774" s="206"/>
      <c r="H774" s="209">
        <v>38</v>
      </c>
      <c r="I774" s="206"/>
      <c r="J774" s="206"/>
      <c r="K774" s="206"/>
      <c r="L774" s="210"/>
      <c r="M774" s="211"/>
      <c r="N774" s="212"/>
      <c r="O774" s="212"/>
      <c r="P774" s="212"/>
      <c r="Q774" s="212"/>
      <c r="R774" s="212"/>
      <c r="S774" s="212"/>
      <c r="T774" s="213"/>
      <c r="AT774" s="214" t="s">
        <v>147</v>
      </c>
      <c r="AU774" s="214" t="s">
        <v>90</v>
      </c>
      <c r="AV774" s="14" t="s">
        <v>90</v>
      </c>
      <c r="AW774" s="14" t="s">
        <v>36</v>
      </c>
      <c r="AX774" s="14" t="s">
        <v>81</v>
      </c>
      <c r="AY774" s="214" t="s">
        <v>138</v>
      </c>
    </row>
    <row r="775" spans="1:65" s="14" customFormat="1">
      <c r="B775" s="205"/>
      <c r="C775" s="206"/>
      <c r="D775" s="197" t="s">
        <v>147</v>
      </c>
      <c r="E775" s="207" t="s">
        <v>1</v>
      </c>
      <c r="F775" s="208" t="s">
        <v>843</v>
      </c>
      <c r="G775" s="206"/>
      <c r="H775" s="209">
        <v>2.4</v>
      </c>
      <c r="I775" s="206"/>
      <c r="J775" s="206"/>
      <c r="K775" s="206"/>
      <c r="L775" s="210"/>
      <c r="M775" s="211"/>
      <c r="N775" s="212"/>
      <c r="O775" s="212"/>
      <c r="P775" s="212"/>
      <c r="Q775" s="212"/>
      <c r="R775" s="212"/>
      <c r="S775" s="212"/>
      <c r="T775" s="213"/>
      <c r="AT775" s="214" t="s">
        <v>147</v>
      </c>
      <c r="AU775" s="214" t="s">
        <v>90</v>
      </c>
      <c r="AV775" s="14" t="s">
        <v>90</v>
      </c>
      <c r="AW775" s="14" t="s">
        <v>36</v>
      </c>
      <c r="AX775" s="14" t="s">
        <v>81</v>
      </c>
      <c r="AY775" s="214" t="s">
        <v>138</v>
      </c>
    </row>
    <row r="776" spans="1:65" s="15" customFormat="1">
      <c r="B776" s="215"/>
      <c r="C776" s="216"/>
      <c r="D776" s="197" t="s">
        <v>147</v>
      </c>
      <c r="E776" s="217" t="s">
        <v>1</v>
      </c>
      <c r="F776" s="218" t="s">
        <v>156</v>
      </c>
      <c r="G776" s="216"/>
      <c r="H776" s="219">
        <v>40.4</v>
      </c>
      <c r="I776" s="216"/>
      <c r="J776" s="216"/>
      <c r="K776" s="216"/>
      <c r="L776" s="220"/>
      <c r="M776" s="221"/>
      <c r="N776" s="222"/>
      <c r="O776" s="222"/>
      <c r="P776" s="222"/>
      <c r="Q776" s="222"/>
      <c r="R776" s="222"/>
      <c r="S776" s="222"/>
      <c r="T776" s="223"/>
      <c r="AT776" s="224" t="s">
        <v>147</v>
      </c>
      <c r="AU776" s="224" t="s">
        <v>90</v>
      </c>
      <c r="AV776" s="15" t="s">
        <v>145</v>
      </c>
      <c r="AW776" s="15" t="s">
        <v>36</v>
      </c>
      <c r="AX776" s="15" t="s">
        <v>19</v>
      </c>
      <c r="AY776" s="224" t="s">
        <v>138</v>
      </c>
    </row>
    <row r="777" spans="1:65" s="2" customFormat="1" ht="24">
      <c r="A777" s="32"/>
      <c r="B777" s="33"/>
      <c r="C777" s="183" t="s">
        <v>844</v>
      </c>
      <c r="D777" s="183" t="s">
        <v>140</v>
      </c>
      <c r="E777" s="184" t="s">
        <v>845</v>
      </c>
      <c r="F777" s="185" t="s">
        <v>846</v>
      </c>
      <c r="G777" s="186" t="s">
        <v>707</v>
      </c>
      <c r="H777" s="187">
        <v>4780.7110000000002</v>
      </c>
      <c r="I777" s="188"/>
      <c r="J777" s="188">
        <f>ROUND(I777*H777,2)</f>
        <v>0</v>
      </c>
      <c r="K777" s="185" t="s">
        <v>400</v>
      </c>
      <c r="L777" s="37"/>
      <c r="M777" s="189" t="s">
        <v>1</v>
      </c>
      <c r="N777" s="190" t="s">
        <v>46</v>
      </c>
      <c r="O777" s="191">
        <v>0</v>
      </c>
      <c r="P777" s="191">
        <f>O777*H777</f>
        <v>0</v>
      </c>
      <c r="Q777" s="191">
        <v>0</v>
      </c>
      <c r="R777" s="191">
        <f>Q777*H777</f>
        <v>0</v>
      </c>
      <c r="S777" s="191">
        <v>0</v>
      </c>
      <c r="T777" s="192">
        <f>S777*H777</f>
        <v>0</v>
      </c>
      <c r="U777" s="32"/>
      <c r="V777" s="32"/>
      <c r="W777" s="32"/>
      <c r="X777" s="32"/>
      <c r="Y777" s="32"/>
      <c r="Z777" s="32"/>
      <c r="AA777" s="32"/>
      <c r="AB777" s="32"/>
      <c r="AC777" s="32"/>
      <c r="AD777" s="32"/>
      <c r="AE777" s="32"/>
      <c r="AR777" s="193" t="s">
        <v>238</v>
      </c>
      <c r="AT777" s="193" t="s">
        <v>140</v>
      </c>
      <c r="AU777" s="193" t="s">
        <v>90</v>
      </c>
      <c r="AY777" s="18" t="s">
        <v>138</v>
      </c>
      <c r="BE777" s="194">
        <f>IF(N777="základní",J777,0)</f>
        <v>0</v>
      </c>
      <c r="BF777" s="194">
        <f>IF(N777="snížená",J777,0)</f>
        <v>0</v>
      </c>
      <c r="BG777" s="194">
        <f>IF(N777="zákl. přenesená",J777,0)</f>
        <v>0</v>
      </c>
      <c r="BH777" s="194">
        <f>IF(N777="sníž. přenesená",J777,0)</f>
        <v>0</v>
      </c>
      <c r="BI777" s="194">
        <f>IF(N777="nulová",J777,0)</f>
        <v>0</v>
      </c>
      <c r="BJ777" s="18" t="s">
        <v>19</v>
      </c>
      <c r="BK777" s="194">
        <f>ROUND(I777*H777,2)</f>
        <v>0</v>
      </c>
      <c r="BL777" s="18" t="s">
        <v>238</v>
      </c>
      <c r="BM777" s="193" t="s">
        <v>847</v>
      </c>
    </row>
    <row r="778" spans="1:65" s="12" customFormat="1" ht="22.9" customHeight="1">
      <c r="B778" s="168"/>
      <c r="C778" s="169"/>
      <c r="D778" s="170" t="s">
        <v>80</v>
      </c>
      <c r="E778" s="181" t="s">
        <v>848</v>
      </c>
      <c r="F778" s="181" t="s">
        <v>849</v>
      </c>
      <c r="G778" s="169"/>
      <c r="H778" s="169"/>
      <c r="I778" s="169"/>
      <c r="J778" s="182">
        <f>BK778</f>
        <v>0</v>
      </c>
      <c r="K778" s="169"/>
      <c r="L778" s="173"/>
      <c r="M778" s="174"/>
      <c r="N778" s="175"/>
      <c r="O778" s="175"/>
      <c r="P778" s="176">
        <f>SUM(P779:P785)</f>
        <v>8.1319999999999997</v>
      </c>
      <c r="Q778" s="175"/>
      <c r="R778" s="176">
        <f>SUM(R779:R785)</f>
        <v>7.2923999999999989E-2</v>
      </c>
      <c r="S778" s="175"/>
      <c r="T778" s="177">
        <f>SUM(T779:T785)</f>
        <v>0</v>
      </c>
      <c r="AR778" s="178" t="s">
        <v>90</v>
      </c>
      <c r="AT778" s="179" t="s">
        <v>80</v>
      </c>
      <c r="AU778" s="179" t="s">
        <v>19</v>
      </c>
      <c r="AY778" s="178" t="s">
        <v>138</v>
      </c>
      <c r="BK778" s="180">
        <f>SUM(BK779:BK785)</f>
        <v>0</v>
      </c>
    </row>
    <row r="779" spans="1:65" s="2" customFormat="1" ht="24">
      <c r="A779" s="32"/>
      <c r="B779" s="33"/>
      <c r="C779" s="183" t="s">
        <v>850</v>
      </c>
      <c r="D779" s="183" t="s">
        <v>140</v>
      </c>
      <c r="E779" s="184" t="s">
        <v>851</v>
      </c>
      <c r="F779" s="185" t="s">
        <v>852</v>
      </c>
      <c r="G779" s="186" t="s">
        <v>227</v>
      </c>
      <c r="H779" s="187">
        <v>42.8</v>
      </c>
      <c r="I779" s="188"/>
      <c r="J779" s="188">
        <f>ROUND(I779*H779,2)</f>
        <v>0</v>
      </c>
      <c r="K779" s="185" t="s">
        <v>144</v>
      </c>
      <c r="L779" s="37"/>
      <c r="M779" s="189" t="s">
        <v>1</v>
      </c>
      <c r="N779" s="190" t="s">
        <v>46</v>
      </c>
      <c r="O779" s="191">
        <v>0.19</v>
      </c>
      <c r="P779" s="191">
        <f>O779*H779</f>
        <v>8.1319999999999997</v>
      </c>
      <c r="Q779" s="191">
        <v>4.2999999999999999E-4</v>
      </c>
      <c r="R779" s="191">
        <f>Q779*H779</f>
        <v>1.8403999999999997E-2</v>
      </c>
      <c r="S779" s="191">
        <v>0</v>
      </c>
      <c r="T779" s="192">
        <f>S779*H779</f>
        <v>0</v>
      </c>
      <c r="U779" s="32"/>
      <c r="V779" s="32"/>
      <c r="W779" s="32"/>
      <c r="X779" s="32"/>
      <c r="Y779" s="32"/>
      <c r="Z779" s="32"/>
      <c r="AA779" s="32"/>
      <c r="AB779" s="32"/>
      <c r="AC779" s="32"/>
      <c r="AD779" s="32"/>
      <c r="AE779" s="32"/>
      <c r="AR779" s="193" t="s">
        <v>238</v>
      </c>
      <c r="AT779" s="193" t="s">
        <v>140</v>
      </c>
      <c r="AU779" s="193" t="s">
        <v>90</v>
      </c>
      <c r="AY779" s="18" t="s">
        <v>138</v>
      </c>
      <c r="BE779" s="194">
        <f>IF(N779="základní",J779,0)</f>
        <v>0</v>
      </c>
      <c r="BF779" s="194">
        <f>IF(N779="snížená",J779,0)</f>
        <v>0</v>
      </c>
      <c r="BG779" s="194">
        <f>IF(N779="zákl. přenesená",J779,0)</f>
        <v>0</v>
      </c>
      <c r="BH779" s="194">
        <f>IF(N779="sníž. přenesená",J779,0)</f>
        <v>0</v>
      </c>
      <c r="BI779" s="194">
        <f>IF(N779="nulová",J779,0)</f>
        <v>0</v>
      </c>
      <c r="BJ779" s="18" t="s">
        <v>19</v>
      </c>
      <c r="BK779" s="194">
        <f>ROUND(I779*H779,2)</f>
        <v>0</v>
      </c>
      <c r="BL779" s="18" t="s">
        <v>238</v>
      </c>
      <c r="BM779" s="193" t="s">
        <v>853</v>
      </c>
    </row>
    <row r="780" spans="1:65" s="14" customFormat="1">
      <c r="B780" s="205"/>
      <c r="C780" s="206"/>
      <c r="D780" s="197" t="s">
        <v>147</v>
      </c>
      <c r="E780" s="207" t="s">
        <v>1</v>
      </c>
      <c r="F780" s="208" t="s">
        <v>854</v>
      </c>
      <c r="G780" s="206"/>
      <c r="H780" s="209">
        <v>21.4</v>
      </c>
      <c r="I780" s="206"/>
      <c r="J780" s="206"/>
      <c r="K780" s="206"/>
      <c r="L780" s="210"/>
      <c r="M780" s="211"/>
      <c r="N780" s="212"/>
      <c r="O780" s="212"/>
      <c r="P780" s="212"/>
      <c r="Q780" s="212"/>
      <c r="R780" s="212"/>
      <c r="S780" s="212"/>
      <c r="T780" s="213"/>
      <c r="AT780" s="214" t="s">
        <v>147</v>
      </c>
      <c r="AU780" s="214" t="s">
        <v>90</v>
      </c>
      <c r="AV780" s="14" t="s">
        <v>90</v>
      </c>
      <c r="AW780" s="14" t="s">
        <v>36</v>
      </c>
      <c r="AX780" s="14" t="s">
        <v>81</v>
      </c>
      <c r="AY780" s="214" t="s">
        <v>138</v>
      </c>
    </row>
    <row r="781" spans="1:65" s="14" customFormat="1">
      <c r="B781" s="205"/>
      <c r="C781" s="206"/>
      <c r="D781" s="197" t="s">
        <v>147</v>
      </c>
      <c r="E781" s="207" t="s">
        <v>1</v>
      </c>
      <c r="F781" s="208" t="s">
        <v>855</v>
      </c>
      <c r="G781" s="206"/>
      <c r="H781" s="209">
        <v>21.4</v>
      </c>
      <c r="I781" s="206"/>
      <c r="J781" s="206"/>
      <c r="K781" s="206"/>
      <c r="L781" s="210"/>
      <c r="M781" s="211"/>
      <c r="N781" s="212"/>
      <c r="O781" s="212"/>
      <c r="P781" s="212"/>
      <c r="Q781" s="212"/>
      <c r="R781" s="212"/>
      <c r="S781" s="212"/>
      <c r="T781" s="213"/>
      <c r="AT781" s="214" t="s">
        <v>147</v>
      </c>
      <c r="AU781" s="214" t="s">
        <v>90</v>
      </c>
      <c r="AV781" s="14" t="s">
        <v>90</v>
      </c>
      <c r="AW781" s="14" t="s">
        <v>36</v>
      </c>
      <c r="AX781" s="14" t="s">
        <v>81</v>
      </c>
      <c r="AY781" s="214" t="s">
        <v>138</v>
      </c>
    </row>
    <row r="782" spans="1:65" s="15" customFormat="1">
      <c r="B782" s="215"/>
      <c r="C782" s="216"/>
      <c r="D782" s="197" t="s">
        <v>147</v>
      </c>
      <c r="E782" s="217" t="s">
        <v>1</v>
      </c>
      <c r="F782" s="218" t="s">
        <v>156</v>
      </c>
      <c r="G782" s="216"/>
      <c r="H782" s="219">
        <v>42.8</v>
      </c>
      <c r="I782" s="216"/>
      <c r="J782" s="216"/>
      <c r="K782" s="216"/>
      <c r="L782" s="220"/>
      <c r="M782" s="221"/>
      <c r="N782" s="222"/>
      <c r="O782" s="222"/>
      <c r="P782" s="222"/>
      <c r="Q782" s="222"/>
      <c r="R782" s="222"/>
      <c r="S782" s="222"/>
      <c r="T782" s="223"/>
      <c r="AT782" s="224" t="s">
        <v>147</v>
      </c>
      <c r="AU782" s="224" t="s">
        <v>90</v>
      </c>
      <c r="AV782" s="15" t="s">
        <v>145</v>
      </c>
      <c r="AW782" s="15" t="s">
        <v>36</v>
      </c>
      <c r="AX782" s="15" t="s">
        <v>19</v>
      </c>
      <c r="AY782" s="224" t="s">
        <v>138</v>
      </c>
    </row>
    <row r="783" spans="1:65" s="2" customFormat="1" ht="24">
      <c r="A783" s="32"/>
      <c r="B783" s="33"/>
      <c r="C783" s="225" t="s">
        <v>856</v>
      </c>
      <c r="D783" s="225" t="s">
        <v>201</v>
      </c>
      <c r="E783" s="226" t="s">
        <v>857</v>
      </c>
      <c r="F783" s="227" t="s">
        <v>858</v>
      </c>
      <c r="G783" s="228" t="s">
        <v>179</v>
      </c>
      <c r="H783" s="229">
        <v>116</v>
      </c>
      <c r="I783" s="230"/>
      <c r="J783" s="230">
        <f>ROUND(I783*H783,2)</f>
        <v>0</v>
      </c>
      <c r="K783" s="227" t="s">
        <v>144</v>
      </c>
      <c r="L783" s="231"/>
      <c r="M783" s="232" t="s">
        <v>1</v>
      </c>
      <c r="N783" s="233" t="s">
        <v>46</v>
      </c>
      <c r="O783" s="191">
        <v>0</v>
      </c>
      <c r="P783" s="191">
        <f>O783*H783</f>
        <v>0</v>
      </c>
      <c r="Q783" s="191">
        <v>4.6999999999999999E-4</v>
      </c>
      <c r="R783" s="191">
        <f>Q783*H783</f>
        <v>5.4519999999999999E-2</v>
      </c>
      <c r="S783" s="191">
        <v>0</v>
      </c>
      <c r="T783" s="192">
        <f>S783*H783</f>
        <v>0</v>
      </c>
      <c r="U783" s="32"/>
      <c r="V783" s="32"/>
      <c r="W783" s="32"/>
      <c r="X783" s="32"/>
      <c r="Y783" s="32"/>
      <c r="Z783" s="32"/>
      <c r="AA783" s="32"/>
      <c r="AB783" s="32"/>
      <c r="AC783" s="32"/>
      <c r="AD783" s="32"/>
      <c r="AE783" s="32"/>
      <c r="AR783" s="193" t="s">
        <v>326</v>
      </c>
      <c r="AT783" s="193" t="s">
        <v>201</v>
      </c>
      <c r="AU783" s="193" t="s">
        <v>90</v>
      </c>
      <c r="AY783" s="18" t="s">
        <v>138</v>
      </c>
      <c r="BE783" s="194">
        <f>IF(N783="základní",J783,0)</f>
        <v>0</v>
      </c>
      <c r="BF783" s="194">
        <f>IF(N783="snížená",J783,0)</f>
        <v>0</v>
      </c>
      <c r="BG783" s="194">
        <f>IF(N783="zákl. přenesená",J783,0)</f>
        <v>0</v>
      </c>
      <c r="BH783" s="194">
        <f>IF(N783="sníž. přenesená",J783,0)</f>
        <v>0</v>
      </c>
      <c r="BI783" s="194">
        <f>IF(N783="nulová",J783,0)</f>
        <v>0</v>
      </c>
      <c r="BJ783" s="18" t="s">
        <v>19</v>
      </c>
      <c r="BK783" s="194">
        <f>ROUND(I783*H783,2)</f>
        <v>0</v>
      </c>
      <c r="BL783" s="18" t="s">
        <v>238</v>
      </c>
      <c r="BM783" s="193" t="s">
        <v>859</v>
      </c>
    </row>
    <row r="784" spans="1:65" s="14" customFormat="1">
      <c r="B784" s="205"/>
      <c r="C784" s="206"/>
      <c r="D784" s="197" t="s">
        <v>147</v>
      </c>
      <c r="E784" s="206"/>
      <c r="F784" s="208" t="s">
        <v>860</v>
      </c>
      <c r="G784" s="206"/>
      <c r="H784" s="209">
        <v>116</v>
      </c>
      <c r="I784" s="206"/>
      <c r="J784" s="206"/>
      <c r="K784" s="206"/>
      <c r="L784" s="210"/>
      <c r="M784" s="211"/>
      <c r="N784" s="212"/>
      <c r="O784" s="212"/>
      <c r="P784" s="212"/>
      <c r="Q784" s="212"/>
      <c r="R784" s="212"/>
      <c r="S784" s="212"/>
      <c r="T784" s="213"/>
      <c r="AT784" s="214" t="s">
        <v>147</v>
      </c>
      <c r="AU784" s="214" t="s">
        <v>90</v>
      </c>
      <c r="AV784" s="14" t="s">
        <v>90</v>
      </c>
      <c r="AW784" s="14" t="s">
        <v>4</v>
      </c>
      <c r="AX784" s="14" t="s">
        <v>19</v>
      </c>
      <c r="AY784" s="214" t="s">
        <v>138</v>
      </c>
    </row>
    <row r="785" spans="1:65" s="2" customFormat="1" ht="24">
      <c r="A785" s="32"/>
      <c r="B785" s="33"/>
      <c r="C785" s="183" t="s">
        <v>861</v>
      </c>
      <c r="D785" s="183" t="s">
        <v>140</v>
      </c>
      <c r="E785" s="184" t="s">
        <v>862</v>
      </c>
      <c r="F785" s="185" t="s">
        <v>863</v>
      </c>
      <c r="G785" s="186" t="s">
        <v>707</v>
      </c>
      <c r="H785" s="187">
        <v>129.74</v>
      </c>
      <c r="I785" s="188"/>
      <c r="J785" s="188">
        <f>ROUND(I785*H785,2)</f>
        <v>0</v>
      </c>
      <c r="K785" s="185" t="s">
        <v>400</v>
      </c>
      <c r="L785" s="37"/>
      <c r="M785" s="189" t="s">
        <v>1</v>
      </c>
      <c r="N785" s="190" t="s">
        <v>46</v>
      </c>
      <c r="O785" s="191">
        <v>0</v>
      </c>
      <c r="P785" s="191">
        <f>O785*H785</f>
        <v>0</v>
      </c>
      <c r="Q785" s="191">
        <v>0</v>
      </c>
      <c r="R785" s="191">
        <f>Q785*H785</f>
        <v>0</v>
      </c>
      <c r="S785" s="191">
        <v>0</v>
      </c>
      <c r="T785" s="192">
        <f>S785*H785</f>
        <v>0</v>
      </c>
      <c r="U785" s="32"/>
      <c r="V785" s="32"/>
      <c r="W785" s="32"/>
      <c r="X785" s="32"/>
      <c r="Y785" s="32"/>
      <c r="Z785" s="32"/>
      <c r="AA785" s="32"/>
      <c r="AB785" s="32"/>
      <c r="AC785" s="32"/>
      <c r="AD785" s="32"/>
      <c r="AE785" s="32"/>
      <c r="AR785" s="193" t="s">
        <v>238</v>
      </c>
      <c r="AT785" s="193" t="s">
        <v>140</v>
      </c>
      <c r="AU785" s="193" t="s">
        <v>90</v>
      </c>
      <c r="AY785" s="18" t="s">
        <v>138</v>
      </c>
      <c r="BE785" s="194">
        <f>IF(N785="základní",J785,0)</f>
        <v>0</v>
      </c>
      <c r="BF785" s="194">
        <f>IF(N785="snížená",J785,0)</f>
        <v>0</v>
      </c>
      <c r="BG785" s="194">
        <f>IF(N785="zákl. přenesená",J785,0)</f>
        <v>0</v>
      </c>
      <c r="BH785" s="194">
        <f>IF(N785="sníž. přenesená",J785,0)</f>
        <v>0</v>
      </c>
      <c r="BI785" s="194">
        <f>IF(N785="nulová",J785,0)</f>
        <v>0</v>
      </c>
      <c r="BJ785" s="18" t="s">
        <v>19</v>
      </c>
      <c r="BK785" s="194">
        <f>ROUND(I785*H785,2)</f>
        <v>0</v>
      </c>
      <c r="BL785" s="18" t="s">
        <v>238</v>
      </c>
      <c r="BM785" s="193" t="s">
        <v>864</v>
      </c>
    </row>
    <row r="786" spans="1:65" s="12" customFormat="1" ht="22.9" customHeight="1">
      <c r="B786" s="168"/>
      <c r="C786" s="169"/>
      <c r="D786" s="170" t="s">
        <v>80</v>
      </c>
      <c r="E786" s="181" t="s">
        <v>865</v>
      </c>
      <c r="F786" s="181" t="s">
        <v>866</v>
      </c>
      <c r="G786" s="169"/>
      <c r="H786" s="169"/>
      <c r="I786" s="169"/>
      <c r="J786" s="182">
        <f>BK786</f>
        <v>0</v>
      </c>
      <c r="K786" s="169"/>
      <c r="L786" s="173"/>
      <c r="M786" s="174"/>
      <c r="N786" s="175"/>
      <c r="O786" s="175"/>
      <c r="P786" s="176">
        <f>SUM(P787:P808)</f>
        <v>194.76104900000001</v>
      </c>
      <c r="Q786" s="175"/>
      <c r="R786" s="176">
        <f>SUM(R787:R808)</f>
        <v>10.289610230000001</v>
      </c>
      <c r="S786" s="175"/>
      <c r="T786" s="177">
        <f>SUM(T787:T808)</f>
        <v>0</v>
      </c>
      <c r="AR786" s="178" t="s">
        <v>90</v>
      </c>
      <c r="AT786" s="179" t="s">
        <v>80</v>
      </c>
      <c r="AU786" s="179" t="s">
        <v>19</v>
      </c>
      <c r="AY786" s="178" t="s">
        <v>138</v>
      </c>
      <c r="BK786" s="180">
        <f>SUM(BK787:BK808)</f>
        <v>0</v>
      </c>
    </row>
    <row r="787" spans="1:65" s="2" customFormat="1" ht="24">
      <c r="A787" s="32"/>
      <c r="B787" s="33"/>
      <c r="C787" s="183" t="s">
        <v>867</v>
      </c>
      <c r="D787" s="183" t="s">
        <v>140</v>
      </c>
      <c r="E787" s="184" t="s">
        <v>868</v>
      </c>
      <c r="F787" s="185" t="s">
        <v>869</v>
      </c>
      <c r="G787" s="186" t="s">
        <v>143</v>
      </c>
      <c r="H787" s="187">
        <v>3.8330000000000002</v>
      </c>
      <c r="I787" s="188"/>
      <c r="J787" s="188">
        <f>ROUND(I787*H787,2)</f>
        <v>0</v>
      </c>
      <c r="K787" s="185" t="s">
        <v>1</v>
      </c>
      <c r="L787" s="37"/>
      <c r="M787" s="189" t="s">
        <v>1</v>
      </c>
      <c r="N787" s="190" t="s">
        <v>46</v>
      </c>
      <c r="O787" s="191">
        <v>0.48699999999999999</v>
      </c>
      <c r="P787" s="191">
        <f>O787*H787</f>
        <v>1.866671</v>
      </c>
      <c r="Q787" s="191">
        <v>2.0289999999999999E-2</v>
      </c>
      <c r="R787" s="191">
        <f>Q787*H787</f>
        <v>7.7771569999999998E-2</v>
      </c>
      <c r="S787" s="191">
        <v>0</v>
      </c>
      <c r="T787" s="192">
        <f>S787*H787</f>
        <v>0</v>
      </c>
      <c r="U787" s="32"/>
      <c r="V787" s="32"/>
      <c r="W787" s="32"/>
      <c r="X787" s="32"/>
      <c r="Y787" s="32"/>
      <c r="Z787" s="32"/>
      <c r="AA787" s="32"/>
      <c r="AB787" s="32"/>
      <c r="AC787" s="32"/>
      <c r="AD787" s="32"/>
      <c r="AE787" s="32"/>
      <c r="AR787" s="193" t="s">
        <v>238</v>
      </c>
      <c r="AT787" s="193" t="s">
        <v>140</v>
      </c>
      <c r="AU787" s="193" t="s">
        <v>90</v>
      </c>
      <c r="AY787" s="18" t="s">
        <v>138</v>
      </c>
      <c r="BE787" s="194">
        <f>IF(N787="základní",J787,0)</f>
        <v>0</v>
      </c>
      <c r="BF787" s="194">
        <f>IF(N787="snížená",J787,0)</f>
        <v>0</v>
      </c>
      <c r="BG787" s="194">
        <f>IF(N787="zákl. přenesená",J787,0)</f>
        <v>0</v>
      </c>
      <c r="BH787" s="194">
        <f>IF(N787="sníž. přenesená",J787,0)</f>
        <v>0</v>
      </c>
      <c r="BI787" s="194">
        <f>IF(N787="nulová",J787,0)</f>
        <v>0</v>
      </c>
      <c r="BJ787" s="18" t="s">
        <v>19</v>
      </c>
      <c r="BK787" s="194">
        <f>ROUND(I787*H787,2)</f>
        <v>0</v>
      </c>
      <c r="BL787" s="18" t="s">
        <v>238</v>
      </c>
      <c r="BM787" s="193" t="s">
        <v>870</v>
      </c>
    </row>
    <row r="788" spans="1:65" s="14" customFormat="1" ht="22.5">
      <c r="B788" s="205"/>
      <c r="C788" s="206"/>
      <c r="D788" s="197" t="s">
        <v>147</v>
      </c>
      <c r="E788" s="207" t="s">
        <v>1</v>
      </c>
      <c r="F788" s="208" t="s">
        <v>871</v>
      </c>
      <c r="G788" s="206"/>
      <c r="H788" s="209">
        <v>3.8330000000000002</v>
      </c>
      <c r="I788" s="206"/>
      <c r="J788" s="206"/>
      <c r="K788" s="206"/>
      <c r="L788" s="210"/>
      <c r="M788" s="211"/>
      <c r="N788" s="212"/>
      <c r="O788" s="212"/>
      <c r="P788" s="212"/>
      <c r="Q788" s="212"/>
      <c r="R788" s="212"/>
      <c r="S788" s="212"/>
      <c r="T788" s="213"/>
      <c r="AT788" s="214" t="s">
        <v>147</v>
      </c>
      <c r="AU788" s="214" t="s">
        <v>90</v>
      </c>
      <c r="AV788" s="14" t="s">
        <v>90</v>
      </c>
      <c r="AW788" s="14" t="s">
        <v>36</v>
      </c>
      <c r="AX788" s="14" t="s">
        <v>19</v>
      </c>
      <c r="AY788" s="214" t="s">
        <v>138</v>
      </c>
    </row>
    <row r="789" spans="1:65" s="2" customFormat="1" ht="33" customHeight="1">
      <c r="A789" s="32"/>
      <c r="B789" s="33"/>
      <c r="C789" s="183" t="s">
        <v>872</v>
      </c>
      <c r="D789" s="183" t="s">
        <v>140</v>
      </c>
      <c r="E789" s="184" t="s">
        <v>873</v>
      </c>
      <c r="F789" s="185" t="s">
        <v>874</v>
      </c>
      <c r="G789" s="186" t="s">
        <v>143</v>
      </c>
      <c r="H789" s="187">
        <v>0.72</v>
      </c>
      <c r="I789" s="188"/>
      <c r="J789" s="188">
        <f>ROUND(I789*H789,2)</f>
        <v>0</v>
      </c>
      <c r="K789" s="185" t="s">
        <v>1</v>
      </c>
      <c r="L789" s="37"/>
      <c r="M789" s="189" t="s">
        <v>1</v>
      </c>
      <c r="N789" s="190" t="s">
        <v>46</v>
      </c>
      <c r="O789" s="191">
        <v>0.48699999999999999</v>
      </c>
      <c r="P789" s="191">
        <f>O789*H789</f>
        <v>0.35063999999999995</v>
      </c>
      <c r="Q789" s="191">
        <v>2.0289999999999999E-2</v>
      </c>
      <c r="R789" s="191">
        <f>Q789*H789</f>
        <v>1.4608799999999998E-2</v>
      </c>
      <c r="S789" s="191">
        <v>0</v>
      </c>
      <c r="T789" s="192">
        <f>S789*H789</f>
        <v>0</v>
      </c>
      <c r="U789" s="32"/>
      <c r="V789" s="32"/>
      <c r="W789" s="32"/>
      <c r="X789" s="32"/>
      <c r="Y789" s="32"/>
      <c r="Z789" s="32"/>
      <c r="AA789" s="32"/>
      <c r="AB789" s="32"/>
      <c r="AC789" s="32"/>
      <c r="AD789" s="32"/>
      <c r="AE789" s="32"/>
      <c r="AR789" s="193" t="s">
        <v>238</v>
      </c>
      <c r="AT789" s="193" t="s">
        <v>140</v>
      </c>
      <c r="AU789" s="193" t="s">
        <v>90</v>
      </c>
      <c r="AY789" s="18" t="s">
        <v>138</v>
      </c>
      <c r="BE789" s="194">
        <f>IF(N789="základní",J789,0)</f>
        <v>0</v>
      </c>
      <c r="BF789" s="194">
        <f>IF(N789="snížená",J789,0)</f>
        <v>0</v>
      </c>
      <c r="BG789" s="194">
        <f>IF(N789="zákl. přenesená",J789,0)</f>
        <v>0</v>
      </c>
      <c r="BH789" s="194">
        <f>IF(N789="sníž. přenesená",J789,0)</f>
        <v>0</v>
      </c>
      <c r="BI789" s="194">
        <f>IF(N789="nulová",J789,0)</f>
        <v>0</v>
      </c>
      <c r="BJ789" s="18" t="s">
        <v>19</v>
      </c>
      <c r="BK789" s="194">
        <f>ROUND(I789*H789,2)</f>
        <v>0</v>
      </c>
      <c r="BL789" s="18" t="s">
        <v>238</v>
      </c>
      <c r="BM789" s="193" t="s">
        <v>875</v>
      </c>
    </row>
    <row r="790" spans="1:65" s="13" customFormat="1">
      <c r="B790" s="195"/>
      <c r="C790" s="196"/>
      <c r="D790" s="197" t="s">
        <v>147</v>
      </c>
      <c r="E790" s="198" t="s">
        <v>1</v>
      </c>
      <c r="F790" s="199" t="s">
        <v>262</v>
      </c>
      <c r="G790" s="196"/>
      <c r="H790" s="198" t="s">
        <v>1</v>
      </c>
      <c r="I790" s="196"/>
      <c r="J790" s="196"/>
      <c r="K790" s="196"/>
      <c r="L790" s="200"/>
      <c r="M790" s="201"/>
      <c r="N790" s="202"/>
      <c r="O790" s="202"/>
      <c r="P790" s="202"/>
      <c r="Q790" s="202"/>
      <c r="R790" s="202"/>
      <c r="S790" s="202"/>
      <c r="T790" s="203"/>
      <c r="AT790" s="204" t="s">
        <v>147</v>
      </c>
      <c r="AU790" s="204" t="s">
        <v>90</v>
      </c>
      <c r="AV790" s="13" t="s">
        <v>19</v>
      </c>
      <c r="AW790" s="13" t="s">
        <v>36</v>
      </c>
      <c r="AX790" s="13" t="s">
        <v>81</v>
      </c>
      <c r="AY790" s="204" t="s">
        <v>138</v>
      </c>
    </row>
    <row r="791" spans="1:65" s="14" customFormat="1">
      <c r="B791" s="205"/>
      <c r="C791" s="206"/>
      <c r="D791" s="197" t="s">
        <v>147</v>
      </c>
      <c r="E791" s="207" t="s">
        <v>1</v>
      </c>
      <c r="F791" s="208" t="s">
        <v>876</v>
      </c>
      <c r="G791" s="206"/>
      <c r="H791" s="209">
        <v>0.72</v>
      </c>
      <c r="I791" s="206"/>
      <c r="J791" s="206"/>
      <c r="K791" s="206"/>
      <c r="L791" s="210"/>
      <c r="M791" s="211"/>
      <c r="N791" s="212"/>
      <c r="O791" s="212"/>
      <c r="P791" s="212"/>
      <c r="Q791" s="212"/>
      <c r="R791" s="212"/>
      <c r="S791" s="212"/>
      <c r="T791" s="213"/>
      <c r="AT791" s="214" t="s">
        <v>147</v>
      </c>
      <c r="AU791" s="214" t="s">
        <v>90</v>
      </c>
      <c r="AV791" s="14" t="s">
        <v>90</v>
      </c>
      <c r="AW791" s="14" t="s">
        <v>36</v>
      </c>
      <c r="AX791" s="14" t="s">
        <v>19</v>
      </c>
      <c r="AY791" s="214" t="s">
        <v>138</v>
      </c>
    </row>
    <row r="792" spans="1:65" s="2" customFormat="1" ht="24">
      <c r="A792" s="32"/>
      <c r="B792" s="33"/>
      <c r="C792" s="183" t="s">
        <v>877</v>
      </c>
      <c r="D792" s="183" t="s">
        <v>140</v>
      </c>
      <c r="E792" s="184" t="s">
        <v>878</v>
      </c>
      <c r="F792" s="185" t="s">
        <v>879</v>
      </c>
      <c r="G792" s="186" t="s">
        <v>143</v>
      </c>
      <c r="H792" s="187">
        <v>44.334000000000003</v>
      </c>
      <c r="I792" s="188"/>
      <c r="J792" s="188">
        <f>ROUND(I792*H792,2)</f>
        <v>0</v>
      </c>
      <c r="K792" s="185" t="s">
        <v>1</v>
      </c>
      <c r="L792" s="37"/>
      <c r="M792" s="189" t="s">
        <v>1</v>
      </c>
      <c r="N792" s="190" t="s">
        <v>46</v>
      </c>
      <c r="O792" s="191">
        <v>0.48699999999999999</v>
      </c>
      <c r="P792" s="191">
        <f>O792*H792</f>
        <v>21.590658000000001</v>
      </c>
      <c r="Q792" s="191">
        <v>2.0289999999999999E-2</v>
      </c>
      <c r="R792" s="191">
        <f>Q792*H792</f>
        <v>0.89953685999999999</v>
      </c>
      <c r="S792" s="191">
        <v>0</v>
      </c>
      <c r="T792" s="192">
        <f>S792*H792</f>
        <v>0</v>
      </c>
      <c r="U792" s="32"/>
      <c r="V792" s="32"/>
      <c r="W792" s="32"/>
      <c r="X792" s="32"/>
      <c r="Y792" s="32"/>
      <c r="Z792" s="32"/>
      <c r="AA792" s="32"/>
      <c r="AB792" s="32"/>
      <c r="AC792" s="32"/>
      <c r="AD792" s="32"/>
      <c r="AE792" s="32"/>
      <c r="AR792" s="193" t="s">
        <v>238</v>
      </c>
      <c r="AT792" s="193" t="s">
        <v>140</v>
      </c>
      <c r="AU792" s="193" t="s">
        <v>90</v>
      </c>
      <c r="AY792" s="18" t="s">
        <v>138</v>
      </c>
      <c r="BE792" s="194">
        <f>IF(N792="základní",J792,0)</f>
        <v>0</v>
      </c>
      <c r="BF792" s="194">
        <f>IF(N792="snížená",J792,0)</f>
        <v>0</v>
      </c>
      <c r="BG792" s="194">
        <f>IF(N792="zákl. přenesená",J792,0)</f>
        <v>0</v>
      </c>
      <c r="BH792" s="194">
        <f>IF(N792="sníž. přenesená",J792,0)</f>
        <v>0</v>
      </c>
      <c r="BI792" s="194">
        <f>IF(N792="nulová",J792,0)</f>
        <v>0</v>
      </c>
      <c r="BJ792" s="18" t="s">
        <v>19</v>
      </c>
      <c r="BK792" s="194">
        <f>ROUND(I792*H792,2)</f>
        <v>0</v>
      </c>
      <c r="BL792" s="18" t="s">
        <v>238</v>
      </c>
      <c r="BM792" s="193" t="s">
        <v>880</v>
      </c>
    </row>
    <row r="793" spans="1:65" s="14" customFormat="1">
      <c r="B793" s="205"/>
      <c r="C793" s="206"/>
      <c r="D793" s="197" t="s">
        <v>147</v>
      </c>
      <c r="E793" s="207" t="s">
        <v>1</v>
      </c>
      <c r="F793" s="208" t="s">
        <v>881</v>
      </c>
      <c r="G793" s="206"/>
      <c r="H793" s="209">
        <v>13.195</v>
      </c>
      <c r="I793" s="206"/>
      <c r="J793" s="206"/>
      <c r="K793" s="206"/>
      <c r="L793" s="210"/>
      <c r="M793" s="211"/>
      <c r="N793" s="212"/>
      <c r="O793" s="212"/>
      <c r="P793" s="212"/>
      <c r="Q793" s="212"/>
      <c r="R793" s="212"/>
      <c r="S793" s="212"/>
      <c r="T793" s="213"/>
      <c r="AT793" s="214" t="s">
        <v>147</v>
      </c>
      <c r="AU793" s="214" t="s">
        <v>90</v>
      </c>
      <c r="AV793" s="14" t="s">
        <v>90</v>
      </c>
      <c r="AW793" s="14" t="s">
        <v>36</v>
      </c>
      <c r="AX793" s="14" t="s">
        <v>81</v>
      </c>
      <c r="AY793" s="214" t="s">
        <v>138</v>
      </c>
    </row>
    <row r="794" spans="1:65" s="14" customFormat="1">
      <c r="B794" s="205"/>
      <c r="C794" s="206"/>
      <c r="D794" s="197" t="s">
        <v>147</v>
      </c>
      <c r="E794" s="207" t="s">
        <v>1</v>
      </c>
      <c r="F794" s="208" t="s">
        <v>882</v>
      </c>
      <c r="G794" s="206"/>
      <c r="H794" s="209">
        <v>31.138999999999999</v>
      </c>
      <c r="I794" s="206"/>
      <c r="J794" s="206"/>
      <c r="K794" s="206"/>
      <c r="L794" s="210"/>
      <c r="M794" s="211"/>
      <c r="N794" s="212"/>
      <c r="O794" s="212"/>
      <c r="P794" s="212"/>
      <c r="Q794" s="212"/>
      <c r="R794" s="212"/>
      <c r="S794" s="212"/>
      <c r="T794" s="213"/>
      <c r="AT794" s="214" t="s">
        <v>147</v>
      </c>
      <c r="AU794" s="214" t="s">
        <v>90</v>
      </c>
      <c r="AV794" s="14" t="s">
        <v>90</v>
      </c>
      <c r="AW794" s="14" t="s">
        <v>36</v>
      </c>
      <c r="AX794" s="14" t="s">
        <v>81</v>
      </c>
      <c r="AY794" s="214" t="s">
        <v>138</v>
      </c>
    </row>
    <row r="795" spans="1:65" s="15" customFormat="1">
      <c r="B795" s="215"/>
      <c r="C795" s="216"/>
      <c r="D795" s="197" t="s">
        <v>147</v>
      </c>
      <c r="E795" s="217" t="s">
        <v>1</v>
      </c>
      <c r="F795" s="218" t="s">
        <v>156</v>
      </c>
      <c r="G795" s="216"/>
      <c r="H795" s="219">
        <v>44.334000000000003</v>
      </c>
      <c r="I795" s="216"/>
      <c r="J795" s="216"/>
      <c r="K795" s="216"/>
      <c r="L795" s="220"/>
      <c r="M795" s="221"/>
      <c r="N795" s="222"/>
      <c r="O795" s="222"/>
      <c r="P795" s="222"/>
      <c r="Q795" s="222"/>
      <c r="R795" s="222"/>
      <c r="S795" s="222"/>
      <c r="T795" s="223"/>
      <c r="AT795" s="224" t="s">
        <v>147</v>
      </c>
      <c r="AU795" s="224" t="s">
        <v>90</v>
      </c>
      <c r="AV795" s="15" t="s">
        <v>145</v>
      </c>
      <c r="AW795" s="15" t="s">
        <v>36</v>
      </c>
      <c r="AX795" s="15" t="s">
        <v>19</v>
      </c>
      <c r="AY795" s="224" t="s">
        <v>138</v>
      </c>
    </row>
    <row r="796" spans="1:65" s="2" customFormat="1" ht="36">
      <c r="A796" s="32"/>
      <c r="B796" s="33"/>
      <c r="C796" s="183" t="s">
        <v>883</v>
      </c>
      <c r="D796" s="183" t="s">
        <v>140</v>
      </c>
      <c r="E796" s="184" t="s">
        <v>884</v>
      </c>
      <c r="F796" s="185" t="s">
        <v>885</v>
      </c>
      <c r="G796" s="186" t="s">
        <v>886</v>
      </c>
      <c r="H796" s="187">
        <v>59.04</v>
      </c>
      <c r="I796" s="188"/>
      <c r="J796" s="188">
        <f>ROUND(I796*H796,2)</f>
        <v>0</v>
      </c>
      <c r="K796" s="185" t="s">
        <v>1</v>
      </c>
      <c r="L796" s="37"/>
      <c r="M796" s="189" t="s">
        <v>1</v>
      </c>
      <c r="N796" s="190" t="s">
        <v>46</v>
      </c>
      <c r="O796" s="191">
        <v>2.452</v>
      </c>
      <c r="P796" s="191">
        <f>O796*H796</f>
        <v>144.76607999999999</v>
      </c>
      <c r="Q796" s="191">
        <v>0.15</v>
      </c>
      <c r="R796" s="191">
        <f>Q796*H796</f>
        <v>8.8559999999999999</v>
      </c>
      <c r="S796" s="191">
        <v>0</v>
      </c>
      <c r="T796" s="192">
        <f>S796*H796</f>
        <v>0</v>
      </c>
      <c r="U796" s="32"/>
      <c r="V796" s="32"/>
      <c r="W796" s="32"/>
      <c r="X796" s="32"/>
      <c r="Y796" s="32"/>
      <c r="Z796" s="32"/>
      <c r="AA796" s="32"/>
      <c r="AB796" s="32"/>
      <c r="AC796" s="32"/>
      <c r="AD796" s="32"/>
      <c r="AE796" s="32"/>
      <c r="AR796" s="193" t="s">
        <v>238</v>
      </c>
      <c r="AT796" s="193" t="s">
        <v>140</v>
      </c>
      <c r="AU796" s="193" t="s">
        <v>90</v>
      </c>
      <c r="AY796" s="18" t="s">
        <v>138</v>
      </c>
      <c r="BE796" s="194">
        <f>IF(N796="základní",J796,0)</f>
        <v>0</v>
      </c>
      <c r="BF796" s="194">
        <f>IF(N796="snížená",J796,0)</f>
        <v>0</v>
      </c>
      <c r="BG796" s="194">
        <f>IF(N796="zákl. přenesená",J796,0)</f>
        <v>0</v>
      </c>
      <c r="BH796" s="194">
        <f>IF(N796="sníž. přenesená",J796,0)</f>
        <v>0</v>
      </c>
      <c r="BI796" s="194">
        <f>IF(N796="nulová",J796,0)</f>
        <v>0</v>
      </c>
      <c r="BJ796" s="18" t="s">
        <v>19</v>
      </c>
      <c r="BK796" s="194">
        <f>ROUND(I796*H796,2)</f>
        <v>0</v>
      </c>
      <c r="BL796" s="18" t="s">
        <v>238</v>
      </c>
      <c r="BM796" s="193" t="s">
        <v>887</v>
      </c>
    </row>
    <row r="797" spans="1:65" s="14" customFormat="1">
      <c r="B797" s="205"/>
      <c r="C797" s="206"/>
      <c r="D797" s="197" t="s">
        <v>147</v>
      </c>
      <c r="E797" s="207" t="s">
        <v>1</v>
      </c>
      <c r="F797" s="208" t="s">
        <v>888</v>
      </c>
      <c r="G797" s="206"/>
      <c r="H797" s="209">
        <v>20.04</v>
      </c>
      <c r="I797" s="206"/>
      <c r="J797" s="206"/>
      <c r="K797" s="206"/>
      <c r="L797" s="210"/>
      <c r="M797" s="211"/>
      <c r="N797" s="212"/>
      <c r="O797" s="212"/>
      <c r="P797" s="212"/>
      <c r="Q797" s="212"/>
      <c r="R797" s="212"/>
      <c r="S797" s="212"/>
      <c r="T797" s="213"/>
      <c r="AT797" s="214" t="s">
        <v>147</v>
      </c>
      <c r="AU797" s="214" t="s">
        <v>90</v>
      </c>
      <c r="AV797" s="14" t="s">
        <v>90</v>
      </c>
      <c r="AW797" s="14" t="s">
        <v>36</v>
      </c>
      <c r="AX797" s="14" t="s">
        <v>81</v>
      </c>
      <c r="AY797" s="214" t="s">
        <v>138</v>
      </c>
    </row>
    <row r="798" spans="1:65" s="14" customFormat="1">
      <c r="B798" s="205"/>
      <c r="C798" s="206"/>
      <c r="D798" s="197" t="s">
        <v>147</v>
      </c>
      <c r="E798" s="207" t="s">
        <v>1</v>
      </c>
      <c r="F798" s="208" t="s">
        <v>889</v>
      </c>
      <c r="G798" s="206"/>
      <c r="H798" s="209">
        <v>18</v>
      </c>
      <c r="I798" s="206"/>
      <c r="J798" s="206"/>
      <c r="K798" s="206"/>
      <c r="L798" s="210"/>
      <c r="M798" s="211"/>
      <c r="N798" s="212"/>
      <c r="O798" s="212"/>
      <c r="P798" s="212"/>
      <c r="Q798" s="212"/>
      <c r="R798" s="212"/>
      <c r="S798" s="212"/>
      <c r="T798" s="213"/>
      <c r="AT798" s="214" t="s">
        <v>147</v>
      </c>
      <c r="AU798" s="214" t="s">
        <v>90</v>
      </c>
      <c r="AV798" s="14" t="s">
        <v>90</v>
      </c>
      <c r="AW798" s="14" t="s">
        <v>36</v>
      </c>
      <c r="AX798" s="14" t="s">
        <v>81</v>
      </c>
      <c r="AY798" s="214" t="s">
        <v>138</v>
      </c>
    </row>
    <row r="799" spans="1:65" s="14" customFormat="1">
      <c r="B799" s="205"/>
      <c r="C799" s="206"/>
      <c r="D799" s="197" t="s">
        <v>147</v>
      </c>
      <c r="E799" s="207" t="s">
        <v>1</v>
      </c>
      <c r="F799" s="208" t="s">
        <v>890</v>
      </c>
      <c r="G799" s="206"/>
      <c r="H799" s="209">
        <v>21</v>
      </c>
      <c r="I799" s="206"/>
      <c r="J799" s="206"/>
      <c r="K799" s="206"/>
      <c r="L799" s="210"/>
      <c r="M799" s="211"/>
      <c r="N799" s="212"/>
      <c r="O799" s="212"/>
      <c r="P799" s="212"/>
      <c r="Q799" s="212"/>
      <c r="R799" s="212"/>
      <c r="S799" s="212"/>
      <c r="T799" s="213"/>
      <c r="AT799" s="214" t="s">
        <v>147</v>
      </c>
      <c r="AU799" s="214" t="s">
        <v>90</v>
      </c>
      <c r="AV799" s="14" t="s">
        <v>90</v>
      </c>
      <c r="AW799" s="14" t="s">
        <v>36</v>
      </c>
      <c r="AX799" s="14" t="s">
        <v>81</v>
      </c>
      <c r="AY799" s="214" t="s">
        <v>138</v>
      </c>
    </row>
    <row r="800" spans="1:65" s="15" customFormat="1">
      <c r="B800" s="215"/>
      <c r="C800" s="216"/>
      <c r="D800" s="197" t="s">
        <v>147</v>
      </c>
      <c r="E800" s="217" t="s">
        <v>1</v>
      </c>
      <c r="F800" s="218" t="s">
        <v>156</v>
      </c>
      <c r="G800" s="216"/>
      <c r="H800" s="219">
        <v>59.04</v>
      </c>
      <c r="I800" s="216"/>
      <c r="J800" s="216"/>
      <c r="K800" s="216"/>
      <c r="L800" s="220"/>
      <c r="M800" s="221"/>
      <c r="N800" s="222"/>
      <c r="O800" s="222"/>
      <c r="P800" s="222"/>
      <c r="Q800" s="222"/>
      <c r="R800" s="222"/>
      <c r="S800" s="222"/>
      <c r="T800" s="223"/>
      <c r="AT800" s="224" t="s">
        <v>147</v>
      </c>
      <c r="AU800" s="224" t="s">
        <v>90</v>
      </c>
      <c r="AV800" s="15" t="s">
        <v>145</v>
      </c>
      <c r="AW800" s="15" t="s">
        <v>36</v>
      </c>
      <c r="AX800" s="15" t="s">
        <v>19</v>
      </c>
      <c r="AY800" s="224" t="s">
        <v>138</v>
      </c>
    </row>
    <row r="801" spans="1:65" s="2" customFormat="1" ht="24">
      <c r="A801" s="32"/>
      <c r="B801" s="33"/>
      <c r="C801" s="183" t="s">
        <v>891</v>
      </c>
      <c r="D801" s="183" t="s">
        <v>140</v>
      </c>
      <c r="E801" s="184" t="s">
        <v>892</v>
      </c>
      <c r="F801" s="185" t="s">
        <v>893</v>
      </c>
      <c r="G801" s="186" t="s">
        <v>143</v>
      </c>
      <c r="H801" s="187">
        <v>7.35</v>
      </c>
      <c r="I801" s="188"/>
      <c r="J801" s="188">
        <f>ROUND(I801*H801,2)</f>
        <v>0</v>
      </c>
      <c r="K801" s="185" t="s">
        <v>1</v>
      </c>
      <c r="L801" s="37"/>
      <c r="M801" s="189" t="s">
        <v>1</v>
      </c>
      <c r="N801" s="190" t="s">
        <v>46</v>
      </c>
      <c r="O801" s="191">
        <v>2.452</v>
      </c>
      <c r="P801" s="191">
        <f>O801*H801</f>
        <v>18.022199999999998</v>
      </c>
      <c r="Q801" s="191">
        <v>5.3100000000000001E-2</v>
      </c>
      <c r="R801" s="191">
        <f>Q801*H801</f>
        <v>0.39028499999999999</v>
      </c>
      <c r="S801" s="191">
        <v>0</v>
      </c>
      <c r="T801" s="192">
        <f>S801*H801</f>
        <v>0</v>
      </c>
      <c r="U801" s="32"/>
      <c r="V801" s="32"/>
      <c r="W801" s="32"/>
      <c r="X801" s="32"/>
      <c r="Y801" s="32"/>
      <c r="Z801" s="32"/>
      <c r="AA801" s="32"/>
      <c r="AB801" s="32"/>
      <c r="AC801" s="32"/>
      <c r="AD801" s="32"/>
      <c r="AE801" s="32"/>
      <c r="AR801" s="193" t="s">
        <v>238</v>
      </c>
      <c r="AT801" s="193" t="s">
        <v>140</v>
      </c>
      <c r="AU801" s="193" t="s">
        <v>90</v>
      </c>
      <c r="AY801" s="18" t="s">
        <v>138</v>
      </c>
      <c r="BE801" s="194">
        <f>IF(N801="základní",J801,0)</f>
        <v>0</v>
      </c>
      <c r="BF801" s="194">
        <f>IF(N801="snížená",J801,0)</f>
        <v>0</v>
      </c>
      <c r="BG801" s="194">
        <f>IF(N801="zákl. přenesená",J801,0)</f>
        <v>0</v>
      </c>
      <c r="BH801" s="194">
        <f>IF(N801="sníž. přenesená",J801,0)</f>
        <v>0</v>
      </c>
      <c r="BI801" s="194">
        <f>IF(N801="nulová",J801,0)</f>
        <v>0</v>
      </c>
      <c r="BJ801" s="18" t="s">
        <v>19</v>
      </c>
      <c r="BK801" s="194">
        <f>ROUND(I801*H801,2)</f>
        <v>0</v>
      </c>
      <c r="BL801" s="18" t="s">
        <v>238</v>
      </c>
      <c r="BM801" s="193" t="s">
        <v>894</v>
      </c>
    </row>
    <row r="802" spans="1:65" s="13" customFormat="1">
      <c r="B802" s="195"/>
      <c r="C802" s="196"/>
      <c r="D802" s="197" t="s">
        <v>147</v>
      </c>
      <c r="E802" s="198" t="s">
        <v>1</v>
      </c>
      <c r="F802" s="199" t="s">
        <v>262</v>
      </c>
      <c r="G802" s="196"/>
      <c r="H802" s="198" t="s">
        <v>1</v>
      </c>
      <c r="I802" s="196"/>
      <c r="J802" s="196"/>
      <c r="K802" s="196"/>
      <c r="L802" s="200"/>
      <c r="M802" s="201"/>
      <c r="N802" s="202"/>
      <c r="O802" s="202"/>
      <c r="P802" s="202"/>
      <c r="Q802" s="202"/>
      <c r="R802" s="202"/>
      <c r="S802" s="202"/>
      <c r="T802" s="203"/>
      <c r="AT802" s="204" t="s">
        <v>147</v>
      </c>
      <c r="AU802" s="204" t="s">
        <v>90</v>
      </c>
      <c r="AV802" s="13" t="s">
        <v>19</v>
      </c>
      <c r="AW802" s="13" t="s">
        <v>36</v>
      </c>
      <c r="AX802" s="13" t="s">
        <v>81</v>
      </c>
      <c r="AY802" s="204" t="s">
        <v>138</v>
      </c>
    </row>
    <row r="803" spans="1:65" s="14" customFormat="1">
      <c r="B803" s="205"/>
      <c r="C803" s="206"/>
      <c r="D803" s="197" t="s">
        <v>147</v>
      </c>
      <c r="E803" s="207" t="s">
        <v>1</v>
      </c>
      <c r="F803" s="208" t="s">
        <v>895</v>
      </c>
      <c r="G803" s="206"/>
      <c r="H803" s="209">
        <v>7.35</v>
      </c>
      <c r="I803" s="206"/>
      <c r="J803" s="206"/>
      <c r="K803" s="206"/>
      <c r="L803" s="210"/>
      <c r="M803" s="211"/>
      <c r="N803" s="212"/>
      <c r="O803" s="212"/>
      <c r="P803" s="212"/>
      <c r="Q803" s="212"/>
      <c r="R803" s="212"/>
      <c r="S803" s="212"/>
      <c r="T803" s="213"/>
      <c r="AT803" s="214" t="s">
        <v>147</v>
      </c>
      <c r="AU803" s="214" t="s">
        <v>90</v>
      </c>
      <c r="AV803" s="14" t="s">
        <v>90</v>
      </c>
      <c r="AW803" s="14" t="s">
        <v>36</v>
      </c>
      <c r="AX803" s="14" t="s">
        <v>19</v>
      </c>
      <c r="AY803" s="214" t="s">
        <v>138</v>
      </c>
    </row>
    <row r="804" spans="1:65" s="2" customFormat="1" ht="21.75" customHeight="1">
      <c r="A804" s="32"/>
      <c r="B804" s="33"/>
      <c r="C804" s="183" t="s">
        <v>896</v>
      </c>
      <c r="D804" s="183" t="s">
        <v>140</v>
      </c>
      <c r="E804" s="184" t="s">
        <v>897</v>
      </c>
      <c r="F804" s="185" t="s">
        <v>898</v>
      </c>
      <c r="G804" s="186" t="s">
        <v>227</v>
      </c>
      <c r="H804" s="187">
        <v>75.599999999999994</v>
      </c>
      <c r="I804" s="188"/>
      <c r="J804" s="188">
        <f>ROUND(I804*H804,2)</f>
        <v>0</v>
      </c>
      <c r="K804" s="185" t="s">
        <v>1</v>
      </c>
      <c r="L804" s="37"/>
      <c r="M804" s="189" t="s">
        <v>1</v>
      </c>
      <c r="N804" s="190" t="s">
        <v>46</v>
      </c>
      <c r="O804" s="191">
        <v>0.108</v>
      </c>
      <c r="P804" s="191">
        <f>O804*H804</f>
        <v>8.1647999999999996</v>
      </c>
      <c r="Q804" s="191">
        <v>6.8000000000000005E-4</v>
      </c>
      <c r="R804" s="191">
        <f>Q804*H804</f>
        <v>5.1408000000000002E-2</v>
      </c>
      <c r="S804" s="191">
        <v>0</v>
      </c>
      <c r="T804" s="192">
        <f>S804*H804</f>
        <v>0</v>
      </c>
      <c r="U804" s="32"/>
      <c r="V804" s="32"/>
      <c r="W804" s="32"/>
      <c r="X804" s="32"/>
      <c r="Y804" s="32"/>
      <c r="Z804" s="32"/>
      <c r="AA804" s="32"/>
      <c r="AB804" s="32"/>
      <c r="AC804" s="32"/>
      <c r="AD804" s="32"/>
      <c r="AE804" s="32"/>
      <c r="AR804" s="193" t="s">
        <v>238</v>
      </c>
      <c r="AT804" s="193" t="s">
        <v>140</v>
      </c>
      <c r="AU804" s="193" t="s">
        <v>90</v>
      </c>
      <c r="AY804" s="18" t="s">
        <v>138</v>
      </c>
      <c r="BE804" s="194">
        <f>IF(N804="základní",J804,0)</f>
        <v>0</v>
      </c>
      <c r="BF804" s="194">
        <f>IF(N804="snížená",J804,0)</f>
        <v>0</v>
      </c>
      <c r="BG804" s="194">
        <f>IF(N804="zákl. přenesená",J804,0)</f>
        <v>0</v>
      </c>
      <c r="BH804" s="194">
        <f>IF(N804="sníž. přenesená",J804,0)</f>
        <v>0</v>
      </c>
      <c r="BI804" s="194">
        <f>IF(N804="nulová",J804,0)</f>
        <v>0</v>
      </c>
      <c r="BJ804" s="18" t="s">
        <v>19</v>
      </c>
      <c r="BK804" s="194">
        <f>ROUND(I804*H804,2)</f>
        <v>0</v>
      </c>
      <c r="BL804" s="18" t="s">
        <v>238</v>
      </c>
      <c r="BM804" s="193" t="s">
        <v>899</v>
      </c>
    </row>
    <row r="805" spans="1:65" s="14" customFormat="1">
      <c r="B805" s="205"/>
      <c r="C805" s="206"/>
      <c r="D805" s="197" t="s">
        <v>147</v>
      </c>
      <c r="E805" s="207" t="s">
        <v>1</v>
      </c>
      <c r="F805" s="208" t="s">
        <v>900</v>
      </c>
      <c r="G805" s="206"/>
      <c r="H805" s="209">
        <v>37.799999999999997</v>
      </c>
      <c r="I805" s="206"/>
      <c r="J805" s="206"/>
      <c r="K805" s="206"/>
      <c r="L805" s="210"/>
      <c r="M805" s="211"/>
      <c r="N805" s="212"/>
      <c r="O805" s="212"/>
      <c r="P805" s="212"/>
      <c r="Q805" s="212"/>
      <c r="R805" s="212"/>
      <c r="S805" s="212"/>
      <c r="T805" s="213"/>
      <c r="AT805" s="214" t="s">
        <v>147</v>
      </c>
      <c r="AU805" s="214" t="s">
        <v>90</v>
      </c>
      <c r="AV805" s="14" t="s">
        <v>90</v>
      </c>
      <c r="AW805" s="14" t="s">
        <v>36</v>
      </c>
      <c r="AX805" s="14" t="s">
        <v>81</v>
      </c>
      <c r="AY805" s="214" t="s">
        <v>138</v>
      </c>
    </row>
    <row r="806" spans="1:65" s="14" customFormat="1">
      <c r="B806" s="205"/>
      <c r="C806" s="206"/>
      <c r="D806" s="197" t="s">
        <v>147</v>
      </c>
      <c r="E806" s="207" t="s">
        <v>1</v>
      </c>
      <c r="F806" s="208" t="s">
        <v>900</v>
      </c>
      <c r="G806" s="206"/>
      <c r="H806" s="209">
        <v>37.799999999999997</v>
      </c>
      <c r="I806" s="206"/>
      <c r="J806" s="206"/>
      <c r="K806" s="206"/>
      <c r="L806" s="210"/>
      <c r="M806" s="211"/>
      <c r="N806" s="212"/>
      <c r="O806" s="212"/>
      <c r="P806" s="212"/>
      <c r="Q806" s="212"/>
      <c r="R806" s="212"/>
      <c r="S806" s="212"/>
      <c r="T806" s="213"/>
      <c r="AT806" s="214" t="s">
        <v>147</v>
      </c>
      <c r="AU806" s="214" t="s">
        <v>90</v>
      </c>
      <c r="AV806" s="14" t="s">
        <v>90</v>
      </c>
      <c r="AW806" s="14" t="s">
        <v>36</v>
      </c>
      <c r="AX806" s="14" t="s">
        <v>81</v>
      </c>
      <c r="AY806" s="214" t="s">
        <v>138</v>
      </c>
    </row>
    <row r="807" spans="1:65" s="15" customFormat="1">
      <c r="B807" s="215"/>
      <c r="C807" s="216"/>
      <c r="D807" s="197" t="s">
        <v>147</v>
      </c>
      <c r="E807" s="217" t="s">
        <v>1</v>
      </c>
      <c r="F807" s="218" t="s">
        <v>156</v>
      </c>
      <c r="G807" s="216"/>
      <c r="H807" s="219">
        <v>75.599999999999994</v>
      </c>
      <c r="I807" s="216"/>
      <c r="J807" s="216"/>
      <c r="K807" s="216"/>
      <c r="L807" s="220"/>
      <c r="M807" s="221"/>
      <c r="N807" s="222"/>
      <c r="O807" s="222"/>
      <c r="P807" s="222"/>
      <c r="Q807" s="222"/>
      <c r="R807" s="222"/>
      <c r="S807" s="222"/>
      <c r="T807" s="223"/>
      <c r="AT807" s="224" t="s">
        <v>147</v>
      </c>
      <c r="AU807" s="224" t="s">
        <v>90</v>
      </c>
      <c r="AV807" s="15" t="s">
        <v>145</v>
      </c>
      <c r="AW807" s="15" t="s">
        <v>36</v>
      </c>
      <c r="AX807" s="15" t="s">
        <v>19</v>
      </c>
      <c r="AY807" s="224" t="s">
        <v>138</v>
      </c>
    </row>
    <row r="808" spans="1:65" s="2" customFormat="1" ht="24">
      <c r="A808" s="32"/>
      <c r="B808" s="33"/>
      <c r="C808" s="183" t="s">
        <v>901</v>
      </c>
      <c r="D808" s="183" t="s">
        <v>140</v>
      </c>
      <c r="E808" s="184" t="s">
        <v>902</v>
      </c>
      <c r="F808" s="185" t="s">
        <v>903</v>
      </c>
      <c r="G808" s="186" t="s">
        <v>707</v>
      </c>
      <c r="H808" s="187">
        <v>4790.8509999999997</v>
      </c>
      <c r="I808" s="188"/>
      <c r="J808" s="188">
        <f>ROUND(I808*H808,2)</f>
        <v>0</v>
      </c>
      <c r="K808" s="185" t="s">
        <v>400</v>
      </c>
      <c r="L808" s="37"/>
      <c r="M808" s="189" t="s">
        <v>1</v>
      </c>
      <c r="N808" s="190" t="s">
        <v>46</v>
      </c>
      <c r="O808" s="191">
        <v>0</v>
      </c>
      <c r="P808" s="191">
        <f>O808*H808</f>
        <v>0</v>
      </c>
      <c r="Q808" s="191">
        <v>0</v>
      </c>
      <c r="R808" s="191">
        <f>Q808*H808</f>
        <v>0</v>
      </c>
      <c r="S808" s="191">
        <v>0</v>
      </c>
      <c r="T808" s="192">
        <f>S808*H808</f>
        <v>0</v>
      </c>
      <c r="U808" s="32"/>
      <c r="V808" s="32"/>
      <c r="W808" s="32"/>
      <c r="X808" s="32"/>
      <c r="Y808" s="32"/>
      <c r="Z808" s="32"/>
      <c r="AA808" s="32"/>
      <c r="AB808" s="32"/>
      <c r="AC808" s="32"/>
      <c r="AD808" s="32"/>
      <c r="AE808" s="32"/>
      <c r="AR808" s="193" t="s">
        <v>238</v>
      </c>
      <c r="AT808" s="193" t="s">
        <v>140</v>
      </c>
      <c r="AU808" s="193" t="s">
        <v>90</v>
      </c>
      <c r="AY808" s="18" t="s">
        <v>138</v>
      </c>
      <c r="BE808" s="194">
        <f>IF(N808="základní",J808,0)</f>
        <v>0</v>
      </c>
      <c r="BF808" s="194">
        <f>IF(N808="snížená",J808,0)</f>
        <v>0</v>
      </c>
      <c r="BG808" s="194">
        <f>IF(N808="zákl. přenesená",J808,0)</f>
        <v>0</v>
      </c>
      <c r="BH808" s="194">
        <f>IF(N808="sníž. přenesená",J808,0)</f>
        <v>0</v>
      </c>
      <c r="BI808" s="194">
        <f>IF(N808="nulová",J808,0)</f>
        <v>0</v>
      </c>
      <c r="BJ808" s="18" t="s">
        <v>19</v>
      </c>
      <c r="BK808" s="194">
        <f>ROUND(I808*H808,2)</f>
        <v>0</v>
      </c>
      <c r="BL808" s="18" t="s">
        <v>238</v>
      </c>
      <c r="BM808" s="193" t="s">
        <v>904</v>
      </c>
    </row>
    <row r="809" spans="1:65" s="12" customFormat="1" ht="22.9" customHeight="1">
      <c r="B809" s="168"/>
      <c r="C809" s="169"/>
      <c r="D809" s="170" t="s">
        <v>80</v>
      </c>
      <c r="E809" s="181" t="s">
        <v>905</v>
      </c>
      <c r="F809" s="181" t="s">
        <v>906</v>
      </c>
      <c r="G809" s="169"/>
      <c r="H809" s="169"/>
      <c r="I809" s="169"/>
      <c r="J809" s="182">
        <f>BK809</f>
        <v>0</v>
      </c>
      <c r="K809" s="169"/>
      <c r="L809" s="173"/>
      <c r="M809" s="174"/>
      <c r="N809" s="175"/>
      <c r="O809" s="175"/>
      <c r="P809" s="176">
        <f>SUM(P810:P816)</f>
        <v>3.4676559999999998</v>
      </c>
      <c r="Q809" s="175"/>
      <c r="R809" s="176">
        <f>SUM(R810:R816)</f>
        <v>0.10986119999999999</v>
      </c>
      <c r="S809" s="175"/>
      <c r="T809" s="177">
        <f>SUM(T810:T816)</f>
        <v>0</v>
      </c>
      <c r="AR809" s="178" t="s">
        <v>90</v>
      </c>
      <c r="AT809" s="179" t="s">
        <v>80</v>
      </c>
      <c r="AU809" s="179" t="s">
        <v>19</v>
      </c>
      <c r="AY809" s="178" t="s">
        <v>138</v>
      </c>
      <c r="BK809" s="180">
        <f>SUM(BK810:BK816)</f>
        <v>0</v>
      </c>
    </row>
    <row r="810" spans="1:65" s="2" customFormat="1" ht="33" customHeight="1">
      <c r="A810" s="32"/>
      <c r="B810" s="33"/>
      <c r="C810" s="183" t="s">
        <v>907</v>
      </c>
      <c r="D810" s="183" t="s">
        <v>140</v>
      </c>
      <c r="E810" s="184" t="s">
        <v>908</v>
      </c>
      <c r="F810" s="185" t="s">
        <v>909</v>
      </c>
      <c r="G810" s="186" t="s">
        <v>143</v>
      </c>
      <c r="H810" s="187">
        <v>4.0510000000000002</v>
      </c>
      <c r="I810" s="188"/>
      <c r="J810" s="188">
        <f>ROUND(I810*H810,2)</f>
        <v>0</v>
      </c>
      <c r="K810" s="185" t="s">
        <v>144</v>
      </c>
      <c r="L810" s="37"/>
      <c r="M810" s="189" t="s">
        <v>1</v>
      </c>
      <c r="N810" s="190" t="s">
        <v>46</v>
      </c>
      <c r="O810" s="191">
        <v>0.626</v>
      </c>
      <c r="P810" s="191">
        <f>O810*H810</f>
        <v>2.5359259999999999</v>
      </c>
      <c r="Q810" s="191">
        <v>6.0000000000000001E-3</v>
      </c>
      <c r="R810" s="191">
        <f>Q810*H810</f>
        <v>2.4306000000000001E-2</v>
      </c>
      <c r="S810" s="191">
        <v>0</v>
      </c>
      <c r="T810" s="192">
        <f>S810*H810</f>
        <v>0</v>
      </c>
      <c r="U810" s="32"/>
      <c r="V810" s="32"/>
      <c r="W810" s="32"/>
      <c r="X810" s="32"/>
      <c r="Y810" s="32"/>
      <c r="Z810" s="32"/>
      <c r="AA810" s="32"/>
      <c r="AB810" s="32"/>
      <c r="AC810" s="32"/>
      <c r="AD810" s="32"/>
      <c r="AE810" s="32"/>
      <c r="AR810" s="193" t="s">
        <v>238</v>
      </c>
      <c r="AT810" s="193" t="s">
        <v>140</v>
      </c>
      <c r="AU810" s="193" t="s">
        <v>90</v>
      </c>
      <c r="AY810" s="18" t="s">
        <v>138</v>
      </c>
      <c r="BE810" s="194">
        <f>IF(N810="základní",J810,0)</f>
        <v>0</v>
      </c>
      <c r="BF810" s="194">
        <f>IF(N810="snížená",J810,0)</f>
        <v>0</v>
      </c>
      <c r="BG810" s="194">
        <f>IF(N810="zákl. přenesená",J810,0)</f>
        <v>0</v>
      </c>
      <c r="BH810" s="194">
        <f>IF(N810="sníž. přenesená",J810,0)</f>
        <v>0</v>
      </c>
      <c r="BI810" s="194">
        <f>IF(N810="nulová",J810,0)</f>
        <v>0</v>
      </c>
      <c r="BJ810" s="18" t="s">
        <v>19</v>
      </c>
      <c r="BK810" s="194">
        <f>ROUND(I810*H810,2)</f>
        <v>0</v>
      </c>
      <c r="BL810" s="18" t="s">
        <v>238</v>
      </c>
      <c r="BM810" s="193" t="s">
        <v>910</v>
      </c>
    </row>
    <row r="811" spans="1:65" s="14" customFormat="1">
      <c r="B811" s="205"/>
      <c r="C811" s="206"/>
      <c r="D811" s="197" t="s">
        <v>147</v>
      </c>
      <c r="E811" s="207" t="s">
        <v>1</v>
      </c>
      <c r="F811" s="208" t="s">
        <v>911</v>
      </c>
      <c r="G811" s="206"/>
      <c r="H811" s="209">
        <v>4.0510000000000002</v>
      </c>
      <c r="I811" s="206"/>
      <c r="J811" s="206"/>
      <c r="K811" s="206"/>
      <c r="L811" s="210"/>
      <c r="M811" s="211"/>
      <c r="N811" s="212"/>
      <c r="O811" s="212"/>
      <c r="P811" s="212"/>
      <c r="Q811" s="212"/>
      <c r="R811" s="212"/>
      <c r="S811" s="212"/>
      <c r="T811" s="213"/>
      <c r="AT811" s="214" t="s">
        <v>147</v>
      </c>
      <c r="AU811" s="214" t="s">
        <v>90</v>
      </c>
      <c r="AV811" s="14" t="s">
        <v>90</v>
      </c>
      <c r="AW811" s="14" t="s">
        <v>36</v>
      </c>
      <c r="AX811" s="14" t="s">
        <v>19</v>
      </c>
      <c r="AY811" s="214" t="s">
        <v>138</v>
      </c>
    </row>
    <row r="812" spans="1:65" s="2" customFormat="1" ht="33" customHeight="1">
      <c r="A812" s="32"/>
      <c r="B812" s="33"/>
      <c r="C812" s="225" t="s">
        <v>912</v>
      </c>
      <c r="D812" s="225" t="s">
        <v>201</v>
      </c>
      <c r="E812" s="226" t="s">
        <v>913</v>
      </c>
      <c r="F812" s="227" t="s">
        <v>914</v>
      </c>
      <c r="G812" s="228" t="s">
        <v>143</v>
      </c>
      <c r="H812" s="229">
        <v>4.4560000000000004</v>
      </c>
      <c r="I812" s="230"/>
      <c r="J812" s="230">
        <f>ROUND(I812*H812,2)</f>
        <v>0</v>
      </c>
      <c r="K812" s="227" t="s">
        <v>144</v>
      </c>
      <c r="L812" s="231"/>
      <c r="M812" s="232" t="s">
        <v>1</v>
      </c>
      <c r="N812" s="233" t="s">
        <v>46</v>
      </c>
      <c r="O812" s="191">
        <v>0</v>
      </c>
      <c r="P812" s="191">
        <f>O812*H812</f>
        <v>0</v>
      </c>
      <c r="Q812" s="191">
        <v>1.9199999999999998E-2</v>
      </c>
      <c r="R812" s="191">
        <f>Q812*H812</f>
        <v>8.5555199999999998E-2</v>
      </c>
      <c r="S812" s="191">
        <v>0</v>
      </c>
      <c r="T812" s="192">
        <f>S812*H812</f>
        <v>0</v>
      </c>
      <c r="U812" s="32"/>
      <c r="V812" s="32"/>
      <c r="W812" s="32"/>
      <c r="X812" s="32"/>
      <c r="Y812" s="32"/>
      <c r="Z812" s="32"/>
      <c r="AA812" s="32"/>
      <c r="AB812" s="32"/>
      <c r="AC812" s="32"/>
      <c r="AD812" s="32"/>
      <c r="AE812" s="32"/>
      <c r="AR812" s="193" t="s">
        <v>326</v>
      </c>
      <c r="AT812" s="193" t="s">
        <v>201</v>
      </c>
      <c r="AU812" s="193" t="s">
        <v>90</v>
      </c>
      <c r="AY812" s="18" t="s">
        <v>138</v>
      </c>
      <c r="BE812" s="194">
        <f>IF(N812="základní",J812,0)</f>
        <v>0</v>
      </c>
      <c r="BF812" s="194">
        <f>IF(N812="snížená",J812,0)</f>
        <v>0</v>
      </c>
      <c r="BG812" s="194">
        <f>IF(N812="zákl. přenesená",J812,0)</f>
        <v>0</v>
      </c>
      <c r="BH812" s="194">
        <f>IF(N812="sníž. přenesená",J812,0)</f>
        <v>0</v>
      </c>
      <c r="BI812" s="194">
        <f>IF(N812="nulová",J812,0)</f>
        <v>0</v>
      </c>
      <c r="BJ812" s="18" t="s">
        <v>19</v>
      </c>
      <c r="BK812" s="194">
        <f>ROUND(I812*H812,2)</f>
        <v>0</v>
      </c>
      <c r="BL812" s="18" t="s">
        <v>238</v>
      </c>
      <c r="BM812" s="193" t="s">
        <v>915</v>
      </c>
    </row>
    <row r="813" spans="1:65" s="14" customFormat="1">
      <c r="B813" s="205"/>
      <c r="C813" s="206"/>
      <c r="D813" s="197" t="s">
        <v>147</v>
      </c>
      <c r="E813" s="206"/>
      <c r="F813" s="208" t="s">
        <v>916</v>
      </c>
      <c r="G813" s="206"/>
      <c r="H813" s="209">
        <v>4.4560000000000004</v>
      </c>
      <c r="I813" s="206"/>
      <c r="J813" s="206"/>
      <c r="K813" s="206"/>
      <c r="L813" s="210"/>
      <c r="M813" s="211"/>
      <c r="N813" s="212"/>
      <c r="O813" s="212"/>
      <c r="P813" s="212"/>
      <c r="Q813" s="212"/>
      <c r="R813" s="212"/>
      <c r="S813" s="212"/>
      <c r="T813" s="213"/>
      <c r="AT813" s="214" t="s">
        <v>147</v>
      </c>
      <c r="AU813" s="214" t="s">
        <v>90</v>
      </c>
      <c r="AV813" s="14" t="s">
        <v>90</v>
      </c>
      <c r="AW813" s="14" t="s">
        <v>4</v>
      </c>
      <c r="AX813" s="14" t="s">
        <v>19</v>
      </c>
      <c r="AY813" s="214" t="s">
        <v>138</v>
      </c>
    </row>
    <row r="814" spans="1:65" s="2" customFormat="1" ht="24">
      <c r="A814" s="32"/>
      <c r="B814" s="33"/>
      <c r="C814" s="183" t="s">
        <v>917</v>
      </c>
      <c r="D814" s="183" t="s">
        <v>140</v>
      </c>
      <c r="E814" s="184" t="s">
        <v>918</v>
      </c>
      <c r="F814" s="185" t="s">
        <v>919</v>
      </c>
      <c r="G814" s="186" t="s">
        <v>143</v>
      </c>
      <c r="H814" s="187">
        <v>4.0510000000000002</v>
      </c>
      <c r="I814" s="188"/>
      <c r="J814" s="188">
        <f>ROUND(I814*H814,2)</f>
        <v>0</v>
      </c>
      <c r="K814" s="185" t="s">
        <v>144</v>
      </c>
      <c r="L814" s="37"/>
      <c r="M814" s="189" t="s">
        <v>1</v>
      </c>
      <c r="N814" s="190" t="s">
        <v>46</v>
      </c>
      <c r="O814" s="191">
        <v>0.13</v>
      </c>
      <c r="P814" s="191">
        <f>O814*H814</f>
        <v>0.52663000000000004</v>
      </c>
      <c r="Q814" s="191">
        <v>0</v>
      </c>
      <c r="R814" s="191">
        <f>Q814*H814</f>
        <v>0</v>
      </c>
      <c r="S814" s="191">
        <v>0</v>
      </c>
      <c r="T814" s="192">
        <f>S814*H814</f>
        <v>0</v>
      </c>
      <c r="U814" s="32"/>
      <c r="V814" s="32"/>
      <c r="W814" s="32"/>
      <c r="X814" s="32"/>
      <c r="Y814" s="32"/>
      <c r="Z814" s="32"/>
      <c r="AA814" s="32"/>
      <c r="AB814" s="32"/>
      <c r="AC814" s="32"/>
      <c r="AD814" s="32"/>
      <c r="AE814" s="32"/>
      <c r="AR814" s="193" t="s">
        <v>238</v>
      </c>
      <c r="AT814" s="193" t="s">
        <v>140</v>
      </c>
      <c r="AU814" s="193" t="s">
        <v>90</v>
      </c>
      <c r="AY814" s="18" t="s">
        <v>138</v>
      </c>
      <c r="BE814" s="194">
        <f>IF(N814="základní",J814,0)</f>
        <v>0</v>
      </c>
      <c r="BF814" s="194">
        <f>IF(N814="snížená",J814,0)</f>
        <v>0</v>
      </c>
      <c r="BG814" s="194">
        <f>IF(N814="zákl. přenesená",J814,0)</f>
        <v>0</v>
      </c>
      <c r="BH814" s="194">
        <f>IF(N814="sníž. přenesená",J814,0)</f>
        <v>0</v>
      </c>
      <c r="BI814" s="194">
        <f>IF(N814="nulová",J814,0)</f>
        <v>0</v>
      </c>
      <c r="BJ814" s="18" t="s">
        <v>19</v>
      </c>
      <c r="BK814" s="194">
        <f>ROUND(I814*H814,2)</f>
        <v>0</v>
      </c>
      <c r="BL814" s="18" t="s">
        <v>238</v>
      </c>
      <c r="BM814" s="193" t="s">
        <v>920</v>
      </c>
    </row>
    <row r="815" spans="1:65" s="2" customFormat="1" ht="24">
      <c r="A815" s="32"/>
      <c r="B815" s="33"/>
      <c r="C815" s="183" t="s">
        <v>921</v>
      </c>
      <c r="D815" s="183" t="s">
        <v>140</v>
      </c>
      <c r="E815" s="184" t="s">
        <v>922</v>
      </c>
      <c r="F815" s="185" t="s">
        <v>923</v>
      </c>
      <c r="G815" s="186" t="s">
        <v>143</v>
      </c>
      <c r="H815" s="187">
        <v>4.0510000000000002</v>
      </c>
      <c r="I815" s="188"/>
      <c r="J815" s="188">
        <f>ROUND(I815*H815,2)</f>
        <v>0</v>
      </c>
      <c r="K815" s="185" t="s">
        <v>144</v>
      </c>
      <c r="L815" s="37"/>
      <c r="M815" s="189" t="s">
        <v>1</v>
      </c>
      <c r="N815" s="190" t="s">
        <v>46</v>
      </c>
      <c r="O815" s="191">
        <v>0.1</v>
      </c>
      <c r="P815" s="191">
        <f>O815*H815</f>
        <v>0.40510000000000002</v>
      </c>
      <c r="Q815" s="191">
        <v>0</v>
      </c>
      <c r="R815" s="191">
        <f>Q815*H815</f>
        <v>0</v>
      </c>
      <c r="S815" s="191">
        <v>0</v>
      </c>
      <c r="T815" s="192">
        <f>S815*H815</f>
        <v>0</v>
      </c>
      <c r="U815" s="32"/>
      <c r="V815" s="32"/>
      <c r="W815" s="32"/>
      <c r="X815" s="32"/>
      <c r="Y815" s="32"/>
      <c r="Z815" s="32"/>
      <c r="AA815" s="32"/>
      <c r="AB815" s="32"/>
      <c r="AC815" s="32"/>
      <c r="AD815" s="32"/>
      <c r="AE815" s="32"/>
      <c r="AR815" s="193" t="s">
        <v>238</v>
      </c>
      <c r="AT815" s="193" t="s">
        <v>140</v>
      </c>
      <c r="AU815" s="193" t="s">
        <v>90</v>
      </c>
      <c r="AY815" s="18" t="s">
        <v>138</v>
      </c>
      <c r="BE815" s="194">
        <f>IF(N815="základní",J815,0)</f>
        <v>0</v>
      </c>
      <c r="BF815" s="194">
        <f>IF(N815="snížená",J815,0)</f>
        <v>0</v>
      </c>
      <c r="BG815" s="194">
        <f>IF(N815="zákl. přenesená",J815,0)</f>
        <v>0</v>
      </c>
      <c r="BH815" s="194">
        <f>IF(N815="sníž. přenesená",J815,0)</f>
        <v>0</v>
      </c>
      <c r="BI815" s="194">
        <f>IF(N815="nulová",J815,0)</f>
        <v>0</v>
      </c>
      <c r="BJ815" s="18" t="s">
        <v>19</v>
      </c>
      <c r="BK815" s="194">
        <f>ROUND(I815*H815,2)</f>
        <v>0</v>
      </c>
      <c r="BL815" s="18" t="s">
        <v>238</v>
      </c>
      <c r="BM815" s="193" t="s">
        <v>924</v>
      </c>
    </row>
    <row r="816" spans="1:65" s="2" customFormat="1" ht="24">
      <c r="A816" s="32"/>
      <c r="B816" s="33"/>
      <c r="C816" s="183" t="s">
        <v>925</v>
      </c>
      <c r="D816" s="183" t="s">
        <v>140</v>
      </c>
      <c r="E816" s="184" t="s">
        <v>926</v>
      </c>
      <c r="F816" s="185" t="s">
        <v>927</v>
      </c>
      <c r="G816" s="186" t="s">
        <v>707</v>
      </c>
      <c r="H816" s="187">
        <v>40.392000000000003</v>
      </c>
      <c r="I816" s="188"/>
      <c r="J816" s="188">
        <f>ROUND(I816*H816,2)</f>
        <v>0</v>
      </c>
      <c r="K816" s="185" t="s">
        <v>144</v>
      </c>
      <c r="L816" s="37"/>
      <c r="M816" s="189" t="s">
        <v>1</v>
      </c>
      <c r="N816" s="190" t="s">
        <v>46</v>
      </c>
      <c r="O816" s="191">
        <v>0</v>
      </c>
      <c r="P816" s="191">
        <f>O816*H816</f>
        <v>0</v>
      </c>
      <c r="Q816" s="191">
        <v>0</v>
      </c>
      <c r="R816" s="191">
        <f>Q816*H816</f>
        <v>0</v>
      </c>
      <c r="S816" s="191">
        <v>0</v>
      </c>
      <c r="T816" s="192">
        <f>S816*H816</f>
        <v>0</v>
      </c>
      <c r="U816" s="32"/>
      <c r="V816" s="32"/>
      <c r="W816" s="32"/>
      <c r="X816" s="32"/>
      <c r="Y816" s="32"/>
      <c r="Z816" s="32"/>
      <c r="AA816" s="32"/>
      <c r="AB816" s="32"/>
      <c r="AC816" s="32"/>
      <c r="AD816" s="32"/>
      <c r="AE816" s="32"/>
      <c r="AR816" s="193" t="s">
        <v>238</v>
      </c>
      <c r="AT816" s="193" t="s">
        <v>140</v>
      </c>
      <c r="AU816" s="193" t="s">
        <v>90</v>
      </c>
      <c r="AY816" s="18" t="s">
        <v>138</v>
      </c>
      <c r="BE816" s="194">
        <f>IF(N816="základní",J816,0)</f>
        <v>0</v>
      </c>
      <c r="BF816" s="194">
        <f>IF(N816="snížená",J816,0)</f>
        <v>0</v>
      </c>
      <c r="BG816" s="194">
        <f>IF(N816="zákl. přenesená",J816,0)</f>
        <v>0</v>
      </c>
      <c r="BH816" s="194">
        <f>IF(N816="sníž. přenesená",J816,0)</f>
        <v>0</v>
      </c>
      <c r="BI816" s="194">
        <f>IF(N816="nulová",J816,0)</f>
        <v>0</v>
      </c>
      <c r="BJ816" s="18" t="s">
        <v>19</v>
      </c>
      <c r="BK816" s="194">
        <f>ROUND(I816*H816,2)</f>
        <v>0</v>
      </c>
      <c r="BL816" s="18" t="s">
        <v>238</v>
      </c>
      <c r="BM816" s="193" t="s">
        <v>928</v>
      </c>
    </row>
    <row r="817" spans="1:65" s="12" customFormat="1" ht="22.9" customHeight="1">
      <c r="B817" s="168"/>
      <c r="C817" s="169"/>
      <c r="D817" s="170" t="s">
        <v>80</v>
      </c>
      <c r="E817" s="181" t="s">
        <v>929</v>
      </c>
      <c r="F817" s="181" t="s">
        <v>930</v>
      </c>
      <c r="G817" s="169"/>
      <c r="H817" s="169"/>
      <c r="I817" s="169"/>
      <c r="J817" s="182">
        <f>BK817</f>
        <v>0</v>
      </c>
      <c r="K817" s="169"/>
      <c r="L817" s="173"/>
      <c r="M817" s="174"/>
      <c r="N817" s="175"/>
      <c r="O817" s="175"/>
      <c r="P817" s="176">
        <f>SUM(P818:P828)</f>
        <v>88.636303000000012</v>
      </c>
      <c r="Q817" s="175"/>
      <c r="R817" s="176">
        <f>SUM(R818:R828)</f>
        <v>4.3496549999999995E-2</v>
      </c>
      <c r="S817" s="175"/>
      <c r="T817" s="177">
        <f>SUM(T818:T828)</f>
        <v>0</v>
      </c>
      <c r="AR817" s="178" t="s">
        <v>90</v>
      </c>
      <c r="AT817" s="179" t="s">
        <v>80</v>
      </c>
      <c r="AU817" s="179" t="s">
        <v>19</v>
      </c>
      <c r="AY817" s="178" t="s">
        <v>138</v>
      </c>
      <c r="BK817" s="180">
        <f>SUM(BK818:BK828)</f>
        <v>0</v>
      </c>
    </row>
    <row r="818" spans="1:65" s="2" customFormat="1" ht="24">
      <c r="A818" s="32"/>
      <c r="B818" s="33"/>
      <c r="C818" s="183" t="s">
        <v>931</v>
      </c>
      <c r="D818" s="183" t="s">
        <v>140</v>
      </c>
      <c r="E818" s="184" t="s">
        <v>932</v>
      </c>
      <c r="F818" s="185" t="s">
        <v>933</v>
      </c>
      <c r="G818" s="186" t="s">
        <v>143</v>
      </c>
      <c r="H818" s="187">
        <v>96.659000000000006</v>
      </c>
      <c r="I818" s="188"/>
      <c r="J818" s="188">
        <f>ROUND(I818*H818,2)</f>
        <v>0</v>
      </c>
      <c r="K818" s="185" t="s">
        <v>144</v>
      </c>
      <c r="L818" s="37"/>
      <c r="M818" s="189" t="s">
        <v>1</v>
      </c>
      <c r="N818" s="190" t="s">
        <v>46</v>
      </c>
      <c r="O818" s="191">
        <v>0.29499999999999998</v>
      </c>
      <c r="P818" s="191">
        <f>O818*H818</f>
        <v>28.514405</v>
      </c>
      <c r="Q818" s="191">
        <v>0</v>
      </c>
      <c r="R818" s="191">
        <f>Q818*H818</f>
        <v>0</v>
      </c>
      <c r="S818" s="191">
        <v>0</v>
      </c>
      <c r="T818" s="192">
        <f>S818*H818</f>
        <v>0</v>
      </c>
      <c r="U818" s="32"/>
      <c r="V818" s="32"/>
      <c r="W818" s="32"/>
      <c r="X818" s="32"/>
      <c r="Y818" s="32"/>
      <c r="Z818" s="32"/>
      <c r="AA818" s="32"/>
      <c r="AB818" s="32"/>
      <c r="AC818" s="32"/>
      <c r="AD818" s="32"/>
      <c r="AE818" s="32"/>
      <c r="AR818" s="193" t="s">
        <v>238</v>
      </c>
      <c r="AT818" s="193" t="s">
        <v>140</v>
      </c>
      <c r="AU818" s="193" t="s">
        <v>90</v>
      </c>
      <c r="AY818" s="18" t="s">
        <v>138</v>
      </c>
      <c r="BE818" s="194">
        <f>IF(N818="základní",J818,0)</f>
        <v>0</v>
      </c>
      <c r="BF818" s="194">
        <f>IF(N818="snížená",J818,0)</f>
        <v>0</v>
      </c>
      <c r="BG818" s="194">
        <f>IF(N818="zákl. přenesená",J818,0)</f>
        <v>0</v>
      </c>
      <c r="BH818" s="194">
        <f>IF(N818="sníž. přenesená",J818,0)</f>
        <v>0</v>
      </c>
      <c r="BI818" s="194">
        <f>IF(N818="nulová",J818,0)</f>
        <v>0</v>
      </c>
      <c r="BJ818" s="18" t="s">
        <v>19</v>
      </c>
      <c r="BK818" s="194">
        <f>ROUND(I818*H818,2)</f>
        <v>0</v>
      </c>
      <c r="BL818" s="18" t="s">
        <v>238</v>
      </c>
      <c r="BM818" s="193" t="s">
        <v>934</v>
      </c>
    </row>
    <row r="819" spans="1:65" s="14" customFormat="1">
      <c r="B819" s="205"/>
      <c r="C819" s="206"/>
      <c r="D819" s="197" t="s">
        <v>147</v>
      </c>
      <c r="E819" s="207" t="s">
        <v>1</v>
      </c>
      <c r="F819" s="208" t="s">
        <v>935</v>
      </c>
      <c r="G819" s="206"/>
      <c r="H819" s="209">
        <v>25.2</v>
      </c>
      <c r="I819" s="206"/>
      <c r="J819" s="206"/>
      <c r="K819" s="206"/>
      <c r="L819" s="210"/>
      <c r="M819" s="211"/>
      <c r="N819" s="212"/>
      <c r="O819" s="212"/>
      <c r="P819" s="212"/>
      <c r="Q819" s="212"/>
      <c r="R819" s="212"/>
      <c r="S819" s="212"/>
      <c r="T819" s="213"/>
      <c r="AT819" s="214" t="s">
        <v>147</v>
      </c>
      <c r="AU819" s="214" t="s">
        <v>90</v>
      </c>
      <c r="AV819" s="14" t="s">
        <v>90</v>
      </c>
      <c r="AW819" s="14" t="s">
        <v>36</v>
      </c>
      <c r="AX819" s="14" t="s">
        <v>81</v>
      </c>
      <c r="AY819" s="214" t="s">
        <v>138</v>
      </c>
    </row>
    <row r="820" spans="1:65" s="14" customFormat="1">
      <c r="B820" s="205"/>
      <c r="C820" s="206"/>
      <c r="D820" s="197" t="s">
        <v>147</v>
      </c>
      <c r="E820" s="207" t="s">
        <v>1</v>
      </c>
      <c r="F820" s="208" t="s">
        <v>936</v>
      </c>
      <c r="G820" s="206"/>
      <c r="H820" s="209">
        <v>2.42</v>
      </c>
      <c r="I820" s="206"/>
      <c r="J820" s="206"/>
      <c r="K820" s="206"/>
      <c r="L820" s="210"/>
      <c r="M820" s="211"/>
      <c r="N820" s="212"/>
      <c r="O820" s="212"/>
      <c r="P820" s="212"/>
      <c r="Q820" s="212"/>
      <c r="R820" s="212"/>
      <c r="S820" s="212"/>
      <c r="T820" s="213"/>
      <c r="AT820" s="214" t="s">
        <v>147</v>
      </c>
      <c r="AU820" s="214" t="s">
        <v>90</v>
      </c>
      <c r="AV820" s="14" t="s">
        <v>90</v>
      </c>
      <c r="AW820" s="14" t="s">
        <v>36</v>
      </c>
      <c r="AX820" s="14" t="s">
        <v>81</v>
      </c>
      <c r="AY820" s="214" t="s">
        <v>138</v>
      </c>
    </row>
    <row r="821" spans="1:65" s="14" customFormat="1">
      <c r="B821" s="205"/>
      <c r="C821" s="206"/>
      <c r="D821" s="197" t="s">
        <v>147</v>
      </c>
      <c r="E821" s="207" t="s">
        <v>1</v>
      </c>
      <c r="F821" s="208" t="s">
        <v>937</v>
      </c>
      <c r="G821" s="206"/>
      <c r="H821" s="209">
        <v>30.439</v>
      </c>
      <c r="I821" s="206"/>
      <c r="J821" s="206"/>
      <c r="K821" s="206"/>
      <c r="L821" s="210"/>
      <c r="M821" s="211"/>
      <c r="N821" s="212"/>
      <c r="O821" s="212"/>
      <c r="P821" s="212"/>
      <c r="Q821" s="212"/>
      <c r="R821" s="212"/>
      <c r="S821" s="212"/>
      <c r="T821" s="213"/>
      <c r="AT821" s="214" t="s">
        <v>147</v>
      </c>
      <c r="AU821" s="214" t="s">
        <v>90</v>
      </c>
      <c r="AV821" s="14" t="s">
        <v>90</v>
      </c>
      <c r="AW821" s="14" t="s">
        <v>36</v>
      </c>
      <c r="AX821" s="14" t="s">
        <v>81</v>
      </c>
      <c r="AY821" s="214" t="s">
        <v>138</v>
      </c>
    </row>
    <row r="822" spans="1:65" s="14" customFormat="1">
      <c r="B822" s="205"/>
      <c r="C822" s="206"/>
      <c r="D822" s="197" t="s">
        <v>147</v>
      </c>
      <c r="E822" s="207" t="s">
        <v>1</v>
      </c>
      <c r="F822" s="208" t="s">
        <v>938</v>
      </c>
      <c r="G822" s="206"/>
      <c r="H822" s="209">
        <v>36.840000000000003</v>
      </c>
      <c r="I822" s="206"/>
      <c r="J822" s="206"/>
      <c r="K822" s="206"/>
      <c r="L822" s="210"/>
      <c r="M822" s="211"/>
      <c r="N822" s="212"/>
      <c r="O822" s="212"/>
      <c r="P822" s="212"/>
      <c r="Q822" s="212"/>
      <c r="R822" s="212"/>
      <c r="S822" s="212"/>
      <c r="T822" s="213"/>
      <c r="AT822" s="214" t="s">
        <v>147</v>
      </c>
      <c r="AU822" s="214" t="s">
        <v>90</v>
      </c>
      <c r="AV822" s="14" t="s">
        <v>90</v>
      </c>
      <c r="AW822" s="14" t="s">
        <v>36</v>
      </c>
      <c r="AX822" s="14" t="s">
        <v>81</v>
      </c>
      <c r="AY822" s="214" t="s">
        <v>138</v>
      </c>
    </row>
    <row r="823" spans="1:65" s="14" customFormat="1">
      <c r="B823" s="205"/>
      <c r="C823" s="206"/>
      <c r="D823" s="197" t="s">
        <v>147</v>
      </c>
      <c r="E823" s="207" t="s">
        <v>1</v>
      </c>
      <c r="F823" s="208" t="s">
        <v>939</v>
      </c>
      <c r="G823" s="206"/>
      <c r="H823" s="209">
        <v>1.76</v>
      </c>
      <c r="I823" s="206"/>
      <c r="J823" s="206"/>
      <c r="K823" s="206"/>
      <c r="L823" s="210"/>
      <c r="M823" s="211"/>
      <c r="N823" s="212"/>
      <c r="O823" s="212"/>
      <c r="P823" s="212"/>
      <c r="Q823" s="212"/>
      <c r="R823" s="212"/>
      <c r="S823" s="212"/>
      <c r="T823" s="213"/>
      <c r="AT823" s="214" t="s">
        <v>147</v>
      </c>
      <c r="AU823" s="214" t="s">
        <v>90</v>
      </c>
      <c r="AV823" s="14" t="s">
        <v>90</v>
      </c>
      <c r="AW823" s="14" t="s">
        <v>36</v>
      </c>
      <c r="AX823" s="14" t="s">
        <v>81</v>
      </c>
      <c r="AY823" s="214" t="s">
        <v>138</v>
      </c>
    </row>
    <row r="824" spans="1:65" s="15" customFormat="1">
      <c r="B824" s="215"/>
      <c r="C824" s="216"/>
      <c r="D824" s="197" t="s">
        <v>147</v>
      </c>
      <c r="E824" s="217" t="s">
        <v>1</v>
      </c>
      <c r="F824" s="218" t="s">
        <v>156</v>
      </c>
      <c r="G824" s="216"/>
      <c r="H824" s="219">
        <v>96.659000000000006</v>
      </c>
      <c r="I824" s="216"/>
      <c r="J824" s="216"/>
      <c r="K824" s="216"/>
      <c r="L824" s="220"/>
      <c r="M824" s="221"/>
      <c r="N824" s="222"/>
      <c r="O824" s="222"/>
      <c r="P824" s="222"/>
      <c r="Q824" s="222"/>
      <c r="R824" s="222"/>
      <c r="S824" s="222"/>
      <c r="T824" s="223"/>
      <c r="AT824" s="224" t="s">
        <v>147</v>
      </c>
      <c r="AU824" s="224" t="s">
        <v>90</v>
      </c>
      <c r="AV824" s="15" t="s">
        <v>145</v>
      </c>
      <c r="AW824" s="15" t="s">
        <v>36</v>
      </c>
      <c r="AX824" s="15" t="s">
        <v>19</v>
      </c>
      <c r="AY824" s="224" t="s">
        <v>138</v>
      </c>
    </row>
    <row r="825" spans="1:65" s="2" customFormat="1" ht="16.5" customHeight="1">
      <c r="A825" s="32"/>
      <c r="B825" s="33"/>
      <c r="C825" s="183" t="s">
        <v>940</v>
      </c>
      <c r="D825" s="183" t="s">
        <v>140</v>
      </c>
      <c r="E825" s="184" t="s">
        <v>941</v>
      </c>
      <c r="F825" s="185" t="s">
        <v>942</v>
      </c>
      <c r="G825" s="186" t="s">
        <v>143</v>
      </c>
      <c r="H825" s="187">
        <v>96.659000000000006</v>
      </c>
      <c r="I825" s="188"/>
      <c r="J825" s="188">
        <f>ROUND(I825*H825,2)</f>
        <v>0</v>
      </c>
      <c r="K825" s="185" t="s">
        <v>144</v>
      </c>
      <c r="L825" s="37"/>
      <c r="M825" s="189" t="s">
        <v>1</v>
      </c>
      <c r="N825" s="190" t="s">
        <v>46</v>
      </c>
      <c r="O825" s="191">
        <v>0.1</v>
      </c>
      <c r="P825" s="191">
        <f>O825*H825</f>
        <v>9.6659000000000006</v>
      </c>
      <c r="Q825" s="191">
        <v>6.9999999999999994E-5</v>
      </c>
      <c r="R825" s="191">
        <f>Q825*H825</f>
        <v>6.7661299999999995E-3</v>
      </c>
      <c r="S825" s="191">
        <v>0</v>
      </c>
      <c r="T825" s="192">
        <f>S825*H825</f>
        <v>0</v>
      </c>
      <c r="U825" s="32"/>
      <c r="V825" s="32"/>
      <c r="W825" s="32"/>
      <c r="X825" s="32"/>
      <c r="Y825" s="32"/>
      <c r="Z825" s="32"/>
      <c r="AA825" s="32"/>
      <c r="AB825" s="32"/>
      <c r="AC825" s="32"/>
      <c r="AD825" s="32"/>
      <c r="AE825" s="32"/>
      <c r="AR825" s="193" t="s">
        <v>238</v>
      </c>
      <c r="AT825" s="193" t="s">
        <v>140</v>
      </c>
      <c r="AU825" s="193" t="s">
        <v>90</v>
      </c>
      <c r="AY825" s="18" t="s">
        <v>138</v>
      </c>
      <c r="BE825" s="194">
        <f>IF(N825="základní",J825,0)</f>
        <v>0</v>
      </c>
      <c r="BF825" s="194">
        <f>IF(N825="snížená",J825,0)</f>
        <v>0</v>
      </c>
      <c r="BG825" s="194">
        <f>IF(N825="zákl. přenesená",J825,0)</f>
        <v>0</v>
      </c>
      <c r="BH825" s="194">
        <f>IF(N825="sníž. přenesená",J825,0)</f>
        <v>0</v>
      </c>
      <c r="BI825" s="194">
        <f>IF(N825="nulová",J825,0)</f>
        <v>0</v>
      </c>
      <c r="BJ825" s="18" t="s">
        <v>19</v>
      </c>
      <c r="BK825" s="194">
        <f>ROUND(I825*H825,2)</f>
        <v>0</v>
      </c>
      <c r="BL825" s="18" t="s">
        <v>238</v>
      </c>
      <c r="BM825" s="193" t="s">
        <v>943</v>
      </c>
    </row>
    <row r="826" spans="1:65" s="2" customFormat="1" ht="24">
      <c r="A826" s="32"/>
      <c r="B826" s="33"/>
      <c r="C826" s="183" t="s">
        <v>944</v>
      </c>
      <c r="D826" s="183" t="s">
        <v>140</v>
      </c>
      <c r="E826" s="184" t="s">
        <v>945</v>
      </c>
      <c r="F826" s="185" t="s">
        <v>946</v>
      </c>
      <c r="G826" s="186" t="s">
        <v>143</v>
      </c>
      <c r="H826" s="187">
        <v>96.659000000000006</v>
      </c>
      <c r="I826" s="188"/>
      <c r="J826" s="188">
        <f>ROUND(I826*H826,2)</f>
        <v>0</v>
      </c>
      <c r="K826" s="185" t="s">
        <v>144</v>
      </c>
      <c r="L826" s="37"/>
      <c r="M826" s="189" t="s">
        <v>1</v>
      </c>
      <c r="N826" s="190" t="s">
        <v>46</v>
      </c>
      <c r="O826" s="191">
        <v>0.184</v>
      </c>
      <c r="P826" s="191">
        <f>O826*H826</f>
        <v>17.785256</v>
      </c>
      <c r="Q826" s="191">
        <v>1.3999999999999999E-4</v>
      </c>
      <c r="R826" s="191">
        <f>Q826*H826</f>
        <v>1.3532259999999999E-2</v>
      </c>
      <c r="S826" s="191">
        <v>0</v>
      </c>
      <c r="T826" s="192">
        <f>S826*H826</f>
        <v>0</v>
      </c>
      <c r="U826" s="32"/>
      <c r="V826" s="32"/>
      <c r="W826" s="32"/>
      <c r="X826" s="32"/>
      <c r="Y826" s="32"/>
      <c r="Z826" s="32"/>
      <c r="AA826" s="32"/>
      <c r="AB826" s="32"/>
      <c r="AC826" s="32"/>
      <c r="AD826" s="32"/>
      <c r="AE826" s="32"/>
      <c r="AR826" s="193" t="s">
        <v>238</v>
      </c>
      <c r="AT826" s="193" t="s">
        <v>140</v>
      </c>
      <c r="AU826" s="193" t="s">
        <v>90</v>
      </c>
      <c r="AY826" s="18" t="s">
        <v>138</v>
      </c>
      <c r="BE826" s="194">
        <f>IF(N826="základní",J826,0)</f>
        <v>0</v>
      </c>
      <c r="BF826" s="194">
        <f>IF(N826="snížená",J826,0)</f>
        <v>0</v>
      </c>
      <c r="BG826" s="194">
        <f>IF(N826="zákl. přenesená",J826,0)</f>
        <v>0</v>
      </c>
      <c r="BH826" s="194">
        <f>IF(N826="sníž. přenesená",J826,0)</f>
        <v>0</v>
      </c>
      <c r="BI826" s="194">
        <f>IF(N826="nulová",J826,0)</f>
        <v>0</v>
      </c>
      <c r="BJ826" s="18" t="s">
        <v>19</v>
      </c>
      <c r="BK826" s="194">
        <f>ROUND(I826*H826,2)</f>
        <v>0</v>
      </c>
      <c r="BL826" s="18" t="s">
        <v>238</v>
      </c>
      <c r="BM826" s="193" t="s">
        <v>947</v>
      </c>
    </row>
    <row r="827" spans="1:65" s="2" customFormat="1" ht="24">
      <c r="A827" s="32"/>
      <c r="B827" s="33"/>
      <c r="C827" s="183" t="s">
        <v>948</v>
      </c>
      <c r="D827" s="183" t="s">
        <v>140</v>
      </c>
      <c r="E827" s="184" t="s">
        <v>949</v>
      </c>
      <c r="F827" s="185" t="s">
        <v>950</v>
      </c>
      <c r="G827" s="186" t="s">
        <v>143</v>
      </c>
      <c r="H827" s="187">
        <v>96.659000000000006</v>
      </c>
      <c r="I827" s="188"/>
      <c r="J827" s="188">
        <f>ROUND(I827*H827,2)</f>
        <v>0</v>
      </c>
      <c r="K827" s="185" t="s">
        <v>144</v>
      </c>
      <c r="L827" s="37"/>
      <c r="M827" s="189" t="s">
        <v>1</v>
      </c>
      <c r="N827" s="190" t="s">
        <v>46</v>
      </c>
      <c r="O827" s="191">
        <v>0.16600000000000001</v>
      </c>
      <c r="P827" s="191">
        <f>O827*H827</f>
        <v>16.045394000000002</v>
      </c>
      <c r="Q827" s="191">
        <v>1.2E-4</v>
      </c>
      <c r="R827" s="191">
        <f>Q827*H827</f>
        <v>1.1599080000000001E-2</v>
      </c>
      <c r="S827" s="191">
        <v>0</v>
      </c>
      <c r="T827" s="192">
        <f>S827*H827</f>
        <v>0</v>
      </c>
      <c r="U827" s="32"/>
      <c r="V827" s="32"/>
      <c r="W827" s="32"/>
      <c r="X827" s="32"/>
      <c r="Y827" s="32"/>
      <c r="Z827" s="32"/>
      <c r="AA827" s="32"/>
      <c r="AB827" s="32"/>
      <c r="AC827" s="32"/>
      <c r="AD827" s="32"/>
      <c r="AE827" s="32"/>
      <c r="AR827" s="193" t="s">
        <v>238</v>
      </c>
      <c r="AT827" s="193" t="s">
        <v>140</v>
      </c>
      <c r="AU827" s="193" t="s">
        <v>90</v>
      </c>
      <c r="AY827" s="18" t="s">
        <v>138</v>
      </c>
      <c r="BE827" s="194">
        <f>IF(N827="základní",J827,0)</f>
        <v>0</v>
      </c>
      <c r="BF827" s="194">
        <f>IF(N827="snížená",J827,0)</f>
        <v>0</v>
      </c>
      <c r="BG827" s="194">
        <f>IF(N827="zákl. přenesená",J827,0)</f>
        <v>0</v>
      </c>
      <c r="BH827" s="194">
        <f>IF(N827="sníž. přenesená",J827,0)</f>
        <v>0</v>
      </c>
      <c r="BI827" s="194">
        <f>IF(N827="nulová",J827,0)</f>
        <v>0</v>
      </c>
      <c r="BJ827" s="18" t="s">
        <v>19</v>
      </c>
      <c r="BK827" s="194">
        <f>ROUND(I827*H827,2)</f>
        <v>0</v>
      </c>
      <c r="BL827" s="18" t="s">
        <v>238</v>
      </c>
      <c r="BM827" s="193" t="s">
        <v>951</v>
      </c>
    </row>
    <row r="828" spans="1:65" s="2" customFormat="1" ht="24">
      <c r="A828" s="32"/>
      <c r="B828" s="33"/>
      <c r="C828" s="183" t="s">
        <v>952</v>
      </c>
      <c r="D828" s="183" t="s">
        <v>140</v>
      </c>
      <c r="E828" s="184" t="s">
        <v>953</v>
      </c>
      <c r="F828" s="185" t="s">
        <v>954</v>
      </c>
      <c r="G828" s="186" t="s">
        <v>143</v>
      </c>
      <c r="H828" s="187">
        <v>96.659000000000006</v>
      </c>
      <c r="I828" s="188"/>
      <c r="J828" s="188">
        <f>ROUND(I828*H828,2)</f>
        <v>0</v>
      </c>
      <c r="K828" s="185" t="s">
        <v>144</v>
      </c>
      <c r="L828" s="37"/>
      <c r="M828" s="189" t="s">
        <v>1</v>
      </c>
      <c r="N828" s="190" t="s">
        <v>46</v>
      </c>
      <c r="O828" s="191">
        <v>0.17199999999999999</v>
      </c>
      <c r="P828" s="191">
        <f>O828*H828</f>
        <v>16.625347999999999</v>
      </c>
      <c r="Q828" s="191">
        <v>1.2E-4</v>
      </c>
      <c r="R828" s="191">
        <f>Q828*H828</f>
        <v>1.1599080000000001E-2</v>
      </c>
      <c r="S828" s="191">
        <v>0</v>
      </c>
      <c r="T828" s="192">
        <f>S828*H828</f>
        <v>0</v>
      </c>
      <c r="U828" s="32"/>
      <c r="V828" s="32"/>
      <c r="W828" s="32"/>
      <c r="X828" s="32"/>
      <c r="Y828" s="32"/>
      <c r="Z828" s="32"/>
      <c r="AA828" s="32"/>
      <c r="AB828" s="32"/>
      <c r="AC828" s="32"/>
      <c r="AD828" s="32"/>
      <c r="AE828" s="32"/>
      <c r="AR828" s="193" t="s">
        <v>238</v>
      </c>
      <c r="AT828" s="193" t="s">
        <v>140</v>
      </c>
      <c r="AU828" s="193" t="s">
        <v>90</v>
      </c>
      <c r="AY828" s="18" t="s">
        <v>138</v>
      </c>
      <c r="BE828" s="194">
        <f>IF(N828="základní",J828,0)</f>
        <v>0</v>
      </c>
      <c r="BF828" s="194">
        <f>IF(N828="snížená",J828,0)</f>
        <v>0</v>
      </c>
      <c r="BG828" s="194">
        <f>IF(N828="zákl. přenesená",J828,0)</f>
        <v>0</v>
      </c>
      <c r="BH828" s="194">
        <f>IF(N828="sníž. přenesená",J828,0)</f>
        <v>0</v>
      </c>
      <c r="BI828" s="194">
        <f>IF(N828="nulová",J828,0)</f>
        <v>0</v>
      </c>
      <c r="BJ828" s="18" t="s">
        <v>19</v>
      </c>
      <c r="BK828" s="194">
        <f>ROUND(I828*H828,2)</f>
        <v>0</v>
      </c>
      <c r="BL828" s="18" t="s">
        <v>238</v>
      </c>
      <c r="BM828" s="193" t="s">
        <v>955</v>
      </c>
    </row>
    <row r="829" spans="1:65" s="12" customFormat="1" ht="22.9" customHeight="1">
      <c r="B829" s="168"/>
      <c r="C829" s="169"/>
      <c r="D829" s="170" t="s">
        <v>80</v>
      </c>
      <c r="E829" s="181" t="s">
        <v>956</v>
      </c>
      <c r="F829" s="181" t="s">
        <v>957</v>
      </c>
      <c r="G829" s="169"/>
      <c r="H829" s="169"/>
      <c r="I829" s="169"/>
      <c r="J829" s="182">
        <f>BK829</f>
        <v>0</v>
      </c>
      <c r="K829" s="169"/>
      <c r="L829" s="173"/>
      <c r="M829" s="174"/>
      <c r="N829" s="175"/>
      <c r="O829" s="175"/>
      <c r="P829" s="176">
        <f>SUM(P830:P853)</f>
        <v>8.3387840000000004</v>
      </c>
      <c r="Q829" s="175"/>
      <c r="R829" s="176">
        <f>SUM(R830:R853)</f>
        <v>0</v>
      </c>
      <c r="S829" s="175"/>
      <c r="T829" s="177">
        <f>SUM(T830:T853)</f>
        <v>0</v>
      </c>
      <c r="AR829" s="178" t="s">
        <v>90</v>
      </c>
      <c r="AT829" s="179" t="s">
        <v>80</v>
      </c>
      <c r="AU829" s="179" t="s">
        <v>19</v>
      </c>
      <c r="AY829" s="178" t="s">
        <v>138</v>
      </c>
      <c r="BK829" s="180">
        <f>SUM(BK830:BK853)</f>
        <v>0</v>
      </c>
    </row>
    <row r="830" spans="1:65" s="2" customFormat="1" ht="16.5" customHeight="1">
      <c r="A830" s="32"/>
      <c r="B830" s="33"/>
      <c r="C830" s="183" t="s">
        <v>958</v>
      </c>
      <c r="D830" s="183" t="s">
        <v>140</v>
      </c>
      <c r="E830" s="184" t="s">
        <v>959</v>
      </c>
      <c r="F830" s="185" t="s">
        <v>960</v>
      </c>
      <c r="G830" s="186" t="s">
        <v>143</v>
      </c>
      <c r="H830" s="187">
        <v>369.36</v>
      </c>
      <c r="I830" s="188"/>
      <c r="J830" s="188">
        <f>ROUND(I830*H830,2)</f>
        <v>0</v>
      </c>
      <c r="K830" s="185" t="s">
        <v>144</v>
      </c>
      <c r="L830" s="37"/>
      <c r="M830" s="189" t="s">
        <v>1</v>
      </c>
      <c r="N830" s="190" t="s">
        <v>46</v>
      </c>
      <c r="O830" s="191">
        <v>1.2E-2</v>
      </c>
      <c r="P830" s="191">
        <f>O830*H830</f>
        <v>4.4323199999999998</v>
      </c>
      <c r="Q830" s="191">
        <v>0</v>
      </c>
      <c r="R830" s="191">
        <f>Q830*H830</f>
        <v>0</v>
      </c>
      <c r="S830" s="191">
        <v>0</v>
      </c>
      <c r="T830" s="192">
        <f>S830*H830</f>
        <v>0</v>
      </c>
      <c r="U830" s="32"/>
      <c r="V830" s="32"/>
      <c r="W830" s="32"/>
      <c r="X830" s="32"/>
      <c r="Y830" s="32"/>
      <c r="Z830" s="32"/>
      <c r="AA830" s="32"/>
      <c r="AB830" s="32"/>
      <c r="AC830" s="32"/>
      <c r="AD830" s="32"/>
      <c r="AE830" s="32"/>
      <c r="AR830" s="193" t="s">
        <v>238</v>
      </c>
      <c r="AT830" s="193" t="s">
        <v>140</v>
      </c>
      <c r="AU830" s="193" t="s">
        <v>90</v>
      </c>
      <c r="AY830" s="18" t="s">
        <v>138</v>
      </c>
      <c r="BE830" s="194">
        <f>IF(N830="základní",J830,0)</f>
        <v>0</v>
      </c>
      <c r="BF830" s="194">
        <f>IF(N830="snížená",J830,0)</f>
        <v>0</v>
      </c>
      <c r="BG830" s="194">
        <f>IF(N830="zákl. přenesená",J830,0)</f>
        <v>0</v>
      </c>
      <c r="BH830" s="194">
        <f>IF(N830="sníž. přenesená",J830,0)</f>
        <v>0</v>
      </c>
      <c r="BI830" s="194">
        <f>IF(N830="nulová",J830,0)</f>
        <v>0</v>
      </c>
      <c r="BJ830" s="18" t="s">
        <v>19</v>
      </c>
      <c r="BK830" s="194">
        <f>ROUND(I830*H830,2)</f>
        <v>0</v>
      </c>
      <c r="BL830" s="18" t="s">
        <v>238</v>
      </c>
      <c r="BM830" s="193" t="s">
        <v>961</v>
      </c>
    </row>
    <row r="831" spans="1:65" s="14" customFormat="1">
      <c r="B831" s="205"/>
      <c r="C831" s="206"/>
      <c r="D831" s="197" t="s">
        <v>147</v>
      </c>
      <c r="E831" s="207" t="s">
        <v>1</v>
      </c>
      <c r="F831" s="208" t="s">
        <v>962</v>
      </c>
      <c r="G831" s="206"/>
      <c r="H831" s="209">
        <v>37.799999999999997</v>
      </c>
      <c r="I831" s="206"/>
      <c r="J831" s="206"/>
      <c r="K831" s="206"/>
      <c r="L831" s="210"/>
      <c r="M831" s="211"/>
      <c r="N831" s="212"/>
      <c r="O831" s="212"/>
      <c r="P831" s="212"/>
      <c r="Q831" s="212"/>
      <c r="R831" s="212"/>
      <c r="S831" s="212"/>
      <c r="T831" s="213"/>
      <c r="AT831" s="214" t="s">
        <v>147</v>
      </c>
      <c r="AU831" s="214" t="s">
        <v>90</v>
      </c>
      <c r="AV831" s="14" t="s">
        <v>90</v>
      </c>
      <c r="AW831" s="14" t="s">
        <v>36</v>
      </c>
      <c r="AX831" s="14" t="s">
        <v>81</v>
      </c>
      <c r="AY831" s="214" t="s">
        <v>138</v>
      </c>
    </row>
    <row r="832" spans="1:65" s="14" customFormat="1">
      <c r="B832" s="205"/>
      <c r="C832" s="206"/>
      <c r="D832" s="197" t="s">
        <v>147</v>
      </c>
      <c r="E832" s="207" t="s">
        <v>1</v>
      </c>
      <c r="F832" s="208" t="s">
        <v>963</v>
      </c>
      <c r="G832" s="206"/>
      <c r="H832" s="209">
        <v>8</v>
      </c>
      <c r="I832" s="206"/>
      <c r="J832" s="206"/>
      <c r="K832" s="206"/>
      <c r="L832" s="210"/>
      <c r="M832" s="211"/>
      <c r="N832" s="212"/>
      <c r="O832" s="212"/>
      <c r="P832" s="212"/>
      <c r="Q832" s="212"/>
      <c r="R832" s="212"/>
      <c r="S832" s="212"/>
      <c r="T832" s="213"/>
      <c r="AT832" s="214" t="s">
        <v>147</v>
      </c>
      <c r="AU832" s="214" t="s">
        <v>90</v>
      </c>
      <c r="AV832" s="14" t="s">
        <v>90</v>
      </c>
      <c r="AW832" s="14" t="s">
        <v>36</v>
      </c>
      <c r="AX832" s="14" t="s">
        <v>81</v>
      </c>
      <c r="AY832" s="214" t="s">
        <v>138</v>
      </c>
    </row>
    <row r="833" spans="1:65" s="14" customFormat="1">
      <c r="B833" s="205"/>
      <c r="C833" s="206"/>
      <c r="D833" s="197" t="s">
        <v>147</v>
      </c>
      <c r="E833" s="207" t="s">
        <v>1</v>
      </c>
      <c r="F833" s="208" t="s">
        <v>964</v>
      </c>
      <c r="G833" s="206"/>
      <c r="H833" s="209">
        <v>237.6</v>
      </c>
      <c r="I833" s="206"/>
      <c r="J833" s="206"/>
      <c r="K833" s="206"/>
      <c r="L833" s="210"/>
      <c r="M833" s="211"/>
      <c r="N833" s="212"/>
      <c r="O833" s="212"/>
      <c r="P833" s="212"/>
      <c r="Q833" s="212"/>
      <c r="R833" s="212"/>
      <c r="S833" s="212"/>
      <c r="T833" s="213"/>
      <c r="AT833" s="214" t="s">
        <v>147</v>
      </c>
      <c r="AU833" s="214" t="s">
        <v>90</v>
      </c>
      <c r="AV833" s="14" t="s">
        <v>90</v>
      </c>
      <c r="AW833" s="14" t="s">
        <v>36</v>
      </c>
      <c r="AX833" s="14" t="s">
        <v>81</v>
      </c>
      <c r="AY833" s="214" t="s">
        <v>138</v>
      </c>
    </row>
    <row r="834" spans="1:65" s="14" customFormat="1">
      <c r="B834" s="205"/>
      <c r="C834" s="206"/>
      <c r="D834" s="197" t="s">
        <v>147</v>
      </c>
      <c r="E834" s="207" t="s">
        <v>1</v>
      </c>
      <c r="F834" s="208" t="s">
        <v>965</v>
      </c>
      <c r="G834" s="206"/>
      <c r="H834" s="209">
        <v>35</v>
      </c>
      <c r="I834" s="206"/>
      <c r="J834" s="206"/>
      <c r="K834" s="206"/>
      <c r="L834" s="210"/>
      <c r="M834" s="211"/>
      <c r="N834" s="212"/>
      <c r="O834" s="212"/>
      <c r="P834" s="212"/>
      <c r="Q834" s="212"/>
      <c r="R834" s="212"/>
      <c r="S834" s="212"/>
      <c r="T834" s="213"/>
      <c r="AT834" s="214" t="s">
        <v>147</v>
      </c>
      <c r="AU834" s="214" t="s">
        <v>90</v>
      </c>
      <c r="AV834" s="14" t="s">
        <v>90</v>
      </c>
      <c r="AW834" s="14" t="s">
        <v>36</v>
      </c>
      <c r="AX834" s="14" t="s">
        <v>81</v>
      </c>
      <c r="AY834" s="214" t="s">
        <v>138</v>
      </c>
    </row>
    <row r="835" spans="1:65" s="14" customFormat="1">
      <c r="B835" s="205"/>
      <c r="C835" s="206"/>
      <c r="D835" s="197" t="s">
        <v>147</v>
      </c>
      <c r="E835" s="207" t="s">
        <v>1</v>
      </c>
      <c r="F835" s="208" t="s">
        <v>966</v>
      </c>
      <c r="G835" s="206"/>
      <c r="H835" s="209">
        <v>4</v>
      </c>
      <c r="I835" s="206"/>
      <c r="J835" s="206"/>
      <c r="K835" s="206"/>
      <c r="L835" s="210"/>
      <c r="M835" s="211"/>
      <c r="N835" s="212"/>
      <c r="O835" s="212"/>
      <c r="P835" s="212"/>
      <c r="Q835" s="212"/>
      <c r="R835" s="212"/>
      <c r="S835" s="212"/>
      <c r="T835" s="213"/>
      <c r="AT835" s="214" t="s">
        <v>147</v>
      </c>
      <c r="AU835" s="214" t="s">
        <v>90</v>
      </c>
      <c r="AV835" s="14" t="s">
        <v>90</v>
      </c>
      <c r="AW835" s="14" t="s">
        <v>36</v>
      </c>
      <c r="AX835" s="14" t="s">
        <v>81</v>
      </c>
      <c r="AY835" s="214" t="s">
        <v>138</v>
      </c>
    </row>
    <row r="836" spans="1:65" s="14" customFormat="1">
      <c r="B836" s="205"/>
      <c r="C836" s="206"/>
      <c r="D836" s="197" t="s">
        <v>147</v>
      </c>
      <c r="E836" s="207" t="s">
        <v>1</v>
      </c>
      <c r="F836" s="208" t="s">
        <v>967</v>
      </c>
      <c r="G836" s="206"/>
      <c r="H836" s="209">
        <v>4</v>
      </c>
      <c r="I836" s="206"/>
      <c r="J836" s="206"/>
      <c r="K836" s="206"/>
      <c r="L836" s="210"/>
      <c r="M836" s="211"/>
      <c r="N836" s="212"/>
      <c r="O836" s="212"/>
      <c r="P836" s="212"/>
      <c r="Q836" s="212"/>
      <c r="R836" s="212"/>
      <c r="S836" s="212"/>
      <c r="T836" s="213"/>
      <c r="AT836" s="214" t="s">
        <v>147</v>
      </c>
      <c r="AU836" s="214" t="s">
        <v>90</v>
      </c>
      <c r="AV836" s="14" t="s">
        <v>90</v>
      </c>
      <c r="AW836" s="14" t="s">
        <v>36</v>
      </c>
      <c r="AX836" s="14" t="s">
        <v>81</v>
      </c>
      <c r="AY836" s="214" t="s">
        <v>138</v>
      </c>
    </row>
    <row r="837" spans="1:65" s="14" customFormat="1">
      <c r="B837" s="205"/>
      <c r="C837" s="206"/>
      <c r="D837" s="197" t="s">
        <v>147</v>
      </c>
      <c r="E837" s="207" t="s">
        <v>1</v>
      </c>
      <c r="F837" s="208" t="s">
        <v>967</v>
      </c>
      <c r="G837" s="206"/>
      <c r="H837" s="209">
        <v>4</v>
      </c>
      <c r="I837" s="206"/>
      <c r="J837" s="206"/>
      <c r="K837" s="206"/>
      <c r="L837" s="210"/>
      <c r="M837" s="211"/>
      <c r="N837" s="212"/>
      <c r="O837" s="212"/>
      <c r="P837" s="212"/>
      <c r="Q837" s="212"/>
      <c r="R837" s="212"/>
      <c r="S837" s="212"/>
      <c r="T837" s="213"/>
      <c r="AT837" s="214" t="s">
        <v>147</v>
      </c>
      <c r="AU837" s="214" t="s">
        <v>90</v>
      </c>
      <c r="AV837" s="14" t="s">
        <v>90</v>
      </c>
      <c r="AW837" s="14" t="s">
        <v>36</v>
      </c>
      <c r="AX837" s="14" t="s">
        <v>81</v>
      </c>
      <c r="AY837" s="214" t="s">
        <v>138</v>
      </c>
    </row>
    <row r="838" spans="1:65" s="14" customFormat="1">
      <c r="B838" s="205"/>
      <c r="C838" s="206"/>
      <c r="D838" s="197" t="s">
        <v>147</v>
      </c>
      <c r="E838" s="207" t="s">
        <v>1</v>
      </c>
      <c r="F838" s="208" t="s">
        <v>968</v>
      </c>
      <c r="G838" s="206"/>
      <c r="H838" s="209">
        <v>8</v>
      </c>
      <c r="I838" s="206"/>
      <c r="J838" s="206"/>
      <c r="K838" s="206"/>
      <c r="L838" s="210"/>
      <c r="M838" s="211"/>
      <c r="N838" s="212"/>
      <c r="O838" s="212"/>
      <c r="P838" s="212"/>
      <c r="Q838" s="212"/>
      <c r="R838" s="212"/>
      <c r="S838" s="212"/>
      <c r="T838" s="213"/>
      <c r="AT838" s="214" t="s">
        <v>147</v>
      </c>
      <c r="AU838" s="214" t="s">
        <v>90</v>
      </c>
      <c r="AV838" s="14" t="s">
        <v>90</v>
      </c>
      <c r="AW838" s="14" t="s">
        <v>36</v>
      </c>
      <c r="AX838" s="14" t="s">
        <v>81</v>
      </c>
      <c r="AY838" s="214" t="s">
        <v>138</v>
      </c>
    </row>
    <row r="839" spans="1:65" s="14" customFormat="1">
      <c r="B839" s="205"/>
      <c r="C839" s="206"/>
      <c r="D839" s="197" t="s">
        <v>147</v>
      </c>
      <c r="E839" s="207" t="s">
        <v>1</v>
      </c>
      <c r="F839" s="208" t="s">
        <v>967</v>
      </c>
      <c r="G839" s="206"/>
      <c r="H839" s="209">
        <v>4</v>
      </c>
      <c r="I839" s="206"/>
      <c r="J839" s="206"/>
      <c r="K839" s="206"/>
      <c r="L839" s="210"/>
      <c r="M839" s="211"/>
      <c r="N839" s="212"/>
      <c r="O839" s="212"/>
      <c r="P839" s="212"/>
      <c r="Q839" s="212"/>
      <c r="R839" s="212"/>
      <c r="S839" s="212"/>
      <c r="T839" s="213"/>
      <c r="AT839" s="214" t="s">
        <v>147</v>
      </c>
      <c r="AU839" s="214" t="s">
        <v>90</v>
      </c>
      <c r="AV839" s="14" t="s">
        <v>90</v>
      </c>
      <c r="AW839" s="14" t="s">
        <v>36</v>
      </c>
      <c r="AX839" s="14" t="s">
        <v>81</v>
      </c>
      <c r="AY839" s="214" t="s">
        <v>138</v>
      </c>
    </row>
    <row r="840" spans="1:65" s="14" customFormat="1">
      <c r="B840" s="205"/>
      <c r="C840" s="206"/>
      <c r="D840" s="197" t="s">
        <v>147</v>
      </c>
      <c r="E840" s="207" t="s">
        <v>1</v>
      </c>
      <c r="F840" s="208" t="s">
        <v>969</v>
      </c>
      <c r="G840" s="206"/>
      <c r="H840" s="209">
        <v>26.96</v>
      </c>
      <c r="I840" s="206"/>
      <c r="J840" s="206"/>
      <c r="K840" s="206"/>
      <c r="L840" s="210"/>
      <c r="M840" s="211"/>
      <c r="N840" s="212"/>
      <c r="O840" s="212"/>
      <c r="P840" s="212"/>
      <c r="Q840" s="212"/>
      <c r="R840" s="212"/>
      <c r="S840" s="212"/>
      <c r="T840" s="213"/>
      <c r="AT840" s="214" t="s">
        <v>147</v>
      </c>
      <c r="AU840" s="214" t="s">
        <v>90</v>
      </c>
      <c r="AV840" s="14" t="s">
        <v>90</v>
      </c>
      <c r="AW840" s="14" t="s">
        <v>36</v>
      </c>
      <c r="AX840" s="14" t="s">
        <v>81</v>
      </c>
      <c r="AY840" s="214" t="s">
        <v>138</v>
      </c>
    </row>
    <row r="841" spans="1:65" s="15" customFormat="1">
      <c r="B841" s="215"/>
      <c r="C841" s="216"/>
      <c r="D841" s="197" t="s">
        <v>147</v>
      </c>
      <c r="E841" s="217" t="s">
        <v>1</v>
      </c>
      <c r="F841" s="218" t="s">
        <v>156</v>
      </c>
      <c r="G841" s="216"/>
      <c r="H841" s="219">
        <v>369.36</v>
      </c>
      <c r="I841" s="216"/>
      <c r="J841" s="216"/>
      <c r="K841" s="216"/>
      <c r="L841" s="220"/>
      <c r="M841" s="221"/>
      <c r="N841" s="222"/>
      <c r="O841" s="222"/>
      <c r="P841" s="222"/>
      <c r="Q841" s="222"/>
      <c r="R841" s="222"/>
      <c r="S841" s="222"/>
      <c r="T841" s="223"/>
      <c r="AT841" s="224" t="s">
        <v>147</v>
      </c>
      <c r="AU841" s="224" t="s">
        <v>90</v>
      </c>
      <c r="AV841" s="15" t="s">
        <v>145</v>
      </c>
      <c r="AW841" s="15" t="s">
        <v>36</v>
      </c>
      <c r="AX841" s="15" t="s">
        <v>19</v>
      </c>
      <c r="AY841" s="224" t="s">
        <v>138</v>
      </c>
    </row>
    <row r="842" spans="1:65" s="2" customFormat="1" ht="24">
      <c r="A842" s="32"/>
      <c r="B842" s="33"/>
      <c r="C842" s="183" t="s">
        <v>970</v>
      </c>
      <c r="D842" s="183" t="s">
        <v>140</v>
      </c>
      <c r="E842" s="184" t="s">
        <v>971</v>
      </c>
      <c r="F842" s="185" t="s">
        <v>972</v>
      </c>
      <c r="G842" s="186" t="s">
        <v>143</v>
      </c>
      <c r="H842" s="187">
        <v>244.154</v>
      </c>
      <c r="I842" s="188"/>
      <c r="J842" s="188">
        <f>ROUND(I842*H842,2)</f>
        <v>0</v>
      </c>
      <c r="K842" s="185" t="s">
        <v>144</v>
      </c>
      <c r="L842" s="37"/>
      <c r="M842" s="189" t="s">
        <v>1</v>
      </c>
      <c r="N842" s="190" t="s">
        <v>46</v>
      </c>
      <c r="O842" s="191">
        <v>1.6E-2</v>
      </c>
      <c r="P842" s="191">
        <f>O842*H842</f>
        <v>3.9064640000000002</v>
      </c>
      <c r="Q842" s="191">
        <v>0</v>
      </c>
      <c r="R842" s="191">
        <f>Q842*H842</f>
        <v>0</v>
      </c>
      <c r="S842" s="191">
        <v>0</v>
      </c>
      <c r="T842" s="192">
        <f>S842*H842</f>
        <v>0</v>
      </c>
      <c r="U842" s="32"/>
      <c r="V842" s="32"/>
      <c r="W842" s="32"/>
      <c r="X842" s="32"/>
      <c r="Y842" s="32"/>
      <c r="Z842" s="32"/>
      <c r="AA842" s="32"/>
      <c r="AB842" s="32"/>
      <c r="AC842" s="32"/>
      <c r="AD842" s="32"/>
      <c r="AE842" s="32"/>
      <c r="AR842" s="193" t="s">
        <v>238</v>
      </c>
      <c r="AT842" s="193" t="s">
        <v>140</v>
      </c>
      <c r="AU842" s="193" t="s">
        <v>90</v>
      </c>
      <c r="AY842" s="18" t="s">
        <v>138</v>
      </c>
      <c r="BE842" s="194">
        <f>IF(N842="základní",J842,0)</f>
        <v>0</v>
      </c>
      <c r="BF842" s="194">
        <f>IF(N842="snížená",J842,0)</f>
        <v>0</v>
      </c>
      <c r="BG842" s="194">
        <f>IF(N842="zákl. přenesená",J842,0)</f>
        <v>0</v>
      </c>
      <c r="BH842" s="194">
        <f>IF(N842="sníž. přenesená",J842,0)</f>
        <v>0</v>
      </c>
      <c r="BI842" s="194">
        <f>IF(N842="nulová",J842,0)</f>
        <v>0</v>
      </c>
      <c r="BJ842" s="18" t="s">
        <v>19</v>
      </c>
      <c r="BK842" s="194">
        <f>ROUND(I842*H842,2)</f>
        <v>0</v>
      </c>
      <c r="BL842" s="18" t="s">
        <v>238</v>
      </c>
      <c r="BM842" s="193" t="s">
        <v>973</v>
      </c>
    </row>
    <row r="843" spans="1:65" s="14" customFormat="1">
      <c r="B843" s="205"/>
      <c r="C843" s="206"/>
      <c r="D843" s="197" t="s">
        <v>147</v>
      </c>
      <c r="E843" s="207" t="s">
        <v>1</v>
      </c>
      <c r="F843" s="208" t="s">
        <v>974</v>
      </c>
      <c r="G843" s="206"/>
      <c r="H843" s="209">
        <v>15.585000000000001</v>
      </c>
      <c r="I843" s="206"/>
      <c r="J843" s="206"/>
      <c r="K843" s="206"/>
      <c r="L843" s="210"/>
      <c r="M843" s="211"/>
      <c r="N843" s="212"/>
      <c r="O843" s="212"/>
      <c r="P843" s="212"/>
      <c r="Q843" s="212"/>
      <c r="R843" s="212"/>
      <c r="S843" s="212"/>
      <c r="T843" s="213"/>
      <c r="AT843" s="214" t="s">
        <v>147</v>
      </c>
      <c r="AU843" s="214" t="s">
        <v>90</v>
      </c>
      <c r="AV843" s="14" t="s">
        <v>90</v>
      </c>
      <c r="AW843" s="14" t="s">
        <v>36</v>
      </c>
      <c r="AX843" s="14" t="s">
        <v>81</v>
      </c>
      <c r="AY843" s="214" t="s">
        <v>138</v>
      </c>
    </row>
    <row r="844" spans="1:65" s="14" customFormat="1">
      <c r="B844" s="205"/>
      <c r="C844" s="206"/>
      <c r="D844" s="197" t="s">
        <v>147</v>
      </c>
      <c r="E844" s="207" t="s">
        <v>1</v>
      </c>
      <c r="F844" s="208" t="s">
        <v>975</v>
      </c>
      <c r="G844" s="206"/>
      <c r="H844" s="209">
        <v>2.214</v>
      </c>
      <c r="I844" s="206"/>
      <c r="J844" s="206"/>
      <c r="K844" s="206"/>
      <c r="L844" s="210"/>
      <c r="M844" s="211"/>
      <c r="N844" s="212"/>
      <c r="O844" s="212"/>
      <c r="P844" s="212"/>
      <c r="Q844" s="212"/>
      <c r="R844" s="212"/>
      <c r="S844" s="212"/>
      <c r="T844" s="213"/>
      <c r="AT844" s="214" t="s">
        <v>147</v>
      </c>
      <c r="AU844" s="214" t="s">
        <v>90</v>
      </c>
      <c r="AV844" s="14" t="s">
        <v>90</v>
      </c>
      <c r="AW844" s="14" t="s">
        <v>36</v>
      </c>
      <c r="AX844" s="14" t="s">
        <v>81</v>
      </c>
      <c r="AY844" s="214" t="s">
        <v>138</v>
      </c>
    </row>
    <row r="845" spans="1:65" s="14" customFormat="1">
      <c r="B845" s="205"/>
      <c r="C845" s="206"/>
      <c r="D845" s="197" t="s">
        <v>147</v>
      </c>
      <c r="E845" s="207" t="s">
        <v>1</v>
      </c>
      <c r="F845" s="208" t="s">
        <v>976</v>
      </c>
      <c r="G845" s="206"/>
      <c r="H845" s="209">
        <v>142.416</v>
      </c>
      <c r="I845" s="206"/>
      <c r="J845" s="206"/>
      <c r="K845" s="206"/>
      <c r="L845" s="210"/>
      <c r="M845" s="211"/>
      <c r="N845" s="212"/>
      <c r="O845" s="212"/>
      <c r="P845" s="212"/>
      <c r="Q845" s="212"/>
      <c r="R845" s="212"/>
      <c r="S845" s="212"/>
      <c r="T845" s="213"/>
      <c r="AT845" s="214" t="s">
        <v>147</v>
      </c>
      <c r="AU845" s="214" t="s">
        <v>90</v>
      </c>
      <c r="AV845" s="14" t="s">
        <v>90</v>
      </c>
      <c r="AW845" s="14" t="s">
        <v>36</v>
      </c>
      <c r="AX845" s="14" t="s">
        <v>81</v>
      </c>
      <c r="AY845" s="214" t="s">
        <v>138</v>
      </c>
    </row>
    <row r="846" spans="1:65" s="14" customFormat="1">
      <c r="B846" s="205"/>
      <c r="C846" s="206"/>
      <c r="D846" s="197" t="s">
        <v>147</v>
      </c>
      <c r="E846" s="207" t="s">
        <v>1</v>
      </c>
      <c r="F846" s="208" t="s">
        <v>977</v>
      </c>
      <c r="G846" s="206"/>
      <c r="H846" s="209">
        <v>27.701000000000001</v>
      </c>
      <c r="I846" s="206"/>
      <c r="J846" s="206"/>
      <c r="K846" s="206"/>
      <c r="L846" s="210"/>
      <c r="M846" s="211"/>
      <c r="N846" s="212"/>
      <c r="O846" s="212"/>
      <c r="P846" s="212"/>
      <c r="Q846" s="212"/>
      <c r="R846" s="212"/>
      <c r="S846" s="212"/>
      <c r="T846" s="213"/>
      <c r="AT846" s="214" t="s">
        <v>147</v>
      </c>
      <c r="AU846" s="214" t="s">
        <v>90</v>
      </c>
      <c r="AV846" s="14" t="s">
        <v>90</v>
      </c>
      <c r="AW846" s="14" t="s">
        <v>36</v>
      </c>
      <c r="AX846" s="14" t="s">
        <v>81</v>
      </c>
      <c r="AY846" s="214" t="s">
        <v>138</v>
      </c>
    </row>
    <row r="847" spans="1:65" s="14" customFormat="1">
      <c r="B847" s="205"/>
      <c r="C847" s="206"/>
      <c r="D847" s="197" t="s">
        <v>147</v>
      </c>
      <c r="E847" s="207" t="s">
        <v>1</v>
      </c>
      <c r="F847" s="208" t="s">
        <v>978</v>
      </c>
      <c r="G847" s="206"/>
      <c r="H847" s="209">
        <v>1.89</v>
      </c>
      <c r="I847" s="206"/>
      <c r="J847" s="206"/>
      <c r="K847" s="206"/>
      <c r="L847" s="210"/>
      <c r="M847" s="211"/>
      <c r="N847" s="212"/>
      <c r="O847" s="212"/>
      <c r="P847" s="212"/>
      <c r="Q847" s="212"/>
      <c r="R847" s="212"/>
      <c r="S847" s="212"/>
      <c r="T847" s="213"/>
      <c r="AT847" s="214" t="s">
        <v>147</v>
      </c>
      <c r="AU847" s="214" t="s">
        <v>90</v>
      </c>
      <c r="AV847" s="14" t="s">
        <v>90</v>
      </c>
      <c r="AW847" s="14" t="s">
        <v>36</v>
      </c>
      <c r="AX847" s="14" t="s">
        <v>81</v>
      </c>
      <c r="AY847" s="214" t="s">
        <v>138</v>
      </c>
    </row>
    <row r="848" spans="1:65" s="14" customFormat="1">
      <c r="B848" s="205"/>
      <c r="C848" s="206"/>
      <c r="D848" s="197" t="s">
        <v>147</v>
      </c>
      <c r="E848" s="207" t="s">
        <v>1</v>
      </c>
      <c r="F848" s="208" t="s">
        <v>979</v>
      </c>
      <c r="G848" s="206"/>
      <c r="H848" s="209">
        <v>3.028</v>
      </c>
      <c r="I848" s="206"/>
      <c r="J848" s="206"/>
      <c r="K848" s="206"/>
      <c r="L848" s="210"/>
      <c r="M848" s="211"/>
      <c r="N848" s="212"/>
      <c r="O848" s="212"/>
      <c r="P848" s="212"/>
      <c r="Q848" s="212"/>
      <c r="R848" s="212"/>
      <c r="S848" s="212"/>
      <c r="T848" s="213"/>
      <c r="AT848" s="214" t="s">
        <v>147</v>
      </c>
      <c r="AU848" s="214" t="s">
        <v>90</v>
      </c>
      <c r="AV848" s="14" t="s">
        <v>90</v>
      </c>
      <c r="AW848" s="14" t="s">
        <v>36</v>
      </c>
      <c r="AX848" s="14" t="s">
        <v>81</v>
      </c>
      <c r="AY848" s="214" t="s">
        <v>138</v>
      </c>
    </row>
    <row r="849" spans="1:65" s="14" customFormat="1">
      <c r="B849" s="205"/>
      <c r="C849" s="206"/>
      <c r="D849" s="197" t="s">
        <v>147</v>
      </c>
      <c r="E849" s="207" t="s">
        <v>1</v>
      </c>
      <c r="F849" s="208" t="s">
        <v>980</v>
      </c>
      <c r="G849" s="206"/>
      <c r="H849" s="209">
        <v>2.4500000000000002</v>
      </c>
      <c r="I849" s="206"/>
      <c r="J849" s="206"/>
      <c r="K849" s="206"/>
      <c r="L849" s="210"/>
      <c r="M849" s="211"/>
      <c r="N849" s="212"/>
      <c r="O849" s="212"/>
      <c r="P849" s="212"/>
      <c r="Q849" s="212"/>
      <c r="R849" s="212"/>
      <c r="S849" s="212"/>
      <c r="T849" s="213"/>
      <c r="AT849" s="214" t="s">
        <v>147</v>
      </c>
      <c r="AU849" s="214" t="s">
        <v>90</v>
      </c>
      <c r="AV849" s="14" t="s">
        <v>90</v>
      </c>
      <c r="AW849" s="14" t="s">
        <v>36</v>
      </c>
      <c r="AX849" s="14" t="s">
        <v>81</v>
      </c>
      <c r="AY849" s="214" t="s">
        <v>138</v>
      </c>
    </row>
    <row r="850" spans="1:65" s="14" customFormat="1">
      <c r="B850" s="205"/>
      <c r="C850" s="206"/>
      <c r="D850" s="197" t="s">
        <v>147</v>
      </c>
      <c r="E850" s="207" t="s">
        <v>1</v>
      </c>
      <c r="F850" s="208" t="s">
        <v>981</v>
      </c>
      <c r="G850" s="206"/>
      <c r="H850" s="209">
        <v>6.44</v>
      </c>
      <c r="I850" s="206"/>
      <c r="J850" s="206"/>
      <c r="K850" s="206"/>
      <c r="L850" s="210"/>
      <c r="M850" s="211"/>
      <c r="N850" s="212"/>
      <c r="O850" s="212"/>
      <c r="P850" s="212"/>
      <c r="Q850" s="212"/>
      <c r="R850" s="212"/>
      <c r="S850" s="212"/>
      <c r="T850" s="213"/>
      <c r="AT850" s="214" t="s">
        <v>147</v>
      </c>
      <c r="AU850" s="214" t="s">
        <v>90</v>
      </c>
      <c r="AV850" s="14" t="s">
        <v>90</v>
      </c>
      <c r="AW850" s="14" t="s">
        <v>36</v>
      </c>
      <c r="AX850" s="14" t="s">
        <v>81</v>
      </c>
      <c r="AY850" s="214" t="s">
        <v>138</v>
      </c>
    </row>
    <row r="851" spans="1:65" s="14" customFormat="1">
      <c r="B851" s="205"/>
      <c r="C851" s="206"/>
      <c r="D851" s="197" t="s">
        <v>147</v>
      </c>
      <c r="E851" s="207" t="s">
        <v>1</v>
      </c>
      <c r="F851" s="208" t="s">
        <v>982</v>
      </c>
      <c r="G851" s="206"/>
      <c r="H851" s="209">
        <v>2.3940000000000001</v>
      </c>
      <c r="I851" s="206"/>
      <c r="J851" s="206"/>
      <c r="K851" s="206"/>
      <c r="L851" s="210"/>
      <c r="M851" s="211"/>
      <c r="N851" s="212"/>
      <c r="O851" s="212"/>
      <c r="P851" s="212"/>
      <c r="Q851" s="212"/>
      <c r="R851" s="212"/>
      <c r="S851" s="212"/>
      <c r="T851" s="213"/>
      <c r="AT851" s="214" t="s">
        <v>147</v>
      </c>
      <c r="AU851" s="214" t="s">
        <v>90</v>
      </c>
      <c r="AV851" s="14" t="s">
        <v>90</v>
      </c>
      <c r="AW851" s="14" t="s">
        <v>36</v>
      </c>
      <c r="AX851" s="14" t="s">
        <v>81</v>
      </c>
      <c r="AY851" s="214" t="s">
        <v>138</v>
      </c>
    </row>
    <row r="852" spans="1:65" s="14" customFormat="1">
      <c r="B852" s="205"/>
      <c r="C852" s="206"/>
      <c r="D852" s="197" t="s">
        <v>147</v>
      </c>
      <c r="E852" s="207" t="s">
        <v>1</v>
      </c>
      <c r="F852" s="208" t="s">
        <v>983</v>
      </c>
      <c r="G852" s="206"/>
      <c r="H852" s="209">
        <v>40.036000000000001</v>
      </c>
      <c r="I852" s="206"/>
      <c r="J852" s="206"/>
      <c r="K852" s="206"/>
      <c r="L852" s="210"/>
      <c r="M852" s="211"/>
      <c r="N852" s="212"/>
      <c r="O852" s="212"/>
      <c r="P852" s="212"/>
      <c r="Q852" s="212"/>
      <c r="R852" s="212"/>
      <c r="S852" s="212"/>
      <c r="T852" s="213"/>
      <c r="AT852" s="214" t="s">
        <v>147</v>
      </c>
      <c r="AU852" s="214" t="s">
        <v>90</v>
      </c>
      <c r="AV852" s="14" t="s">
        <v>90</v>
      </c>
      <c r="AW852" s="14" t="s">
        <v>36</v>
      </c>
      <c r="AX852" s="14" t="s">
        <v>81</v>
      </c>
      <c r="AY852" s="214" t="s">
        <v>138</v>
      </c>
    </row>
    <row r="853" spans="1:65" s="15" customFormat="1">
      <c r="B853" s="215"/>
      <c r="C853" s="216"/>
      <c r="D853" s="197" t="s">
        <v>147</v>
      </c>
      <c r="E853" s="217" t="s">
        <v>1</v>
      </c>
      <c r="F853" s="218" t="s">
        <v>156</v>
      </c>
      <c r="G853" s="216"/>
      <c r="H853" s="219">
        <v>244.154</v>
      </c>
      <c r="I853" s="216"/>
      <c r="J853" s="216"/>
      <c r="K853" s="216"/>
      <c r="L853" s="220"/>
      <c r="M853" s="221"/>
      <c r="N853" s="222"/>
      <c r="O853" s="222"/>
      <c r="P853" s="222"/>
      <c r="Q853" s="222"/>
      <c r="R853" s="222"/>
      <c r="S853" s="222"/>
      <c r="T853" s="223"/>
      <c r="AT853" s="224" t="s">
        <v>147</v>
      </c>
      <c r="AU853" s="224" t="s">
        <v>90</v>
      </c>
      <c r="AV853" s="15" t="s">
        <v>145</v>
      </c>
      <c r="AW853" s="15" t="s">
        <v>36</v>
      </c>
      <c r="AX853" s="15" t="s">
        <v>19</v>
      </c>
      <c r="AY853" s="224" t="s">
        <v>138</v>
      </c>
    </row>
    <row r="854" spans="1:65" s="12" customFormat="1" ht="25.9" customHeight="1">
      <c r="B854" s="168"/>
      <c r="C854" s="169"/>
      <c r="D854" s="170" t="s">
        <v>80</v>
      </c>
      <c r="E854" s="171" t="s">
        <v>201</v>
      </c>
      <c r="F854" s="171" t="s">
        <v>984</v>
      </c>
      <c r="G854" s="169"/>
      <c r="H854" s="169"/>
      <c r="I854" s="169"/>
      <c r="J854" s="172">
        <f>BK854</f>
        <v>0</v>
      </c>
      <c r="K854" s="169"/>
      <c r="L854" s="173"/>
      <c r="M854" s="174"/>
      <c r="N854" s="175"/>
      <c r="O854" s="175"/>
      <c r="P854" s="176">
        <f>P855</f>
        <v>0</v>
      </c>
      <c r="Q854" s="175"/>
      <c r="R854" s="176">
        <f>R855</f>
        <v>0</v>
      </c>
      <c r="S854" s="175"/>
      <c r="T854" s="177">
        <f>T855</f>
        <v>0</v>
      </c>
      <c r="AR854" s="178" t="s">
        <v>157</v>
      </c>
      <c r="AT854" s="179" t="s">
        <v>80</v>
      </c>
      <c r="AU854" s="179" t="s">
        <v>81</v>
      </c>
      <c r="AY854" s="178" t="s">
        <v>138</v>
      </c>
      <c r="BK854" s="180">
        <f>BK855</f>
        <v>0</v>
      </c>
    </row>
    <row r="855" spans="1:65" s="12" customFormat="1" ht="22.9" customHeight="1">
      <c r="B855" s="168"/>
      <c r="C855" s="169"/>
      <c r="D855" s="170" t="s">
        <v>80</v>
      </c>
      <c r="E855" s="181" t="s">
        <v>985</v>
      </c>
      <c r="F855" s="181" t="s">
        <v>986</v>
      </c>
      <c r="G855" s="169"/>
      <c r="H855" s="169"/>
      <c r="I855" s="169"/>
      <c r="J855" s="182">
        <f>BK855</f>
        <v>0</v>
      </c>
      <c r="K855" s="169"/>
      <c r="L855" s="173"/>
      <c r="M855" s="174"/>
      <c r="N855" s="175"/>
      <c r="O855" s="175"/>
      <c r="P855" s="176">
        <f>SUM(P856:P860)</f>
        <v>0</v>
      </c>
      <c r="Q855" s="175"/>
      <c r="R855" s="176">
        <f>SUM(R856:R860)</f>
        <v>0</v>
      </c>
      <c r="S855" s="175"/>
      <c r="T855" s="177">
        <f>SUM(T856:T860)</f>
        <v>0</v>
      </c>
      <c r="AR855" s="178" t="s">
        <v>157</v>
      </c>
      <c r="AT855" s="179" t="s">
        <v>80</v>
      </c>
      <c r="AU855" s="179" t="s">
        <v>19</v>
      </c>
      <c r="AY855" s="178" t="s">
        <v>138</v>
      </c>
      <c r="BK855" s="180">
        <f>SUM(BK856:BK860)</f>
        <v>0</v>
      </c>
    </row>
    <row r="856" spans="1:65" s="2" customFormat="1" ht="33" customHeight="1">
      <c r="A856" s="32"/>
      <c r="B856" s="33"/>
      <c r="C856" s="183" t="s">
        <v>987</v>
      </c>
      <c r="D856" s="183" t="s">
        <v>140</v>
      </c>
      <c r="E856" s="184" t="s">
        <v>988</v>
      </c>
      <c r="F856" s="185" t="s">
        <v>989</v>
      </c>
      <c r="G856" s="186" t="s">
        <v>990</v>
      </c>
      <c r="H856" s="187">
        <v>6</v>
      </c>
      <c r="I856" s="188"/>
      <c r="J856" s="188">
        <f>ROUND(I856*H856,2)</f>
        <v>0</v>
      </c>
      <c r="K856" s="185" t="s">
        <v>1</v>
      </c>
      <c r="L856" s="37"/>
      <c r="M856" s="189" t="s">
        <v>1</v>
      </c>
      <c r="N856" s="190" t="s">
        <v>46</v>
      </c>
      <c r="O856" s="191">
        <v>0</v>
      </c>
      <c r="P856" s="191">
        <f>O856*H856</f>
        <v>0</v>
      </c>
      <c r="Q856" s="191">
        <v>0</v>
      </c>
      <c r="R856" s="191">
        <f>Q856*H856</f>
        <v>0</v>
      </c>
      <c r="S856" s="191">
        <v>0</v>
      </c>
      <c r="T856" s="192">
        <f>S856*H856</f>
        <v>0</v>
      </c>
      <c r="U856" s="32"/>
      <c r="V856" s="32"/>
      <c r="W856" s="32"/>
      <c r="X856" s="32"/>
      <c r="Y856" s="32"/>
      <c r="Z856" s="32"/>
      <c r="AA856" s="32"/>
      <c r="AB856" s="32"/>
      <c r="AC856" s="32"/>
      <c r="AD856" s="32"/>
      <c r="AE856" s="32"/>
      <c r="AR856" s="193" t="s">
        <v>145</v>
      </c>
      <c r="AT856" s="193" t="s">
        <v>140</v>
      </c>
      <c r="AU856" s="193" t="s">
        <v>90</v>
      </c>
      <c r="AY856" s="18" t="s">
        <v>138</v>
      </c>
      <c r="BE856" s="194">
        <f>IF(N856="základní",J856,0)</f>
        <v>0</v>
      </c>
      <c r="BF856" s="194">
        <f>IF(N856="snížená",J856,0)</f>
        <v>0</v>
      </c>
      <c r="BG856" s="194">
        <f>IF(N856="zákl. přenesená",J856,0)</f>
        <v>0</v>
      </c>
      <c r="BH856" s="194">
        <f>IF(N856="sníž. přenesená",J856,0)</f>
        <v>0</v>
      </c>
      <c r="BI856" s="194">
        <f>IF(N856="nulová",J856,0)</f>
        <v>0</v>
      </c>
      <c r="BJ856" s="18" t="s">
        <v>19</v>
      </c>
      <c r="BK856" s="194">
        <f>ROUND(I856*H856,2)</f>
        <v>0</v>
      </c>
      <c r="BL856" s="18" t="s">
        <v>145</v>
      </c>
      <c r="BM856" s="193" t="s">
        <v>991</v>
      </c>
    </row>
    <row r="857" spans="1:65" s="2" customFormat="1" ht="36">
      <c r="A857" s="32"/>
      <c r="B857" s="33"/>
      <c r="C857" s="183" t="s">
        <v>992</v>
      </c>
      <c r="D857" s="183" t="s">
        <v>140</v>
      </c>
      <c r="E857" s="184" t="s">
        <v>993</v>
      </c>
      <c r="F857" s="185" t="s">
        <v>994</v>
      </c>
      <c r="G857" s="186" t="s">
        <v>990</v>
      </c>
      <c r="H857" s="187">
        <v>1</v>
      </c>
      <c r="I857" s="188"/>
      <c r="J857" s="188">
        <f>ROUND(I857*H857,2)</f>
        <v>0</v>
      </c>
      <c r="K857" s="185" t="s">
        <v>1</v>
      </c>
      <c r="L857" s="37"/>
      <c r="M857" s="189" t="s">
        <v>1</v>
      </c>
      <c r="N857" s="190" t="s">
        <v>46</v>
      </c>
      <c r="O857" s="191">
        <v>0</v>
      </c>
      <c r="P857" s="191">
        <f>O857*H857</f>
        <v>0</v>
      </c>
      <c r="Q857" s="191">
        <v>0</v>
      </c>
      <c r="R857" s="191">
        <f>Q857*H857</f>
        <v>0</v>
      </c>
      <c r="S857" s="191">
        <v>0</v>
      </c>
      <c r="T857" s="192">
        <f>S857*H857</f>
        <v>0</v>
      </c>
      <c r="U857" s="32"/>
      <c r="V857" s="32"/>
      <c r="W857" s="32"/>
      <c r="X857" s="32"/>
      <c r="Y857" s="32"/>
      <c r="Z857" s="32"/>
      <c r="AA857" s="32"/>
      <c r="AB857" s="32"/>
      <c r="AC857" s="32"/>
      <c r="AD857" s="32"/>
      <c r="AE857" s="32"/>
      <c r="AR857" s="193" t="s">
        <v>145</v>
      </c>
      <c r="AT857" s="193" t="s">
        <v>140</v>
      </c>
      <c r="AU857" s="193" t="s">
        <v>90</v>
      </c>
      <c r="AY857" s="18" t="s">
        <v>138</v>
      </c>
      <c r="BE857" s="194">
        <f>IF(N857="základní",J857,0)</f>
        <v>0</v>
      </c>
      <c r="BF857" s="194">
        <f>IF(N857="snížená",J857,0)</f>
        <v>0</v>
      </c>
      <c r="BG857" s="194">
        <f>IF(N857="zákl. přenesená",J857,0)</f>
        <v>0</v>
      </c>
      <c r="BH857" s="194">
        <f>IF(N857="sníž. přenesená",J857,0)</f>
        <v>0</v>
      </c>
      <c r="BI857" s="194">
        <f>IF(N857="nulová",J857,0)</f>
        <v>0</v>
      </c>
      <c r="BJ857" s="18" t="s">
        <v>19</v>
      </c>
      <c r="BK857" s="194">
        <f>ROUND(I857*H857,2)</f>
        <v>0</v>
      </c>
      <c r="BL857" s="18" t="s">
        <v>145</v>
      </c>
      <c r="BM857" s="193" t="s">
        <v>995</v>
      </c>
    </row>
    <row r="858" spans="1:65" s="2" customFormat="1" ht="24">
      <c r="A858" s="32"/>
      <c r="B858" s="33"/>
      <c r="C858" s="183" t="s">
        <v>996</v>
      </c>
      <c r="D858" s="183" t="s">
        <v>140</v>
      </c>
      <c r="E858" s="184" t="s">
        <v>997</v>
      </c>
      <c r="F858" s="185" t="s">
        <v>998</v>
      </c>
      <c r="G858" s="186" t="s">
        <v>506</v>
      </c>
      <c r="H858" s="187">
        <v>1</v>
      </c>
      <c r="I858" s="188"/>
      <c r="J858" s="188">
        <f>ROUND(I858*H858,2)</f>
        <v>0</v>
      </c>
      <c r="K858" s="185" t="s">
        <v>1</v>
      </c>
      <c r="L858" s="37"/>
      <c r="M858" s="189" t="s">
        <v>1</v>
      </c>
      <c r="N858" s="190" t="s">
        <v>46</v>
      </c>
      <c r="O858" s="191">
        <v>0</v>
      </c>
      <c r="P858" s="191">
        <f>O858*H858</f>
        <v>0</v>
      </c>
      <c r="Q858" s="191">
        <v>0</v>
      </c>
      <c r="R858" s="191">
        <f>Q858*H858</f>
        <v>0</v>
      </c>
      <c r="S858" s="191">
        <v>0</v>
      </c>
      <c r="T858" s="192">
        <f>S858*H858</f>
        <v>0</v>
      </c>
      <c r="U858" s="32"/>
      <c r="V858" s="32"/>
      <c r="W858" s="32"/>
      <c r="X858" s="32"/>
      <c r="Y858" s="32"/>
      <c r="Z858" s="32"/>
      <c r="AA858" s="32"/>
      <c r="AB858" s="32"/>
      <c r="AC858" s="32"/>
      <c r="AD858" s="32"/>
      <c r="AE858" s="32"/>
      <c r="AR858" s="193" t="s">
        <v>145</v>
      </c>
      <c r="AT858" s="193" t="s">
        <v>140</v>
      </c>
      <c r="AU858" s="193" t="s">
        <v>90</v>
      </c>
      <c r="AY858" s="18" t="s">
        <v>138</v>
      </c>
      <c r="BE858" s="194">
        <f>IF(N858="základní",J858,0)</f>
        <v>0</v>
      </c>
      <c r="BF858" s="194">
        <f>IF(N858="snížená",J858,0)</f>
        <v>0</v>
      </c>
      <c r="BG858" s="194">
        <f>IF(N858="zákl. přenesená",J858,0)</f>
        <v>0</v>
      </c>
      <c r="BH858" s="194">
        <f>IF(N858="sníž. přenesená",J858,0)</f>
        <v>0</v>
      </c>
      <c r="BI858" s="194">
        <f>IF(N858="nulová",J858,0)</f>
        <v>0</v>
      </c>
      <c r="BJ858" s="18" t="s">
        <v>19</v>
      </c>
      <c r="BK858" s="194">
        <f>ROUND(I858*H858,2)</f>
        <v>0</v>
      </c>
      <c r="BL858" s="18" t="s">
        <v>145</v>
      </c>
      <c r="BM858" s="193" t="s">
        <v>999</v>
      </c>
    </row>
    <row r="859" spans="1:65" s="2" customFormat="1" ht="24">
      <c r="A859" s="32"/>
      <c r="B859" s="33"/>
      <c r="C859" s="183" t="s">
        <v>1000</v>
      </c>
      <c r="D859" s="183" t="s">
        <v>140</v>
      </c>
      <c r="E859" s="184" t="s">
        <v>1001</v>
      </c>
      <c r="F859" s="185" t="s">
        <v>1002</v>
      </c>
      <c r="G859" s="186" t="s">
        <v>990</v>
      </c>
      <c r="H859" s="187">
        <v>1</v>
      </c>
      <c r="I859" s="188"/>
      <c r="J859" s="188">
        <f>ROUND(I859*H859,2)</f>
        <v>0</v>
      </c>
      <c r="K859" s="185" t="s">
        <v>1</v>
      </c>
      <c r="L859" s="37"/>
      <c r="M859" s="189" t="s">
        <v>1</v>
      </c>
      <c r="N859" s="190" t="s">
        <v>46</v>
      </c>
      <c r="O859" s="191">
        <v>0</v>
      </c>
      <c r="P859" s="191">
        <f>O859*H859</f>
        <v>0</v>
      </c>
      <c r="Q859" s="191">
        <v>0</v>
      </c>
      <c r="R859" s="191">
        <f>Q859*H859</f>
        <v>0</v>
      </c>
      <c r="S859" s="191">
        <v>0</v>
      </c>
      <c r="T859" s="192">
        <f>S859*H859</f>
        <v>0</v>
      </c>
      <c r="U859" s="32"/>
      <c r="V859" s="32"/>
      <c r="W859" s="32"/>
      <c r="X859" s="32"/>
      <c r="Y859" s="32"/>
      <c r="Z859" s="32"/>
      <c r="AA859" s="32"/>
      <c r="AB859" s="32"/>
      <c r="AC859" s="32"/>
      <c r="AD859" s="32"/>
      <c r="AE859" s="32"/>
      <c r="AR859" s="193" t="s">
        <v>145</v>
      </c>
      <c r="AT859" s="193" t="s">
        <v>140</v>
      </c>
      <c r="AU859" s="193" t="s">
        <v>90</v>
      </c>
      <c r="AY859" s="18" t="s">
        <v>138</v>
      </c>
      <c r="BE859" s="194">
        <f>IF(N859="základní",J859,0)</f>
        <v>0</v>
      </c>
      <c r="BF859" s="194">
        <f>IF(N859="snížená",J859,0)</f>
        <v>0</v>
      </c>
      <c r="BG859" s="194">
        <f>IF(N859="zákl. přenesená",J859,0)</f>
        <v>0</v>
      </c>
      <c r="BH859" s="194">
        <f>IF(N859="sníž. přenesená",J859,0)</f>
        <v>0</v>
      </c>
      <c r="BI859" s="194">
        <f>IF(N859="nulová",J859,0)</f>
        <v>0</v>
      </c>
      <c r="BJ859" s="18" t="s">
        <v>19</v>
      </c>
      <c r="BK859" s="194">
        <f>ROUND(I859*H859,2)</f>
        <v>0</v>
      </c>
      <c r="BL859" s="18" t="s">
        <v>145</v>
      </c>
      <c r="BM859" s="193" t="s">
        <v>1003</v>
      </c>
    </row>
    <row r="860" spans="1:65" s="2" customFormat="1" ht="24">
      <c r="A860" s="32"/>
      <c r="B860" s="33"/>
      <c r="C860" s="183" t="s">
        <v>1004</v>
      </c>
      <c r="D860" s="183" t="s">
        <v>140</v>
      </c>
      <c r="E860" s="184" t="s">
        <v>1005</v>
      </c>
      <c r="F860" s="185" t="s">
        <v>1006</v>
      </c>
      <c r="G860" s="186" t="s">
        <v>227</v>
      </c>
      <c r="H860" s="187">
        <v>96</v>
      </c>
      <c r="I860" s="188"/>
      <c r="J860" s="188">
        <f>ROUND(I860*H860,2)</f>
        <v>0</v>
      </c>
      <c r="K860" s="185" t="s">
        <v>1</v>
      </c>
      <c r="L860" s="37"/>
      <c r="M860" s="244" t="s">
        <v>1</v>
      </c>
      <c r="N860" s="245" t="s">
        <v>46</v>
      </c>
      <c r="O860" s="246">
        <v>0</v>
      </c>
      <c r="P860" s="246">
        <f>O860*H860</f>
        <v>0</v>
      </c>
      <c r="Q860" s="246">
        <v>0</v>
      </c>
      <c r="R860" s="246">
        <f>Q860*H860</f>
        <v>0</v>
      </c>
      <c r="S860" s="246">
        <v>0</v>
      </c>
      <c r="T860" s="247">
        <f>S860*H860</f>
        <v>0</v>
      </c>
      <c r="U860" s="32"/>
      <c r="V860" s="32"/>
      <c r="W860" s="32"/>
      <c r="X860" s="32"/>
      <c r="Y860" s="32"/>
      <c r="Z860" s="32"/>
      <c r="AA860" s="32"/>
      <c r="AB860" s="32"/>
      <c r="AC860" s="32"/>
      <c r="AD860" s="32"/>
      <c r="AE860" s="32"/>
      <c r="AR860" s="193" t="s">
        <v>145</v>
      </c>
      <c r="AT860" s="193" t="s">
        <v>140</v>
      </c>
      <c r="AU860" s="193" t="s">
        <v>90</v>
      </c>
      <c r="AY860" s="18" t="s">
        <v>138</v>
      </c>
      <c r="BE860" s="194">
        <f>IF(N860="základní",J860,0)</f>
        <v>0</v>
      </c>
      <c r="BF860" s="194">
        <f>IF(N860="snížená",J860,0)</f>
        <v>0</v>
      </c>
      <c r="BG860" s="194">
        <f>IF(N860="zákl. přenesená",J860,0)</f>
        <v>0</v>
      </c>
      <c r="BH860" s="194">
        <f>IF(N860="sníž. přenesená",J860,0)</f>
        <v>0</v>
      </c>
      <c r="BI860" s="194">
        <f>IF(N860="nulová",J860,0)</f>
        <v>0</v>
      </c>
      <c r="BJ860" s="18" t="s">
        <v>19</v>
      </c>
      <c r="BK860" s="194">
        <f>ROUND(I860*H860,2)</f>
        <v>0</v>
      </c>
      <c r="BL860" s="18" t="s">
        <v>145</v>
      </c>
      <c r="BM860" s="193" t="s">
        <v>1007</v>
      </c>
    </row>
    <row r="861" spans="1:65" s="2" customFormat="1" ht="6.95" customHeight="1">
      <c r="A861" s="32"/>
      <c r="B861" s="52"/>
      <c r="C861" s="53"/>
      <c r="D861" s="53"/>
      <c r="E861" s="53"/>
      <c r="F861" s="53"/>
      <c r="G861" s="53"/>
      <c r="H861" s="53"/>
      <c r="I861" s="53"/>
      <c r="J861" s="53"/>
      <c r="K861" s="53"/>
      <c r="L861" s="37"/>
      <c r="M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  <c r="AA861" s="32"/>
      <c r="AB861" s="32"/>
      <c r="AC861" s="32"/>
      <c r="AD861" s="32"/>
      <c r="AE861" s="32"/>
    </row>
  </sheetData>
  <sheetProtection formatColumns="0" formatRows="0" autoFilter="0"/>
  <autoFilter ref="C137:K860" xr:uid="{00000000-0009-0000-0000-000001000000}"/>
  <mergeCells count="8">
    <mergeCell ref="E128:H128"/>
    <mergeCell ref="E130:H13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27"/>
  <sheetViews>
    <sheetView showGridLines="0" topLeftCell="A101" workbookViewId="0">
      <selection activeCell="I122" sqref="I122: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3"/>
    </row>
    <row r="2" spans="1:46" s="1" customFormat="1" ht="36.950000000000003" customHeight="1"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AT2" s="18" t="s">
        <v>93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90</v>
      </c>
    </row>
    <row r="4" spans="1:46" s="1" customFormat="1" ht="24.95" customHeight="1">
      <c r="B4" s="21"/>
      <c r="D4" s="108" t="s">
        <v>94</v>
      </c>
      <c r="L4" s="21"/>
      <c r="M4" s="10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0" t="s">
        <v>14</v>
      </c>
      <c r="L6" s="21"/>
    </row>
    <row r="7" spans="1:46" s="1" customFormat="1" ht="26.25" customHeight="1">
      <c r="B7" s="21"/>
      <c r="E7" s="287" t="str">
        <f>'Rekapitulace stavby'!K6</f>
        <v>OPRAVA FASÁDY BUDOVY MěÚ č.p. 640 v HOŘOVICÍCH</v>
      </c>
      <c r="F7" s="288"/>
      <c r="G7" s="288"/>
      <c r="H7" s="288"/>
      <c r="L7" s="21"/>
    </row>
    <row r="8" spans="1:46" s="2" customFormat="1" ht="12" customHeight="1">
      <c r="A8" s="32"/>
      <c r="B8" s="37"/>
      <c r="C8" s="32"/>
      <c r="D8" s="110" t="s">
        <v>95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89" t="s">
        <v>1008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16</v>
      </c>
      <c r="E11" s="32"/>
      <c r="F11" s="111" t="s">
        <v>17</v>
      </c>
      <c r="G11" s="32"/>
      <c r="H11" s="32"/>
      <c r="I11" s="110" t="s">
        <v>18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3. 3. 2021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26</v>
      </c>
      <c r="E14" s="32"/>
      <c r="F14" s="32"/>
      <c r="G14" s="32"/>
      <c r="H14" s="32"/>
      <c r="I14" s="110" t="s">
        <v>27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28</v>
      </c>
      <c r="F15" s="32"/>
      <c r="G15" s="32"/>
      <c r="H15" s="32"/>
      <c r="I15" s="110" t="s">
        <v>29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27</v>
      </c>
      <c r="J17" s="111" t="s">
        <v>1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111" t="s">
        <v>31</v>
      </c>
      <c r="F18" s="32"/>
      <c r="G18" s="32"/>
      <c r="H18" s="32"/>
      <c r="I18" s="110" t="s">
        <v>29</v>
      </c>
      <c r="J18" s="111" t="s">
        <v>1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27</v>
      </c>
      <c r="J20" s="111" t="s">
        <v>33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34</v>
      </c>
      <c r="F21" s="32"/>
      <c r="G21" s="32"/>
      <c r="H21" s="32"/>
      <c r="I21" s="110" t="s">
        <v>29</v>
      </c>
      <c r="J21" s="111" t="s">
        <v>35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37</v>
      </c>
      <c r="E23" s="32"/>
      <c r="F23" s="32"/>
      <c r="G23" s="32"/>
      <c r="H23" s="32"/>
      <c r="I23" s="110" t="s">
        <v>27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38</v>
      </c>
      <c r="F24" s="32"/>
      <c r="G24" s="32"/>
      <c r="H24" s="32"/>
      <c r="I24" s="110" t="s">
        <v>29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39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23.25" customHeight="1">
      <c r="A27" s="113"/>
      <c r="B27" s="114"/>
      <c r="C27" s="113"/>
      <c r="D27" s="113"/>
      <c r="E27" s="291" t="s">
        <v>40</v>
      </c>
      <c r="F27" s="291"/>
      <c r="G27" s="291"/>
      <c r="H27" s="29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41</v>
      </c>
      <c r="E30" s="32"/>
      <c r="F30" s="32"/>
      <c r="G30" s="32"/>
      <c r="H30" s="32"/>
      <c r="I30" s="32"/>
      <c r="J30" s="118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43</v>
      </c>
      <c r="G32" s="32"/>
      <c r="H32" s="32"/>
      <c r="I32" s="119" t="s">
        <v>42</v>
      </c>
      <c r="J32" s="119" t="s">
        <v>44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45</v>
      </c>
      <c r="E33" s="110" t="s">
        <v>46</v>
      </c>
      <c r="F33" s="121">
        <f>ROUND((SUM(BE119:BE126)),  2)</f>
        <v>0</v>
      </c>
      <c r="G33" s="32"/>
      <c r="H33" s="32"/>
      <c r="I33" s="122">
        <v>0.21</v>
      </c>
      <c r="J33" s="121">
        <f>ROUND(((SUM(BE119:BE126))*I33),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47</v>
      </c>
      <c r="F34" s="121">
        <f>ROUND((SUM(BF119:BF126)),  2)</f>
        <v>0</v>
      </c>
      <c r="G34" s="32"/>
      <c r="H34" s="32"/>
      <c r="I34" s="122">
        <v>0.15</v>
      </c>
      <c r="J34" s="121">
        <f>ROUND(((SUM(BF119:BF126))*I34),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48</v>
      </c>
      <c r="F35" s="121">
        <f>ROUND((SUM(BG119:BG126)),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49</v>
      </c>
      <c r="F36" s="121">
        <f>ROUND((SUM(BH119:BH126)),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50</v>
      </c>
      <c r="F37" s="121">
        <f>ROUND((SUM(BI119:BI126)),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51</v>
      </c>
      <c r="E39" s="125"/>
      <c r="F39" s="125"/>
      <c r="G39" s="126" t="s">
        <v>52</v>
      </c>
      <c r="H39" s="127" t="s">
        <v>53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9"/>
      <c r="D50" s="130" t="s">
        <v>54</v>
      </c>
      <c r="E50" s="131"/>
      <c r="F50" s="131"/>
      <c r="G50" s="130" t="s">
        <v>55</v>
      </c>
      <c r="H50" s="131"/>
      <c r="I50" s="131"/>
      <c r="J50" s="131"/>
      <c r="K50" s="131"/>
      <c r="L50" s="49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2"/>
      <c r="B61" s="37"/>
      <c r="C61" s="32"/>
      <c r="D61" s="132" t="s">
        <v>56</v>
      </c>
      <c r="E61" s="133"/>
      <c r="F61" s="134" t="s">
        <v>57</v>
      </c>
      <c r="G61" s="132" t="s">
        <v>56</v>
      </c>
      <c r="H61" s="133"/>
      <c r="I61" s="133"/>
      <c r="J61" s="135" t="s">
        <v>57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2"/>
      <c r="B65" s="37"/>
      <c r="C65" s="32"/>
      <c r="D65" s="130" t="s">
        <v>58</v>
      </c>
      <c r="E65" s="136"/>
      <c r="F65" s="136"/>
      <c r="G65" s="130" t="s">
        <v>59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2"/>
      <c r="B76" s="37"/>
      <c r="C76" s="32"/>
      <c r="D76" s="132" t="s">
        <v>56</v>
      </c>
      <c r="E76" s="133"/>
      <c r="F76" s="134" t="s">
        <v>57</v>
      </c>
      <c r="G76" s="132" t="s">
        <v>56</v>
      </c>
      <c r="H76" s="133"/>
      <c r="I76" s="133"/>
      <c r="J76" s="135" t="s">
        <v>57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4" t="s">
        <v>96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4"/>
      <c r="D85" s="34"/>
      <c r="E85" s="284" t="str">
        <f>E7</f>
        <v>OPRAVA FASÁDY BUDOVY MěÚ č.p. 640 v HOŘOVICÍCH</v>
      </c>
      <c r="F85" s="285"/>
      <c r="G85" s="285"/>
      <c r="H85" s="285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9" t="s">
        <v>95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82" t="str">
        <f>E9</f>
        <v>22-21-03-PR-00-HOF2 - Ostatní náklady stavby</v>
      </c>
      <c r="F87" s="286"/>
      <c r="G87" s="286"/>
      <c r="H87" s="286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9" t="s">
        <v>20</v>
      </c>
      <c r="D89" s="34"/>
      <c r="E89" s="34"/>
      <c r="F89" s="27" t="str">
        <f>F12</f>
        <v>Hořovice</v>
      </c>
      <c r="G89" s="34"/>
      <c r="H89" s="34"/>
      <c r="I89" s="29" t="s">
        <v>22</v>
      </c>
      <c r="J89" s="64" t="str">
        <f>IF(J12="","",J12)</f>
        <v>3. 3. 2021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9" t="s">
        <v>26</v>
      </c>
      <c r="D91" s="34"/>
      <c r="E91" s="34"/>
      <c r="F91" s="27" t="str">
        <f>E15</f>
        <v>Město Hořovice,Palackého nám.2,268 01 Hořovice</v>
      </c>
      <c r="G91" s="34"/>
      <c r="H91" s="34"/>
      <c r="I91" s="29" t="s">
        <v>32</v>
      </c>
      <c r="J91" s="30" t="str">
        <f>E21</f>
        <v>SPEKTRA PRO s.r.o.,V Hlinkách 1548,266 01 Beroun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9" t="s">
        <v>30</v>
      </c>
      <c r="D92" s="34"/>
      <c r="E92" s="34"/>
      <c r="F92" s="27" t="str">
        <f>IF(E18="","",E18)</f>
        <v>bude vybrán dle VŘ</v>
      </c>
      <c r="G92" s="34"/>
      <c r="H92" s="34"/>
      <c r="I92" s="29" t="s">
        <v>37</v>
      </c>
      <c r="J92" s="30" t="str">
        <f>E24</f>
        <v>pí. Lenka Dejdarová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97</v>
      </c>
      <c r="D94" s="142"/>
      <c r="E94" s="142"/>
      <c r="F94" s="142"/>
      <c r="G94" s="142"/>
      <c r="H94" s="142"/>
      <c r="I94" s="142"/>
      <c r="J94" s="143" t="s">
        <v>98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99</v>
      </c>
      <c r="D96" s="34"/>
      <c r="E96" s="34"/>
      <c r="F96" s="34"/>
      <c r="G96" s="34"/>
      <c r="H96" s="34"/>
      <c r="I96" s="34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100</v>
      </c>
    </row>
    <row r="97" spans="1:31" s="9" customFormat="1" ht="24.95" customHeight="1">
      <c r="B97" s="145"/>
      <c r="C97" s="146"/>
      <c r="D97" s="147" t="s">
        <v>1009</v>
      </c>
      <c r="E97" s="148"/>
      <c r="F97" s="148"/>
      <c r="G97" s="148"/>
      <c r="H97" s="148"/>
      <c r="I97" s="148"/>
      <c r="J97" s="149">
        <f>J120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1010</v>
      </c>
      <c r="E98" s="154"/>
      <c r="F98" s="154"/>
      <c r="G98" s="154"/>
      <c r="H98" s="154"/>
      <c r="I98" s="154"/>
      <c r="J98" s="155">
        <f>J121</f>
        <v>0</v>
      </c>
      <c r="K98" s="152"/>
      <c r="L98" s="156"/>
    </row>
    <row r="99" spans="1:31" s="10" customFormat="1" ht="19.899999999999999" customHeight="1">
      <c r="B99" s="151"/>
      <c r="C99" s="152"/>
      <c r="D99" s="153" t="s">
        <v>1011</v>
      </c>
      <c r="E99" s="154"/>
      <c r="F99" s="154"/>
      <c r="G99" s="154"/>
      <c r="H99" s="154"/>
      <c r="I99" s="154"/>
      <c r="J99" s="155">
        <f>J125</f>
        <v>0</v>
      </c>
      <c r="K99" s="152"/>
      <c r="L99" s="156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4" t="s">
        <v>123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9" t="s">
        <v>14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6.25" customHeight="1">
      <c r="A109" s="32"/>
      <c r="B109" s="33"/>
      <c r="C109" s="34"/>
      <c r="D109" s="34"/>
      <c r="E109" s="284" t="str">
        <f>E7</f>
        <v>OPRAVA FASÁDY BUDOVY MěÚ č.p. 640 v HOŘOVICÍCH</v>
      </c>
      <c r="F109" s="285"/>
      <c r="G109" s="285"/>
      <c r="H109" s="285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9" t="s">
        <v>95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82" t="str">
        <f>E9</f>
        <v>22-21-03-PR-00-HOF2 - Ostatní náklady stavby</v>
      </c>
      <c r="F111" s="286"/>
      <c r="G111" s="286"/>
      <c r="H111" s="286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9" t="s">
        <v>20</v>
      </c>
      <c r="D113" s="34"/>
      <c r="E113" s="34"/>
      <c r="F113" s="27" t="str">
        <f>F12</f>
        <v>Hořovice</v>
      </c>
      <c r="G113" s="34"/>
      <c r="H113" s="34"/>
      <c r="I113" s="29" t="s">
        <v>22</v>
      </c>
      <c r="J113" s="64" t="str">
        <f>IF(J12="","",J12)</f>
        <v>3. 3. 2021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40.15" customHeight="1">
      <c r="A115" s="32"/>
      <c r="B115" s="33"/>
      <c r="C115" s="29" t="s">
        <v>26</v>
      </c>
      <c r="D115" s="34"/>
      <c r="E115" s="34"/>
      <c r="F115" s="27" t="str">
        <f>E15</f>
        <v>Město Hořovice,Palackého nám.2,268 01 Hořovice</v>
      </c>
      <c r="G115" s="34"/>
      <c r="H115" s="34"/>
      <c r="I115" s="29" t="s">
        <v>32</v>
      </c>
      <c r="J115" s="30" t="str">
        <f>E21</f>
        <v>SPEKTRA PRO s.r.o.,V Hlinkách 1548,266 01 Beroun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9" t="s">
        <v>30</v>
      </c>
      <c r="D116" s="34"/>
      <c r="E116" s="34"/>
      <c r="F116" s="27" t="str">
        <f>IF(E18="","",E18)</f>
        <v>bude vybrán dle VŘ</v>
      </c>
      <c r="G116" s="34"/>
      <c r="H116" s="34"/>
      <c r="I116" s="29" t="s">
        <v>37</v>
      </c>
      <c r="J116" s="30" t="str">
        <f>E24</f>
        <v>pí. Lenka Dejdarová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57"/>
      <c r="B118" s="158"/>
      <c r="C118" s="159" t="s">
        <v>124</v>
      </c>
      <c r="D118" s="160" t="s">
        <v>66</v>
      </c>
      <c r="E118" s="160" t="s">
        <v>62</v>
      </c>
      <c r="F118" s="160" t="s">
        <v>63</v>
      </c>
      <c r="G118" s="160" t="s">
        <v>125</v>
      </c>
      <c r="H118" s="160" t="s">
        <v>126</v>
      </c>
      <c r="I118" s="160" t="s">
        <v>127</v>
      </c>
      <c r="J118" s="160" t="s">
        <v>98</v>
      </c>
      <c r="K118" s="161" t="s">
        <v>128</v>
      </c>
      <c r="L118" s="162"/>
      <c r="M118" s="73" t="s">
        <v>1</v>
      </c>
      <c r="N118" s="74" t="s">
        <v>45</v>
      </c>
      <c r="O118" s="74" t="s">
        <v>129</v>
      </c>
      <c r="P118" s="74" t="s">
        <v>130</v>
      </c>
      <c r="Q118" s="74" t="s">
        <v>131</v>
      </c>
      <c r="R118" s="74" t="s">
        <v>132</v>
      </c>
      <c r="S118" s="74" t="s">
        <v>133</v>
      </c>
      <c r="T118" s="75" t="s">
        <v>134</v>
      </c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</row>
    <row r="119" spans="1:65" s="2" customFormat="1" ht="22.9" customHeight="1">
      <c r="A119" s="32"/>
      <c r="B119" s="33"/>
      <c r="C119" s="80" t="s">
        <v>135</v>
      </c>
      <c r="D119" s="34"/>
      <c r="E119" s="34"/>
      <c r="F119" s="34"/>
      <c r="G119" s="34"/>
      <c r="H119" s="34"/>
      <c r="I119" s="34"/>
      <c r="J119" s="163">
        <f>BK119</f>
        <v>0</v>
      </c>
      <c r="K119" s="34"/>
      <c r="L119" s="37"/>
      <c r="M119" s="76"/>
      <c r="N119" s="164"/>
      <c r="O119" s="77"/>
      <c r="P119" s="165">
        <f>P120</f>
        <v>0</v>
      </c>
      <c r="Q119" s="77"/>
      <c r="R119" s="165">
        <f>R120</f>
        <v>0</v>
      </c>
      <c r="S119" s="77"/>
      <c r="T119" s="166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8" t="s">
        <v>80</v>
      </c>
      <c r="AU119" s="18" t="s">
        <v>100</v>
      </c>
      <c r="BK119" s="167">
        <f>BK120</f>
        <v>0</v>
      </c>
    </row>
    <row r="120" spans="1:65" s="12" customFormat="1" ht="25.9" customHeight="1">
      <c r="B120" s="168"/>
      <c r="C120" s="169"/>
      <c r="D120" s="170" t="s">
        <v>80</v>
      </c>
      <c r="E120" s="171" t="s">
        <v>1012</v>
      </c>
      <c r="F120" s="171" t="s">
        <v>1013</v>
      </c>
      <c r="G120" s="169"/>
      <c r="H120" s="169"/>
      <c r="I120" s="169"/>
      <c r="J120" s="172">
        <f>BK120</f>
        <v>0</v>
      </c>
      <c r="K120" s="169"/>
      <c r="L120" s="173"/>
      <c r="M120" s="174"/>
      <c r="N120" s="175"/>
      <c r="O120" s="175"/>
      <c r="P120" s="176">
        <f>P121+P125</f>
        <v>0</v>
      </c>
      <c r="Q120" s="175"/>
      <c r="R120" s="176">
        <f>R121+R125</f>
        <v>0</v>
      </c>
      <c r="S120" s="175"/>
      <c r="T120" s="177">
        <f>T121+T125</f>
        <v>0</v>
      </c>
      <c r="AR120" s="178" t="s">
        <v>171</v>
      </c>
      <c r="AT120" s="179" t="s">
        <v>80</v>
      </c>
      <c r="AU120" s="179" t="s">
        <v>81</v>
      </c>
      <c r="AY120" s="178" t="s">
        <v>138</v>
      </c>
      <c r="BK120" s="180">
        <f>BK121+BK125</f>
        <v>0</v>
      </c>
    </row>
    <row r="121" spans="1:65" s="12" customFormat="1" ht="22.9" customHeight="1">
      <c r="B121" s="168"/>
      <c r="C121" s="169"/>
      <c r="D121" s="170" t="s">
        <v>80</v>
      </c>
      <c r="E121" s="181" t="s">
        <v>1014</v>
      </c>
      <c r="F121" s="181" t="s">
        <v>1015</v>
      </c>
      <c r="G121" s="169"/>
      <c r="H121" s="169"/>
      <c r="I121" s="169"/>
      <c r="J121" s="182">
        <f>BK121</f>
        <v>0</v>
      </c>
      <c r="K121" s="169"/>
      <c r="L121" s="173"/>
      <c r="M121" s="174"/>
      <c r="N121" s="175"/>
      <c r="O121" s="175"/>
      <c r="P121" s="176">
        <f>SUM(P122:P124)</f>
        <v>0</v>
      </c>
      <c r="Q121" s="175"/>
      <c r="R121" s="176">
        <f>SUM(R122:R124)</f>
        <v>0</v>
      </c>
      <c r="S121" s="175"/>
      <c r="T121" s="177">
        <f>SUM(T122:T124)</f>
        <v>0</v>
      </c>
      <c r="AR121" s="178" t="s">
        <v>171</v>
      </c>
      <c r="AT121" s="179" t="s">
        <v>80</v>
      </c>
      <c r="AU121" s="179" t="s">
        <v>19</v>
      </c>
      <c r="AY121" s="178" t="s">
        <v>138</v>
      </c>
      <c r="BK121" s="180">
        <f>SUM(BK122:BK124)</f>
        <v>0</v>
      </c>
    </row>
    <row r="122" spans="1:65" s="2" customFormat="1" ht="16.5" customHeight="1">
      <c r="A122" s="32"/>
      <c r="B122" s="33"/>
      <c r="C122" s="183" t="s">
        <v>19</v>
      </c>
      <c r="D122" s="183" t="s">
        <v>140</v>
      </c>
      <c r="E122" s="184" t="s">
        <v>1016</v>
      </c>
      <c r="F122" s="185" t="s">
        <v>1015</v>
      </c>
      <c r="G122" s="186" t="s">
        <v>990</v>
      </c>
      <c r="H122" s="187">
        <v>1</v>
      </c>
      <c r="I122" s="188"/>
      <c r="J122" s="188">
        <f>H122*I122</f>
        <v>0</v>
      </c>
      <c r="K122" s="185" t="s">
        <v>144</v>
      </c>
      <c r="L122" s="37"/>
      <c r="M122" s="189" t="s">
        <v>1</v>
      </c>
      <c r="N122" s="190" t="s">
        <v>46</v>
      </c>
      <c r="O122" s="191">
        <v>0</v>
      </c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3" t="s">
        <v>1017</v>
      </c>
      <c r="AT122" s="193" t="s">
        <v>140</v>
      </c>
      <c r="AU122" s="193" t="s">
        <v>90</v>
      </c>
      <c r="AY122" s="18" t="s">
        <v>138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8" t="s">
        <v>19</v>
      </c>
      <c r="BK122" s="194">
        <f>ROUND(I122*H122,2)</f>
        <v>0</v>
      </c>
      <c r="BL122" s="18" t="s">
        <v>1017</v>
      </c>
      <c r="BM122" s="193" t="s">
        <v>1018</v>
      </c>
    </row>
    <row r="123" spans="1:65" s="2" customFormat="1" ht="16.5" customHeight="1">
      <c r="A123" s="32"/>
      <c r="B123" s="33"/>
      <c r="C123" s="183" t="s">
        <v>90</v>
      </c>
      <c r="D123" s="183" t="s">
        <v>140</v>
      </c>
      <c r="E123" s="184" t="s">
        <v>1019</v>
      </c>
      <c r="F123" s="185" t="s">
        <v>1020</v>
      </c>
      <c r="G123" s="186" t="s">
        <v>990</v>
      </c>
      <c r="H123" s="187">
        <v>1</v>
      </c>
      <c r="I123" s="188"/>
      <c r="J123" s="188">
        <f>ROUND(I123*H123,2)</f>
        <v>0</v>
      </c>
      <c r="K123" s="185" t="s">
        <v>144</v>
      </c>
      <c r="L123" s="37"/>
      <c r="M123" s="189" t="s">
        <v>1</v>
      </c>
      <c r="N123" s="190" t="s">
        <v>46</v>
      </c>
      <c r="O123" s="191">
        <v>0</v>
      </c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3" t="s">
        <v>1017</v>
      </c>
      <c r="AT123" s="193" t="s">
        <v>140</v>
      </c>
      <c r="AU123" s="193" t="s">
        <v>90</v>
      </c>
      <c r="AY123" s="18" t="s">
        <v>138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8" t="s">
        <v>19</v>
      </c>
      <c r="BK123" s="194">
        <f>ROUND(I123*H123,2)</f>
        <v>0</v>
      </c>
      <c r="BL123" s="18" t="s">
        <v>1017</v>
      </c>
      <c r="BM123" s="193" t="s">
        <v>1021</v>
      </c>
    </row>
    <row r="124" spans="1:65" s="2" customFormat="1" ht="21.75" customHeight="1">
      <c r="A124" s="32"/>
      <c r="B124" s="33"/>
      <c r="C124" s="183" t="s">
        <v>157</v>
      </c>
      <c r="D124" s="183" t="s">
        <v>140</v>
      </c>
      <c r="E124" s="184" t="s">
        <v>1022</v>
      </c>
      <c r="F124" s="185" t="s">
        <v>1023</v>
      </c>
      <c r="G124" s="186" t="s">
        <v>990</v>
      </c>
      <c r="H124" s="187">
        <v>1</v>
      </c>
      <c r="I124" s="188"/>
      <c r="J124" s="188">
        <f>ROUND(I124*H124,2)</f>
        <v>0</v>
      </c>
      <c r="K124" s="185" t="s">
        <v>144</v>
      </c>
      <c r="L124" s="37"/>
      <c r="M124" s="189" t="s">
        <v>1</v>
      </c>
      <c r="N124" s="190" t="s">
        <v>46</v>
      </c>
      <c r="O124" s="191">
        <v>0</v>
      </c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3" t="s">
        <v>1017</v>
      </c>
      <c r="AT124" s="193" t="s">
        <v>140</v>
      </c>
      <c r="AU124" s="193" t="s">
        <v>90</v>
      </c>
      <c r="AY124" s="18" t="s">
        <v>138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8" t="s">
        <v>19</v>
      </c>
      <c r="BK124" s="194">
        <f>ROUND(I124*H124,2)</f>
        <v>0</v>
      </c>
      <c r="BL124" s="18" t="s">
        <v>1017</v>
      </c>
      <c r="BM124" s="193" t="s">
        <v>1024</v>
      </c>
    </row>
    <row r="125" spans="1:65" s="12" customFormat="1" ht="22.9" customHeight="1">
      <c r="B125" s="168"/>
      <c r="C125" s="169"/>
      <c r="D125" s="170" t="s">
        <v>80</v>
      </c>
      <c r="E125" s="181" t="s">
        <v>1025</v>
      </c>
      <c r="F125" s="181" t="s">
        <v>1026</v>
      </c>
      <c r="G125" s="169"/>
      <c r="H125" s="169"/>
      <c r="I125" s="169"/>
      <c r="J125" s="182">
        <f>BK125</f>
        <v>0</v>
      </c>
      <c r="K125" s="169"/>
      <c r="L125" s="173"/>
      <c r="M125" s="174"/>
      <c r="N125" s="175"/>
      <c r="O125" s="175"/>
      <c r="P125" s="176">
        <f>P126</f>
        <v>0</v>
      </c>
      <c r="Q125" s="175"/>
      <c r="R125" s="176">
        <f>R126</f>
        <v>0</v>
      </c>
      <c r="S125" s="175"/>
      <c r="T125" s="177">
        <f>T126</f>
        <v>0</v>
      </c>
      <c r="AR125" s="178" t="s">
        <v>171</v>
      </c>
      <c r="AT125" s="179" t="s">
        <v>80</v>
      </c>
      <c r="AU125" s="179" t="s">
        <v>19</v>
      </c>
      <c r="AY125" s="178" t="s">
        <v>138</v>
      </c>
      <c r="BK125" s="180">
        <f>BK126</f>
        <v>0</v>
      </c>
    </row>
    <row r="126" spans="1:65" s="2" customFormat="1" ht="16.5" customHeight="1">
      <c r="A126" s="32"/>
      <c r="B126" s="33"/>
      <c r="C126" s="183" t="s">
        <v>145</v>
      </c>
      <c r="D126" s="183" t="s">
        <v>140</v>
      </c>
      <c r="E126" s="184" t="s">
        <v>1027</v>
      </c>
      <c r="F126" s="185" t="s">
        <v>1028</v>
      </c>
      <c r="G126" s="186" t="s">
        <v>990</v>
      </c>
      <c r="H126" s="187">
        <v>1</v>
      </c>
      <c r="I126" s="188"/>
      <c r="J126" s="188">
        <f>ROUND(I126*H126,2)</f>
        <v>0</v>
      </c>
      <c r="K126" s="185" t="s">
        <v>400</v>
      </c>
      <c r="L126" s="37"/>
      <c r="M126" s="244" t="s">
        <v>1</v>
      </c>
      <c r="N126" s="245" t="s">
        <v>46</v>
      </c>
      <c r="O126" s="246">
        <v>0</v>
      </c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3" t="s">
        <v>1017</v>
      </c>
      <c r="AT126" s="193" t="s">
        <v>140</v>
      </c>
      <c r="AU126" s="193" t="s">
        <v>90</v>
      </c>
      <c r="AY126" s="18" t="s">
        <v>138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8" t="s">
        <v>19</v>
      </c>
      <c r="BK126" s="194">
        <f>ROUND(I126*H126,2)</f>
        <v>0</v>
      </c>
      <c r="BL126" s="18" t="s">
        <v>1017</v>
      </c>
      <c r="BM126" s="193" t="s">
        <v>1029</v>
      </c>
    </row>
    <row r="127" spans="1:65" s="2" customFormat="1" ht="6.95" customHeight="1">
      <c r="A127" s="32"/>
      <c r="B127" s="52"/>
      <c r="C127" s="53"/>
      <c r="D127" s="53"/>
      <c r="E127" s="53"/>
      <c r="F127" s="53"/>
      <c r="G127" s="53"/>
      <c r="H127" s="53"/>
      <c r="I127" s="53"/>
      <c r="J127" s="53"/>
      <c r="K127" s="53"/>
      <c r="L127" s="37"/>
      <c r="M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</sheetData>
  <sheetProtection formatColumns="0" formatRows="0" autoFilter="0"/>
  <autoFilter ref="C118:K126" xr:uid="{00000000-0009-0000-0000-000002000000}"/>
  <mergeCells count="8"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22-21-03-PR-00-HOF1 - Zat...</vt:lpstr>
      <vt:lpstr>22-21-03-PR-00-HOF2 - Ost...</vt:lpstr>
      <vt:lpstr>'22-21-03-PR-00-HOF1 - Zat...'!Názvy_tisku</vt:lpstr>
      <vt:lpstr>'22-21-03-PR-00-HOF2 - Ost...'!Názvy_tisku</vt:lpstr>
      <vt:lpstr>'Rekapitulace stavby'!Názvy_tisku</vt:lpstr>
      <vt:lpstr>'22-21-03-PR-00-HOF1 - Zat...'!Oblast_tisku</vt:lpstr>
      <vt:lpstr>'22-21-03-PR-00-HOF2 - Ost...'!Oblast_tisku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Dejdarová</dc:creator>
  <cp:lastModifiedBy>Nikola Lukešová</cp:lastModifiedBy>
  <cp:lastPrinted>2021-11-25T08:35:59Z</cp:lastPrinted>
  <dcterms:created xsi:type="dcterms:W3CDTF">2021-03-04T11:57:32Z</dcterms:created>
  <dcterms:modified xsi:type="dcterms:W3CDTF">2021-11-25T11:39:20Z</dcterms:modified>
</cp:coreProperties>
</file>