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.1 - Úpravy ve stáva..." sheetId="2" r:id="rId2"/>
    <sheet name="SO 01.2 - Výtlačný řad" sheetId="3" r:id="rId3"/>
    <sheet name="SO 01.3 - Vodovodní řady" sheetId="4" r:id="rId4"/>
    <sheet name="SO 01.4 - Vodovodní přípojky" sheetId="5" r:id="rId5"/>
    <sheet name="SO 02.1 - Vodojem 160 m3" sheetId="6" r:id="rId6"/>
    <sheet name="SO 02.2 - Bezpečnostní př..." sheetId="7" r:id="rId7"/>
    <sheet name="SO 02.3 - Zpevněné plochy" sheetId="8" r:id="rId8"/>
    <sheet name="SO 02.4 - Oplocení" sheetId="9" r:id="rId9"/>
    <sheet name="SO 02.5 - Přípojka NN" sheetId="10" r:id="rId10"/>
    <sheet name="SO 03.1 - Kanalizační stoky" sheetId="11" r:id="rId11"/>
    <sheet name="SO 03.2 - Kanalizační pří..." sheetId="12" r:id="rId12"/>
    <sheet name="SO 04.1 - Příprava území" sheetId="13" r:id="rId13"/>
    <sheet name="SO 04.2 - Sdružené nádrže..." sheetId="14" r:id="rId14"/>
    <sheet name="SO 04.3 - Propojovací pot..." sheetId="15" r:id="rId15"/>
    <sheet name="SO 04.4 - Oplocení" sheetId="16" r:id="rId16"/>
    <sheet name="SO 04.5 - Terénní a sadov..." sheetId="17" r:id="rId17"/>
    <sheet name="SO 04.6 - Zpevněné plochy" sheetId="18" r:id="rId18"/>
    <sheet name="SO 04.7 - Přípojka NN" sheetId="19" r:id="rId19"/>
    <sheet name="PS 01.1 - Strojně technol..." sheetId="20" r:id="rId20"/>
    <sheet name="PS 01.2 - Elektročást" sheetId="21" r:id="rId21"/>
    <sheet name="PS 02.1 - Strojně technol..." sheetId="22" r:id="rId22"/>
    <sheet name="PS.02.2.1 - Elektročást" sheetId="23" r:id="rId23"/>
    <sheet name="PS.02.2.2 - Měření a regu..." sheetId="24" r:id="rId24"/>
    <sheet name="PS.02.2.3 - Dispečink" sheetId="25" r:id="rId25"/>
    <sheet name="PS 04.1 - Mechanické před..." sheetId="26" r:id="rId26"/>
    <sheet name="PS 04.2 - Biologické čištění" sheetId="27" r:id="rId27"/>
    <sheet name="PS 04.3 - Kalové hospodář..." sheetId="28" r:id="rId28"/>
    <sheet name="PS 04.4.1 - Technologická..." sheetId="29" r:id="rId29"/>
    <sheet name="PS 04.4.2 - Měření a regu..." sheetId="30" r:id="rId30"/>
    <sheet name="PS 04.4.3 - Dispečink" sheetId="31" r:id="rId31"/>
    <sheet name="VRN - Vedlejší rozpočtové..." sheetId="32" r:id="rId32"/>
    <sheet name="ON - Ostatní náklady" sheetId="33" r:id="rId33"/>
    <sheet name="Seznam figur" sheetId="34" r:id="rId34"/>
  </sheets>
  <definedNames>
    <definedName name="_xlnm.Print_Area" localSheetId="0">'Rekapitulace stavby'!$D$4:$AO$76,'Rekapitulace stavby'!$C$82:$AQ$138</definedName>
    <definedName name="_xlnm.Print_Titles" localSheetId="0">'Rekapitulace stavby'!$92:$92</definedName>
    <definedName name="_xlnm._FilterDatabase" localSheetId="1" hidden="1">'SO 01.1 - Úpravy ve stáva...'!$C$127:$K$243</definedName>
    <definedName name="_xlnm.Print_Area" localSheetId="1">'SO 01.1 - Úpravy ve stáva...'!$C$4:$J$76,'SO 01.1 - Úpravy ve stáva...'!$C$82:$J$105,'SO 01.1 - Úpravy ve stáva...'!$C$111:$K$243</definedName>
    <definedName name="_xlnm.Print_Titles" localSheetId="1">'SO 01.1 - Úpravy ve stáva...'!$127:$127</definedName>
    <definedName name="_xlnm._FilterDatabase" localSheetId="2" hidden="1">'SO 01.2 - Výtlačný řad'!$C$131:$K$580</definedName>
    <definedName name="_xlnm.Print_Area" localSheetId="2">'SO 01.2 - Výtlačný řad'!$C$4:$J$76,'SO 01.2 - Výtlačný řad'!$C$82:$J$109,'SO 01.2 - Výtlačný řad'!$C$115:$K$580</definedName>
    <definedName name="_xlnm.Print_Titles" localSheetId="2">'SO 01.2 - Výtlačný řad'!$131:$131</definedName>
    <definedName name="_xlnm._FilterDatabase" localSheetId="3" hidden="1">'SO 01.3 - Vodovodní řady'!$C$131:$K$830</definedName>
    <definedName name="_xlnm.Print_Area" localSheetId="3">'SO 01.3 - Vodovodní řady'!$C$4:$J$76,'SO 01.3 - Vodovodní řady'!$C$82:$J$109,'SO 01.3 - Vodovodní řady'!$C$115:$K$830</definedName>
    <definedName name="_xlnm.Print_Titles" localSheetId="3">'SO 01.3 - Vodovodní řady'!$131:$131</definedName>
    <definedName name="_xlnm._FilterDatabase" localSheetId="4" hidden="1">'SO 01.4 - Vodovodní přípojky'!$C$131:$K$565</definedName>
    <definedName name="_xlnm.Print_Area" localSheetId="4">'SO 01.4 - Vodovodní přípojky'!$C$4:$J$76,'SO 01.4 - Vodovodní přípojky'!$C$82:$J$109,'SO 01.4 - Vodovodní přípojky'!$C$115:$K$565</definedName>
    <definedName name="_xlnm.Print_Titles" localSheetId="4">'SO 01.4 - Vodovodní přípojky'!$131:$131</definedName>
    <definedName name="_xlnm._FilterDatabase" localSheetId="5" hidden="1">'SO 02.1 - Vodojem 160 m3'!$C$141:$K$410</definedName>
    <definedName name="_xlnm.Print_Area" localSheetId="5">'SO 02.1 - Vodojem 160 m3'!$C$4:$J$76,'SO 02.1 - Vodojem 160 m3'!$C$82:$J$119,'SO 02.1 - Vodojem 160 m3'!$C$125:$K$410</definedName>
    <definedName name="_xlnm.Print_Titles" localSheetId="5">'SO 02.1 - Vodojem 160 m3'!$141:$141</definedName>
    <definedName name="_xlnm._FilterDatabase" localSheetId="6" hidden="1">'SO 02.2 - Bezpečnostní př...'!$C$130:$K$554</definedName>
    <definedName name="_xlnm.Print_Area" localSheetId="6">'SO 02.2 - Bezpečnostní př...'!$C$4:$J$76,'SO 02.2 - Bezpečnostní př...'!$C$82:$J$108,'SO 02.2 - Bezpečnostní př...'!$C$114:$K$554</definedName>
    <definedName name="_xlnm.Print_Titles" localSheetId="6">'SO 02.2 - Bezpečnostní př...'!$130:$130</definedName>
    <definedName name="_xlnm._FilterDatabase" localSheetId="7" hidden="1">'SO 02.3 - Zpevněné plochy'!$C$127:$K$170</definedName>
    <definedName name="_xlnm.Print_Area" localSheetId="7">'SO 02.3 - Zpevněné plochy'!$C$4:$J$76,'SO 02.3 - Zpevněné plochy'!$C$82:$J$105,'SO 02.3 - Zpevněné plochy'!$C$111:$K$170</definedName>
    <definedName name="_xlnm.Print_Titles" localSheetId="7">'SO 02.3 - Zpevněné plochy'!$127:$127</definedName>
    <definedName name="_xlnm._FilterDatabase" localSheetId="8" hidden="1">'SO 02.4 - Oplocení'!$C$127:$K$186</definedName>
    <definedName name="_xlnm.Print_Area" localSheetId="8">'SO 02.4 - Oplocení'!$C$4:$J$76,'SO 02.4 - Oplocení'!$C$82:$J$105,'SO 02.4 - Oplocení'!$C$111:$K$186</definedName>
    <definedName name="_xlnm.Print_Titles" localSheetId="8">'SO 02.4 - Oplocení'!$127:$127</definedName>
    <definedName name="_xlnm._FilterDatabase" localSheetId="9" hidden="1">'SO 02.5 - Přípojka NN'!$C$127:$K$177</definedName>
    <definedName name="_xlnm.Print_Area" localSheetId="9">'SO 02.5 - Přípojka NN'!$C$4:$J$76,'SO 02.5 - Přípojka NN'!$C$82:$J$105,'SO 02.5 - Přípojka NN'!$C$111:$K$177</definedName>
    <definedName name="_xlnm.Print_Titles" localSheetId="9">'SO 02.5 - Přípojka NN'!$127:$127</definedName>
    <definedName name="_xlnm._FilterDatabase" localSheetId="10" hidden="1">'SO 03.1 - Kanalizační stoky'!$C$134:$K$1008</definedName>
    <definedName name="_xlnm.Print_Area" localSheetId="10">'SO 03.1 - Kanalizační stoky'!$C$4:$J$76,'SO 03.1 - Kanalizační stoky'!$C$82:$J$112,'SO 03.1 - Kanalizační stoky'!$C$118:$K$1008</definedName>
    <definedName name="_xlnm.Print_Titles" localSheetId="10">'SO 03.1 - Kanalizační stoky'!$134:$134</definedName>
    <definedName name="_xlnm._FilterDatabase" localSheetId="11" hidden="1">'SO 03.2 - Kanalizační pří...'!$C$132:$K$730</definedName>
    <definedName name="_xlnm.Print_Area" localSheetId="11">'SO 03.2 - Kanalizační pří...'!$C$4:$J$76,'SO 03.2 - Kanalizační pří...'!$C$82:$J$110,'SO 03.2 - Kanalizační pří...'!$C$116:$K$730</definedName>
    <definedName name="_xlnm.Print_Titles" localSheetId="11">'SO 03.2 - Kanalizační pří...'!$132:$132</definedName>
    <definedName name="_xlnm._FilterDatabase" localSheetId="12" hidden="1">'SO 04.1 - Příprava území'!$C$128:$K$210</definedName>
    <definedName name="_xlnm.Print_Area" localSheetId="12">'SO 04.1 - Příprava území'!$C$4:$J$76,'SO 04.1 - Příprava území'!$C$82:$J$106,'SO 04.1 - Příprava území'!$C$112:$K$210</definedName>
    <definedName name="_xlnm.Print_Titles" localSheetId="12">'SO 04.1 - Příprava území'!$128:$128</definedName>
    <definedName name="_xlnm._FilterDatabase" localSheetId="13" hidden="1">'SO 04.2 - Sdružené nádrže...'!$C$145:$K$729</definedName>
    <definedName name="_xlnm.Print_Area" localSheetId="13">'SO 04.2 - Sdružené nádrže...'!$C$4:$J$76,'SO 04.2 - Sdružené nádrže...'!$C$82:$J$123,'SO 04.2 - Sdružené nádrže...'!$C$129:$K$729</definedName>
    <definedName name="_xlnm.Print_Titles" localSheetId="13">'SO 04.2 - Sdružené nádrže...'!$145:$145</definedName>
    <definedName name="_xlnm._FilterDatabase" localSheetId="14" hidden="1">'SO 04.3 - Propojovací pot...'!$C$132:$K$557</definedName>
    <definedName name="_xlnm.Print_Area" localSheetId="14">'SO 04.3 - Propojovací pot...'!$C$4:$J$76,'SO 04.3 - Propojovací pot...'!$C$82:$J$110,'SO 04.3 - Propojovací pot...'!$C$116:$K$557</definedName>
    <definedName name="_xlnm.Print_Titles" localSheetId="14">'SO 04.3 - Propojovací pot...'!$132:$132</definedName>
    <definedName name="_xlnm._FilterDatabase" localSheetId="15" hidden="1">'SO 04.4 - Oplocení'!$C$127:$K$182</definedName>
    <definedName name="_xlnm.Print_Area" localSheetId="15">'SO 04.4 - Oplocení'!$C$4:$J$76,'SO 04.4 - Oplocení'!$C$82:$J$105,'SO 04.4 - Oplocení'!$C$111:$K$182</definedName>
    <definedName name="_xlnm.Print_Titles" localSheetId="15">'SO 04.4 - Oplocení'!$127:$127</definedName>
    <definedName name="_xlnm._FilterDatabase" localSheetId="16" hidden="1">'SO 04.5 - Terénní a sadov...'!$C$126:$K$164</definedName>
    <definedName name="_xlnm.Print_Area" localSheetId="16">'SO 04.5 - Terénní a sadov...'!$C$4:$J$76,'SO 04.5 - Terénní a sadov...'!$C$82:$J$104,'SO 04.5 - Terénní a sadov...'!$C$110:$K$164</definedName>
    <definedName name="_xlnm.Print_Titles" localSheetId="16">'SO 04.5 - Terénní a sadov...'!$126:$126</definedName>
    <definedName name="_xlnm._FilterDatabase" localSheetId="17" hidden="1">'SO 04.6 - Zpevněné plochy'!$C$128:$K$168</definedName>
    <definedName name="_xlnm.Print_Area" localSheetId="17">'SO 04.6 - Zpevněné plochy'!$C$4:$J$76,'SO 04.6 - Zpevněné plochy'!$C$82:$J$106,'SO 04.6 - Zpevněné plochy'!$C$112:$K$168</definedName>
    <definedName name="_xlnm.Print_Titles" localSheetId="17">'SO 04.6 - Zpevněné plochy'!$128:$128</definedName>
    <definedName name="_xlnm._FilterDatabase" localSheetId="18" hidden="1">'SO 04.7 - Přípojka NN'!$C$127:$K$185</definedName>
    <definedName name="_xlnm.Print_Area" localSheetId="18">'SO 04.7 - Přípojka NN'!$C$4:$J$76,'SO 04.7 - Přípojka NN'!$C$82:$J$105,'SO 04.7 - Přípojka NN'!$C$111:$K$185</definedName>
    <definedName name="_xlnm.Print_Titles" localSheetId="18">'SO 04.7 - Přípojka NN'!$127:$127</definedName>
    <definedName name="_xlnm._FilterDatabase" localSheetId="19" hidden="1">'PS 01.1 - Strojně technol...'!$C$125:$K$143</definedName>
    <definedName name="_xlnm.Print_Area" localSheetId="19">'PS 01.1 - Strojně technol...'!$C$4:$J$76,'PS 01.1 - Strojně technol...'!$C$82:$J$103,'PS 01.1 - Strojně technol...'!$C$109:$K$143</definedName>
    <definedName name="_xlnm.Print_Titles" localSheetId="19">'PS 01.1 - Strojně technol...'!$125:$125</definedName>
    <definedName name="_xlnm._FilterDatabase" localSheetId="20" hidden="1">'PS 01.2 - Elektročást'!$C$127:$K$185</definedName>
    <definedName name="_xlnm.Print_Area" localSheetId="20">'PS 01.2 - Elektročást'!$C$4:$J$76,'PS 01.2 - Elektročást'!$C$82:$J$105,'PS 01.2 - Elektročást'!$C$111:$K$185</definedName>
    <definedName name="_xlnm.Print_Titles" localSheetId="20">'PS 01.2 - Elektročást'!$127:$127</definedName>
    <definedName name="_xlnm._FilterDatabase" localSheetId="21" hidden="1">'PS 02.1 - Strojně technol...'!$C$125:$K$146</definedName>
    <definedName name="_xlnm.Print_Area" localSheetId="21">'PS 02.1 - Strojně technol...'!$C$4:$J$76,'PS 02.1 - Strojně technol...'!$C$82:$J$103,'PS 02.1 - Strojně technol...'!$C$109:$K$146</definedName>
    <definedName name="_xlnm.Print_Titles" localSheetId="21">'PS 02.1 - Strojně technol...'!$125:$125</definedName>
    <definedName name="_xlnm._FilterDatabase" localSheetId="22" hidden="1">'PS.02.2.1 - Elektročást'!$C$126:$K$156</definedName>
    <definedName name="_xlnm.Print_Area" localSheetId="22">'PS.02.2.1 - Elektročást'!$C$4:$J$76,'PS.02.2.1 - Elektročást'!$C$82:$J$104,'PS.02.2.1 - Elektročást'!$C$110:$K$156</definedName>
    <definedName name="_xlnm.Print_Titles" localSheetId="22">'PS.02.2.1 - Elektročást'!$126:$126</definedName>
    <definedName name="_xlnm._FilterDatabase" localSheetId="23" hidden="1">'PS.02.2.2 - Měření a regu...'!$C$128:$K$214</definedName>
    <definedName name="_xlnm.Print_Area" localSheetId="23">'PS.02.2.2 - Měření a regu...'!$C$4:$J$76,'PS.02.2.2 - Měření a regu...'!$C$82:$J$106,'PS.02.2.2 - Měření a regu...'!$C$112:$K$214</definedName>
    <definedName name="_xlnm.Print_Titles" localSheetId="23">'PS.02.2.2 - Měření a regu...'!$128:$128</definedName>
    <definedName name="_xlnm._FilterDatabase" localSheetId="24" hidden="1">'PS.02.2.3 - Dispečink'!$C$124:$K$134</definedName>
    <definedName name="_xlnm.Print_Area" localSheetId="24">'PS.02.2.3 - Dispečink'!$C$4:$J$76,'PS.02.2.3 - Dispečink'!$C$82:$J$102,'PS.02.2.3 - Dispečink'!$C$108:$K$134</definedName>
    <definedName name="_xlnm.Print_Titles" localSheetId="24">'PS.02.2.3 - Dispečink'!$124:$124</definedName>
    <definedName name="_xlnm._FilterDatabase" localSheetId="25" hidden="1">'PS 04.1 - Mechanické před...'!$C$125:$K$142</definedName>
    <definedName name="_xlnm.Print_Area" localSheetId="25">'PS 04.1 - Mechanické před...'!$C$4:$J$76,'PS 04.1 - Mechanické před...'!$C$82:$J$103,'PS 04.1 - Mechanické před...'!$C$109:$K$142</definedName>
    <definedName name="_xlnm.Print_Titles" localSheetId="25">'PS 04.1 - Mechanické před...'!$125:$125</definedName>
    <definedName name="_xlnm._FilterDatabase" localSheetId="26" hidden="1">'PS 04.2 - Biologické čištění'!$C$125:$K$163</definedName>
    <definedName name="_xlnm.Print_Area" localSheetId="26">'PS 04.2 - Biologické čištění'!$C$4:$J$76,'PS 04.2 - Biologické čištění'!$C$82:$J$103,'PS 04.2 - Biologické čištění'!$C$109:$K$163</definedName>
    <definedName name="_xlnm.Print_Titles" localSheetId="26">'PS 04.2 - Biologické čištění'!$125:$125</definedName>
    <definedName name="_xlnm._FilterDatabase" localSheetId="27" hidden="1">'PS 04.3 - Kalové hospodář...'!$C$125:$K$150</definedName>
    <definedName name="_xlnm.Print_Area" localSheetId="27">'PS 04.3 - Kalové hospodář...'!$C$4:$J$76,'PS 04.3 - Kalové hospodář...'!$C$82:$J$103,'PS 04.3 - Kalové hospodář...'!$C$109:$K$150</definedName>
    <definedName name="_xlnm.Print_Titles" localSheetId="27">'PS 04.3 - Kalové hospodář...'!$125:$125</definedName>
    <definedName name="_xlnm._FilterDatabase" localSheetId="28" hidden="1">'PS 04.4.1 - Technologická...'!$C$129:$K$207</definedName>
    <definedName name="_xlnm.Print_Area" localSheetId="28">'PS 04.4.1 - Technologická...'!$C$4:$J$76,'PS 04.4.1 - Technologická...'!$C$82:$J$107,'PS 04.4.1 - Technologická...'!$C$113:$K$207</definedName>
    <definedName name="_xlnm.Print_Titles" localSheetId="28">'PS 04.4.1 - Technologická...'!$129:$129</definedName>
    <definedName name="_xlnm._FilterDatabase" localSheetId="29" hidden="1">'PS 04.4.2 - Měření a regu...'!$C$129:$K$226</definedName>
    <definedName name="_xlnm.Print_Area" localSheetId="29">'PS 04.4.2 - Měření a regu...'!$C$4:$J$76,'PS 04.4.2 - Měření a regu...'!$C$82:$J$107,'PS 04.4.2 - Měření a regu...'!$C$113:$K$226</definedName>
    <definedName name="_xlnm.Print_Titles" localSheetId="29">'PS 04.4.2 - Měření a regu...'!$129:$129</definedName>
    <definedName name="_xlnm._FilterDatabase" localSheetId="30" hidden="1">'PS 04.4.3 - Dispečink'!$C$125:$K$136</definedName>
    <definedName name="_xlnm.Print_Area" localSheetId="30">'PS 04.4.3 - Dispečink'!$C$4:$J$76,'PS 04.4.3 - Dispečink'!$C$82:$J$103,'PS 04.4.3 - Dispečink'!$C$109:$K$136</definedName>
    <definedName name="_xlnm.Print_Titles" localSheetId="30">'PS 04.4.3 - Dispečink'!$125:$125</definedName>
    <definedName name="_xlnm._FilterDatabase" localSheetId="31" hidden="1">'VRN - Vedlejší rozpočtové...'!$C$120:$K$136</definedName>
    <definedName name="_xlnm.Print_Area" localSheetId="31">'VRN - Vedlejší rozpočtové...'!$C$4:$J$76,'VRN - Vedlejší rozpočtové...'!$C$82:$J$102,'VRN - Vedlejší rozpočtové...'!$C$108:$K$136</definedName>
    <definedName name="_xlnm.Print_Titles" localSheetId="31">'VRN - Vedlejší rozpočtové...'!$120:$120</definedName>
    <definedName name="_xlnm._FilterDatabase" localSheetId="32" hidden="1">'ON - Ostatní náklady'!$C$119:$K$155</definedName>
    <definedName name="_xlnm.Print_Area" localSheetId="32">'ON - Ostatní náklady'!$C$4:$J$76,'ON - Ostatní náklady'!$C$82:$J$101,'ON - Ostatní náklady'!$C$107:$K$155</definedName>
    <definedName name="_xlnm.Print_Titles" localSheetId="32">'ON - Ostatní náklady'!$119:$119</definedName>
    <definedName name="_xlnm.Print_Area" localSheetId="33">'Seznam figur'!$C$4:$G$2954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J37"/>
  <c r="J36"/>
  <c i="1" r="AY137"/>
  <c i="33" r="J35"/>
  <c i="1" r="AX137"/>
  <c i="33" r="BI154"/>
  <c r="BH154"/>
  <c r="BG154"/>
  <c r="BF154"/>
  <c r="T154"/>
  <c r="R154"/>
  <c r="P154"/>
  <c r="BI152"/>
  <c r="BH152"/>
  <c r="BG152"/>
  <c r="BF152"/>
  <c r="T152"/>
  <c r="T151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32" r="J37"/>
  <c r="J36"/>
  <c i="1" r="AY136"/>
  <c i="32" r="J35"/>
  <c i="1" r="AX136"/>
  <c i="32"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92"/>
  <c r="J23"/>
  <c r="J18"/>
  <c r="E18"/>
  <c r="F118"/>
  <c r="J17"/>
  <c r="J12"/>
  <c r="J89"/>
  <c r="E7"/>
  <c r="E111"/>
  <c i="31" r="J41"/>
  <c r="J40"/>
  <c i="1" r="AY135"/>
  <c i="31" r="J39"/>
  <c i="1" r="AX135"/>
  <c i="31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30" r="J41"/>
  <c r="J40"/>
  <c i="1" r="AY134"/>
  <c i="30" r="J39"/>
  <c i="1" r="AX134"/>
  <c i="30"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F126"/>
  <c r="F124"/>
  <c r="E122"/>
  <c r="J95"/>
  <c r="F95"/>
  <c r="F93"/>
  <c r="E91"/>
  <c r="J28"/>
  <c r="E28"/>
  <c r="J96"/>
  <c r="J27"/>
  <c r="J22"/>
  <c r="E22"/>
  <c r="F127"/>
  <c r="J21"/>
  <c r="J16"/>
  <c r="J124"/>
  <c r="E7"/>
  <c r="E116"/>
  <c i="29" r="J41"/>
  <c r="J40"/>
  <c i="1" r="AY133"/>
  <c i="29" r="J39"/>
  <c i="1" r="AX133"/>
  <c i="29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116"/>
  <c i="28" r="J41"/>
  <c r="J40"/>
  <c i="1" r="AY131"/>
  <c i="28" r="J39"/>
  <c i="1" r="AX131"/>
  <c i="28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27" r="J41"/>
  <c r="J40"/>
  <c i="1" r="AY130"/>
  <c i="27" r="J39"/>
  <c i="1" r="AX130"/>
  <c i="27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26" r="J41"/>
  <c r="J40"/>
  <c i="1" r="AY129"/>
  <c i="26" r="J39"/>
  <c i="1" r="AX129"/>
  <c i="26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25" r="J41"/>
  <c r="J40"/>
  <c i="1" r="AY127"/>
  <c i="25" r="J39"/>
  <c i="1" r="AX127"/>
  <c i="25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4" r="J41"/>
  <c r="J40"/>
  <c i="1" r="AY126"/>
  <c i="24" r="J39"/>
  <c i="1" r="AX126"/>
  <c i="24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93"/>
  <c r="E7"/>
  <c r="E115"/>
  <c i="23" r="J41"/>
  <c r="J40"/>
  <c i="1" r="AY125"/>
  <c i="23" r="J39"/>
  <c i="1" r="AX125"/>
  <c i="23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96"/>
  <c r="J27"/>
  <c r="J22"/>
  <c r="E22"/>
  <c r="F96"/>
  <c r="J21"/>
  <c r="J16"/>
  <c r="J93"/>
  <c r="E7"/>
  <c r="E113"/>
  <c i="22" r="J41"/>
  <c r="J40"/>
  <c i="1" r="AY123"/>
  <c i="22" r="J39"/>
  <c i="1" r="AX123"/>
  <c i="22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21" r="J41"/>
  <c r="J40"/>
  <c i="1" r="AY121"/>
  <c i="21" r="J39"/>
  <c i="1" r="AX121"/>
  <c i="21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114"/>
  <c i="20" r="J41"/>
  <c r="J40"/>
  <c i="1" r="AY120"/>
  <c i="20" r="J39"/>
  <c i="1" r="AX120"/>
  <c i="20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9" r="J41"/>
  <c r="J40"/>
  <c i="1" r="AY117"/>
  <c i="19" r="J39"/>
  <c i="1" r="AX117"/>
  <c i="19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125"/>
  <c r="J27"/>
  <c r="J22"/>
  <c r="E22"/>
  <c r="F125"/>
  <c r="J21"/>
  <c r="J16"/>
  <c r="J93"/>
  <c r="E7"/>
  <c r="E114"/>
  <c i="18" r="J41"/>
  <c r="J40"/>
  <c i="1" r="AY116"/>
  <c i="18" r="J39"/>
  <c i="1" r="AX116"/>
  <c i="18" r="BI167"/>
  <c r="BH167"/>
  <c r="BG167"/>
  <c r="BF167"/>
  <c r="T167"/>
  <c r="T166"/>
  <c r="R167"/>
  <c r="R166"/>
  <c r="P167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T131"/>
  <c r="R132"/>
  <c r="R131"/>
  <c r="P132"/>
  <c r="P131"/>
  <c r="J125"/>
  <c r="F125"/>
  <c r="F123"/>
  <c r="E121"/>
  <c r="J95"/>
  <c r="F95"/>
  <c r="F93"/>
  <c r="E91"/>
  <c r="J28"/>
  <c r="E28"/>
  <c r="J96"/>
  <c r="J27"/>
  <c r="J22"/>
  <c r="E22"/>
  <c r="F96"/>
  <c r="J21"/>
  <c r="J16"/>
  <c r="J123"/>
  <c r="E7"/>
  <c r="E115"/>
  <c i="17" r="J41"/>
  <c r="J40"/>
  <c i="1" r="AY115"/>
  <c i="17" r="J39"/>
  <c i="1" r="AX115"/>
  <c i="17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96"/>
  <c r="J27"/>
  <c r="J22"/>
  <c r="E22"/>
  <c r="F96"/>
  <c r="J21"/>
  <c r="J16"/>
  <c r="J121"/>
  <c r="E7"/>
  <c r="E85"/>
  <c i="16" r="J41"/>
  <c r="J40"/>
  <c i="1" r="AY114"/>
  <c i="16" r="J39"/>
  <c i="1" r="AX114"/>
  <c i="16"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96"/>
  <c r="J21"/>
  <c r="J16"/>
  <c r="J122"/>
  <c r="E7"/>
  <c r="E114"/>
  <c i="15" r="J41"/>
  <c r="J40"/>
  <c i="1" r="AY113"/>
  <c i="15" r="J39"/>
  <c i="1" r="AX113"/>
  <c i="15" r="BI556"/>
  <c r="BH556"/>
  <c r="BG556"/>
  <c r="BF556"/>
  <c r="T556"/>
  <c r="T555"/>
  <c r="R556"/>
  <c r="R555"/>
  <c r="P556"/>
  <c r="P555"/>
  <c r="BI551"/>
  <c r="BH551"/>
  <c r="BG551"/>
  <c r="BF551"/>
  <c r="T551"/>
  <c r="R551"/>
  <c r="P551"/>
  <c r="BI546"/>
  <c r="BH546"/>
  <c r="BG546"/>
  <c r="BF546"/>
  <c r="T546"/>
  <c r="R546"/>
  <c r="P546"/>
  <c r="BI542"/>
  <c r="BH542"/>
  <c r="BG542"/>
  <c r="BF542"/>
  <c r="T542"/>
  <c r="R542"/>
  <c r="P542"/>
  <c r="BI539"/>
  <c r="BH539"/>
  <c r="BG539"/>
  <c r="BF539"/>
  <c r="T539"/>
  <c r="T538"/>
  <c r="R539"/>
  <c r="R538"/>
  <c r="P539"/>
  <c r="P538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4"/>
  <c r="BH504"/>
  <c r="BG504"/>
  <c r="BF504"/>
  <c r="T504"/>
  <c r="R504"/>
  <c r="P504"/>
  <c r="BI500"/>
  <c r="BH500"/>
  <c r="BG500"/>
  <c r="BF500"/>
  <c r="T500"/>
  <c r="R500"/>
  <c r="P500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5"/>
  <c r="BH455"/>
  <c r="BG455"/>
  <c r="BF455"/>
  <c r="T455"/>
  <c r="R455"/>
  <c r="P455"/>
  <c r="BI450"/>
  <c r="BH450"/>
  <c r="BG450"/>
  <c r="BF450"/>
  <c r="T450"/>
  <c r="R450"/>
  <c r="P450"/>
  <c r="BI447"/>
  <c r="BH447"/>
  <c r="BG447"/>
  <c r="BF447"/>
  <c r="T447"/>
  <c r="R447"/>
  <c r="P447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19"/>
  <c r="BH419"/>
  <c r="BG419"/>
  <c r="BF419"/>
  <c r="T419"/>
  <c r="T418"/>
  <c r="R419"/>
  <c r="R418"/>
  <c r="P419"/>
  <c r="P418"/>
  <c r="BI412"/>
  <c r="BH412"/>
  <c r="BG412"/>
  <c r="BF412"/>
  <c r="T412"/>
  <c r="T405"/>
  <c r="R412"/>
  <c r="R405"/>
  <c r="P412"/>
  <c r="P405"/>
  <c r="BI406"/>
  <c r="BH406"/>
  <c r="BG406"/>
  <c r="BF406"/>
  <c r="T406"/>
  <c r="R406"/>
  <c r="P406"/>
  <c r="BI401"/>
  <c r="BH401"/>
  <c r="BG401"/>
  <c r="BF401"/>
  <c r="T401"/>
  <c r="T400"/>
  <c r="R401"/>
  <c r="R400"/>
  <c r="P401"/>
  <c r="P400"/>
  <c r="BI397"/>
  <c r="BH397"/>
  <c r="BG397"/>
  <c r="BF397"/>
  <c r="T397"/>
  <c r="R397"/>
  <c r="P397"/>
  <c r="BI393"/>
  <c r="BH393"/>
  <c r="BG393"/>
  <c r="BF393"/>
  <c r="T393"/>
  <c r="R393"/>
  <c r="P393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2"/>
  <c r="BH342"/>
  <c r="BG342"/>
  <c r="BF342"/>
  <c r="T342"/>
  <c r="R342"/>
  <c r="P342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8"/>
  <c r="BH318"/>
  <c r="BG318"/>
  <c r="BF318"/>
  <c r="T318"/>
  <c r="R318"/>
  <c r="P318"/>
  <c r="BI313"/>
  <c r="BH313"/>
  <c r="BG313"/>
  <c r="BF313"/>
  <c r="T313"/>
  <c r="R313"/>
  <c r="P313"/>
  <c r="BI305"/>
  <c r="BH305"/>
  <c r="BG305"/>
  <c r="BF305"/>
  <c r="T305"/>
  <c r="R305"/>
  <c r="P305"/>
  <c r="BI300"/>
  <c r="BH300"/>
  <c r="BG300"/>
  <c r="BF300"/>
  <c r="T300"/>
  <c r="R300"/>
  <c r="P300"/>
  <c r="BI293"/>
  <c r="BH293"/>
  <c r="BG293"/>
  <c r="BF293"/>
  <c r="T293"/>
  <c r="R293"/>
  <c r="P293"/>
  <c r="BI288"/>
  <c r="BH288"/>
  <c r="BG288"/>
  <c r="BF288"/>
  <c r="T288"/>
  <c r="R288"/>
  <c r="P288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0"/>
  <c r="BH260"/>
  <c r="BG260"/>
  <c r="BF260"/>
  <c r="T260"/>
  <c r="R260"/>
  <c r="P260"/>
  <c r="BI258"/>
  <c r="BH258"/>
  <c r="BG258"/>
  <c r="BF258"/>
  <c r="T258"/>
  <c r="R258"/>
  <c r="P258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96"/>
  <c r="J21"/>
  <c r="J16"/>
  <c r="J93"/>
  <c r="E7"/>
  <c r="E119"/>
  <c i="14" r="J41"/>
  <c r="J40"/>
  <c i="1" r="AY112"/>
  <c i="14" r="J39"/>
  <c i="1" r="AX112"/>
  <c i="14"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5"/>
  <c r="BH655"/>
  <c r="BG655"/>
  <c r="BF655"/>
  <c r="T655"/>
  <c r="R655"/>
  <c r="P655"/>
  <c r="BI654"/>
  <c r="BH654"/>
  <c r="BG654"/>
  <c r="BF654"/>
  <c r="T654"/>
  <c r="R654"/>
  <c r="P654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4"/>
  <c r="BH634"/>
  <c r="BG634"/>
  <c r="BF634"/>
  <c r="T634"/>
  <c r="R634"/>
  <c r="P634"/>
  <c r="BI614"/>
  <c r="BH614"/>
  <c r="BG614"/>
  <c r="BF614"/>
  <c r="T614"/>
  <c r="R614"/>
  <c r="P614"/>
  <c r="BI613"/>
  <c r="BH613"/>
  <c r="BG613"/>
  <c r="BF613"/>
  <c r="T613"/>
  <c r="R613"/>
  <c r="P613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T559"/>
  <c r="R560"/>
  <c r="R559"/>
  <c r="P560"/>
  <c r="P559"/>
  <c r="BI555"/>
  <c r="BH555"/>
  <c r="BG555"/>
  <c r="BF555"/>
  <c r="T555"/>
  <c r="R555"/>
  <c r="P555"/>
  <c r="BI550"/>
  <c r="BH550"/>
  <c r="BG550"/>
  <c r="BF550"/>
  <c r="T550"/>
  <c r="R550"/>
  <c r="P550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17"/>
  <c r="BH517"/>
  <c r="BG517"/>
  <c r="BF517"/>
  <c r="T517"/>
  <c r="R517"/>
  <c r="P517"/>
  <c r="BI501"/>
  <c r="BH501"/>
  <c r="BG501"/>
  <c r="BF501"/>
  <c r="T501"/>
  <c r="R501"/>
  <c r="P501"/>
  <c r="BI492"/>
  <c r="BH492"/>
  <c r="BG492"/>
  <c r="BF492"/>
  <c r="T492"/>
  <c r="R492"/>
  <c r="P492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57"/>
  <c r="BH457"/>
  <c r="BG457"/>
  <c r="BF457"/>
  <c r="T457"/>
  <c r="R457"/>
  <c r="P457"/>
  <c r="BI455"/>
  <c r="BH455"/>
  <c r="BG455"/>
  <c r="BF455"/>
  <c r="T455"/>
  <c r="R455"/>
  <c r="P455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28"/>
  <c r="BH428"/>
  <c r="BG428"/>
  <c r="BF428"/>
  <c r="T428"/>
  <c r="R428"/>
  <c r="P428"/>
  <c r="BI412"/>
  <c r="BH412"/>
  <c r="BG412"/>
  <c r="BF412"/>
  <c r="T412"/>
  <c r="R412"/>
  <c r="P412"/>
  <c r="BI411"/>
  <c r="BH411"/>
  <c r="BG411"/>
  <c r="BF411"/>
  <c r="T411"/>
  <c r="R411"/>
  <c r="P411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T397"/>
  <c r="R398"/>
  <c r="R397"/>
  <c r="P398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3"/>
  <c r="BH343"/>
  <c r="BG343"/>
  <c r="BF343"/>
  <c r="T343"/>
  <c r="R343"/>
  <c r="P343"/>
  <c r="BI322"/>
  <c r="BH322"/>
  <c r="BG322"/>
  <c r="BF322"/>
  <c r="T322"/>
  <c r="R322"/>
  <c r="P322"/>
  <c r="BI311"/>
  <c r="BH311"/>
  <c r="BG311"/>
  <c r="BF311"/>
  <c r="T311"/>
  <c r="R311"/>
  <c r="P311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3"/>
  <c r="BH213"/>
  <c r="BG213"/>
  <c r="BF213"/>
  <c r="T213"/>
  <c r="R213"/>
  <c r="P213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J142"/>
  <c r="F142"/>
  <c r="F140"/>
  <c r="E138"/>
  <c r="J95"/>
  <c r="F95"/>
  <c r="F93"/>
  <c r="E91"/>
  <c r="J28"/>
  <c r="E28"/>
  <c r="J143"/>
  <c r="J27"/>
  <c r="J22"/>
  <c r="E22"/>
  <c r="F96"/>
  <c r="J21"/>
  <c r="J16"/>
  <c r="J140"/>
  <c r="E7"/>
  <c r="E85"/>
  <c i="13" r="J41"/>
  <c r="J40"/>
  <c i="1" r="AY111"/>
  <c i="13" r="J39"/>
  <c i="1" r="AX111"/>
  <c i="13" r="BI209"/>
  <c r="BH209"/>
  <c r="BG209"/>
  <c r="BF209"/>
  <c r="T209"/>
  <c r="T208"/>
  <c r="R209"/>
  <c r="R208"/>
  <c r="P209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5"/>
  <c r="F95"/>
  <c r="F93"/>
  <c r="E91"/>
  <c r="J28"/>
  <c r="E28"/>
  <c r="J96"/>
  <c r="J27"/>
  <c r="J22"/>
  <c r="E22"/>
  <c r="F96"/>
  <c r="J21"/>
  <c r="J16"/>
  <c r="J123"/>
  <c r="E7"/>
  <c r="E85"/>
  <c i="12" r="J41"/>
  <c r="J40"/>
  <c i="1" r="AY109"/>
  <c i="12" r="J39"/>
  <c i="1" r="AX109"/>
  <c i="12" r="BI729"/>
  <c r="BH729"/>
  <c r="BG729"/>
  <c r="BF729"/>
  <c r="T729"/>
  <c r="T728"/>
  <c r="R729"/>
  <c r="R728"/>
  <c r="P729"/>
  <c r="P728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709"/>
  <c r="BH709"/>
  <c r="BG709"/>
  <c r="BF709"/>
  <c r="T709"/>
  <c r="R709"/>
  <c r="P709"/>
  <c r="BI682"/>
  <c r="BH682"/>
  <c r="BG682"/>
  <c r="BF682"/>
  <c r="T682"/>
  <c r="T681"/>
  <c r="R682"/>
  <c r="R681"/>
  <c r="P682"/>
  <c r="P681"/>
  <c r="BI680"/>
  <c r="BH680"/>
  <c r="BG680"/>
  <c r="BF680"/>
  <c r="T680"/>
  <c r="R680"/>
  <c r="P680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1"/>
  <c r="BH641"/>
  <c r="BG641"/>
  <c r="BF641"/>
  <c r="T641"/>
  <c r="R641"/>
  <c r="P641"/>
  <c r="BI631"/>
  <c r="BH631"/>
  <c r="BG631"/>
  <c r="BF631"/>
  <c r="T631"/>
  <c r="R631"/>
  <c r="P631"/>
  <c r="BI630"/>
  <c r="BH630"/>
  <c r="BG630"/>
  <c r="BF630"/>
  <c r="T630"/>
  <c r="R630"/>
  <c r="P630"/>
  <c r="BI620"/>
  <c r="BH620"/>
  <c r="BG620"/>
  <c r="BF620"/>
  <c r="T620"/>
  <c r="R620"/>
  <c r="P620"/>
  <c r="BI619"/>
  <c r="BH619"/>
  <c r="BG619"/>
  <c r="BF619"/>
  <c r="T619"/>
  <c r="R619"/>
  <c r="P619"/>
  <c r="BI614"/>
  <c r="BH614"/>
  <c r="BG614"/>
  <c r="BF614"/>
  <c r="T614"/>
  <c r="R614"/>
  <c r="P614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587"/>
  <c r="BH587"/>
  <c r="BG587"/>
  <c r="BF587"/>
  <c r="T587"/>
  <c r="R587"/>
  <c r="P587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5"/>
  <c r="BH555"/>
  <c r="BG555"/>
  <c r="BF555"/>
  <c r="T555"/>
  <c r="R555"/>
  <c r="P555"/>
  <c r="BI550"/>
  <c r="BH550"/>
  <c r="BG550"/>
  <c r="BF550"/>
  <c r="T550"/>
  <c r="R550"/>
  <c r="P550"/>
  <c r="BI533"/>
  <c r="BH533"/>
  <c r="BG533"/>
  <c r="BF533"/>
  <c r="T533"/>
  <c r="R533"/>
  <c r="P533"/>
  <c r="BI527"/>
  <c r="BH527"/>
  <c r="BG527"/>
  <c r="BF527"/>
  <c r="T527"/>
  <c r="T526"/>
  <c r="R527"/>
  <c r="R526"/>
  <c r="P527"/>
  <c r="P526"/>
  <c r="BI522"/>
  <c r="BH522"/>
  <c r="BG522"/>
  <c r="BF522"/>
  <c r="T522"/>
  <c r="R522"/>
  <c r="P522"/>
  <c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474"/>
  <c r="BH474"/>
  <c r="BG474"/>
  <c r="BF474"/>
  <c r="T474"/>
  <c r="R474"/>
  <c r="P474"/>
  <c r="BI457"/>
  <c r="BH457"/>
  <c r="BG457"/>
  <c r="BF457"/>
  <c r="T457"/>
  <c r="R457"/>
  <c r="P457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19"/>
  <c r="BH419"/>
  <c r="BG419"/>
  <c r="BF419"/>
  <c r="T419"/>
  <c r="R419"/>
  <c r="P419"/>
  <c r="BI411"/>
  <c r="BH411"/>
  <c r="BG411"/>
  <c r="BF411"/>
  <c r="T411"/>
  <c r="R411"/>
  <c r="P411"/>
  <c r="BI406"/>
  <c r="BH406"/>
  <c r="BG406"/>
  <c r="BF406"/>
  <c r="T406"/>
  <c r="R406"/>
  <c r="P406"/>
  <c r="BI400"/>
  <c r="BH400"/>
  <c r="BG400"/>
  <c r="BF400"/>
  <c r="T400"/>
  <c r="R400"/>
  <c r="P400"/>
  <c r="BI394"/>
  <c r="BH394"/>
  <c r="BG394"/>
  <c r="BF394"/>
  <c r="T394"/>
  <c r="R394"/>
  <c r="P394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54"/>
  <c r="BH354"/>
  <c r="BG354"/>
  <c r="BF354"/>
  <c r="T354"/>
  <c r="R354"/>
  <c r="P354"/>
  <c r="BI349"/>
  <c r="BH349"/>
  <c r="BG349"/>
  <c r="BF349"/>
  <c r="T349"/>
  <c r="R349"/>
  <c r="P349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3"/>
  <c r="BH323"/>
  <c r="BG323"/>
  <c r="BF323"/>
  <c r="T323"/>
  <c r="R323"/>
  <c r="P323"/>
  <c r="BI312"/>
  <c r="BH312"/>
  <c r="BG312"/>
  <c r="BF312"/>
  <c r="T312"/>
  <c r="R312"/>
  <c r="P312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130"/>
  <c r="J21"/>
  <c r="J16"/>
  <c r="J93"/>
  <c r="E7"/>
  <c r="E119"/>
  <c i="11" r="J41"/>
  <c r="J40"/>
  <c i="1" r="AY108"/>
  <c i="11" r="J39"/>
  <c i="1" r="AX108"/>
  <c i="11" r="BI1008"/>
  <c r="BH1008"/>
  <c r="BG1008"/>
  <c r="BF1008"/>
  <c r="T1008"/>
  <c r="R1008"/>
  <c r="P1008"/>
  <c r="BI1006"/>
  <c r="BH1006"/>
  <c r="BG1006"/>
  <c r="BF1006"/>
  <c r="T1006"/>
  <c r="R1006"/>
  <c r="P1006"/>
  <c r="BI1002"/>
  <c r="BH1002"/>
  <c r="BG1002"/>
  <c r="BF1002"/>
  <c r="T1002"/>
  <c r="T1001"/>
  <c r="R1002"/>
  <c r="R1001"/>
  <c r="P1002"/>
  <c r="P1001"/>
  <c r="BI996"/>
  <c r="BH996"/>
  <c r="BG996"/>
  <c r="BF996"/>
  <c r="T996"/>
  <c r="R996"/>
  <c r="P996"/>
  <c r="BI991"/>
  <c r="BH991"/>
  <c r="BG991"/>
  <c r="BF991"/>
  <c r="T991"/>
  <c r="R991"/>
  <c r="P991"/>
  <c r="BI987"/>
  <c r="BH987"/>
  <c r="BG987"/>
  <c r="BF987"/>
  <c r="T987"/>
  <c r="R987"/>
  <c r="P987"/>
  <c r="BI982"/>
  <c r="BH982"/>
  <c r="BG982"/>
  <c r="BF982"/>
  <c r="T982"/>
  <c r="R982"/>
  <c r="P982"/>
  <c r="BI978"/>
  <c r="BH978"/>
  <c r="BG978"/>
  <c r="BF978"/>
  <c r="T978"/>
  <c r="R978"/>
  <c r="P978"/>
  <c r="BI951"/>
  <c r="BH951"/>
  <c r="BG951"/>
  <c r="BF951"/>
  <c r="T951"/>
  <c r="T950"/>
  <c r="R951"/>
  <c r="R950"/>
  <c r="P951"/>
  <c r="P950"/>
  <c r="BI948"/>
  <c r="BH948"/>
  <c r="BG948"/>
  <c r="BF948"/>
  <c r="T948"/>
  <c r="R948"/>
  <c r="P948"/>
  <c r="BI939"/>
  <c r="BH939"/>
  <c r="BG939"/>
  <c r="BF939"/>
  <c r="T939"/>
  <c r="R939"/>
  <c r="P939"/>
  <c r="BI930"/>
  <c r="BH930"/>
  <c r="BG930"/>
  <c r="BF930"/>
  <c r="T930"/>
  <c r="R930"/>
  <c r="P930"/>
  <c r="BI921"/>
  <c r="BH921"/>
  <c r="BG921"/>
  <c r="BF921"/>
  <c r="T921"/>
  <c r="R921"/>
  <c r="P921"/>
  <c r="BI912"/>
  <c r="BH912"/>
  <c r="BG912"/>
  <c r="BF912"/>
  <c r="T912"/>
  <c r="R912"/>
  <c r="P912"/>
  <c r="BI903"/>
  <c r="BH903"/>
  <c r="BG903"/>
  <c r="BF903"/>
  <c r="T903"/>
  <c r="R903"/>
  <c r="P903"/>
  <c r="BI894"/>
  <c r="BH894"/>
  <c r="BG894"/>
  <c r="BF894"/>
  <c r="T894"/>
  <c r="R894"/>
  <c r="P894"/>
  <c r="BI885"/>
  <c r="BH885"/>
  <c r="BG885"/>
  <c r="BF885"/>
  <c r="T885"/>
  <c r="R885"/>
  <c r="P885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0"/>
  <c r="BH870"/>
  <c r="BG870"/>
  <c r="BF870"/>
  <c r="T870"/>
  <c r="R870"/>
  <c r="P870"/>
  <c r="BI865"/>
  <c r="BH865"/>
  <c r="BG865"/>
  <c r="BF865"/>
  <c r="T865"/>
  <c r="R865"/>
  <c r="P865"/>
  <c r="BI864"/>
  <c r="BH864"/>
  <c r="BG864"/>
  <c r="BF864"/>
  <c r="T864"/>
  <c r="R864"/>
  <c r="P864"/>
  <c r="BI862"/>
  <c r="BH862"/>
  <c r="BG862"/>
  <c r="BF862"/>
  <c r="T862"/>
  <c r="R862"/>
  <c r="P862"/>
  <c r="BI861"/>
  <c r="BH861"/>
  <c r="BG861"/>
  <c r="BF861"/>
  <c r="T861"/>
  <c r="R861"/>
  <c r="P861"/>
  <c r="BI859"/>
  <c r="BH859"/>
  <c r="BG859"/>
  <c r="BF859"/>
  <c r="T859"/>
  <c r="R859"/>
  <c r="P859"/>
  <c r="BI856"/>
  <c r="BH856"/>
  <c r="BG856"/>
  <c r="BF856"/>
  <c r="T856"/>
  <c r="R856"/>
  <c r="P856"/>
  <c r="BI854"/>
  <c r="BH854"/>
  <c r="BG854"/>
  <c r="BF854"/>
  <c r="T854"/>
  <c r="R854"/>
  <c r="P854"/>
  <c r="BI844"/>
  <c r="BH844"/>
  <c r="BG844"/>
  <c r="BF844"/>
  <c r="T844"/>
  <c r="R844"/>
  <c r="P844"/>
  <c r="BI843"/>
  <c r="BH843"/>
  <c r="BG843"/>
  <c r="BF843"/>
  <c r="T843"/>
  <c r="R843"/>
  <c r="P843"/>
  <c r="BI833"/>
  <c r="BH833"/>
  <c r="BG833"/>
  <c r="BF833"/>
  <c r="T833"/>
  <c r="R833"/>
  <c r="P833"/>
  <c r="BI831"/>
  <c r="BH831"/>
  <c r="BG831"/>
  <c r="BF831"/>
  <c r="T831"/>
  <c r="R831"/>
  <c r="P831"/>
  <c r="BI827"/>
  <c r="BH827"/>
  <c r="BG827"/>
  <c r="BF827"/>
  <c r="T827"/>
  <c r="R827"/>
  <c r="P827"/>
  <c r="BI823"/>
  <c r="BH823"/>
  <c r="BG823"/>
  <c r="BF823"/>
  <c r="T823"/>
  <c r="R823"/>
  <c r="P823"/>
  <c r="BI820"/>
  <c r="BH820"/>
  <c r="BG820"/>
  <c r="BF820"/>
  <c r="T820"/>
  <c r="R820"/>
  <c r="P820"/>
  <c r="BI799"/>
  <c r="BH799"/>
  <c r="BG799"/>
  <c r="BF799"/>
  <c r="T799"/>
  <c r="R799"/>
  <c r="P799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67"/>
  <c r="BH767"/>
  <c r="BG767"/>
  <c r="BF767"/>
  <c r="T767"/>
  <c r="R767"/>
  <c r="P767"/>
  <c r="BI762"/>
  <c r="BH762"/>
  <c r="BG762"/>
  <c r="BF762"/>
  <c r="T762"/>
  <c r="R762"/>
  <c r="P762"/>
  <c r="BI743"/>
  <c r="BH743"/>
  <c r="BG743"/>
  <c r="BF743"/>
  <c r="T743"/>
  <c r="R743"/>
  <c r="P743"/>
  <c r="BI735"/>
  <c r="BH735"/>
  <c r="BG735"/>
  <c r="BF735"/>
  <c r="T735"/>
  <c r="R735"/>
  <c r="P735"/>
  <c r="BI731"/>
  <c r="BH731"/>
  <c r="BG731"/>
  <c r="BF731"/>
  <c r="T731"/>
  <c r="R731"/>
  <c r="P731"/>
  <c r="BI726"/>
  <c r="BH726"/>
  <c r="BG726"/>
  <c r="BF726"/>
  <c r="T726"/>
  <c r="R726"/>
  <c r="P726"/>
  <c r="BI721"/>
  <c r="BH721"/>
  <c r="BG721"/>
  <c r="BF721"/>
  <c r="T721"/>
  <c r="R721"/>
  <c r="P721"/>
  <c r="BI717"/>
  <c r="BH717"/>
  <c r="BG717"/>
  <c r="BF717"/>
  <c r="T717"/>
  <c r="R717"/>
  <c r="P717"/>
  <c r="BI712"/>
  <c r="BH712"/>
  <c r="BG712"/>
  <c r="BF712"/>
  <c r="T712"/>
  <c r="R712"/>
  <c r="P712"/>
  <c r="BI708"/>
  <c r="BH708"/>
  <c r="BG708"/>
  <c r="BF708"/>
  <c r="T708"/>
  <c r="R708"/>
  <c r="P708"/>
  <c r="BI673"/>
  <c r="BH673"/>
  <c r="BG673"/>
  <c r="BF673"/>
  <c r="T673"/>
  <c r="R673"/>
  <c r="P673"/>
  <c r="BI656"/>
  <c r="BH656"/>
  <c r="BG656"/>
  <c r="BF656"/>
  <c r="T656"/>
  <c r="R656"/>
  <c r="P656"/>
  <c r="BI654"/>
  <c r="BH654"/>
  <c r="BG654"/>
  <c r="BF654"/>
  <c r="T654"/>
  <c r="R654"/>
  <c r="P654"/>
  <c r="BI649"/>
  <c r="BH649"/>
  <c r="BG649"/>
  <c r="BF649"/>
  <c r="T649"/>
  <c r="R649"/>
  <c r="P649"/>
  <c r="BI645"/>
  <c r="BH645"/>
  <c r="BG645"/>
  <c r="BF645"/>
  <c r="T645"/>
  <c r="R645"/>
  <c r="P645"/>
  <c r="BI642"/>
  <c r="BH642"/>
  <c r="BG642"/>
  <c r="BF642"/>
  <c r="T642"/>
  <c r="R642"/>
  <c r="P642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R606"/>
  <c r="P606"/>
  <c r="BI598"/>
  <c r="BH598"/>
  <c r="BG598"/>
  <c r="BF598"/>
  <c r="T598"/>
  <c r="R598"/>
  <c r="P598"/>
  <c r="BI593"/>
  <c r="BH593"/>
  <c r="BG593"/>
  <c r="BF593"/>
  <c r="T593"/>
  <c r="R593"/>
  <c r="P593"/>
  <c r="BI587"/>
  <c r="BH587"/>
  <c r="BG587"/>
  <c r="BF587"/>
  <c r="T587"/>
  <c r="R587"/>
  <c r="P587"/>
  <c r="BI581"/>
  <c r="BH581"/>
  <c r="BG581"/>
  <c r="BF581"/>
  <c r="T581"/>
  <c r="R581"/>
  <c r="P581"/>
  <c r="BI574"/>
  <c r="BH574"/>
  <c r="BG574"/>
  <c r="BF574"/>
  <c r="T574"/>
  <c r="R574"/>
  <c r="P574"/>
  <c r="BI569"/>
  <c r="BH569"/>
  <c r="BG569"/>
  <c r="BF569"/>
  <c r="T569"/>
  <c r="R569"/>
  <c r="P569"/>
  <c r="BI564"/>
  <c r="BH564"/>
  <c r="BG564"/>
  <c r="BF564"/>
  <c r="T564"/>
  <c r="R564"/>
  <c r="P564"/>
  <c r="BI559"/>
  <c r="BH559"/>
  <c r="BG559"/>
  <c r="BF559"/>
  <c r="T559"/>
  <c r="R559"/>
  <c r="P559"/>
  <c r="BI551"/>
  <c r="BH551"/>
  <c r="BG551"/>
  <c r="BF551"/>
  <c r="T551"/>
  <c r="R551"/>
  <c r="P551"/>
  <c r="BI546"/>
  <c r="BH546"/>
  <c r="BG546"/>
  <c r="BF546"/>
  <c r="T546"/>
  <c r="R546"/>
  <c r="P546"/>
  <c r="BI537"/>
  <c r="BH537"/>
  <c r="BG537"/>
  <c r="BF537"/>
  <c r="T537"/>
  <c r="R537"/>
  <c r="P537"/>
  <c r="BI532"/>
  <c r="BH532"/>
  <c r="BG532"/>
  <c r="BF532"/>
  <c r="T532"/>
  <c r="R532"/>
  <c r="P532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05"/>
  <c r="BH505"/>
  <c r="BG505"/>
  <c r="BF505"/>
  <c r="T505"/>
  <c r="R505"/>
  <c r="P505"/>
  <c r="BI501"/>
  <c r="BH501"/>
  <c r="BG501"/>
  <c r="BF501"/>
  <c r="T501"/>
  <c r="R501"/>
  <c r="P501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3"/>
  <c r="BH473"/>
  <c r="BG473"/>
  <c r="BF473"/>
  <c r="T473"/>
  <c r="R473"/>
  <c r="P473"/>
  <c r="BI450"/>
  <c r="BH450"/>
  <c r="BG450"/>
  <c r="BF450"/>
  <c r="T450"/>
  <c r="R450"/>
  <c r="P450"/>
  <c r="BI432"/>
  <c r="BH432"/>
  <c r="BG432"/>
  <c r="BF432"/>
  <c r="T432"/>
  <c r="R432"/>
  <c r="P432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132"/>
  <c r="J27"/>
  <c r="J22"/>
  <c r="E22"/>
  <c r="F96"/>
  <c r="J21"/>
  <c r="J16"/>
  <c r="J93"/>
  <c r="E7"/>
  <c r="E121"/>
  <c i="10" r="J41"/>
  <c r="J40"/>
  <c i="1" r="AY106"/>
  <c i="10" r="J39"/>
  <c i="1" r="AX106"/>
  <c i="10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85"/>
  <c i="9" r="J41"/>
  <c r="J40"/>
  <c i="1" r="AY105"/>
  <c i="9" r="J39"/>
  <c i="1" r="AX105"/>
  <c i="9"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96"/>
  <c r="J21"/>
  <c r="J16"/>
  <c r="J122"/>
  <c r="E7"/>
  <c r="E114"/>
  <c i="8" r="J41"/>
  <c r="J40"/>
  <c i="1" r="AY104"/>
  <c i="8" r="J39"/>
  <c i="1" r="AX104"/>
  <c i="8"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96"/>
  <c r="J21"/>
  <c r="J16"/>
  <c r="J122"/>
  <c r="E7"/>
  <c r="E85"/>
  <c i="7" r="J41"/>
  <c r="J40"/>
  <c i="1" r="AY103"/>
  <c i="7" r="J39"/>
  <c i="1" r="AX103"/>
  <c i="7" r="BI553"/>
  <c r="BH553"/>
  <c r="BG553"/>
  <c r="BF553"/>
  <c r="T553"/>
  <c r="T552"/>
  <c r="R553"/>
  <c r="R552"/>
  <c r="P553"/>
  <c r="P552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0"/>
  <c r="BH450"/>
  <c r="BG450"/>
  <c r="BF450"/>
  <c r="T450"/>
  <c r="R450"/>
  <c r="P450"/>
  <c r="BI448"/>
  <c r="BH448"/>
  <c r="BG448"/>
  <c r="BF448"/>
  <c r="T448"/>
  <c r="R448"/>
  <c r="P448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77"/>
  <c r="BH377"/>
  <c r="BG377"/>
  <c r="BF377"/>
  <c r="T377"/>
  <c r="R377"/>
  <c r="P377"/>
  <c r="BI370"/>
  <c r="BH370"/>
  <c r="BG370"/>
  <c r="BF370"/>
  <c r="T370"/>
  <c r="R370"/>
  <c r="P370"/>
  <c r="BI365"/>
  <c r="BH365"/>
  <c r="BG365"/>
  <c r="BF365"/>
  <c r="T365"/>
  <c r="R365"/>
  <c r="P365"/>
  <c r="BI358"/>
  <c r="BH358"/>
  <c r="BG358"/>
  <c r="BF358"/>
  <c r="T358"/>
  <c r="R358"/>
  <c r="P358"/>
  <c r="BI353"/>
  <c r="BH353"/>
  <c r="BG353"/>
  <c r="BF353"/>
  <c r="T353"/>
  <c r="R353"/>
  <c r="P353"/>
  <c r="BI343"/>
  <c r="BH343"/>
  <c r="BG343"/>
  <c r="BF343"/>
  <c r="T343"/>
  <c r="R343"/>
  <c r="P343"/>
  <c r="BI338"/>
  <c r="BH338"/>
  <c r="BG338"/>
  <c r="BF338"/>
  <c r="T338"/>
  <c r="R338"/>
  <c r="P338"/>
  <c r="BI331"/>
  <c r="BH331"/>
  <c r="BG331"/>
  <c r="BF331"/>
  <c r="T331"/>
  <c r="R331"/>
  <c r="P331"/>
  <c r="BI326"/>
  <c r="BH326"/>
  <c r="BG326"/>
  <c r="BF326"/>
  <c r="T326"/>
  <c r="R326"/>
  <c r="P326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2"/>
  <c r="BH302"/>
  <c r="BG302"/>
  <c r="BF302"/>
  <c r="T302"/>
  <c r="R302"/>
  <c r="P302"/>
  <c r="BI297"/>
  <c r="BH297"/>
  <c r="BG297"/>
  <c r="BF297"/>
  <c r="T297"/>
  <c r="R297"/>
  <c r="P297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96"/>
  <c r="J21"/>
  <c r="J16"/>
  <c r="J125"/>
  <c r="E7"/>
  <c r="E85"/>
  <c i="6" r="J41"/>
  <c r="J40"/>
  <c i="1" r="AY102"/>
  <c i="6" r="J39"/>
  <c i="1" r="AX102"/>
  <c i="6"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T316"/>
  <c r="R317"/>
  <c r="R316"/>
  <c r="P317"/>
  <c r="P316"/>
  <c r="BI314"/>
  <c r="BH314"/>
  <c r="BG314"/>
  <c r="BF314"/>
  <c r="T314"/>
  <c r="T313"/>
  <c r="R314"/>
  <c r="R313"/>
  <c r="P314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4"/>
  <c r="BH304"/>
  <c r="BG304"/>
  <c r="BF304"/>
  <c r="T304"/>
  <c r="T303"/>
  <c r="R304"/>
  <c r="R303"/>
  <c r="P304"/>
  <c r="P303"/>
  <c r="BI301"/>
  <c r="BH301"/>
  <c r="BG301"/>
  <c r="BF301"/>
  <c r="T301"/>
  <c r="T300"/>
  <c r="R301"/>
  <c r="R300"/>
  <c r="P301"/>
  <c r="P300"/>
  <c r="BI298"/>
  <c r="BH298"/>
  <c r="BG298"/>
  <c r="BF298"/>
  <c r="T298"/>
  <c r="T297"/>
  <c r="R298"/>
  <c r="R297"/>
  <c r="P298"/>
  <c r="P297"/>
  <c r="BI295"/>
  <c r="BH295"/>
  <c r="BG295"/>
  <c r="BF295"/>
  <c r="T295"/>
  <c r="T294"/>
  <c r="R295"/>
  <c r="R294"/>
  <c r="P295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T281"/>
  <c r="R282"/>
  <c r="R281"/>
  <c r="P282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J138"/>
  <c r="F138"/>
  <c r="F136"/>
  <c r="E134"/>
  <c r="J95"/>
  <c r="F95"/>
  <c r="F93"/>
  <c r="E91"/>
  <c r="J28"/>
  <c r="E28"/>
  <c r="J96"/>
  <c r="J27"/>
  <c r="J22"/>
  <c r="E22"/>
  <c r="F139"/>
  <c r="J21"/>
  <c r="J16"/>
  <c r="J93"/>
  <c r="E7"/>
  <c r="E128"/>
  <c i="5" r="J41"/>
  <c r="J40"/>
  <c i="1" r="AY100"/>
  <c i="5" r="J39"/>
  <c i="1" r="AX100"/>
  <c i="5" r="BI564"/>
  <c r="BH564"/>
  <c r="BG564"/>
  <c r="BF564"/>
  <c r="T564"/>
  <c r="T563"/>
  <c r="R564"/>
  <c r="R563"/>
  <c r="P564"/>
  <c r="P563"/>
  <c r="BI558"/>
  <c r="BH558"/>
  <c r="BG558"/>
  <c r="BF558"/>
  <c r="T558"/>
  <c r="R558"/>
  <c r="P558"/>
  <c r="BI553"/>
  <c r="BH553"/>
  <c r="BG553"/>
  <c r="BF553"/>
  <c r="T553"/>
  <c r="R553"/>
  <c r="P553"/>
  <c r="BI548"/>
  <c r="BH548"/>
  <c r="BG548"/>
  <c r="BF548"/>
  <c r="T548"/>
  <c r="R548"/>
  <c r="P548"/>
  <c r="BI544"/>
  <c r="BH544"/>
  <c r="BG544"/>
  <c r="BF544"/>
  <c r="T544"/>
  <c r="R544"/>
  <c r="P544"/>
  <c r="BI536"/>
  <c r="BH536"/>
  <c r="BG536"/>
  <c r="BF536"/>
  <c r="T536"/>
  <c r="T535"/>
  <c r="R536"/>
  <c r="R535"/>
  <c r="P536"/>
  <c r="P535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9"/>
  <c r="BH499"/>
  <c r="BG499"/>
  <c r="BF499"/>
  <c r="T499"/>
  <c r="R499"/>
  <c r="P499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3"/>
  <c r="BH453"/>
  <c r="BG453"/>
  <c r="BF453"/>
  <c r="T453"/>
  <c r="R453"/>
  <c r="P453"/>
  <c r="BI448"/>
  <c r="BH448"/>
  <c r="BG448"/>
  <c r="BF448"/>
  <c r="T448"/>
  <c r="R448"/>
  <c r="P448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68"/>
  <c r="BH368"/>
  <c r="BG368"/>
  <c r="BF368"/>
  <c r="T368"/>
  <c r="R368"/>
  <c r="P368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2"/>
  <c r="BH312"/>
  <c r="BG312"/>
  <c r="BF312"/>
  <c r="T312"/>
  <c r="R312"/>
  <c r="P312"/>
  <c r="BI307"/>
  <c r="BH307"/>
  <c r="BG307"/>
  <c r="BF307"/>
  <c r="T307"/>
  <c r="R307"/>
  <c r="P307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2"/>
  <c r="BH162"/>
  <c r="BG162"/>
  <c r="BF162"/>
  <c r="T162"/>
  <c r="R162"/>
  <c r="P162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96"/>
  <c r="J21"/>
  <c r="J16"/>
  <c r="J126"/>
  <c r="E7"/>
  <c r="E85"/>
  <c i="4" r="J41"/>
  <c r="J40"/>
  <c i="1" r="AY99"/>
  <c i="4" r="J39"/>
  <c i="1" r="AX99"/>
  <c i="4" r="BI829"/>
  <c r="BH829"/>
  <c r="BG829"/>
  <c r="BF829"/>
  <c r="T829"/>
  <c r="T828"/>
  <c r="R829"/>
  <c r="R828"/>
  <c r="P829"/>
  <c r="P828"/>
  <c r="BI823"/>
  <c r="BH823"/>
  <c r="BG823"/>
  <c r="BF823"/>
  <c r="T823"/>
  <c r="R823"/>
  <c r="P823"/>
  <c r="BI818"/>
  <c r="BH818"/>
  <c r="BG818"/>
  <c r="BF818"/>
  <c r="T818"/>
  <c r="R818"/>
  <c r="P818"/>
  <c r="BI814"/>
  <c r="BH814"/>
  <c r="BG814"/>
  <c r="BF814"/>
  <c r="T814"/>
  <c r="R814"/>
  <c r="P814"/>
  <c r="BI809"/>
  <c r="BH809"/>
  <c r="BG809"/>
  <c r="BF809"/>
  <c r="T809"/>
  <c r="R809"/>
  <c r="P809"/>
  <c r="BI805"/>
  <c r="BH805"/>
  <c r="BG805"/>
  <c r="BF805"/>
  <c r="T805"/>
  <c r="R805"/>
  <c r="P805"/>
  <c r="BI778"/>
  <c r="BH778"/>
  <c r="BG778"/>
  <c r="BF778"/>
  <c r="T778"/>
  <c r="T777"/>
  <c r="R778"/>
  <c r="R777"/>
  <c r="P778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4"/>
  <c r="BH754"/>
  <c r="BG754"/>
  <c r="BF754"/>
  <c r="T754"/>
  <c r="R754"/>
  <c r="P754"/>
  <c r="BI751"/>
  <c r="BH751"/>
  <c r="BG751"/>
  <c r="BF751"/>
  <c r="T751"/>
  <c r="R751"/>
  <c r="P751"/>
  <c r="BI749"/>
  <c r="BH749"/>
  <c r="BG749"/>
  <c r="BF749"/>
  <c r="T749"/>
  <c r="R749"/>
  <c r="P749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9"/>
  <c r="BH729"/>
  <c r="BG729"/>
  <c r="BF729"/>
  <c r="T729"/>
  <c r="R729"/>
  <c r="P729"/>
  <c r="BI727"/>
  <c r="BH727"/>
  <c r="BG727"/>
  <c r="BF727"/>
  <c r="T727"/>
  <c r="R727"/>
  <c r="P727"/>
  <c r="BI726"/>
  <c r="BH726"/>
  <c r="BG726"/>
  <c r="BF726"/>
  <c r="T726"/>
  <c r="R726"/>
  <c r="P726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5"/>
  <c r="BH715"/>
  <c r="BG715"/>
  <c r="BF715"/>
  <c r="T715"/>
  <c r="R715"/>
  <c r="P715"/>
  <c r="BI714"/>
  <c r="BH714"/>
  <c r="BG714"/>
  <c r="BF714"/>
  <c r="T714"/>
  <c r="R714"/>
  <c r="P714"/>
  <c r="BI712"/>
  <c r="BH712"/>
  <c r="BG712"/>
  <c r="BF712"/>
  <c r="T712"/>
  <c r="R712"/>
  <c r="P712"/>
  <c r="BI711"/>
  <c r="BH711"/>
  <c r="BG711"/>
  <c r="BF711"/>
  <c r="T711"/>
  <c r="R711"/>
  <c r="P711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0"/>
  <c r="BH700"/>
  <c r="BG700"/>
  <c r="BF700"/>
  <c r="T700"/>
  <c r="R700"/>
  <c r="P700"/>
  <c r="BI698"/>
  <c r="BH698"/>
  <c r="BG698"/>
  <c r="BF698"/>
  <c r="T698"/>
  <c r="R698"/>
  <c r="P698"/>
  <c r="BI693"/>
  <c r="BH693"/>
  <c r="BG693"/>
  <c r="BF693"/>
  <c r="T693"/>
  <c r="R693"/>
  <c r="P693"/>
  <c r="BI689"/>
  <c r="BH689"/>
  <c r="BG689"/>
  <c r="BF689"/>
  <c r="T689"/>
  <c r="R689"/>
  <c r="P689"/>
  <c r="BI684"/>
  <c r="BH684"/>
  <c r="BG684"/>
  <c r="BF684"/>
  <c r="T684"/>
  <c r="R684"/>
  <c r="P684"/>
  <c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5"/>
  <c r="BH675"/>
  <c r="BG675"/>
  <c r="BF675"/>
  <c r="T675"/>
  <c r="R675"/>
  <c r="P675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28"/>
  <c r="BH628"/>
  <c r="BG628"/>
  <c r="BF628"/>
  <c r="T628"/>
  <c r="R628"/>
  <c r="P628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596"/>
  <c r="BH596"/>
  <c r="BG596"/>
  <c r="BF596"/>
  <c r="T596"/>
  <c r="R596"/>
  <c r="P596"/>
  <c r="BI591"/>
  <c r="BH591"/>
  <c r="BG591"/>
  <c r="BF591"/>
  <c r="T591"/>
  <c r="R591"/>
  <c r="P591"/>
  <c r="BI572"/>
  <c r="BH572"/>
  <c r="BG572"/>
  <c r="BF572"/>
  <c r="T572"/>
  <c r="R572"/>
  <c r="P572"/>
  <c r="BI564"/>
  <c r="BH564"/>
  <c r="BG564"/>
  <c r="BF564"/>
  <c r="T564"/>
  <c r="T559"/>
  <c r="R564"/>
  <c r="R559"/>
  <c r="P564"/>
  <c r="P559"/>
  <c r="BI560"/>
  <c r="BH560"/>
  <c r="BG560"/>
  <c r="BF560"/>
  <c r="T560"/>
  <c r="R560"/>
  <c r="P560"/>
  <c r="BI555"/>
  <c r="BH555"/>
  <c r="BG555"/>
  <c r="BF555"/>
  <c r="T555"/>
  <c r="R555"/>
  <c r="P555"/>
  <c r="BI551"/>
  <c r="BH551"/>
  <c r="BG551"/>
  <c r="BF551"/>
  <c r="T551"/>
  <c r="R551"/>
  <c r="P551"/>
  <c r="BI516"/>
  <c r="BH516"/>
  <c r="BG516"/>
  <c r="BF516"/>
  <c r="T516"/>
  <c r="R516"/>
  <c r="P516"/>
  <c r="BI499"/>
  <c r="BH499"/>
  <c r="BG499"/>
  <c r="BF499"/>
  <c r="T499"/>
  <c r="R499"/>
  <c r="P499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1"/>
  <c r="BH461"/>
  <c r="BG461"/>
  <c r="BF461"/>
  <c r="T461"/>
  <c r="R461"/>
  <c r="P461"/>
  <c r="BI458"/>
  <c r="BH458"/>
  <c r="BG458"/>
  <c r="BF458"/>
  <c r="T458"/>
  <c r="R458"/>
  <c r="P458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3"/>
  <c r="BH423"/>
  <c r="BG423"/>
  <c r="BF423"/>
  <c r="T423"/>
  <c r="R423"/>
  <c r="P423"/>
  <c r="BI418"/>
  <c r="BH418"/>
  <c r="BG418"/>
  <c r="BF418"/>
  <c r="T418"/>
  <c r="R418"/>
  <c r="P418"/>
  <c r="BI410"/>
  <c r="BH410"/>
  <c r="BG410"/>
  <c r="BF410"/>
  <c r="T410"/>
  <c r="R410"/>
  <c r="P410"/>
  <c r="BI405"/>
  <c r="BH405"/>
  <c r="BG405"/>
  <c r="BF405"/>
  <c r="T405"/>
  <c r="R405"/>
  <c r="P405"/>
  <c r="BI396"/>
  <c r="BH396"/>
  <c r="BG396"/>
  <c r="BF396"/>
  <c r="T396"/>
  <c r="R396"/>
  <c r="P396"/>
  <c r="BI391"/>
  <c r="BH391"/>
  <c r="BG391"/>
  <c r="BF391"/>
  <c r="T391"/>
  <c r="R391"/>
  <c r="P391"/>
  <c r="BI382"/>
  <c r="BH382"/>
  <c r="BG382"/>
  <c r="BF382"/>
  <c r="T382"/>
  <c r="R382"/>
  <c r="P382"/>
  <c r="BI378"/>
  <c r="BH378"/>
  <c r="BG378"/>
  <c r="BF378"/>
  <c r="T378"/>
  <c r="R378"/>
  <c r="P378"/>
  <c r="BI359"/>
  <c r="BH359"/>
  <c r="BG359"/>
  <c r="BF359"/>
  <c r="T359"/>
  <c r="R359"/>
  <c r="P359"/>
  <c r="BI355"/>
  <c r="BH355"/>
  <c r="BG355"/>
  <c r="BF355"/>
  <c r="T355"/>
  <c r="R355"/>
  <c r="P355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9"/>
  <c r="BH149"/>
  <c r="BG149"/>
  <c r="BF149"/>
  <c r="T149"/>
  <c r="R149"/>
  <c r="P149"/>
  <c r="BI142"/>
  <c r="BH142"/>
  <c r="BG142"/>
  <c r="BF142"/>
  <c r="T142"/>
  <c r="R142"/>
  <c r="P142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129"/>
  <c r="J21"/>
  <c r="J16"/>
  <c r="J93"/>
  <c r="E7"/>
  <c r="E85"/>
  <c i="3" r="J41"/>
  <c r="J40"/>
  <c i="1" r="AY98"/>
  <c i="3" r="J39"/>
  <c i="1" r="AX98"/>
  <c i="3" r="BI579"/>
  <c r="BH579"/>
  <c r="BG579"/>
  <c r="BF579"/>
  <c r="T579"/>
  <c r="T578"/>
  <c r="R579"/>
  <c r="R578"/>
  <c r="P579"/>
  <c r="P578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59"/>
  <c r="BH559"/>
  <c r="BG559"/>
  <c r="BF559"/>
  <c r="T559"/>
  <c r="R559"/>
  <c r="P559"/>
  <c r="BI555"/>
  <c r="BH555"/>
  <c r="BG555"/>
  <c r="BF555"/>
  <c r="T555"/>
  <c r="R555"/>
  <c r="P555"/>
  <c r="BI548"/>
  <c r="BH548"/>
  <c r="BG548"/>
  <c r="BF548"/>
  <c r="T548"/>
  <c r="T547"/>
  <c r="R548"/>
  <c r="R547"/>
  <c r="P548"/>
  <c r="P547"/>
  <c r="BI543"/>
  <c r="BH543"/>
  <c r="BG543"/>
  <c r="BF543"/>
  <c r="T543"/>
  <c r="R543"/>
  <c r="P543"/>
  <c r="BI539"/>
  <c r="BH539"/>
  <c r="BG539"/>
  <c r="BF539"/>
  <c r="T539"/>
  <c r="R539"/>
  <c r="P539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4"/>
  <c r="BH474"/>
  <c r="BG474"/>
  <c r="BF474"/>
  <c r="T474"/>
  <c r="R474"/>
  <c r="P474"/>
  <c r="BI472"/>
  <c r="BH472"/>
  <c r="BG472"/>
  <c r="BF472"/>
  <c r="T472"/>
  <c r="R472"/>
  <c r="P472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8"/>
  <c r="BH458"/>
  <c r="BG458"/>
  <c r="BF458"/>
  <c r="T458"/>
  <c r="R458"/>
  <c r="P458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1"/>
  <c r="BH441"/>
  <c r="BG441"/>
  <c r="BF441"/>
  <c r="T441"/>
  <c r="R441"/>
  <c r="P441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4"/>
  <c r="BH394"/>
  <c r="BG394"/>
  <c r="BF394"/>
  <c r="T394"/>
  <c r="R394"/>
  <c r="P394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6"/>
  <c r="BH346"/>
  <c r="BG346"/>
  <c r="BF346"/>
  <c r="T346"/>
  <c r="R346"/>
  <c r="P346"/>
  <c r="BI343"/>
  <c r="BH343"/>
  <c r="BG343"/>
  <c r="BF343"/>
  <c r="T343"/>
  <c r="R343"/>
  <c r="P343"/>
  <c r="BI333"/>
  <c r="BH333"/>
  <c r="BG333"/>
  <c r="BF333"/>
  <c r="T333"/>
  <c r="R333"/>
  <c r="P333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3"/>
  <c r="BH303"/>
  <c r="BG303"/>
  <c r="BF303"/>
  <c r="T303"/>
  <c r="R303"/>
  <c r="P303"/>
  <c r="BI298"/>
  <c r="BH298"/>
  <c r="BG298"/>
  <c r="BF298"/>
  <c r="T298"/>
  <c r="R298"/>
  <c r="P298"/>
  <c r="BI291"/>
  <c r="BH291"/>
  <c r="BG291"/>
  <c r="BF291"/>
  <c r="T291"/>
  <c r="R291"/>
  <c r="P291"/>
  <c r="BI286"/>
  <c r="BH286"/>
  <c r="BG286"/>
  <c r="BF286"/>
  <c r="T286"/>
  <c r="R286"/>
  <c r="P286"/>
  <c r="BI277"/>
  <c r="BH277"/>
  <c r="BG277"/>
  <c r="BF277"/>
  <c r="T277"/>
  <c r="R277"/>
  <c r="P277"/>
  <c r="BI272"/>
  <c r="BH272"/>
  <c r="BG272"/>
  <c r="BF272"/>
  <c r="T272"/>
  <c r="R272"/>
  <c r="P272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49"/>
  <c r="BH249"/>
  <c r="BG249"/>
  <c r="BF249"/>
  <c r="T249"/>
  <c r="R249"/>
  <c r="P249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96"/>
  <c r="J27"/>
  <c r="J22"/>
  <c r="E22"/>
  <c r="F96"/>
  <c r="J21"/>
  <c r="J16"/>
  <c r="J126"/>
  <c r="E7"/>
  <c r="E85"/>
  <c i="2" r="J41"/>
  <c r="J40"/>
  <c i="1" r="AY97"/>
  <c i="2" r="J39"/>
  <c i="1" r="AX97"/>
  <c i="2"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125"/>
  <c r="J27"/>
  <c r="J22"/>
  <c r="E22"/>
  <c r="F96"/>
  <c r="J21"/>
  <c r="J16"/>
  <c r="J93"/>
  <c r="E7"/>
  <c r="E114"/>
  <c i="1" r="L90"/>
  <c r="AM90"/>
  <c r="AM89"/>
  <c r="L89"/>
  <c r="AM87"/>
  <c r="L87"/>
  <c r="L85"/>
  <c r="L84"/>
  <c i="2" r="BK240"/>
  <c r="BK200"/>
  <c r="J162"/>
  <c r="BK133"/>
  <c r="BK230"/>
  <c r="J207"/>
  <c r="BK181"/>
  <c r="BK162"/>
  <c r="BK175"/>
  <c i="1" r="AS110"/>
  <c i="3" r="BK431"/>
  <c r="BK249"/>
  <c r="BK539"/>
  <c r="BK472"/>
  <c r="J220"/>
  <c r="BK534"/>
  <c r="J500"/>
  <c r="J320"/>
  <c r="BK212"/>
  <c r="J573"/>
  <c r="J534"/>
  <c r="BK486"/>
  <c r="BK369"/>
  <c r="J255"/>
  <c r="BK521"/>
  <c r="J474"/>
  <c r="J381"/>
  <c r="BK325"/>
  <c r="BK524"/>
  <c r="BK513"/>
  <c r="BK496"/>
  <c r="BK489"/>
  <c r="BK454"/>
  <c r="BK441"/>
  <c r="J417"/>
  <c r="BK353"/>
  <c r="BK303"/>
  <c r="J176"/>
  <c r="BK503"/>
  <c r="BK463"/>
  <c r="BK422"/>
  <c r="J145"/>
  <c i="4" r="BK723"/>
  <c r="BK418"/>
  <c r="J185"/>
  <c r="J650"/>
  <c r="J492"/>
  <c r="BK355"/>
  <c r="J726"/>
  <c r="BK572"/>
  <c r="BK181"/>
  <c r="J751"/>
  <c r="BK650"/>
  <c r="BK232"/>
  <c r="J761"/>
  <c r="BK718"/>
  <c r="J676"/>
  <c r="BK610"/>
  <c r="J430"/>
  <c r="BK749"/>
  <c r="J628"/>
  <c r="J445"/>
  <c r="BK177"/>
  <c r="J671"/>
  <c r="J572"/>
  <c r="BK212"/>
  <c r="BK823"/>
  <c r="BK805"/>
  <c r="BK730"/>
  <c r="J706"/>
  <c r="J560"/>
  <c r="BK473"/>
  <c r="BK396"/>
  <c r="J142"/>
  <c i="5" r="BK526"/>
  <c r="BK407"/>
  <c r="J248"/>
  <c r="BK530"/>
  <c r="BK504"/>
  <c r="J436"/>
  <c r="J324"/>
  <c r="J204"/>
  <c r="BK481"/>
  <c r="BK423"/>
  <c r="J319"/>
  <c r="BK175"/>
  <c r="BK521"/>
  <c r="BK428"/>
  <c r="J402"/>
  <c r="J500"/>
  <c r="J382"/>
  <c r="BK312"/>
  <c r="BK220"/>
  <c r="BK356"/>
  <c r="BK517"/>
  <c r="J448"/>
  <c r="BK244"/>
  <c r="BK216"/>
  <c r="BK167"/>
  <c r="BK544"/>
  <c r="J495"/>
  <c r="J441"/>
  <c r="BK419"/>
  <c r="BK298"/>
  <c r="BK212"/>
  <c i="6" r="J402"/>
  <c r="J378"/>
  <c r="BK364"/>
  <c r="BK351"/>
  <c r="BK343"/>
  <c r="J277"/>
  <c r="J408"/>
  <c r="BK377"/>
  <c r="BK330"/>
  <c r="J298"/>
  <c r="J161"/>
  <c r="BK392"/>
  <c r="J373"/>
  <c r="J353"/>
  <c r="J338"/>
  <c r="BK328"/>
  <c r="J292"/>
  <c r="BK234"/>
  <c r="J406"/>
  <c r="J377"/>
  <c r="BK333"/>
  <c r="J229"/>
  <c r="BK404"/>
  <c r="J379"/>
  <c r="J352"/>
  <c r="J322"/>
  <c r="BK399"/>
  <c r="BK373"/>
  <c r="J328"/>
  <c r="J409"/>
  <c r="BK366"/>
  <c r="J335"/>
  <c r="J186"/>
  <c r="BK374"/>
  <c r="J343"/>
  <c r="BK323"/>
  <c r="BK260"/>
  <c i="7" r="BK450"/>
  <c r="BK174"/>
  <c r="BK514"/>
  <c r="BK309"/>
  <c r="BK134"/>
  <c r="BK503"/>
  <c r="BK226"/>
  <c r="BK531"/>
  <c r="BK448"/>
  <c r="J202"/>
  <c r="J507"/>
  <c r="J218"/>
  <c r="BK549"/>
  <c r="BK507"/>
  <c r="BK370"/>
  <c r="J190"/>
  <c r="J541"/>
  <c r="BK487"/>
  <c r="BK403"/>
  <c r="BK297"/>
  <c r="BK178"/>
  <c i="8" r="BK157"/>
  <c r="BK154"/>
  <c i="9" r="J154"/>
  <c r="BK166"/>
  <c r="BK181"/>
  <c r="J167"/>
  <c r="J141"/>
  <c r="J144"/>
  <c i="10" r="J161"/>
  <c r="J139"/>
  <c r="J175"/>
  <c r="J154"/>
  <c r="J146"/>
  <c r="J166"/>
  <c r="BK135"/>
  <c r="BK132"/>
  <c r="BK137"/>
  <c r="BK160"/>
  <c r="BK166"/>
  <c r="BK143"/>
  <c r="J138"/>
  <c i="11" r="BK726"/>
  <c r="J564"/>
  <c r="BK233"/>
  <c r="BK874"/>
  <c r="J773"/>
  <c r="BK519"/>
  <c r="J237"/>
  <c r="BK859"/>
  <c r="BK630"/>
  <c r="BK293"/>
  <c r="J188"/>
  <c r="BK885"/>
  <c r="J731"/>
  <c r="BK487"/>
  <c r="BK894"/>
  <c r="J606"/>
  <c r="BK289"/>
  <c r="J199"/>
  <c r="J726"/>
  <c r="J285"/>
  <c r="BK184"/>
  <c r="J996"/>
  <c r="BK833"/>
  <c r="BK634"/>
  <c r="J241"/>
  <c r="J138"/>
  <c i="12" r="J561"/>
  <c r="BK372"/>
  <c r="BK682"/>
  <c r="BK587"/>
  <c r="BK210"/>
  <c r="BK613"/>
  <c r="J387"/>
  <c r="J189"/>
  <c r="BK527"/>
  <c r="J349"/>
  <c r="J680"/>
  <c r="BK555"/>
  <c r="BK226"/>
  <c r="J613"/>
  <c r="J443"/>
  <c r="J206"/>
  <c r="BK655"/>
  <c r="BK354"/>
  <c r="J729"/>
  <c r="BK619"/>
  <c r="J457"/>
  <c r="BK411"/>
  <c i="13" r="J184"/>
  <c r="J195"/>
  <c i="14" r="J729"/>
  <c r="J716"/>
  <c r="J701"/>
  <c r="BK687"/>
  <c r="BK671"/>
  <c r="BK644"/>
  <c r="BK560"/>
  <c r="BK455"/>
  <c r="J285"/>
  <c r="BK191"/>
  <c r="J709"/>
  <c r="J678"/>
  <c r="BK657"/>
  <c r="BK637"/>
  <c r="J501"/>
  <c r="J447"/>
  <c r="BK395"/>
  <c r="J299"/>
  <c r="J201"/>
  <c r="BK149"/>
  <c r="BK704"/>
  <c r="BK680"/>
  <c r="J658"/>
  <c r="BK599"/>
  <c r="J550"/>
  <c r="BK449"/>
  <c r="J384"/>
  <c r="BK201"/>
  <c r="BK729"/>
  <c r="J717"/>
  <c r="BK698"/>
  <c r="BK662"/>
  <c r="J595"/>
  <c r="J544"/>
  <c r="BK477"/>
  <c r="J412"/>
  <c r="J345"/>
  <c r="J240"/>
  <c r="BK725"/>
  <c r="J700"/>
  <c r="BK683"/>
  <c r="BK668"/>
  <c r="BK648"/>
  <c r="BK576"/>
  <c r="BK501"/>
  <c r="J449"/>
  <c r="J380"/>
  <c r="J264"/>
  <c r="J378"/>
  <c r="J258"/>
  <c r="BK194"/>
  <c i="15" r="BK504"/>
  <c r="BK397"/>
  <c r="J293"/>
  <c r="J144"/>
  <c r="J481"/>
  <c r="BK401"/>
  <c r="BK533"/>
  <c r="BK180"/>
  <c r="J523"/>
  <c r="J313"/>
  <c r="BK212"/>
  <c r="J140"/>
  <c r="J305"/>
  <c r="BK160"/>
  <c r="J459"/>
  <c r="J188"/>
  <c r="J556"/>
  <c r="J539"/>
  <c r="J419"/>
  <c r="BK258"/>
  <c i="16" r="J165"/>
  <c r="J159"/>
  <c r="BK171"/>
  <c r="BK181"/>
  <c i="17" r="BK158"/>
  <c r="J158"/>
  <c r="J156"/>
  <c r="BK150"/>
  <c i="18" r="BK157"/>
  <c r="J153"/>
  <c r="BK159"/>
  <c i="19" r="J181"/>
  <c r="J156"/>
  <c r="BK134"/>
  <c r="J154"/>
  <c r="BK133"/>
  <c r="BK165"/>
  <c r="BK185"/>
  <c r="J163"/>
  <c r="J178"/>
  <c r="BK147"/>
  <c r="J173"/>
  <c r="BK132"/>
  <c i="20" r="J136"/>
  <c r="BK131"/>
  <c r="J138"/>
  <c i="21" r="BK184"/>
  <c r="BK166"/>
  <c r="BK153"/>
  <c r="J145"/>
  <c r="J175"/>
  <c r="BK136"/>
  <c r="J174"/>
  <c r="BK138"/>
  <c r="J166"/>
  <c r="BK133"/>
  <c r="BK159"/>
  <c r="BK180"/>
  <c r="BK149"/>
  <c r="BK177"/>
  <c r="BK139"/>
  <c i="22" r="BK145"/>
  <c r="BK139"/>
  <c r="J132"/>
  <c i="23" r="BK155"/>
  <c r="BK142"/>
  <c r="BK151"/>
  <c r="BK145"/>
  <c r="J155"/>
  <c r="J133"/>
  <c r="BK140"/>
  <c i="24" r="J201"/>
  <c r="BK158"/>
  <c r="BK151"/>
  <c r="J139"/>
  <c r="BK200"/>
  <c r="J180"/>
  <c r="J214"/>
  <c r="BK205"/>
  <c r="BK185"/>
  <c r="J159"/>
  <c r="J137"/>
  <c r="BK131"/>
  <c r="J185"/>
  <c r="BK162"/>
  <c r="BK194"/>
  <c r="J177"/>
  <c r="BK155"/>
  <c r="BK157"/>
  <c r="J145"/>
  <c r="J134"/>
  <c i="25" r="J127"/>
  <c i="26" r="BK135"/>
  <c r="BK137"/>
  <c i="27" r="J145"/>
  <c r="BK139"/>
  <c r="BK131"/>
  <c r="BK141"/>
  <c r="BK135"/>
  <c i="28" r="BK139"/>
  <c r="J145"/>
  <c r="J149"/>
  <c i="29" r="J175"/>
  <c r="J149"/>
  <c r="J201"/>
  <c r="BK173"/>
  <c r="J136"/>
  <c r="J189"/>
  <c r="BK164"/>
  <c r="J205"/>
  <c r="J183"/>
  <c r="BK200"/>
  <c r="BK174"/>
  <c r="BK163"/>
  <c r="J206"/>
  <c r="BK172"/>
  <c r="BK202"/>
  <c r="J169"/>
  <c r="BK151"/>
  <c i="30" r="BK214"/>
  <c r="J188"/>
  <c r="J154"/>
  <c r="BK224"/>
  <c r="BK189"/>
  <c r="J147"/>
  <c r="J224"/>
  <c r="J197"/>
  <c r="BK166"/>
  <c r="BK223"/>
  <c r="BK204"/>
  <c r="J163"/>
  <c r="BK143"/>
  <c r="BK201"/>
  <c r="BK150"/>
  <c r="J207"/>
  <c r="BK226"/>
  <c r="J177"/>
  <c r="BK165"/>
  <c r="J151"/>
  <c i="31" r="J136"/>
  <c r="J130"/>
  <c i="32" r="BK129"/>
  <c i="33" r="BK147"/>
  <c r="J123"/>
  <c r="J152"/>
  <c r="BK123"/>
  <c r="BK125"/>
  <c i="2" r="J243"/>
  <c r="J221"/>
  <c r="J171"/>
  <c r="BK140"/>
  <c r="BK241"/>
  <c r="BK221"/>
  <c r="BK190"/>
  <c r="BK159"/>
  <c r="BK149"/>
  <c i="1" r="AS119"/>
  <c i="3" r="BK474"/>
  <c r="J361"/>
  <c r="J160"/>
  <c r="J509"/>
  <c r="J459"/>
  <c r="J208"/>
  <c r="J521"/>
  <c r="J458"/>
  <c r="J286"/>
  <c r="J181"/>
  <c r="BK568"/>
  <c r="BK505"/>
  <c r="BK453"/>
  <c r="BK417"/>
  <c r="J277"/>
  <c r="BK185"/>
  <c r="J505"/>
  <c r="BK465"/>
  <c r="BK357"/>
  <c r="BK181"/>
  <c r="BK427"/>
  <c r="J422"/>
  <c r="BK398"/>
  <c r="BK315"/>
  <c r="BK286"/>
  <c r="J263"/>
  <c r="BK277"/>
  <c r="J479"/>
  <c r="BK448"/>
  <c r="J376"/>
  <c i="4" r="BK767"/>
  <c r="J722"/>
  <c r="J423"/>
  <c r="BK162"/>
  <c r="J606"/>
  <c r="J435"/>
  <c r="BK220"/>
  <c r="BK724"/>
  <c r="BK488"/>
  <c r="BK191"/>
  <c r="J749"/>
  <c r="J551"/>
  <c r="BK391"/>
  <c r="J169"/>
  <c r="J727"/>
  <c r="BK684"/>
  <c r="BK591"/>
  <c r="J359"/>
  <c r="J767"/>
  <c r="BK712"/>
  <c r="J591"/>
  <c r="BK216"/>
  <c r="BK757"/>
  <c r="J684"/>
  <c r="J610"/>
  <c r="J224"/>
  <c i="6" r="BK367"/>
  <c r="BK292"/>
  <c r="J219"/>
  <c r="J165"/>
  <c r="J372"/>
  <c r="J342"/>
  <c r="BK307"/>
  <c r="BK391"/>
  <c r="BK372"/>
  <c r="BK327"/>
  <c r="BK410"/>
  <c r="BK379"/>
  <c r="J309"/>
  <c r="J190"/>
  <c r="J398"/>
  <c r="J368"/>
  <c r="J333"/>
  <c r="J295"/>
  <c r="BK145"/>
  <c i="7" r="J483"/>
  <c r="J222"/>
  <c r="BK546"/>
  <c r="J443"/>
  <c r="J214"/>
  <c r="J511"/>
  <c r="J393"/>
  <c r="J549"/>
  <c r="J514"/>
  <c r="J174"/>
  <c r="BK536"/>
  <c r="BK499"/>
  <c r="BK358"/>
  <c r="J524"/>
  <c r="J358"/>
  <c r="J158"/>
  <c r="BK535"/>
  <c r="J475"/>
  <c r="BK202"/>
  <c r="BK543"/>
  <c r="J494"/>
  <c r="J370"/>
  <c r="BK222"/>
  <c i="8" r="BK160"/>
  <c r="J169"/>
  <c r="BK135"/>
  <c i="9" r="J181"/>
  <c r="F41"/>
  <c i="10" r="BK145"/>
  <c r="BK163"/>
  <c r="BK134"/>
  <c r="J170"/>
  <c r="J136"/>
  <c r="J164"/>
  <c r="J130"/>
  <c r="BK175"/>
  <c r="BK136"/>
  <c i="11" r="BK731"/>
  <c r="BK559"/>
  <c r="BK216"/>
  <c r="J930"/>
  <c r="J820"/>
  <c r="J491"/>
  <c r="BK921"/>
  <c r="J777"/>
  <c r="BK546"/>
  <c r="BK241"/>
  <c r="BK912"/>
  <c r="J823"/>
  <c r="BK532"/>
  <c r="J208"/>
  <c r="J874"/>
  <c r="J654"/>
  <c r="J551"/>
  <c r="BK212"/>
  <c r="J767"/>
  <c r="J273"/>
  <c r="BK158"/>
  <c r="BK987"/>
  <c r="BK854"/>
  <c r="BK656"/>
  <c r="J450"/>
  <c r="J158"/>
  <c i="12" r="J533"/>
  <c r="J400"/>
  <c r="BK162"/>
  <c r="J550"/>
  <c r="J340"/>
  <c r="J651"/>
  <c r="J474"/>
  <c r="BK202"/>
  <c r="J614"/>
  <c r="BK312"/>
  <c r="J659"/>
  <c r="J157"/>
  <c r="J619"/>
  <c r="BK382"/>
  <c r="BK168"/>
  <c r="BK565"/>
  <c r="BK336"/>
  <c r="BK729"/>
  <c r="BK651"/>
  <c r="J522"/>
  <c i="13" r="J170"/>
  <c r="J154"/>
  <c r="J144"/>
  <c r="BK136"/>
  <c r="J134"/>
  <c r="BK132"/>
  <c r="J200"/>
  <c r="J188"/>
  <c r="J181"/>
  <c r="J172"/>
  <c r="BK148"/>
  <c r="BK209"/>
  <c r="BK195"/>
  <c r="BK188"/>
  <c r="J185"/>
  <c r="BK172"/>
  <c r="BK170"/>
  <c r="BK152"/>
  <c r="J140"/>
  <c r="BK138"/>
  <c r="J161"/>
  <c r="BK154"/>
  <c r="J152"/>
  <c r="BK144"/>
  <c r="BK134"/>
  <c r="BK191"/>
  <c r="BK185"/>
  <c r="BK176"/>
  <c r="BK165"/>
  <c r="J148"/>
  <c r="J142"/>
  <c r="J204"/>
  <c r="BK184"/>
  <c r="BK161"/>
  <c r="BK142"/>
  <c r="J138"/>
  <c r="J191"/>
  <c r="J176"/>
  <c r="BK200"/>
  <c r="J132"/>
  <c i="14" r="BK719"/>
  <c r="J704"/>
  <c r="BK681"/>
  <c r="J666"/>
  <c r="BK608"/>
  <c r="BK550"/>
  <c r="BK382"/>
  <c r="J235"/>
  <c r="J712"/>
  <c r="J687"/>
  <c r="BK654"/>
  <c r="BK635"/>
  <c r="BK555"/>
  <c r="BK481"/>
  <c r="J411"/>
  <c r="BK362"/>
  <c r="J281"/>
  <c r="J179"/>
  <c r="J707"/>
  <c r="BK691"/>
  <c r="J679"/>
  <c r="BK663"/>
  <c r="BK613"/>
  <c r="J578"/>
  <c r="BK457"/>
  <c r="BK271"/>
  <c r="BK179"/>
  <c r="J720"/>
  <c r="BK703"/>
  <c r="J677"/>
  <c r="J646"/>
  <c r="J576"/>
  <c r="J517"/>
  <c r="BK470"/>
  <c r="J435"/>
  <c r="J358"/>
  <c r="J274"/>
  <c r="J721"/>
  <c r="BK706"/>
  <c r="J688"/>
  <c r="J673"/>
  <c r="J665"/>
  <c r="J637"/>
  <c r="BK570"/>
  <c r="BK483"/>
  <c r="J457"/>
  <c r="J369"/>
  <c r="BK258"/>
  <c r="BK283"/>
  <c r="J187"/>
  <c i="15" r="BK459"/>
  <c r="J393"/>
  <c r="J318"/>
  <c r="BK140"/>
  <c r="BK474"/>
  <c r="J281"/>
  <c r="BK491"/>
  <c r="BK324"/>
  <c r="BK184"/>
  <c r="BK535"/>
  <c r="BK372"/>
  <c r="J268"/>
  <c r="BK172"/>
  <c r="BK441"/>
  <c r="BK164"/>
  <c r="J474"/>
  <c r="BK334"/>
  <c r="BK148"/>
  <c r="J542"/>
  <c r="J504"/>
  <c r="J342"/>
  <c r="BK156"/>
  <c i="16" r="BK144"/>
  <c r="J175"/>
  <c r="J161"/>
  <c r="BK160"/>
  <c i="17" r="J163"/>
  <c r="BK161"/>
  <c r="J144"/>
  <c r="BK135"/>
  <c r="BK140"/>
  <c i="18" r="BK146"/>
  <c r="J146"/>
  <c r="J132"/>
  <c i="19" r="BK173"/>
  <c r="BK153"/>
  <c r="BK174"/>
  <c r="J141"/>
  <c r="BK177"/>
  <c r="J146"/>
  <c r="J180"/>
  <c r="BK151"/>
  <c r="BK176"/>
  <c r="J159"/>
  <c r="BK140"/>
  <c r="BK170"/>
  <c r="J155"/>
  <c r="BK131"/>
  <c i="20" r="J139"/>
  <c r="BK133"/>
  <c r="BK137"/>
  <c i="21" r="J173"/>
  <c r="J162"/>
  <c r="J149"/>
  <c r="BK132"/>
  <c r="J147"/>
  <c r="J178"/>
  <c r="BK150"/>
  <c r="J182"/>
  <c r="BK155"/>
  <c r="BK162"/>
  <c r="J144"/>
  <c r="BK163"/>
  <c r="BK130"/>
  <c r="J167"/>
  <c i="22" r="BK136"/>
  <c r="J136"/>
  <c r="J139"/>
  <c i="23" r="BK154"/>
  <c r="J132"/>
  <c r="J135"/>
  <c r="J145"/>
  <c r="J142"/>
  <c i="24" r="J190"/>
  <c r="J165"/>
  <c r="BK148"/>
  <c r="J194"/>
  <c r="BK177"/>
  <c r="J212"/>
  <c r="J204"/>
  <c r="J170"/>
  <c r="J154"/>
  <c r="BK134"/>
  <c r="BK186"/>
  <c r="BK160"/>
  <c r="BK199"/>
  <c r="BK172"/>
  <c r="BK156"/>
  <c r="J163"/>
  <c r="BK141"/>
  <c i="25" r="BK130"/>
  <c r="J134"/>
  <c i="26" r="J139"/>
  <c i="27" r="BK156"/>
  <c r="J143"/>
  <c r="J137"/>
  <c r="J154"/>
  <c r="BK149"/>
  <c i="28" r="BK149"/>
  <c r="J131"/>
  <c i="29" r="BK206"/>
  <c r="BK176"/>
  <c r="J151"/>
  <c r="BK145"/>
  <c r="BK196"/>
  <c r="BK183"/>
  <c r="BK154"/>
  <c r="BK204"/>
  <c r="J172"/>
  <c r="J150"/>
  <c r="BK185"/>
  <c r="J146"/>
  <c r="BK177"/>
  <c r="BK144"/>
  <c r="J133"/>
  <c r="J155"/>
  <c r="BK133"/>
  <c r="BK192"/>
  <c r="J152"/>
  <c r="J200"/>
  <c r="BK165"/>
  <c i="30" r="BK216"/>
  <c r="BK178"/>
  <c r="BK147"/>
  <c r="BK212"/>
  <c r="BK188"/>
  <c r="J161"/>
  <c r="BK144"/>
  <c r="J203"/>
  <c r="J152"/>
  <c r="BK218"/>
  <c r="J199"/>
  <c r="J153"/>
  <c r="J139"/>
  <c r="BK183"/>
  <c r="BK138"/>
  <c r="BK217"/>
  <c r="J194"/>
  <c r="BK170"/>
  <c r="J143"/>
  <c r="BK220"/>
  <c r="J201"/>
  <c r="J180"/>
  <c r="J155"/>
  <c r="BK203"/>
  <c r="BK168"/>
  <c r="J160"/>
  <c r="J135"/>
  <c i="31" r="BK132"/>
  <c r="J132"/>
  <c i="32" r="BK124"/>
  <c i="33" r="J135"/>
  <c r="BK131"/>
  <c r="J144"/>
  <c r="BK135"/>
  <c r="BK133"/>
  <c r="BK129"/>
  <c i="2" r="J241"/>
  <c r="J181"/>
  <c r="BK144"/>
  <c i="1" r="AS107"/>
  <c i="2" r="BK161"/>
  <c r="J149"/>
  <c r="BK156"/>
  <c i="3" r="BK533"/>
  <c r="J497"/>
  <c r="J453"/>
  <c r="J357"/>
  <c r="BK548"/>
  <c r="BK488"/>
  <c r="BK298"/>
  <c r="BK526"/>
  <c r="J490"/>
  <c r="J291"/>
  <c r="BK164"/>
  <c r="J539"/>
  <c r="BK491"/>
  <c r="J435"/>
  <c r="J272"/>
  <c r="J526"/>
  <c r="J310"/>
  <c r="BK216"/>
  <c r="J249"/>
  <c r="J496"/>
  <c r="J452"/>
  <c r="BK381"/>
  <c i="4" r="J718"/>
  <c r="BK560"/>
  <c r="J232"/>
  <c r="BK675"/>
  <c r="BK469"/>
  <c r="BK228"/>
  <c r="J754"/>
  <c r="BK700"/>
  <c r="BK435"/>
  <c r="BK762"/>
  <c r="BK708"/>
  <c r="BK445"/>
  <c r="BK149"/>
  <c r="J714"/>
  <c r="BK671"/>
  <c r="BK265"/>
  <c r="J723"/>
  <c r="BK678"/>
  <c r="J516"/>
  <c r="J261"/>
  <c r="J135"/>
  <c r="J693"/>
  <c r="J488"/>
  <c r="BK155"/>
  <c r="BK818"/>
  <c r="J809"/>
  <c r="J729"/>
  <c r="BK670"/>
  <c r="J450"/>
  <c r="BK201"/>
  <c i="5" r="J544"/>
  <c r="J378"/>
  <c r="BK228"/>
  <c r="J491"/>
  <c r="J368"/>
  <c r="J228"/>
  <c r="BK513"/>
  <c r="J463"/>
  <c r="J351"/>
  <c r="J194"/>
  <c r="J513"/>
  <c r="J558"/>
  <c r="BK448"/>
  <c r="J167"/>
  <c r="BK548"/>
  <c r="BK453"/>
  <c r="J224"/>
  <c r="J181"/>
  <c r="BK558"/>
  <c r="J499"/>
  <c r="J485"/>
  <c r="BK341"/>
  <c r="J175"/>
  <c i="6" r="J390"/>
  <c r="J366"/>
  <c r="J357"/>
  <c r="J331"/>
  <c r="BK224"/>
  <c r="J381"/>
  <c r="BK338"/>
  <c r="J326"/>
  <c r="BK406"/>
  <c r="J380"/>
  <c r="BK359"/>
  <c r="BK339"/>
  <c r="J327"/>
  <c r="J314"/>
  <c r="BK277"/>
  <c r="J382"/>
  <c r="BK324"/>
  <c r="J173"/>
  <c r="BK382"/>
  <c r="J356"/>
  <c r="J321"/>
  <c r="BK269"/>
  <c r="BK389"/>
  <c r="BK369"/>
  <c r="J323"/>
  <c r="J153"/>
  <c r="J351"/>
  <c r="BK295"/>
  <c r="BK169"/>
  <c r="J393"/>
  <c r="J363"/>
  <c r="BK331"/>
  <c r="J246"/>
  <c r="J195"/>
  <c i="7" r="BK511"/>
  <c r="J365"/>
  <c r="J178"/>
  <c r="J398"/>
  <c r="BK194"/>
  <c r="BK537"/>
  <c r="J423"/>
  <c r="J206"/>
  <c r="J533"/>
  <c r="J439"/>
  <c r="BK170"/>
  <c r="J518"/>
  <c r="J194"/>
  <c r="J490"/>
  <c r="BK238"/>
  <c r="BK544"/>
  <c r="J472"/>
  <c r="BK234"/>
  <c r="J186"/>
  <c r="J535"/>
  <c r="BK483"/>
  <c r="BK377"/>
  <c r="BK142"/>
  <c i="8" r="J135"/>
  <c r="BK131"/>
  <c i="9" r="BK174"/>
  <c r="J175"/>
  <c r="BK183"/>
  <c r="J170"/>
  <c r="BK160"/>
  <c r="J161"/>
  <c i="10" r="J171"/>
  <c r="BK150"/>
  <c r="J176"/>
  <c r="J159"/>
  <c r="BK139"/>
  <c r="BK169"/>
  <c r="BK140"/>
  <c r="J143"/>
  <c r="J153"/>
  <c r="J131"/>
  <c r="J140"/>
  <c r="BK154"/>
  <c r="BK174"/>
  <c i="11" r="BK861"/>
  <c r="J569"/>
  <c r="BK261"/>
  <c r="J865"/>
  <c r="J735"/>
  <c r="BK515"/>
  <c r="BK194"/>
  <c r="BK844"/>
  <c r="BK569"/>
  <c r="J432"/>
  <c r="BK277"/>
  <c r="J245"/>
  <c r="BK229"/>
  <c r="J894"/>
  <c r="BK767"/>
  <c r="J281"/>
  <c r="BK180"/>
  <c r="J721"/>
  <c r="BK581"/>
  <c r="BK285"/>
  <c r="J165"/>
  <c r="J642"/>
  <c r="J265"/>
  <c r="BK165"/>
  <c r="J1002"/>
  <c r="BK903"/>
  <c r="BK642"/>
  <c r="BK204"/>
  <c i="12" r="BK709"/>
  <c r="J394"/>
  <c r="BK194"/>
  <c r="BK641"/>
  <c r="BK419"/>
  <c r="BK661"/>
  <c r="J513"/>
  <c r="BK222"/>
  <c r="J657"/>
  <c r="BK509"/>
  <c r="BK671"/>
  <c r="BK400"/>
  <c r="J663"/>
  <c r="J620"/>
  <c r="BK522"/>
  <c r="BK387"/>
  <c r="BK230"/>
  <c r="BK667"/>
  <c r="BK431"/>
  <c r="J323"/>
  <c r="BK143"/>
  <c r="J723"/>
  <c r="BK614"/>
  <c r="J435"/>
  <c r="BK198"/>
  <c i="13" r="J165"/>
  <c r="BK140"/>
  <c i="14" r="BK727"/>
  <c r="BK707"/>
  <c r="J698"/>
  <c r="BK678"/>
  <c r="BK665"/>
  <c r="BK582"/>
  <c r="BK479"/>
  <c r="J294"/>
  <c r="BK167"/>
  <c r="J697"/>
  <c r="BK669"/>
  <c r="BK659"/>
  <c r="J644"/>
  <c r="J613"/>
  <c r="J535"/>
  <c r="J455"/>
  <c r="J437"/>
  <c r="J390"/>
  <c r="BK285"/>
  <c r="J173"/>
  <c r="J706"/>
  <c r="J690"/>
  <c r="BK660"/>
  <c r="BK604"/>
  <c r="J567"/>
  <c r="J440"/>
  <c r="BK281"/>
  <c r="BK187"/>
  <c r="J727"/>
  <c r="BK715"/>
  <c r="BK679"/>
  <c r="J654"/>
  <c r="BK578"/>
  <c r="BK535"/>
  <c r="BK462"/>
  <c r="BK388"/>
  <c r="J289"/>
  <c r="J194"/>
  <c r="J723"/>
  <c r="BK693"/>
  <c r="J674"/>
  <c r="J610"/>
  <c r="J573"/>
  <c r="J462"/>
  <c r="J401"/>
  <c r="BK230"/>
  <c r="BK369"/>
  <c r="BK220"/>
  <c i="15" r="J526"/>
  <c r="J455"/>
  <c r="BK353"/>
  <c r="BK196"/>
  <c r="J466"/>
  <c r="BK305"/>
  <c r="BK499"/>
  <c r="J334"/>
  <c r="J192"/>
  <c r="BK477"/>
  <c r="BK300"/>
  <c r="J176"/>
  <c r="BK471"/>
  <c r="BK176"/>
  <c r="BK481"/>
  <c r="J208"/>
  <c r="BK268"/>
  <c r="BK546"/>
  <c r="J535"/>
  <c r="J412"/>
  <c r="J324"/>
  <c i="16" r="J171"/>
  <c r="BK150"/>
  <c r="BK137"/>
  <c r="J144"/>
  <c r="BK139"/>
  <c i="17" r="J148"/>
  <c r="J154"/>
  <c r="BK148"/>
  <c i="18" r="BK144"/>
  <c r="BK140"/>
  <c r="J167"/>
  <c i="19" r="J164"/>
  <c r="J147"/>
  <c r="J172"/>
  <c r="BK145"/>
  <c r="J183"/>
  <c r="BK148"/>
  <c r="BK181"/>
  <c r="J162"/>
  <c r="BK142"/>
  <c r="BK169"/>
  <c r="J151"/>
  <c r="BK178"/>
  <c r="BK160"/>
  <c r="J133"/>
  <c i="20" r="BK129"/>
  <c r="BK139"/>
  <c r="J141"/>
  <c r="J134"/>
  <c i="21" r="BK172"/>
  <c r="BK160"/>
  <c r="J138"/>
  <c r="J148"/>
  <c r="BK185"/>
  <c r="BK156"/>
  <c r="J185"/>
  <c r="BK158"/>
  <c r="BK167"/>
  <c r="BK151"/>
  <c r="J179"/>
  <c r="J136"/>
  <c r="J181"/>
  <c r="BK140"/>
  <c i="22" r="BK143"/>
  <c r="J135"/>
  <c r="J134"/>
  <c i="23" r="J150"/>
  <c r="BK138"/>
  <c r="J131"/>
  <c r="J130"/>
  <c r="BK144"/>
  <c r="J151"/>
  <c r="BK133"/>
  <c i="24" r="BK192"/>
  <c r="J168"/>
  <c r="J153"/>
  <c r="BK144"/>
  <c r="J206"/>
  <c r="BK190"/>
  <c r="BK173"/>
  <c r="BK211"/>
  <c r="J200"/>
  <c r="J155"/>
  <c r="BK135"/>
  <c r="BK193"/>
  <c r="J174"/>
  <c r="BK204"/>
  <c r="J184"/>
  <c r="BK163"/>
  <c r="J149"/>
  <c r="J176"/>
  <c r="BK153"/>
  <c r="J143"/>
  <c r="J131"/>
  <c i="25" r="BK128"/>
  <c r="J128"/>
  <c i="26" r="J129"/>
  <c r="J141"/>
  <c i="27" r="BK145"/>
  <c r="J156"/>
  <c r="J151"/>
  <c r="BK129"/>
  <c r="J131"/>
  <c i="28" r="BK143"/>
  <c r="J135"/>
  <c i="29" r="J207"/>
  <c r="J185"/>
  <c r="BK167"/>
  <c r="J160"/>
  <c r="BK140"/>
  <c r="J177"/>
  <c r="BK146"/>
  <c r="J195"/>
  <c r="J166"/>
  <c r="BK141"/>
  <c r="BK170"/>
  <c r="BK187"/>
  <c r="BK157"/>
  <c r="BK139"/>
  <c r="J179"/>
  <c r="J140"/>
  <c r="J174"/>
  <c r="J144"/>
  <c r="BK181"/>
  <c r="J156"/>
  <c r="BK137"/>
  <c i="30" r="BK208"/>
  <c r="BK159"/>
  <c r="J225"/>
  <c r="J183"/>
  <c r="BK160"/>
  <c r="BK225"/>
  <c r="J215"/>
  <c r="J158"/>
  <c r="J136"/>
  <c r="J210"/>
  <c r="BK184"/>
  <c r="J144"/>
  <c r="BK213"/>
  <c r="BK167"/>
  <c r="J134"/>
  <c r="BK198"/>
  <c r="BK181"/>
  <c r="J167"/>
  <c r="BK152"/>
  <c r="J221"/>
  <c r="J202"/>
  <c r="BK186"/>
  <c r="BK171"/>
  <c r="BK140"/>
  <c r="BK199"/>
  <c r="J171"/>
  <c r="BK155"/>
  <c i="31" r="BK131"/>
  <c r="BK135"/>
  <c i="32" r="BK132"/>
  <c r="BK127"/>
  <c i="33" r="J127"/>
  <c r="J154"/>
  <c r="J131"/>
  <c r="J133"/>
  <c r="J142"/>
  <c r="BK127"/>
  <c i="2" r="BK243"/>
  <c r="BK194"/>
  <c r="J156"/>
  <c i="1" r="AS96"/>
  <c i="2" r="J175"/>
  <c r="J158"/>
  <c r="J160"/>
  <c r="J131"/>
  <c i="3" r="BK508"/>
  <c r="J489"/>
  <c r="J372"/>
  <c r="J315"/>
  <c r="BK517"/>
  <c r="BK361"/>
  <c r="J164"/>
  <c r="J507"/>
  <c r="J451"/>
  <c r="J303"/>
  <c r="J189"/>
  <c r="BK564"/>
  <c r="J517"/>
  <c r="BK479"/>
  <c r="J431"/>
  <c r="J343"/>
  <c r="BK160"/>
  <c r="J508"/>
  <c r="J394"/>
  <c r="BK343"/>
  <c r="BK152"/>
  <c r="BK452"/>
  <c r="J449"/>
  <c r="BK394"/>
  <c r="BK272"/>
  <c r="J168"/>
  <c r="J501"/>
  <c r="J472"/>
  <c r="BK449"/>
  <c r="J212"/>
  <c i="4" r="BK754"/>
  <c r="BK666"/>
  <c r="J236"/>
  <c r="BK602"/>
  <c r="BK450"/>
  <c r="J257"/>
  <c r="J719"/>
  <c r="BK665"/>
  <c r="BK405"/>
  <c r="BK760"/>
  <c r="BK715"/>
  <c r="BK440"/>
  <c r="J220"/>
  <c r="J715"/>
  <c r="J675"/>
  <c r="BK492"/>
  <c r="BK249"/>
  <c r="J724"/>
  <c r="BK668"/>
  <c r="J485"/>
  <c r="BK236"/>
  <c r="J700"/>
  <c r="BK667"/>
  <c r="J499"/>
  <c r="J181"/>
  <c r="J818"/>
  <c r="J778"/>
  <c r="BK709"/>
  <c r="BK555"/>
  <c r="BK423"/>
  <c r="J173"/>
  <c i="5" r="BK520"/>
  <c r="J346"/>
  <c r="BK536"/>
  <c r="J517"/>
  <c r="BK459"/>
  <c r="BK236"/>
  <c r="BK181"/>
  <c r="BK500"/>
  <c r="BK398"/>
  <c r="BK149"/>
  <c r="BK494"/>
  <c r="J407"/>
  <c r="BK493"/>
  <c r="BK368"/>
  <c r="J236"/>
  <c r="J386"/>
  <c r="BK553"/>
  <c r="BK485"/>
  <c r="BK286"/>
  <c r="BK199"/>
  <c r="BK564"/>
  <c r="BK491"/>
  <c r="J428"/>
  <c r="BK290"/>
  <c i="6" r="BK408"/>
  <c r="J374"/>
  <c r="J358"/>
  <c r="BK344"/>
  <c r="J304"/>
  <c r="BK409"/>
  <c r="BK355"/>
  <c r="BK287"/>
  <c r="J405"/>
  <c r="BK381"/>
  <c r="J367"/>
  <c r="BK349"/>
  <c r="BK332"/>
  <c r="BK289"/>
  <c r="J410"/>
  <c r="J384"/>
  <c r="BK334"/>
  <c r="J224"/>
  <c r="BK380"/>
  <c r="BK348"/>
  <c r="BK326"/>
  <c r="J285"/>
  <c r="BK398"/>
  <c r="BK352"/>
  <c r="J307"/>
  <c r="BK401"/>
  <c r="J359"/>
  <c r="BK246"/>
  <c r="J157"/>
  <c r="J387"/>
  <c r="J345"/>
  <c r="J287"/>
  <c r="BK214"/>
  <c i="7" r="BK517"/>
  <c r="BK313"/>
  <c r="BK158"/>
  <c r="BK439"/>
  <c r="J234"/>
  <c r="J134"/>
  <c r="BK478"/>
  <c r="BK210"/>
  <c r="J547"/>
  <c r="BK343"/>
  <c r="J166"/>
  <c r="BK520"/>
  <c r="BK387"/>
  <c r="J550"/>
  <c r="BK463"/>
  <c r="J210"/>
  <c r="J537"/>
  <c r="J487"/>
  <c r="BK230"/>
  <c r="BK553"/>
  <c r="J520"/>
  <c r="BK467"/>
  <c r="BK326"/>
  <c r="J182"/>
  <c i="8" r="BK140"/>
  <c r="BK145"/>
  <c r="J163"/>
  <c i="9" r="BK179"/>
  <c r="BK161"/>
  <c r="BK175"/>
  <c r="J139"/>
  <c r="BK131"/>
  <c r="BK137"/>
  <c i="10" r="BK156"/>
  <c r="BK130"/>
  <c r="BK161"/>
  <c r="J148"/>
  <c r="BK170"/>
  <c r="J156"/>
  <c r="BK162"/>
  <c r="J149"/>
  <c r="J177"/>
  <c r="J157"/>
  <c r="BK165"/>
  <c r="J142"/>
  <c i="11" r="J885"/>
  <c r="J593"/>
  <c r="BK281"/>
  <c r="BK951"/>
  <c r="J833"/>
  <c r="J712"/>
  <c r="BK483"/>
  <c r="J862"/>
  <c r="J673"/>
  <c r="BK870"/>
  <c r="J649"/>
  <c r="BK237"/>
  <c r="BK948"/>
  <c r="J656"/>
  <c r="J559"/>
  <c r="BK253"/>
  <c r="BK862"/>
  <c r="BK762"/>
  <c r="BK523"/>
  <c r="J194"/>
  <c r="J1006"/>
  <c r="BK939"/>
  <c r="J717"/>
  <c r="J269"/>
  <c i="12" r="J419"/>
  <c r="BK189"/>
  <c r="J609"/>
  <c r="J709"/>
  <c r="J569"/>
  <c r="J377"/>
  <c r="J641"/>
  <c r="BK394"/>
  <c r="J210"/>
  <c r="J661"/>
  <c i="13" r="J186"/>
  <c i="14" r="J718"/>
  <c r="BK702"/>
  <c r="J684"/>
  <c r="BK670"/>
  <c r="BK610"/>
  <c r="BK543"/>
  <c r="BK403"/>
  <c r="BK249"/>
  <c r="BK289"/>
  <c r="J198"/>
  <c r="BK709"/>
  <c r="BK685"/>
  <c r="J676"/>
  <c r="BK655"/>
  <c r="BK592"/>
  <c r="J533"/>
  <c r="BK401"/>
  <c r="BK254"/>
  <c r="J167"/>
  <c r="BK723"/>
  <c r="BK701"/>
  <c r="BK690"/>
  <c r="J667"/>
  <c r="J604"/>
  <c r="J555"/>
  <c r="J481"/>
  <c r="BK428"/>
  <c r="J311"/>
  <c r="BK183"/>
  <c r="BK720"/>
  <c r="J696"/>
  <c r="BK676"/>
  <c r="BK666"/>
  <c r="J580"/>
  <c r="BK517"/>
  <c r="BK447"/>
  <c r="BK345"/>
  <c r="BK159"/>
  <c r="J350"/>
  <c r="BK213"/>
  <c i="15" r="J477"/>
  <c r="BK342"/>
  <c r="J168"/>
  <c r="BK505"/>
  <c r="BK412"/>
  <c r="J148"/>
  <c r="BK348"/>
  <c r="BK168"/>
  <c r="J505"/>
  <c r="BK329"/>
  <c r="J184"/>
  <c r="BK486"/>
  <c r="J288"/>
  <c r="J486"/>
  <c r="BK437"/>
  <c r="BK419"/>
  <c r="J551"/>
  <c r="BK523"/>
  <c r="BK406"/>
  <c r="BK192"/>
  <c i="16" r="J141"/>
  <c r="J150"/>
  <c r="J181"/>
  <c r="BK175"/>
  <c r="J160"/>
  <c i="17" r="BK160"/>
  <c r="J135"/>
  <c r="J146"/>
  <c r="BK146"/>
  <c i="18" r="BK167"/>
  <c r="J144"/>
  <c r="J161"/>
  <c r="J138"/>
  <c i="19" r="J167"/>
  <c r="BK141"/>
  <c r="J168"/>
  <c r="J140"/>
  <c r="J153"/>
  <c r="J130"/>
  <c r="BK154"/>
  <c r="J132"/>
  <c r="BK152"/>
  <c r="J175"/>
  <c r="BK156"/>
  <c r="J136"/>
  <c i="20" r="J135"/>
  <c r="J129"/>
  <c r="BK134"/>
  <c r="J133"/>
  <c i="21" r="BK170"/>
  <c r="J159"/>
  <c r="BK148"/>
  <c r="J135"/>
  <c r="J176"/>
  <c r="BK179"/>
  <c r="BK154"/>
  <c r="J180"/>
  <c r="BK142"/>
  <c r="J150"/>
  <c r="J172"/>
  <c r="J156"/>
  <c r="BK174"/>
  <c r="J131"/>
  <c i="22" r="BK137"/>
  <c r="BK131"/>
  <c r="BK138"/>
  <c i="23" r="J156"/>
  <c r="J136"/>
  <c r="BK132"/>
  <c r="J149"/>
  <c r="J129"/>
  <c r="J141"/>
  <c r="J143"/>
  <c i="24" r="J211"/>
  <c r="BK174"/>
  <c r="BK154"/>
  <c r="BK212"/>
  <c r="BK183"/>
  <c r="J160"/>
  <c r="BK208"/>
  <c r="J186"/>
  <c r="J161"/>
  <c r="J144"/>
  <c r="J133"/>
  <c r="BK187"/>
  <c r="BK164"/>
  <c r="J203"/>
  <c r="J188"/>
  <c r="J166"/>
  <c r="BK146"/>
  <c r="J173"/>
  <c r="J151"/>
  <c r="J140"/>
  <c i="25" r="J129"/>
  <c r="BK129"/>
  <c i="26" r="BK141"/>
  <c r="BK131"/>
  <c i="27" r="J141"/>
  <c r="BK143"/>
  <c r="BK162"/>
  <c i="28" r="BK145"/>
  <c r="J141"/>
  <c r="J143"/>
  <c i="29" r="J194"/>
  <c r="J163"/>
  <c r="BK205"/>
  <c r="BK189"/>
  <c r="BK160"/>
  <c r="J203"/>
  <c r="BK168"/>
  <c r="J154"/>
  <c r="BK195"/>
  <c r="BK182"/>
  <c r="BK190"/>
  <c r="BK150"/>
  <c r="J134"/>
  <c r="J176"/>
  <c r="J145"/>
  <c r="J199"/>
  <c r="BK148"/>
  <c r="BK203"/>
  <c r="BK180"/>
  <c r="J139"/>
  <c i="30" r="BK193"/>
  <c r="J175"/>
  <c r="BK145"/>
  <c r="J192"/>
  <c r="J173"/>
  <c r="J145"/>
  <c r="J223"/>
  <c r="BK191"/>
  <c r="J149"/>
  <c r="J216"/>
  <c r="J189"/>
  <c r="BK151"/>
  <c r="BK207"/>
  <c r="J193"/>
  <c r="BK149"/>
  <c r="J220"/>
  <c r="BK197"/>
  <c r="J176"/>
  <c r="BK154"/>
  <c r="J133"/>
  <c r="J209"/>
  <c r="J195"/>
  <c r="J179"/>
  <c r="BK162"/>
  <c r="BK219"/>
  <c r="BK175"/>
  <c r="J156"/>
  <c i="31" r="J135"/>
  <c r="BK129"/>
  <c i="32" r="J124"/>
  <c i="33" r="BK154"/>
  <c r="J125"/>
  <c r="BK140"/>
  <c i="2" r="J226"/>
  <c r="J190"/>
  <c r="J159"/>
  <c r="J234"/>
  <c r="J200"/>
  <c i="1" r="AS101"/>
  <c i="2" r="BK131"/>
  <c i="3" r="J528"/>
  <c r="J481"/>
  <c r="J369"/>
  <c r="BK172"/>
  <c r="BK500"/>
  <c r="BK255"/>
  <c r="J532"/>
  <c r="BK497"/>
  <c r="J403"/>
  <c r="BK259"/>
  <c r="BK579"/>
  <c r="J548"/>
  <c r="J488"/>
  <c r="J427"/>
  <c r="BK310"/>
  <c r="BK543"/>
  <c r="BK507"/>
  <c r="J486"/>
  <c r="BK372"/>
  <c r="J185"/>
  <c r="BK530"/>
  <c r="BK481"/>
  <c r="BK435"/>
  <c i="4" r="BK778"/>
  <c r="J709"/>
  <c r="BK430"/>
  <c r="J201"/>
  <c r="J667"/>
  <c r="J440"/>
  <c r="J216"/>
  <c r="J717"/>
  <c r="BK477"/>
  <c r="BK169"/>
  <c r="BK722"/>
  <c r="J564"/>
  <c r="J418"/>
  <c r="BK756"/>
  <c r="J720"/>
  <c r="J678"/>
  <c r="BK564"/>
  <c r="J162"/>
  <c r="BK738"/>
  <c r="J698"/>
  <c r="J473"/>
  <c r="J196"/>
  <c r="BK717"/>
  <c r="J647"/>
  <c r="J355"/>
  <c r="J829"/>
  <c r="J805"/>
  <c r="BK720"/>
  <c r="J666"/>
  <c r="J469"/>
  <c r="J265"/>
  <c i="5" r="J553"/>
  <c r="BK507"/>
  <c r="BK329"/>
  <c r="J199"/>
  <c r="BK519"/>
  <c r="J419"/>
  <c r="BK248"/>
  <c r="J143"/>
  <c r="J492"/>
  <c r="BK413"/>
  <c r="BK294"/>
  <c r="J564"/>
  <c r="J423"/>
  <c r="BK499"/>
  <c r="BK386"/>
  <c r="J294"/>
  <c r="BK208"/>
  <c r="BK351"/>
  <c r="J481"/>
  <c r="BK282"/>
  <c r="J208"/>
  <c r="J149"/>
  <c r="J515"/>
  <c r="BK467"/>
  <c r="J398"/>
  <c r="J244"/>
  <c i="6" r="J403"/>
  <c r="BK368"/>
  <c r="BK360"/>
  <c r="BK342"/>
  <c r="J239"/>
  <c r="J394"/>
  <c r="J360"/>
  <c r="BK304"/>
  <c r="BK202"/>
  <c r="J395"/>
  <c r="BK376"/>
  <c r="J355"/>
  <c r="BK336"/>
  <c r="BK321"/>
  <c r="J209"/>
  <c r="BK405"/>
  <c r="J370"/>
  <c r="J336"/>
  <c r="BK256"/>
  <c r="J391"/>
  <c r="BK378"/>
  <c r="J339"/>
  <c r="J282"/>
  <c r="BK395"/>
  <c r="BK353"/>
  <c r="J311"/>
  <c r="J260"/>
  <c r="J385"/>
  <c r="BK350"/>
  <c r="J289"/>
  <c r="BK165"/>
  <c r="BK371"/>
  <c r="J340"/>
  <c r="BK311"/>
  <c r="J256"/>
  <c r="BK209"/>
  <c i="7" r="BK398"/>
  <c r="J170"/>
  <c r="J485"/>
  <c r="BK331"/>
  <c r="BK206"/>
  <c r="J543"/>
  <c r="J419"/>
  <c r="J150"/>
  <c r="BK524"/>
  <c r="J309"/>
  <c r="J553"/>
  <c r="J478"/>
  <c r="BK162"/>
  <c r="BK485"/>
  <c r="J343"/>
  <c r="BK138"/>
  <c r="BK526"/>
  <c r="J463"/>
  <c r="BK214"/>
  <c r="J546"/>
  <c r="J503"/>
  <c r="BK436"/>
  <c r="J331"/>
  <c r="BK198"/>
  <c i="8" r="J150"/>
  <c r="J145"/>
  <c r="J157"/>
  <c i="9" r="J166"/>
  <c r="BK170"/>
  <c r="BK185"/>
  <c r="BK150"/>
  <c r="F38"/>
  <c i="10" r="BK151"/>
  <c r="BK138"/>
  <c r="J158"/>
  <c r="J132"/>
  <c r="J150"/>
  <c r="J160"/>
  <c r="BK171"/>
  <c i="11" r="BK982"/>
  <c r="BK717"/>
  <c r="BK432"/>
  <c r="J982"/>
  <c r="BK831"/>
  <c r="BK564"/>
  <c r="BK479"/>
  <c r="BK145"/>
  <c r="J257"/>
  <c r="J216"/>
  <c r="BK176"/>
  <c r="J152"/>
  <c r="J145"/>
  <c r="J951"/>
  <c r="J948"/>
  <c r="BK930"/>
  <c r="J921"/>
  <c r="J903"/>
  <c r="BK875"/>
  <c r="J870"/>
  <c r="J854"/>
  <c r="J827"/>
  <c r="BK799"/>
  <c r="BK773"/>
  <c r="BK743"/>
  <c r="BK712"/>
  <c r="BK673"/>
  <c r="J614"/>
  <c r="BK551"/>
  <c r="J546"/>
  <c r="J505"/>
  <c r="J501"/>
  <c r="J289"/>
  <c r="BK257"/>
  <c r="J253"/>
  <c r="J233"/>
  <c r="J861"/>
  <c r="J519"/>
  <c r="BK273"/>
  <c r="BK843"/>
  <c r="J634"/>
  <c r="J515"/>
  <c r="J204"/>
  <c r="J843"/>
  <c r="BK593"/>
  <c r="BK249"/>
  <c r="BK1008"/>
  <c r="BK996"/>
  <c r="J743"/>
  <c r="J598"/>
  <c r="J229"/>
  <c i="12" r="BK657"/>
  <c r="BK450"/>
  <c r="BK214"/>
  <c r="BK659"/>
  <c r="J446"/>
  <c r="J198"/>
  <c r="BK561"/>
  <c r="J234"/>
  <c r="BK680"/>
  <c r="BK518"/>
  <c r="BK332"/>
  <c r="J682"/>
  <c r="J336"/>
  <c r="J653"/>
  <c r="BK474"/>
  <c r="J332"/>
  <c r="J630"/>
  <c r="BK377"/>
  <c r="J175"/>
  <c r="BK713"/>
  <c r="J450"/>
  <c r="J406"/>
  <c r="J194"/>
  <c i="13" r="BK186"/>
  <c i="14" r="J725"/>
  <c r="J713"/>
  <c r="J699"/>
  <c r="BK675"/>
  <c r="J657"/>
  <c r="J601"/>
  <c r="BK467"/>
  <c r="J343"/>
  <c r="BK208"/>
  <c r="BK699"/>
  <c r="J680"/>
  <c r="J661"/>
  <c r="BK641"/>
  <c r="J599"/>
  <c r="J543"/>
  <c r="BK464"/>
  <c r="BK398"/>
  <c r="BK343"/>
  <c r="BK264"/>
  <c r="J155"/>
  <c r="J702"/>
  <c r="BK682"/>
  <c r="J671"/>
  <c r="J650"/>
  <c r="BK589"/>
  <c r="J477"/>
  <c r="BK390"/>
  <c r="BK235"/>
  <c r="J161"/>
  <c r="BK716"/>
  <c r="J675"/>
  <c r="BK614"/>
  <c r="BK546"/>
  <c r="BK492"/>
  <c r="BK437"/>
  <c r="J373"/>
  <c r="J271"/>
  <c r="J724"/>
  <c r="BK717"/>
  <c r="J685"/>
  <c r="J669"/>
  <c r="BK658"/>
  <c r="J589"/>
  <c r="J537"/>
  <c r="J467"/>
  <c r="J403"/>
  <c r="BK268"/>
  <c r="BK173"/>
  <c r="BK225"/>
  <c r="J149"/>
  <c i="15" r="J491"/>
  <c r="J431"/>
  <c r="J277"/>
  <c r="J518"/>
  <c r="J441"/>
  <c r="BK288"/>
  <c r="J437"/>
  <c r="J196"/>
  <c r="J136"/>
  <c r="J397"/>
  <c r="BK281"/>
  <c r="BK500"/>
  <c r="BK357"/>
  <c r="J513"/>
  <c r="J447"/>
  <c r="BK204"/>
  <c r="BK556"/>
  <c r="BK542"/>
  <c r="J450"/>
  <c r="J368"/>
  <c r="BK188"/>
  <c i="16" r="J177"/>
  <c r="J179"/>
  <c r="BK159"/>
  <c r="J154"/>
  <c r="BK154"/>
  <c i="17" r="BK152"/>
  <c r="BK130"/>
  <c r="BK163"/>
  <c r="J150"/>
  <c i="18" r="J148"/>
  <c r="BK142"/>
  <c r="BK138"/>
  <c r="J142"/>
  <c i="19" r="J179"/>
  <c r="BK149"/>
  <c r="BK182"/>
  <c r="J148"/>
  <c r="J138"/>
  <c r="BK159"/>
  <c r="J135"/>
  <c r="BK175"/>
  <c r="J143"/>
  <c r="BK166"/>
  <c r="BK143"/>
  <c r="J176"/>
  <c r="J150"/>
  <c i="20" r="BK143"/>
  <c r="J140"/>
  <c r="J143"/>
  <c r="BK138"/>
  <c i="21" r="BK176"/>
  <c r="J165"/>
  <c r="J151"/>
  <c r="J140"/>
  <c r="BK143"/>
  <c r="J177"/>
  <c r="J183"/>
  <c r="BK135"/>
  <c r="J153"/>
  <c r="J170"/>
  <c r="J133"/>
  <c r="BK165"/>
  <c i="22" r="BK134"/>
  <c r="J138"/>
  <c r="BK140"/>
  <c r="J133"/>
  <c i="23" r="BK152"/>
  <c r="BK141"/>
  <c r="BK150"/>
  <c r="J154"/>
  <c r="J134"/>
  <c r="BK148"/>
  <c r="J147"/>
  <c i="24" r="BK207"/>
  <c r="BK176"/>
  <c r="J156"/>
  <c r="BK145"/>
  <c r="BK210"/>
  <c r="J187"/>
  <c r="BK165"/>
  <c r="BK206"/>
  <c r="BK195"/>
  <c r="J164"/>
  <c r="BK142"/>
  <c r="J132"/>
  <c r="J178"/>
  <c r="J207"/>
  <c r="J196"/>
  <c r="BK168"/>
  <c r="J152"/>
  <c r="J192"/>
  <c r="J150"/>
  <c r="J142"/>
  <c r="BK133"/>
  <c i="25" r="BK131"/>
  <c r="BK132"/>
  <c i="26" r="J131"/>
  <c r="J135"/>
  <c i="27" r="J133"/>
  <c r="BK154"/>
  <c r="J153"/>
  <c i="28" r="BK129"/>
  <c r="BK137"/>
  <c r="J147"/>
  <c r="J129"/>
  <c i="29" r="J181"/>
  <c i="2" r="BK242"/>
  <c r="J214"/>
  <c r="J167"/>
  <c r="J137"/>
  <c r="J240"/>
  <c r="BK214"/>
  <c i="1" r="AS124"/>
  <c i="2" r="J140"/>
  <c i="3" r="J543"/>
  <c r="BK504"/>
  <c r="J465"/>
  <c r="J346"/>
  <c r="J140"/>
  <c r="J503"/>
  <c r="BK383"/>
  <c r="BK135"/>
  <c r="J504"/>
  <c r="BK376"/>
  <c r="BK220"/>
  <c r="J579"/>
  <c r="J564"/>
  <c r="J524"/>
  <c r="BK459"/>
  <c r="J383"/>
  <c r="J259"/>
  <c r="J172"/>
  <c r="BK528"/>
  <c r="BK490"/>
  <c r="BK403"/>
  <c r="J216"/>
  <c r="BK559"/>
  <c r="BK208"/>
  <c r="BK458"/>
  <c r="J398"/>
  <c r="J135"/>
  <c i="4" r="BK734"/>
  <c r="BK693"/>
  <c r="BK253"/>
  <c r="J665"/>
  <c r="J497"/>
  <c r="J382"/>
  <c r="J762"/>
  <c r="BK714"/>
  <c r="J253"/>
  <c r="J758"/>
  <c r="BK669"/>
  <c r="BK458"/>
  <c r="J228"/>
  <c r="BK729"/>
  <c r="BK689"/>
  <c r="BK628"/>
  <c r="BK142"/>
  <c r="BK726"/>
  <c r="J602"/>
  <c r="J212"/>
  <c r="J756"/>
  <c r="BK682"/>
  <c r="BK596"/>
  <c r="J378"/>
  <c r="BK829"/>
  <c r="J814"/>
  <c r="BK775"/>
  <c r="BK719"/>
  <c r="J596"/>
  <c r="J477"/>
  <c r="BK224"/>
  <c i="5" r="BK534"/>
  <c r="BK463"/>
  <c r="J282"/>
  <c r="J520"/>
  <c r="BK477"/>
  <c r="J341"/>
  <c r="J216"/>
  <c r="J511"/>
  <c r="J453"/>
  <c r="J307"/>
  <c r="J135"/>
  <c r="J467"/>
  <c r="J530"/>
  <c r="BK441"/>
  <c r="BK334"/>
  <c r="BK162"/>
  <c r="J290"/>
  <c r="J459"/>
  <c r="BK240"/>
  <c r="BK204"/>
  <c r="BK143"/>
  <c r="BK511"/>
  <c r="J472"/>
  <c r="BK378"/>
  <c r="BK155"/>
  <c i="6" r="BK387"/>
  <c r="J362"/>
  <c r="BK347"/>
  <c r="BK251"/>
  <c r="BK388"/>
  <c r="J337"/>
  <c r="J291"/>
  <c r="J404"/>
  <c r="BK370"/>
  <c r="BK346"/>
  <c r="J334"/>
  <c r="J320"/>
  <c r="BK190"/>
  <c r="BK403"/>
  <c r="BK362"/>
  <c r="BK291"/>
  <c r="BK195"/>
  <c r="J392"/>
  <c r="BK365"/>
  <c r="J329"/>
  <c r="J273"/>
  <c r="BK383"/>
  <c r="BK329"/>
  <c r="BK264"/>
  <c r="BK402"/>
  <c r="BK361"/>
  <c r="BK239"/>
  <c r="J399"/>
  <c r="J369"/>
  <c r="BK335"/>
  <c r="BK301"/>
  <c r="BK173"/>
  <c i="7" r="J403"/>
  <c r="J297"/>
  <c r="BK533"/>
  <c r="J317"/>
  <c r="BK166"/>
  <c r="BK518"/>
  <c r="BK338"/>
  <c r="BK541"/>
  <c r="J353"/>
  <c r="BK550"/>
  <c r="J522"/>
  <c r="BK393"/>
  <c r="J536"/>
  <c r="J448"/>
  <c r="J226"/>
  <c r="J142"/>
  <c r="BK529"/>
  <c r="BK423"/>
  <c r="J138"/>
  <c r="BK528"/>
  <c r="BK419"/>
  <c r="BK317"/>
  <c r="BK186"/>
  <c i="8" r="J160"/>
  <c r="BK150"/>
  <c r="J154"/>
  <c i="9" r="J160"/>
  <c r="J179"/>
  <c r="J137"/>
  <c r="J183"/>
  <c r="BK162"/>
  <c r="J150"/>
  <c i="10" r="J162"/>
  <c r="J137"/>
  <c r="J173"/>
  <c r="J151"/>
  <c r="J174"/>
  <c r="BK149"/>
  <c r="J152"/>
  <c r="BK164"/>
  <c r="J133"/>
  <c r="J163"/>
  <c r="BK157"/>
  <c r="J169"/>
  <c i="11" r="J876"/>
  <c r="BK614"/>
  <c r="J473"/>
  <c r="BK172"/>
  <c r="BK876"/>
  <c r="BK626"/>
  <c r="BK265"/>
  <c r="J875"/>
  <c r="BK823"/>
  <c r="BK606"/>
  <c r="BK269"/>
  <c r="J939"/>
  <c r="J844"/>
  <c r="BK654"/>
  <c r="J212"/>
  <c r="J912"/>
  <c r="BK645"/>
  <c r="BK537"/>
  <c r="J249"/>
  <c r="J799"/>
  <c r="J537"/>
  <c r="BK245"/>
  <c r="BK1006"/>
  <c r="J991"/>
  <c r="J781"/>
  <c r="BK649"/>
  <c r="J261"/>
  <c i="12" r="J718"/>
  <c r="BK457"/>
  <c r="BK349"/>
  <c r="J136"/>
  <c r="BK361"/>
  <c r="BK620"/>
  <c r="J527"/>
  <c r="BK323"/>
  <c r="BK653"/>
  <c r="J366"/>
  <c r="J222"/>
  <c r="J509"/>
  <c r="J214"/>
  <c r="BK631"/>
  <c r="J518"/>
  <c r="J361"/>
  <c r="BK157"/>
  <c r="BK569"/>
  <c r="J312"/>
  <c r="BK723"/>
  <c r="BK609"/>
  <c r="BK446"/>
  <c r="J218"/>
  <c r="J182"/>
  <c i="13" r="BK181"/>
  <c i="14" r="BK721"/>
  <c r="J705"/>
  <c r="BK694"/>
  <c r="BK674"/>
  <c r="BK634"/>
  <c r="BK533"/>
  <c r="J442"/>
  <c r="BK274"/>
  <c r="J183"/>
  <c r="J695"/>
  <c r="BK672"/>
  <c r="J655"/>
  <c r="J614"/>
  <c r="J546"/>
  <c r="BK475"/>
  <c r="BK442"/>
  <c r="BK373"/>
  <c r="J283"/>
  <c r="J714"/>
  <c r="J703"/>
  <c r="BK689"/>
  <c r="BK664"/>
  <c r="J639"/>
  <c r="BK585"/>
  <c r="J470"/>
  <c r="J398"/>
  <c r="J225"/>
  <c r="BK155"/>
  <c r="BK713"/>
  <c r="J682"/>
  <c r="BK661"/>
  <c r="J592"/>
  <c r="BK542"/>
  <c r="J463"/>
  <c r="J395"/>
  <c r="BK378"/>
  <c r="J208"/>
  <c r="J719"/>
  <c r="BK697"/>
  <c r="BK677"/>
  <c r="J663"/>
  <c r="BK646"/>
  <c r="BK544"/>
  <c r="J472"/>
  <c r="BK412"/>
  <c r="J362"/>
  <c r="BK198"/>
  <c r="BK354"/>
  <c r="J191"/>
  <c i="15" r="BK518"/>
  <c r="J434"/>
  <c r="J348"/>
  <c r="J180"/>
  <c r="J509"/>
  <c r="J406"/>
  <c r="J164"/>
  <c r="BK460"/>
  <c r="J204"/>
  <c r="BK526"/>
  <c r="BK368"/>
  <c r="BK293"/>
  <c r="J200"/>
  <c r="BK495"/>
  <c r="J260"/>
  <c r="J500"/>
  <c r="J401"/>
  <c r="BK393"/>
  <c r="J546"/>
  <c r="J462"/>
  <c r="J300"/>
  <c i="16" r="BK170"/>
  <c r="BK165"/>
  <c r="J166"/>
  <c r="BK177"/>
  <c r="J131"/>
  <c i="17" r="J140"/>
  <c r="BK154"/>
  <c r="J130"/>
  <c r="J161"/>
  <c i="18" r="BK161"/>
  <c r="BK132"/>
  <c r="J150"/>
  <c i="19" r="J182"/>
  <c r="BK162"/>
  <c r="J145"/>
  <c r="BK164"/>
  <c r="J185"/>
  <c r="J149"/>
  <c r="BK184"/>
  <c r="BK157"/>
  <c r="J177"/>
  <c r="J165"/>
  <c r="BK146"/>
  <c r="BK130"/>
  <c r="J157"/>
  <c r="BK135"/>
  <c i="20" r="BK141"/>
  <c r="BK136"/>
  <c r="J131"/>
  <c i="21" r="BK146"/>
  <c r="BK182"/>
  <c r="J141"/>
  <c r="J157"/>
  <c r="J139"/>
  <c r="BK164"/>
  <c r="BK131"/>
  <c r="J155"/>
  <c r="J130"/>
  <c r="J160"/>
  <c r="BK183"/>
  <c r="BK173"/>
  <c i="22" r="J129"/>
  <c r="BK129"/>
  <c r="BK141"/>
  <c r="BK135"/>
  <c i="23" r="BK153"/>
  <c r="BK129"/>
  <c r="BK130"/>
  <c r="BK134"/>
  <c r="BK156"/>
  <c r="J144"/>
  <c i="24" r="J213"/>
  <c r="BK184"/>
  <c r="J167"/>
  <c r="BK152"/>
  <c r="BK143"/>
  <c r="BK203"/>
  <c r="J179"/>
  <c r="BK213"/>
  <c r="BK202"/>
  <c r="J182"/>
  <c r="J141"/>
  <c r="J195"/>
  <c r="J175"/>
  <c r="J205"/>
  <c r="J183"/>
  <c r="J158"/>
  <c r="BK140"/>
  <c r="BK170"/>
  <c r="BK147"/>
  <c r="BK138"/>
  <c r="BK132"/>
  <c i="25" r="J131"/>
  <c r="J130"/>
  <c i="26" r="BK133"/>
  <c r="BK139"/>
  <c i="27" r="J162"/>
  <c r="BK160"/>
  <c r="BK133"/>
  <c r="BK153"/>
  <c r="BK137"/>
  <c i="28" r="BK141"/>
  <c r="J133"/>
  <c i="29" r="J196"/>
  <c r="BK178"/>
  <c r="J147"/>
  <c r="J202"/>
  <c r="J162"/>
  <c r="BK207"/>
  <c r="BK175"/>
  <c r="BK162"/>
  <c r="BK143"/>
  <c r="BK179"/>
  <c r="J137"/>
  <c r="J171"/>
  <c r="J142"/>
  <c r="J188"/>
  <c r="BK152"/>
  <c r="BK194"/>
  <c r="BK169"/>
  <c r="J187"/>
  <c r="J158"/>
  <c r="BK138"/>
  <c i="30" r="J205"/>
  <c r="J170"/>
  <c r="BK141"/>
  <c r="J206"/>
  <c r="J178"/>
  <c r="J157"/>
  <c r="J226"/>
  <c r="BK194"/>
  <c r="J162"/>
  <c r="J140"/>
  <c r="BK215"/>
  <c r="BK185"/>
  <c r="BK148"/>
  <c r="BK132"/>
  <c r="BK176"/>
  <c r="BK158"/>
  <c r="J132"/>
  <c r="J204"/>
  <c r="J191"/>
  <c r="J168"/>
  <c r="BK221"/>
  <c r="J181"/>
  <c r="J174"/>
  <c r="J146"/>
  <c i="31" r="BK130"/>
  <c r="J133"/>
  <c r="J129"/>
  <c i="32" r="J135"/>
  <c r="J127"/>
  <c i="33" r="BK149"/>
  <c r="J147"/>
  <c r="J149"/>
  <c r="BK144"/>
  <c r="J129"/>
  <c r="BK137"/>
  <c i="2" r="BK234"/>
  <c r="J186"/>
  <c r="BK160"/>
  <c r="J242"/>
  <c r="BK226"/>
  <c r="J194"/>
  <c r="BK171"/>
  <c r="J161"/>
  <c r="J133"/>
  <c i="3" r="J494"/>
  <c r="J450"/>
  <c r="BK333"/>
  <c r="J530"/>
  <c r="J463"/>
  <c r="J204"/>
  <c r="J529"/>
  <c r="BK494"/>
  <c r="BK263"/>
  <c r="BK573"/>
  <c r="J559"/>
  <c r="BK501"/>
  <c r="J448"/>
  <c r="J407"/>
  <c r="BK291"/>
  <c r="J156"/>
  <c r="BK498"/>
  <c r="BK451"/>
  <c r="BK346"/>
  <c r="BK204"/>
  <c r="J533"/>
  <c r="J152"/>
  <c r="J454"/>
  <c r="J388"/>
  <c r="BK140"/>
  <c i="4" r="BK758"/>
  <c r="BK711"/>
  <c r="J396"/>
  <c r="J708"/>
  <c r="J555"/>
  <c r="J391"/>
  <c r="BK771"/>
  <c r="BK664"/>
  <c r="BK359"/>
  <c r="J155"/>
  <c r="BK727"/>
  <c r="BK647"/>
  <c r="J410"/>
  <c r="BK135"/>
  <c r="BK706"/>
  <c r="BK654"/>
  <c r="J458"/>
  <c r="BK761"/>
  <c r="J689"/>
  <c r="BK382"/>
  <c r="BK185"/>
  <c r="BK698"/>
  <c r="J668"/>
  <c r="BK551"/>
  <c r="J191"/>
  <c r="J823"/>
  <c r="BK809"/>
  <c r="BK751"/>
  <c r="J712"/>
  <c r="BK606"/>
  <c r="BK497"/>
  <c r="J249"/>
  <c i="5" r="J548"/>
  <c r="J477"/>
  <c r="J298"/>
  <c r="J526"/>
  <c r="J507"/>
  <c r="J409"/>
  <c r="J232"/>
  <c r="BK135"/>
  <c r="BK472"/>
  <c r="BK324"/>
  <c r="J187"/>
  <c r="BK515"/>
  <c r="BK409"/>
  <c r="J521"/>
  <c r="J432"/>
  <c r="J356"/>
  <c r="BK224"/>
  <c r="BK382"/>
  <c r="J487"/>
  <c r="BK307"/>
  <c r="J212"/>
  <c r="J162"/>
  <c r="J504"/>
  <c r="BK492"/>
  <c r="J334"/>
  <c r="BK194"/>
  <c i="6" r="J396"/>
  <c r="J371"/>
  <c r="BK356"/>
  <c r="J330"/>
  <c r="J214"/>
  <c r="BK390"/>
  <c r="BK363"/>
  <c r="BK317"/>
  <c r="J149"/>
  <c r="J389"/>
  <c r="BK357"/>
  <c r="BK340"/>
  <c r="BK325"/>
  <c r="BK285"/>
  <c r="BK153"/>
  <c r="BK393"/>
  <c r="J346"/>
  <c r="BK273"/>
  <c r="BK186"/>
  <c r="J386"/>
  <c r="BK345"/>
  <c r="J317"/>
  <c r="J251"/>
  <c r="BK384"/>
  <c r="J341"/>
  <c r="J269"/>
  <c r="BK375"/>
  <c r="BK337"/>
  <c r="J202"/>
  <c r="J145"/>
  <c r="J375"/>
  <c r="J350"/>
  <c r="BK320"/>
  <c r="J234"/>
  <c i="7" r="J529"/>
  <c r="J415"/>
  <c r="BK302"/>
  <c r="J540"/>
  <c r="J313"/>
  <c r="J146"/>
  <c r="BK490"/>
  <c r="BK365"/>
  <c r="J544"/>
  <c r="J450"/>
  <c r="BK547"/>
  <c r="BK472"/>
  <c r="BK353"/>
  <c r="J531"/>
  <c r="J436"/>
  <c r="BK190"/>
  <c r="J538"/>
  <c r="BK494"/>
  <c r="J238"/>
  <c r="BK182"/>
  <c r="J517"/>
  <c r="J387"/>
  <c r="BK150"/>
  <c i="8" r="BK163"/>
  <c r="BK169"/>
  <c r="J167"/>
  <c i="9" r="J131"/>
  <c r="BK141"/>
  <c r="J185"/>
  <c r="J169"/>
  <c r="J174"/>
  <c r="BK139"/>
  <c i="10" r="BK152"/>
  <c r="J135"/>
  <c r="BK168"/>
  <c r="BK147"/>
  <c r="BK172"/>
  <c r="J172"/>
  <c r="BK159"/>
  <c r="BK176"/>
  <c r="BK146"/>
  <c r="J145"/>
  <c r="J144"/>
  <c i="11" r="J617"/>
  <c r="J532"/>
  <c r="BK152"/>
  <c r="BK777"/>
  <c r="J523"/>
  <c r="J293"/>
  <c r="BK865"/>
  <c r="J762"/>
  <c r="J581"/>
  <c r="J978"/>
  <c r="BK864"/>
  <c r="BK827"/>
  <c r="J574"/>
  <c r="BK505"/>
  <c r="J184"/>
  <c r="BK735"/>
  <c r="J630"/>
  <c r="BK473"/>
  <c r="J180"/>
  <c r="J831"/>
  <c r="J587"/>
  <c r="BK208"/>
  <c r="J1008"/>
  <c r="BK991"/>
  <c r="BK721"/>
  <c r="J487"/>
  <c r="BK199"/>
  <c i="12" r="J713"/>
  <c r="BK455"/>
  <c r="J667"/>
  <c r="BK366"/>
  <c r="BK182"/>
  <c r="BK605"/>
  <c r="BK406"/>
  <c r="J162"/>
  <c r="J431"/>
  <c r="BK175"/>
  <c r="BK630"/>
  <c r="J382"/>
  <c r="J655"/>
  <c r="J565"/>
  <c r="J372"/>
  <c r="BK150"/>
  <c r="J411"/>
  <c r="J202"/>
  <c r="J671"/>
  <c r="BK550"/>
  <c r="BK443"/>
  <c r="BK206"/>
  <c i="13" r="J209"/>
  <c r="J136"/>
  <c i="14" r="BK724"/>
  <c r="BK710"/>
  <c r="BK700"/>
  <c r="J683"/>
  <c r="J648"/>
  <c r="J570"/>
  <c r="J464"/>
  <c r="BK299"/>
  <c r="J245"/>
  <c r="J159"/>
  <c r="J693"/>
  <c r="J668"/>
  <c r="BK650"/>
  <c r="BK573"/>
  <c r="J492"/>
  <c r="BK463"/>
  <c r="J428"/>
  <c r="J322"/>
  <c r="J249"/>
  <c r="J715"/>
  <c r="BK692"/>
  <c r="BK684"/>
  <c r="J672"/>
  <c r="J635"/>
  <c r="J582"/>
  <c r="J483"/>
  <c r="BK405"/>
  <c r="J354"/>
  <c r="J220"/>
  <c r="BK726"/>
  <c r="BK712"/>
  <c r="BK696"/>
  <c r="BK673"/>
  <c r="J634"/>
  <c r="BK567"/>
  <c r="BK440"/>
  <c r="J382"/>
  <c r="BK322"/>
  <c r="J230"/>
  <c r="J726"/>
  <c r="J708"/>
  <c r="J689"/>
  <c r="J670"/>
  <c r="J660"/>
  <c r="BK595"/>
  <c r="J542"/>
  <c r="J479"/>
  <c r="BK435"/>
  <c r="BK311"/>
  <c r="BK196"/>
  <c r="BK358"/>
  <c r="BK245"/>
  <c i="15" r="BK530"/>
  <c r="BK447"/>
  <c r="J329"/>
  <c r="J530"/>
  <c r="BK431"/>
  <c r="J212"/>
  <c r="J471"/>
  <c r="BK273"/>
  <c r="J156"/>
  <c r="BK434"/>
  <c r="J357"/>
  <c r="BK277"/>
  <c r="J152"/>
  <c r="BK450"/>
  <c r="BK136"/>
  <c r="BK466"/>
  <c r="BK200"/>
  <c r="BK208"/>
  <c r="BK539"/>
  <c r="BK513"/>
  <c r="BK313"/>
  <c r="BK152"/>
  <c i="16" r="BK166"/>
  <c r="J137"/>
  <c r="BK131"/>
  <c r="J139"/>
  <c r="BK141"/>
  <c i="17" r="BK144"/>
  <c r="J159"/>
  <c r="BK142"/>
  <c r="BK156"/>
  <c i="18" r="BK155"/>
  <c r="J140"/>
  <c r="J155"/>
  <c r="J157"/>
  <c i="19" r="BK180"/>
  <c r="BK161"/>
  <c r="BK139"/>
  <c r="BK155"/>
  <c r="J139"/>
  <c r="BK172"/>
  <c r="BK183"/>
  <c r="J170"/>
  <c r="BK150"/>
  <c r="J174"/>
  <c r="J161"/>
  <c r="J134"/>
  <c r="BK167"/>
  <c r="BK136"/>
  <c i="20" r="BK140"/>
  <c r="BK135"/>
  <c r="F38"/>
  <c i="21" r="BK141"/>
  <c r="J158"/>
  <c r="J134"/>
  <c r="BK171"/>
  <c r="BK144"/>
  <c r="BK168"/>
  <c r="J184"/>
  <c r="BK147"/>
  <c r="J168"/>
  <c r="BK134"/>
  <c r="BK157"/>
  <c i="22" r="J141"/>
  <c r="J143"/>
  <c r="J137"/>
  <c r="BK132"/>
  <c i="23" r="BK147"/>
  <c r="BK136"/>
  <c r="J139"/>
  <c r="BK139"/>
  <c r="J153"/>
  <c r="BK131"/>
  <c r="J138"/>
  <c i="24" r="BK197"/>
  <c r="J172"/>
  <c r="BK149"/>
  <c r="BK137"/>
  <c r="BK196"/>
  <c r="J169"/>
  <c r="J209"/>
  <c r="BK189"/>
  <c r="BK169"/>
  <c r="BK136"/>
  <c r="BK188"/>
  <c r="BK214"/>
  <c r="J189"/>
  <c r="BK175"/>
  <c r="J157"/>
  <c r="BK139"/>
  <c r="BK166"/>
  <c r="J148"/>
  <c r="J136"/>
  <c i="25" r="J132"/>
  <c r="J133"/>
  <c i="26" r="J133"/>
  <c r="J137"/>
  <c i="27" r="BK151"/>
  <c r="J129"/>
  <c r="J135"/>
  <c r="J139"/>
  <c r="J160"/>
  <c i="28" r="BK133"/>
  <c r="J139"/>
  <c r="BK131"/>
  <c i="29" r="J198"/>
  <c r="J182"/>
  <c r="J165"/>
  <c r="BK159"/>
  <c r="J138"/>
  <c r="BK184"/>
  <c r="J157"/>
  <c r="BK199"/>
  <c r="BK171"/>
  <c r="BK156"/>
  <c r="BK188"/>
  <c r="J168"/>
  <c r="J184"/>
  <c r="BK155"/>
  <c r="BK136"/>
  <c r="J191"/>
  <c r="J148"/>
  <c r="BK193"/>
  <c r="J164"/>
  <c r="BK198"/>
  <c r="BK166"/>
  <c i="30" r="BK222"/>
  <c r="J187"/>
  <c r="J164"/>
  <c r="BK134"/>
  <c r="BK195"/>
  <c r="J159"/>
  <c r="J142"/>
  <c r="J217"/>
  <c r="BK177"/>
  <c r="J148"/>
  <c r="J213"/>
  <c r="BK161"/>
  <c r="BK146"/>
  <c r="J222"/>
  <c r="BK169"/>
  <c r="BK136"/>
  <c r="BK205"/>
  <c r="BK179"/>
  <c r="BK163"/>
  <c r="J137"/>
  <c r="BK206"/>
  <c r="J196"/>
  <c r="BK173"/>
  <c r="BK157"/>
  <c r="BK209"/>
  <c r="BK180"/>
  <c r="BK164"/>
  <c r="BK142"/>
  <c i="31" r="BK136"/>
  <c r="BK134"/>
  <c i="32" r="J132"/>
  <c r="BK135"/>
  <c i="33" r="BK152"/>
  <c r="J137"/>
  <c r="BK142"/>
  <c i="2" r="J230"/>
  <c r="BK207"/>
  <c r="BK158"/>
  <c i="1" r="AS132"/>
  <c i="2" r="BK186"/>
  <c r="BK167"/>
  <c r="J144"/>
  <c r="BK137"/>
  <c i="3" r="BK529"/>
  <c r="J491"/>
  <c r="J441"/>
  <c r="BK320"/>
  <c r="BK145"/>
  <c r="BK493"/>
  <c r="J325"/>
  <c r="BK156"/>
  <c r="BK509"/>
  <c r="J333"/>
  <c r="BK168"/>
  <c r="J568"/>
  <c r="J555"/>
  <c r="J513"/>
  <c r="BK450"/>
  <c r="J353"/>
  <c r="BK189"/>
  <c r="BK532"/>
  <c r="J493"/>
  <c r="BK388"/>
  <c r="J298"/>
  <c r="BK555"/>
  <c r="J498"/>
  <c r="BK407"/>
  <c r="BK176"/>
  <c i="4" r="J730"/>
  <c r="BK676"/>
  <c r="BK261"/>
  <c r="J775"/>
  <c r="BK516"/>
  <c r="BK410"/>
  <c r="J760"/>
  <c r="J669"/>
  <c r="BK196"/>
  <c r="J757"/>
  <c r="J670"/>
  <c r="BK461"/>
  <c r="BK257"/>
  <c r="J738"/>
  <c r="J711"/>
  <c r="BK485"/>
  <c r="J149"/>
  <c r="J734"/>
  <c r="J654"/>
  <c r="BK378"/>
  <c r="BK173"/>
  <c r="J664"/>
  <c r="J461"/>
  <c r="BK814"/>
  <c r="J771"/>
  <c r="J682"/>
  <c r="BK499"/>
  <c r="J405"/>
  <c r="J177"/>
  <c i="5" r="J494"/>
  <c r="J240"/>
  <c r="BK495"/>
  <c r="BK432"/>
  <c r="J312"/>
  <c r="J155"/>
  <c r="BK487"/>
  <c r="BK402"/>
  <c r="J286"/>
  <c r="J536"/>
  <c r="J413"/>
  <c r="J534"/>
  <c r="BK395"/>
  <c r="BK319"/>
  <c r="J395"/>
  <c r="J329"/>
  <c r="BK346"/>
  <c r="BK232"/>
  <c r="BK187"/>
  <c r="J519"/>
  <c r="J493"/>
  <c r="BK436"/>
  <c r="J220"/>
  <c i="6" r="BK394"/>
  <c r="J365"/>
  <c r="J348"/>
  <c r="J325"/>
  <c r="BK149"/>
  <c r="J376"/>
  <c r="BK322"/>
  <c r="J264"/>
  <c r="J401"/>
  <c r="BK385"/>
  <c r="J364"/>
  <c r="J344"/>
  <c r="J324"/>
  <c r="BK282"/>
  <c r="BK157"/>
  <c r="BK396"/>
  <c r="BK314"/>
  <c r="J169"/>
  <c r="J388"/>
  <c r="J361"/>
  <c r="BK341"/>
  <c r="BK298"/>
  <c r="BK161"/>
  <c r="BK386"/>
  <c r="J349"/>
  <c r="J301"/>
  <c r="J400"/>
  <c r="BK358"/>
  <c r="J332"/>
  <c r="BK219"/>
  <c r="BK400"/>
  <c r="J383"/>
  <c r="J347"/>
  <c r="BK309"/>
  <c r="BK229"/>
  <c i="7" r="BK522"/>
  <c r="J377"/>
  <c r="J198"/>
  <c r="J499"/>
  <c r="J338"/>
  <c r="BK154"/>
  <c r="J526"/>
  <c r="BK415"/>
  <c r="BK146"/>
  <c r="BK516"/>
  <c r="J326"/>
  <c r="J162"/>
  <c r="J528"/>
  <c r="BK443"/>
  <c r="BK540"/>
  <c r="J302"/>
  <c r="J154"/>
  <c r="J516"/>
  <c r="J467"/>
  <c r="BK218"/>
  <c r="BK538"/>
  <c r="BK475"/>
  <c r="J230"/>
  <c i="8" r="J140"/>
  <c r="J131"/>
  <c r="BK167"/>
  <c i="9" r="BK144"/>
  <c r="BK154"/>
  <c r="BK169"/>
  <c r="BK167"/>
  <c r="J162"/>
  <c i="10" r="BK173"/>
  <c r="BK144"/>
  <c r="BK177"/>
  <c r="BK153"/>
  <c r="J134"/>
  <c r="BK158"/>
  <c r="BK133"/>
  <c r="BK131"/>
  <c r="BK148"/>
  <c r="J168"/>
  <c r="BK142"/>
  <c r="J147"/>
  <c r="J165"/>
  <c i="11" r="BK781"/>
  <c r="BK574"/>
  <c r="J277"/>
  <c r="BK978"/>
  <c r="J864"/>
  <c r="J645"/>
  <c r="BK450"/>
  <c r="BK856"/>
  <c r="J708"/>
  <c r="BK501"/>
  <c r="BK138"/>
  <c r="J856"/>
  <c r="BK598"/>
  <c r="J479"/>
  <c r="J176"/>
  <c r="BK708"/>
  <c r="BK617"/>
  <c r="J483"/>
  <c r="J859"/>
  <c r="J626"/>
  <c r="BK491"/>
  <c r="BK188"/>
  <c r="BK1002"/>
  <c r="J987"/>
  <c r="BK820"/>
  <c r="BK587"/>
  <c r="J172"/>
  <c i="12" r="J555"/>
  <c r="BK435"/>
  <c r="J226"/>
  <c r="J143"/>
  <c r="J455"/>
  <c r="J230"/>
  <c r="J631"/>
  <c r="J427"/>
  <c r="J168"/>
  <c r="BK427"/>
  <c r="J150"/>
  <c r="J587"/>
  <c r="BK234"/>
  <c r="J605"/>
  <c r="BK340"/>
  <c r="BK718"/>
  <c r="BK513"/>
  <c r="BK218"/>
  <c r="BK663"/>
  <c r="BK533"/>
  <c r="J354"/>
  <c r="BK136"/>
  <c i="13" r="BK204"/>
  <c i="14" r="J691"/>
  <c r="J664"/>
  <c r="BK580"/>
  <c r="BK411"/>
  <c r="J254"/>
  <c r="BK714"/>
  <c r="J694"/>
  <c r="J662"/>
  <c r="BK639"/>
  <c r="J564"/>
  <c r="BK472"/>
  <c r="J405"/>
  <c r="J213"/>
  <c r="J710"/>
  <c r="BK695"/>
  <c r="BK688"/>
  <c r="J659"/>
  <c r="BK601"/>
  <c r="J560"/>
  <c r="J444"/>
  <c r="BK294"/>
  <c r="J196"/>
  <c r="BK728"/>
  <c r="BK708"/>
  <c r="J692"/>
  <c r="J641"/>
  <c r="J585"/>
  <c r="BK537"/>
  <c r="BK444"/>
  <c r="BK384"/>
  <c r="BK350"/>
  <c r="J728"/>
  <c r="BK718"/>
  <c r="BK705"/>
  <c r="J681"/>
  <c r="BK667"/>
  <c r="J608"/>
  <c r="BK564"/>
  <c r="J475"/>
  <c r="J388"/>
  <c r="BK240"/>
  <c r="BK380"/>
  <c r="J268"/>
  <c r="BK161"/>
  <c i="15" r="BK462"/>
  <c r="BK377"/>
  <c r="BK216"/>
  <c r="J495"/>
  <c r="J372"/>
  <c r="BK509"/>
  <c r="BK260"/>
  <c r="J160"/>
  <c r="BK455"/>
  <c r="BK318"/>
  <c r="J216"/>
  <c r="J460"/>
  <c r="J258"/>
  <c r="J499"/>
  <c r="J353"/>
  <c r="J172"/>
  <c r="BK551"/>
  <c r="J533"/>
  <c r="J377"/>
  <c r="J273"/>
  <c r="BK144"/>
  <c i="16" r="BK161"/>
  <c r="J170"/>
  <c r="BK179"/>
  <c i="17" r="J160"/>
  <c r="J142"/>
  <c r="BK159"/>
  <c r="J152"/>
  <c i="18" r="J159"/>
  <c r="BK148"/>
  <c r="BK153"/>
  <c r="BK150"/>
  <c i="19" r="J169"/>
  <c r="J152"/>
  <c r="J184"/>
  <c r="J131"/>
  <c r="J166"/>
  <c r="J142"/>
  <c r="BK179"/>
  <c r="J160"/>
  <c r="J137"/>
  <c r="BK163"/>
  <c r="BK137"/>
  <c r="BK168"/>
  <c r="BK138"/>
  <c i="20" r="J137"/>
  <c r="J142"/>
  <c r="BK142"/>
  <c i="21" r="BK178"/>
  <c r="J154"/>
  <c r="J142"/>
  <c r="BK181"/>
  <c r="J137"/>
  <c r="BK175"/>
  <c r="J146"/>
  <c r="J171"/>
  <c r="J143"/>
  <c r="J163"/>
  <c r="BK137"/>
  <c r="J164"/>
  <c r="J132"/>
  <c r="BK145"/>
  <c i="22" r="J140"/>
  <c r="J131"/>
  <c r="J145"/>
  <c r="BK133"/>
  <c i="23" r="BK149"/>
  <c r="BK135"/>
  <c r="BK143"/>
  <c r="J140"/>
  <c r="J152"/>
  <c r="J148"/>
  <c i="24" r="J208"/>
  <c r="BK180"/>
  <c r="J162"/>
  <c r="BK150"/>
  <c r="J138"/>
  <c r="J193"/>
  <c r="BK167"/>
  <c r="BK209"/>
  <c r="BK201"/>
  <c r="BK179"/>
  <c r="J147"/>
  <c r="J197"/>
  <c r="BK182"/>
  <c r="J210"/>
  <c r="J202"/>
  <c r="BK178"/>
  <c r="BK161"/>
  <c r="J199"/>
  <c r="BK159"/>
  <c r="J146"/>
  <c r="J135"/>
  <c i="25" r="BK133"/>
  <c r="BK134"/>
  <c r="BK127"/>
  <c i="26" r="BK129"/>
  <c i="27" r="J147"/>
  <c r="BK158"/>
  <c r="BK147"/>
  <c r="J149"/>
  <c r="J158"/>
  <c i="28" r="BK147"/>
  <c r="BK135"/>
  <c r="J137"/>
  <c i="29" r="BK191"/>
  <c r="J170"/>
  <c r="BK153"/>
  <c r="BK142"/>
  <c r="J190"/>
  <c r="J167"/>
  <c r="BK134"/>
  <c r="J180"/>
  <c r="J159"/>
  <c r="J204"/>
  <c r="J173"/>
  <c r="J143"/>
  <c r="BK158"/>
  <c r="J141"/>
  <c r="J193"/>
  <c r="BK149"/>
  <c r="BK201"/>
  <c r="J178"/>
  <c r="BK147"/>
  <c r="J192"/>
  <c r="J153"/>
  <c i="30" r="J212"/>
  <c r="J185"/>
  <c r="J150"/>
  <c r="BK133"/>
  <c r="BK202"/>
  <c r="J169"/>
  <c r="J138"/>
  <c r="J218"/>
  <c r="J186"/>
  <c r="BK135"/>
  <c r="BK192"/>
  <c r="BK156"/>
  <c r="J219"/>
  <c r="BK196"/>
  <c r="BK137"/>
  <c r="BK210"/>
  <c r="BK187"/>
  <c r="BK174"/>
  <c r="BK139"/>
  <c r="J214"/>
  <c r="J198"/>
  <c r="J184"/>
  <c r="J165"/>
  <c r="J141"/>
  <c r="J208"/>
  <c r="J166"/>
  <c r="BK153"/>
  <c i="31" r="J134"/>
  <c r="BK133"/>
  <c r="J131"/>
  <c i="32" r="J129"/>
  <c i="33" r="J140"/>
  <c i="2" l="1" r="R130"/>
  <c r="R139"/>
  <c i="3" r="BK440"/>
  <c r="J440"/>
  <c r="J105"/>
  <c r="R554"/>
  <c i="4" r="T134"/>
  <c r="T571"/>
  <c i="6" r="R144"/>
  <c r="BK354"/>
  <c r="J354"/>
  <c r="J116"/>
  <c r="P397"/>
  <c i="7" r="BK133"/>
  <c r="J133"/>
  <c r="J102"/>
  <c r="P471"/>
  <c r="R513"/>
  <c i="8" r="T130"/>
  <c r="R166"/>
  <c i="9" r="BK130"/>
  <c r="J130"/>
  <c r="J102"/>
  <c r="P153"/>
  <c i="10" r="R141"/>
  <c r="R155"/>
  <c i="11" r="BK742"/>
  <c r="J742"/>
  <c r="J105"/>
  <c r="T742"/>
  <c r="T1005"/>
  <c r="T1004"/>
  <c i="12" r="R517"/>
  <c r="T532"/>
  <c r="P708"/>
  <c i="13" r="R190"/>
  <c i="14" r="R148"/>
  <c r="P298"/>
  <c r="BK349"/>
  <c r="J349"/>
  <c r="J105"/>
  <c r="P349"/>
  <c r="T545"/>
  <c r="P563"/>
  <c r="BK594"/>
  <c r="J594"/>
  <c r="J113"/>
  <c r="R603"/>
  <c r="BK640"/>
  <c r="J640"/>
  <c r="J116"/>
  <c r="R653"/>
  <c r="P686"/>
  <c r="T722"/>
  <c i="15" r="P135"/>
  <c i="16" r="T153"/>
  <c i="17" r="T129"/>
  <c r="T128"/>
  <c r="T127"/>
  <c i="18" r="BK152"/>
  <c r="J152"/>
  <c r="J104"/>
  <c i="19" r="P129"/>
  <c r="BK158"/>
  <c r="J158"/>
  <c r="J103"/>
  <c r="P171"/>
  <c i="20" r="R128"/>
  <c r="R127"/>
  <c r="R126"/>
  <c i="21" r="T129"/>
  <c r="P161"/>
  <c r="T169"/>
  <c i="22" r="BK128"/>
  <c r="J128"/>
  <c r="J102"/>
  <c i="23" r="BK137"/>
  <c r="J137"/>
  <c r="J102"/>
  <c r="R146"/>
  <c i="24" r="T130"/>
  <c r="R181"/>
  <c r="BK198"/>
  <c r="J198"/>
  <c r="J105"/>
  <c i="26" r="R128"/>
  <c r="R127"/>
  <c r="R126"/>
  <c i="27" r="R128"/>
  <c r="R127"/>
  <c r="R126"/>
  <c i="28" r="T128"/>
  <c r="T127"/>
  <c r="T126"/>
  <c i="29" r="R135"/>
  <c r="T186"/>
  <c i="2" r="P148"/>
  <c i="3" r="P134"/>
  <c r="BK402"/>
  <c r="J402"/>
  <c r="J103"/>
  <c r="T402"/>
  <c r="R416"/>
  <c r="BK554"/>
  <c r="J554"/>
  <c r="J107"/>
  <c i="4" r="P134"/>
  <c r="R653"/>
  <c i="5" r="P134"/>
  <c r="P427"/>
  <c r="R440"/>
  <c r="T440"/>
  <c i="6" r="BK144"/>
  <c r="J144"/>
  <c r="J102"/>
  <c r="T268"/>
  <c r="P284"/>
  <c r="P354"/>
  <c r="BK407"/>
  <c r="J407"/>
  <c r="J118"/>
  <c i="7" r="T471"/>
  <c r="T513"/>
  <c i="8" r="P130"/>
  <c r="BK166"/>
  <c r="J166"/>
  <c r="J104"/>
  <c i="9" r="P130"/>
  <c r="P129"/>
  <c r="P128"/>
  <c i="1" r="AU105"/>
  <c i="9" r="R130"/>
  <c i="10" r="BK129"/>
  <c r="T141"/>
  <c r="R167"/>
  <c i="11" r="BK137"/>
  <c r="J137"/>
  <c r="J102"/>
  <c r="R716"/>
  <c r="T826"/>
  <c r="R977"/>
  <c i="12" r="T135"/>
  <c r="R608"/>
  <c i="13" r="BK190"/>
  <c r="J190"/>
  <c r="J104"/>
  <c i="14" r="P148"/>
  <c r="BK298"/>
  <c r="J298"/>
  <c r="J104"/>
  <c r="R298"/>
  <c r="R349"/>
  <c r="BK545"/>
  <c r="J545"/>
  <c r="J108"/>
  <c r="T584"/>
  <c r="P612"/>
  <c r="P640"/>
  <c r="P653"/>
  <c r="BK686"/>
  <c r="J686"/>
  <c r="J120"/>
  <c r="T711"/>
  <c i="15" r="BK135"/>
  <c r="R430"/>
  <c r="T541"/>
  <c i="16" r="BK153"/>
  <c r="J153"/>
  <c r="J103"/>
  <c i="17" r="R129"/>
  <c r="R128"/>
  <c r="R127"/>
  <c i="18" r="P137"/>
  <c r="P130"/>
  <c r="P129"/>
  <c i="1" r="AU116"/>
  <c i="19" r="R144"/>
  <c r="R171"/>
  <c i="20" r="P128"/>
  <c r="P127"/>
  <c r="P126"/>
  <c i="1" r="AU120"/>
  <c i="21" r="P129"/>
  <c r="R152"/>
  <c r="BK169"/>
  <c r="J169"/>
  <c r="J104"/>
  <c i="23" r="R128"/>
  <c r="P146"/>
  <c i="24" r="P171"/>
  <c r="P181"/>
  <c r="R191"/>
  <c r="T191"/>
  <c i="25" r="P126"/>
  <c r="P125"/>
  <c i="1" r="AU127"/>
  <c i="27" r="T128"/>
  <c r="T127"/>
  <c r="T126"/>
  <c i="29" r="P132"/>
  <c r="P161"/>
  <c r="P186"/>
  <c i="2" r="T148"/>
  <c i="3" r="R134"/>
  <c r="P402"/>
  <c r="R402"/>
  <c r="P416"/>
  <c i="4" r="R134"/>
  <c r="BK653"/>
  <c r="J653"/>
  <c r="J105"/>
  <c i="5" r="T427"/>
  <c r="P480"/>
  <c r="T543"/>
  <c i="6" r="P144"/>
  <c r="R268"/>
  <c r="T354"/>
  <c r="T407"/>
  <c i="7" r="BK471"/>
  <c r="J471"/>
  <c r="J103"/>
  <c r="P513"/>
  <c i="8" r="R156"/>
  <c i="9" r="T153"/>
  <c i="10" r="P129"/>
  <c i="11" r="R137"/>
  <c r="T716"/>
  <c r="BK826"/>
  <c r="J826"/>
  <c r="J106"/>
  <c i="29" r="BK132"/>
  <c r="J132"/>
  <c r="J102"/>
  <c r="BK161"/>
  <c r="J161"/>
  <c r="J104"/>
  <c r="BK197"/>
  <c r="J197"/>
  <c r="J106"/>
  <c i="32" r="BK126"/>
  <c r="J126"/>
  <c r="J99"/>
  <c i="2" r="P130"/>
  <c r="BK139"/>
  <c r="J139"/>
  <c r="J103"/>
  <c i="3" r="T134"/>
  <c r="BK416"/>
  <c r="J416"/>
  <c r="J104"/>
  <c r="T416"/>
  <c r="P554"/>
  <c i="4" r="BK571"/>
  <c r="J571"/>
  <c r="J104"/>
  <c r="R571"/>
  <c r="T804"/>
  <c i="5" r="R427"/>
  <c r="R480"/>
  <c r="P543"/>
  <c i="6" r="T144"/>
  <c r="R308"/>
  <c r="R299"/>
  <c r="BK397"/>
  <c r="J397"/>
  <c r="J117"/>
  <c r="R407"/>
  <c i="7" r="R471"/>
  <c r="BK513"/>
  <c r="J513"/>
  <c r="J106"/>
  <c i="8" r="P156"/>
  <c i="9" r="BK153"/>
  <c r="J153"/>
  <c r="J103"/>
  <c i="10" r="R129"/>
  <c r="R128"/>
  <c r="BK155"/>
  <c r="J155"/>
  <c r="J103"/>
  <c r="P167"/>
  <c i="11" r="P137"/>
  <c r="P725"/>
  <c r="T725"/>
  <c r="R742"/>
  <c r="T977"/>
  <c r="P1005"/>
  <c r="P1004"/>
  <c i="12" r="BK532"/>
  <c r="J532"/>
  <c r="J105"/>
  <c r="P608"/>
  <c i="13" r="R131"/>
  <c r="T183"/>
  <c i="14" r="BK148"/>
  <c r="J148"/>
  <c r="J102"/>
  <c r="T267"/>
  <c r="T298"/>
  <c r="T349"/>
  <c r="P545"/>
  <c r="R584"/>
  <c r="BK612"/>
  <c r="J612"/>
  <c r="J115"/>
  <c r="BK656"/>
  <c r="J656"/>
  <c r="J119"/>
  <c r="R686"/>
  <c r="BK722"/>
  <c r="J722"/>
  <c r="J122"/>
  <c i="15" r="T430"/>
  <c i="16" r="R153"/>
  <c i="17" r="BK129"/>
  <c i="18" r="T152"/>
  <c i="19" r="P144"/>
  <c r="P158"/>
  <c i="20" r="T128"/>
  <c r="T127"/>
  <c r="T126"/>
  <c i="21" r="BK129"/>
  <c r="P152"/>
  <c r="BK161"/>
  <c r="J161"/>
  <c r="J103"/>
  <c r="P169"/>
  <c i="22" r="T128"/>
  <c r="T127"/>
  <c r="T126"/>
  <c i="23" r="P128"/>
  <c r="BK146"/>
  <c r="J146"/>
  <c r="J103"/>
  <c i="24" r="BK171"/>
  <c r="J171"/>
  <c r="J102"/>
  <c r="BK181"/>
  <c r="J181"/>
  <c r="J103"/>
  <c r="P191"/>
  <c r="T198"/>
  <c i="25" r="R126"/>
  <c r="R125"/>
  <c i="26" r="P128"/>
  <c r="P127"/>
  <c r="P126"/>
  <c i="1" r="AU129"/>
  <c i="27" r="P128"/>
  <c r="P127"/>
  <c r="P126"/>
  <c i="1" r="AU130"/>
  <c i="28" r="P128"/>
  <c r="P127"/>
  <c r="P126"/>
  <c i="1" r="AU131"/>
  <c i="29" r="R132"/>
  <c r="R131"/>
  <c r="R161"/>
  <c r="R197"/>
  <c i="30" r="BK131"/>
  <c r="J131"/>
  <c r="J101"/>
  <c r="BK182"/>
  <c r="J182"/>
  <c r="J103"/>
  <c r="T182"/>
  <c r="R190"/>
  <c r="BK211"/>
  <c r="J211"/>
  <c r="J106"/>
  <c i="2" r="R148"/>
  <c r="R129"/>
  <c r="R128"/>
  <c i="3" r="R440"/>
  <c i="4" r="BK134"/>
  <c r="P571"/>
  <c r="BK804"/>
  <c r="J804"/>
  <c r="J107"/>
  <c i="5" r="BK134"/>
  <c r="BK427"/>
  <c r="J427"/>
  <c r="J103"/>
  <c i="6" r="BK284"/>
  <c r="J284"/>
  <c r="J105"/>
  <c r="P308"/>
  <c r="P299"/>
  <c r="T397"/>
  <c i="7" r="T133"/>
  <c r="BK498"/>
  <c r="J498"/>
  <c r="J105"/>
  <c r="R498"/>
  <c i="8" r="R130"/>
  <c r="R129"/>
  <c r="R128"/>
  <c r="T166"/>
  <c i="12" r="BK517"/>
  <c r="J517"/>
  <c r="J103"/>
  <c r="BK608"/>
  <c r="J608"/>
  <c r="J106"/>
  <c i="13" r="BK131"/>
  <c r="P190"/>
  <c i="14" r="P267"/>
  <c r="P400"/>
  <c r="BK563"/>
  <c r="J563"/>
  <c r="J111"/>
  <c r="P584"/>
  <c r="BK603"/>
  <c r="J603"/>
  <c r="J114"/>
  <c r="T612"/>
  <c r="BK653"/>
  <c r="J653"/>
  <c r="J118"/>
  <c r="T653"/>
  <c r="T686"/>
  <c r="P722"/>
  <c i="15" r="T135"/>
  <c r="T134"/>
  <c r="T133"/>
  <c r="BK541"/>
  <c r="J541"/>
  <c r="J108"/>
  <c i="16" r="P130"/>
  <c i="18" r="R152"/>
  <c i="19" r="T129"/>
  <c r="BK171"/>
  <c r="J171"/>
  <c r="J104"/>
  <c i="27" r="BK128"/>
  <c r="J128"/>
  <c r="J102"/>
  <c i="29" r="BK135"/>
  <c r="BK131"/>
  <c r="BK130"/>
  <c r="J130"/>
  <c r="BK186"/>
  <c r="J186"/>
  <c r="J105"/>
  <c r="T197"/>
  <c i="30" r="P131"/>
  <c r="BK172"/>
  <c r="J172"/>
  <c r="J102"/>
  <c r="R182"/>
  <c r="P200"/>
  <c r="T211"/>
  <c i="31" r="P128"/>
  <c r="P127"/>
  <c r="P126"/>
  <c i="1" r="AU135"/>
  <c i="2" r="T130"/>
  <c r="T139"/>
  <c i="3" r="BK134"/>
  <c r="P440"/>
  <c r="T554"/>
  <c i="4" r="T653"/>
  <c r="P804"/>
  <c i="5" r="R134"/>
  <c r="R133"/>
  <c r="R132"/>
  <c r="BK440"/>
  <c r="J440"/>
  <c r="J104"/>
  <c r="T480"/>
  <c r="R543"/>
  <c i="6" r="BK268"/>
  <c r="J268"/>
  <c r="J103"/>
  <c r="T284"/>
  <c r="BK308"/>
  <c r="J308"/>
  <c r="J112"/>
  <c r="T308"/>
  <c r="T299"/>
  <c r="R397"/>
  <c i="7" r="R133"/>
  <c r="R132"/>
  <c r="R131"/>
  <c r="P489"/>
  <c r="R489"/>
  <c r="T498"/>
  <c i="8" r="BK156"/>
  <c r="J156"/>
  <c r="J103"/>
  <c r="P166"/>
  <c i="9" r="T130"/>
  <c r="T129"/>
  <c r="T128"/>
  <c i="10" r="T129"/>
  <c r="P155"/>
  <c r="T155"/>
  <c i="11" r="T137"/>
  <c r="T136"/>
  <c r="T135"/>
  <c r="BK725"/>
  <c r="J725"/>
  <c r="J104"/>
  <c r="R725"/>
  <c r="P742"/>
  <c i="12" r="BK135"/>
  <c r="R532"/>
  <c r="BK708"/>
  <c r="J708"/>
  <c r="J108"/>
  <c i="13" r="T131"/>
  <c r="R183"/>
  <c i="14" r="BK267"/>
  <c r="J267"/>
  <c r="J103"/>
  <c r="T400"/>
  <c r="BK584"/>
  <c r="J584"/>
  <c r="J112"/>
  <c r="P594"/>
  <c r="P603"/>
  <c r="R640"/>
  <c r="R656"/>
  <c r="R711"/>
  <c i="15" r="P430"/>
  <c r="P541"/>
  <c i="16" r="P153"/>
  <c i="18" r="BK137"/>
  <c r="J137"/>
  <c r="J103"/>
  <c r="R137"/>
  <c r="R130"/>
  <c r="R129"/>
  <c i="19" r="BK144"/>
  <c r="J144"/>
  <c r="J102"/>
  <c r="R158"/>
  <c i="20" r="BK128"/>
  <c r="BK127"/>
  <c r="J127"/>
  <c r="J101"/>
  <c i="21" r="R129"/>
  <c r="T152"/>
  <c r="T161"/>
  <c i="22" r="P128"/>
  <c r="P127"/>
  <c r="P126"/>
  <c i="1" r="AU123"/>
  <c i="23" r="P137"/>
  <c r="T146"/>
  <c i="24" r="P130"/>
  <c r="P129"/>
  <c i="1" r="AU126"/>
  <c i="24" r="T171"/>
  <c r="BK191"/>
  <c r="J191"/>
  <c r="J104"/>
  <c r="P198"/>
  <c i="25" r="BK126"/>
  <c r="J126"/>
  <c r="J101"/>
  <c i="26" r="BK128"/>
  <c r="BK127"/>
  <c r="J127"/>
  <c r="J101"/>
  <c i="28" r="BK128"/>
  <c r="J128"/>
  <c r="J102"/>
  <c i="29" r="P135"/>
  <c i="30" r="T172"/>
  <c r="P190"/>
  <c r="R200"/>
  <c r="P211"/>
  <c i="31" r="R128"/>
  <c r="R127"/>
  <c r="R126"/>
  <c i="2" r="BK148"/>
  <c r="J148"/>
  <c r="J104"/>
  <c i="3" r="T440"/>
  <c i="4" r="P653"/>
  <c r="R804"/>
  <c i="5" r="T134"/>
  <c r="T133"/>
  <c r="T132"/>
  <c r="P440"/>
  <c r="BK480"/>
  <c r="J480"/>
  <c r="J105"/>
  <c r="BK543"/>
  <c r="J543"/>
  <c r="J107"/>
  <c i="6" r="P268"/>
  <c r="R284"/>
  <c r="R354"/>
  <c r="R319"/>
  <c r="P407"/>
  <c i="7" r="P133"/>
  <c r="P132"/>
  <c r="P131"/>
  <c i="1" r="AU103"/>
  <c i="7" r="BK489"/>
  <c r="J489"/>
  <c r="J104"/>
  <c r="T489"/>
  <c r="P498"/>
  <c i="8" r="BK130"/>
  <c r="J130"/>
  <c r="J102"/>
  <c r="T156"/>
  <c i="9" r="R153"/>
  <c i="10" r="BK141"/>
  <c r="J141"/>
  <c r="J102"/>
  <c r="T167"/>
  <c i="11" r="BK716"/>
  <c r="J716"/>
  <c r="J103"/>
  <c r="R826"/>
  <c r="P977"/>
  <c r="R1005"/>
  <c r="R1004"/>
  <c i="12" r="R135"/>
  <c r="R134"/>
  <c r="R133"/>
  <c r="T517"/>
  <c r="P532"/>
  <c r="R708"/>
  <c i="13" r="P131"/>
  <c r="T190"/>
  <c i="14" r="T148"/>
  <c r="T147"/>
  <c r="BK400"/>
  <c r="J400"/>
  <c r="J107"/>
  <c r="R545"/>
  <c r="T563"/>
  <c r="R594"/>
  <c r="T603"/>
  <c r="T640"/>
  <c r="T656"/>
  <c r="P711"/>
  <c i="15" r="R135"/>
  <c i="16" r="BK130"/>
  <c r="T130"/>
  <c r="T129"/>
  <c r="T128"/>
  <c i="18" r="T137"/>
  <c r="T130"/>
  <c r="T129"/>
  <c i="19" r="BK129"/>
  <c r="J129"/>
  <c r="J101"/>
  <c r="R129"/>
  <c r="R128"/>
  <c r="T158"/>
  <c i="21" r="BK152"/>
  <c r="J152"/>
  <c r="J102"/>
  <c r="R161"/>
  <c r="R169"/>
  <c i="22" r="R128"/>
  <c r="R127"/>
  <c r="R126"/>
  <c i="23" r="T128"/>
  <c r="T127"/>
  <c r="T137"/>
  <c i="24" r="BK130"/>
  <c r="BK129"/>
  <c r="J129"/>
  <c r="J100"/>
  <c r="R171"/>
  <c r="T181"/>
  <c r="R198"/>
  <c i="25" r="T126"/>
  <c r="T125"/>
  <c i="26" r="T128"/>
  <c r="T127"/>
  <c r="T126"/>
  <c i="28" r="R128"/>
  <c r="R127"/>
  <c r="R126"/>
  <c i="29" r="T132"/>
  <c r="T161"/>
  <c r="P197"/>
  <c i="30" r="T131"/>
  <c r="T130"/>
  <c r="R172"/>
  <c r="P182"/>
  <c r="T190"/>
  <c r="T200"/>
  <c i="31" r="T128"/>
  <c r="T127"/>
  <c r="T126"/>
  <c i="32" r="P126"/>
  <c r="P122"/>
  <c r="P121"/>
  <c i="1" r="AU136"/>
  <c i="32" r="T126"/>
  <c r="T122"/>
  <c r="T121"/>
  <c i="33" r="BK122"/>
  <c r="J122"/>
  <c r="J98"/>
  <c r="P122"/>
  <c r="R122"/>
  <c r="T122"/>
  <c r="BK146"/>
  <c r="J146"/>
  <c r="J99"/>
  <c r="P146"/>
  <c r="R146"/>
  <c r="T146"/>
  <c r="BK151"/>
  <c r="J151"/>
  <c r="J100"/>
  <c r="P151"/>
  <c r="R151"/>
  <c i="2" r="BK130"/>
  <c r="J130"/>
  <c r="J102"/>
  <c r="P139"/>
  <c i="10" r="P141"/>
  <c r="BK167"/>
  <c r="J167"/>
  <c r="J104"/>
  <c i="11" r="P716"/>
  <c r="P826"/>
  <c r="BK977"/>
  <c r="J977"/>
  <c r="J108"/>
  <c r="BK1005"/>
  <c r="J1005"/>
  <c r="J111"/>
  <c i="12" r="P135"/>
  <c r="P134"/>
  <c r="P133"/>
  <c i="1" r="AU109"/>
  <c i="12" r="P517"/>
  <c r="T608"/>
  <c r="T708"/>
  <c i="13" r="BK183"/>
  <c r="J183"/>
  <c r="J103"/>
  <c r="P183"/>
  <c i="14" r="R267"/>
  <c r="R400"/>
  <c r="R563"/>
  <c r="T594"/>
  <c r="R612"/>
  <c r="P656"/>
  <c r="P652"/>
  <c r="BK711"/>
  <c r="J711"/>
  <c r="J121"/>
  <c r="R722"/>
  <c i="15" r="BK430"/>
  <c r="J430"/>
  <c r="J106"/>
  <c r="R541"/>
  <c i="16" r="R130"/>
  <c r="R129"/>
  <c r="R128"/>
  <c i="17" r="P129"/>
  <c r="P128"/>
  <c r="P127"/>
  <c i="1" r="AU115"/>
  <c i="18" r="P152"/>
  <c i="19" r="T144"/>
  <c r="T171"/>
  <c i="23" r="BK128"/>
  <c r="J128"/>
  <c r="J101"/>
  <c r="R137"/>
  <c i="24" r="R130"/>
  <c r="R129"/>
  <c i="29" r="T135"/>
  <c r="R186"/>
  <c i="30" r="R131"/>
  <c r="R130"/>
  <c r="P172"/>
  <c r="BK190"/>
  <c r="J190"/>
  <c r="J104"/>
  <c r="BK200"/>
  <c r="J200"/>
  <c r="J105"/>
  <c r="R211"/>
  <c i="31" r="BK128"/>
  <c r="BK127"/>
  <c r="J127"/>
  <c r="J101"/>
  <c i="32" r="R126"/>
  <c r="R122"/>
  <c r="R121"/>
  <c i="6" r="BK281"/>
  <c r="J281"/>
  <c r="J104"/>
  <c r="BK294"/>
  <c r="J294"/>
  <c r="J106"/>
  <c r="BK303"/>
  <c r="J303"/>
  <c r="J110"/>
  <c i="14" r="BK397"/>
  <c r="J397"/>
  <c r="J106"/>
  <c i="15" r="BK400"/>
  <c r="J400"/>
  <c r="J103"/>
  <c r="BK418"/>
  <c r="J418"/>
  <c r="J105"/>
  <c r="BK538"/>
  <c r="J538"/>
  <c r="J107"/>
  <c i="5" r="BK535"/>
  <c r="J535"/>
  <c r="J106"/>
  <c i="6" r="BK300"/>
  <c r="J300"/>
  <c r="J109"/>
  <c i="9" r="BK184"/>
  <c r="J184"/>
  <c r="J104"/>
  <c i="3" r="BK547"/>
  <c r="J547"/>
  <c r="J106"/>
  <c r="BK578"/>
  <c r="J578"/>
  <c r="J108"/>
  <c i="4" r="BK828"/>
  <c r="J828"/>
  <c r="J108"/>
  <c i="6" r="BK306"/>
  <c r="J306"/>
  <c r="J111"/>
  <c i="4" r="BK777"/>
  <c r="J777"/>
  <c r="J106"/>
  <c i="6" r="BK316"/>
  <c r="J316"/>
  <c r="J114"/>
  <c i="12" r="BK728"/>
  <c r="J728"/>
  <c r="J109"/>
  <c i="18" r="BK131"/>
  <c i="4" r="BK559"/>
  <c r="J559"/>
  <c r="J103"/>
  <c i="6" r="BK313"/>
  <c r="J313"/>
  <c r="J113"/>
  <c i="15" r="BK405"/>
  <c r="J405"/>
  <c r="J104"/>
  <c i="16" r="BK180"/>
  <c r="J180"/>
  <c r="J104"/>
  <c i="17" r="BK162"/>
  <c r="J162"/>
  <c r="J103"/>
  <c i="6" r="BK319"/>
  <c r="J319"/>
  <c r="J115"/>
  <c i="7" r="BK552"/>
  <c r="J552"/>
  <c r="J107"/>
  <c i="11" r="BK950"/>
  <c r="J950"/>
  <c r="J107"/>
  <c r="BK1001"/>
  <c r="J1001"/>
  <c r="J109"/>
  <c i="12" r="BK526"/>
  <c r="J526"/>
  <c r="J104"/>
  <c i="13" r="BK208"/>
  <c r="J208"/>
  <c r="J105"/>
  <c i="18" r="BK166"/>
  <c r="J166"/>
  <c r="J105"/>
  <c i="5" r="BK563"/>
  <c r="J563"/>
  <c r="J108"/>
  <c i="6" r="BK297"/>
  <c r="J297"/>
  <c r="J107"/>
  <c i="12" r="BK681"/>
  <c r="J681"/>
  <c r="J107"/>
  <c i="15" r="BK555"/>
  <c r="J555"/>
  <c r="J109"/>
  <c i="14" r="BK559"/>
  <c r="J559"/>
  <c r="J109"/>
  <c i="32" r="BK123"/>
  <c r="J123"/>
  <c r="J98"/>
  <c r="BK131"/>
  <c r="J131"/>
  <c r="J100"/>
  <c r="BK134"/>
  <c r="J134"/>
  <c r="J101"/>
  <c i="33" r="E85"/>
  <c r="J92"/>
  <c r="F117"/>
  <c r="BE142"/>
  <c r="BE123"/>
  <c r="BE125"/>
  <c r="BE133"/>
  <c r="BE152"/>
  <c i="32" r="BK122"/>
  <c r="J122"/>
  <c r="J97"/>
  <c i="33" r="BE127"/>
  <c r="BE131"/>
  <c r="BE135"/>
  <c r="BE137"/>
  <c r="BE149"/>
  <c r="J89"/>
  <c r="BE129"/>
  <c r="BE147"/>
  <c r="BE154"/>
  <c r="BE140"/>
  <c r="BE144"/>
  <c i="31" r="BK126"/>
  <c r="J126"/>
  <c r="J100"/>
  <c i="32" r="F92"/>
  <c r="J118"/>
  <c r="E85"/>
  <c r="BE124"/>
  <c r="BE129"/>
  <c r="BE132"/>
  <c r="BE135"/>
  <c i="31" r="J128"/>
  <c r="J102"/>
  <c i="32" r="J115"/>
  <c r="BE127"/>
  <c i="31" r="J93"/>
  <c i="30" r="BK130"/>
  <c r="J130"/>
  <c r="J100"/>
  <c i="31" r="E85"/>
  <c r="BE134"/>
  <c r="BE136"/>
  <c r="J96"/>
  <c r="BE129"/>
  <c r="BE130"/>
  <c r="BE132"/>
  <c r="F96"/>
  <c r="BE131"/>
  <c r="BE135"/>
  <c r="BE133"/>
  <c i="29" r="J131"/>
  <c r="J101"/>
  <c i="30" r="J93"/>
  <c r="J127"/>
  <c r="BE133"/>
  <c r="BE148"/>
  <c r="BE152"/>
  <c r="BE169"/>
  <c r="BE201"/>
  <c r="BE212"/>
  <c r="BE222"/>
  <c i="29" r="J135"/>
  <c r="J103"/>
  <c i="30" r="BE142"/>
  <c r="BE153"/>
  <c r="BE166"/>
  <c r="BE189"/>
  <c r="BE192"/>
  <c i="29" r="J100"/>
  <c i="30" r="BE147"/>
  <c r="BE160"/>
  <c r="BE162"/>
  <c r="BE168"/>
  <c r="BE184"/>
  <c r="BE186"/>
  <c r="BE188"/>
  <c r="BE204"/>
  <c r="BE226"/>
  <c r="BE140"/>
  <c r="BE141"/>
  <c r="BE145"/>
  <c r="BE151"/>
  <c r="BE157"/>
  <c r="BE163"/>
  <c r="BE165"/>
  <c r="BE177"/>
  <c r="BE178"/>
  <c r="BE185"/>
  <c r="BE191"/>
  <c r="BE195"/>
  <c r="BE202"/>
  <c r="BE203"/>
  <c r="BE205"/>
  <c r="BE209"/>
  <c r="BE210"/>
  <c r="BE216"/>
  <c r="E85"/>
  <c r="F96"/>
  <c r="BE134"/>
  <c r="BE136"/>
  <c r="BE159"/>
  <c r="BE164"/>
  <c r="BE170"/>
  <c r="BE187"/>
  <c r="BE194"/>
  <c r="BE225"/>
  <c r="BE132"/>
  <c r="BE137"/>
  <c r="BE144"/>
  <c r="BE146"/>
  <c r="BE154"/>
  <c r="BE167"/>
  <c r="BE171"/>
  <c r="BE173"/>
  <c r="BE174"/>
  <c r="BE175"/>
  <c r="BE180"/>
  <c r="BE181"/>
  <c r="BE183"/>
  <c r="BE199"/>
  <c r="BE213"/>
  <c r="BE135"/>
  <c r="BE143"/>
  <c r="BE149"/>
  <c r="BE150"/>
  <c r="BE156"/>
  <c r="BE158"/>
  <c r="BE176"/>
  <c r="BE179"/>
  <c r="BE193"/>
  <c r="BE207"/>
  <c r="BE208"/>
  <c r="BE214"/>
  <c r="BE215"/>
  <c r="BE217"/>
  <c r="BE218"/>
  <c r="BE220"/>
  <c r="BE221"/>
  <c r="BE223"/>
  <c r="BE138"/>
  <c r="BE139"/>
  <c r="BE155"/>
  <c r="BE161"/>
  <c r="BE196"/>
  <c r="BE197"/>
  <c r="BE198"/>
  <c r="BE206"/>
  <c r="BE219"/>
  <c r="BE224"/>
  <c i="29" r="J96"/>
  <c r="BE134"/>
  <c r="BE140"/>
  <c r="BE142"/>
  <c r="BE143"/>
  <c r="BE145"/>
  <c r="BE146"/>
  <c r="BE147"/>
  <c r="BE148"/>
  <c r="BE150"/>
  <c r="BE162"/>
  <c r="BE163"/>
  <c r="BE172"/>
  <c r="BE174"/>
  <c r="BE195"/>
  <c r="BE204"/>
  <c r="BE207"/>
  <c r="F96"/>
  <c r="BE133"/>
  <c r="BE136"/>
  <c r="BE139"/>
  <c r="BE157"/>
  <c r="BE160"/>
  <c r="BE167"/>
  <c r="BE170"/>
  <c r="BE175"/>
  <c r="BE176"/>
  <c r="BE188"/>
  <c r="BE190"/>
  <c r="BE196"/>
  <c r="BE153"/>
  <c r="BE158"/>
  <c r="BE168"/>
  <c r="BE182"/>
  <c r="BE183"/>
  <c r="BE201"/>
  <c r="BE202"/>
  <c r="J93"/>
  <c r="BE138"/>
  <c r="BE154"/>
  <c r="BE165"/>
  <c r="BE185"/>
  <c r="BE192"/>
  <c r="BE193"/>
  <c r="BE194"/>
  <c r="BE198"/>
  <c r="BE203"/>
  <c i="28" r="BK127"/>
  <c r="J127"/>
  <c r="J101"/>
  <c i="29" r="BE149"/>
  <c r="BE156"/>
  <c r="BE159"/>
  <c r="BE166"/>
  <c r="BE171"/>
  <c r="BE177"/>
  <c r="BE180"/>
  <c r="BE181"/>
  <c r="BE206"/>
  <c r="BE137"/>
  <c r="BE144"/>
  <c r="BE151"/>
  <c r="BE152"/>
  <c r="BE169"/>
  <c r="BE184"/>
  <c r="BE191"/>
  <c r="BE205"/>
  <c r="BE141"/>
  <c r="BE178"/>
  <c r="BE179"/>
  <c r="BE187"/>
  <c r="E85"/>
  <c r="BE155"/>
  <c r="BE164"/>
  <c r="BE173"/>
  <c r="BE189"/>
  <c r="BE199"/>
  <c r="BE200"/>
  <c i="27" r="BK127"/>
  <c r="J127"/>
  <c r="J101"/>
  <c i="28" r="BE129"/>
  <c r="BE133"/>
  <c r="BE145"/>
  <c r="BE147"/>
  <c r="J123"/>
  <c r="BE137"/>
  <c r="BE139"/>
  <c r="F96"/>
  <c r="E85"/>
  <c r="J120"/>
  <c r="BE131"/>
  <c r="BE135"/>
  <c r="BE141"/>
  <c r="BE143"/>
  <c r="BE149"/>
  <c i="27" r="J96"/>
  <c r="F123"/>
  <c r="BE143"/>
  <c r="BE145"/>
  <c r="BE147"/>
  <c i="26" r="BK126"/>
  <c r="J126"/>
  <c r="J100"/>
  <c r="J128"/>
  <c r="J102"/>
  <c i="27" r="E112"/>
  <c r="BE131"/>
  <c r="BE156"/>
  <c r="BE158"/>
  <c r="J93"/>
  <c r="BE129"/>
  <c r="BE137"/>
  <c r="BE162"/>
  <c r="BE141"/>
  <c r="BE149"/>
  <c r="BE151"/>
  <c r="BE153"/>
  <c r="BE154"/>
  <c r="BE160"/>
  <c r="BE133"/>
  <c r="BE135"/>
  <c r="BE139"/>
  <c i="25" r="BK125"/>
  <c r="J125"/>
  <c r="J100"/>
  <c i="26" r="F123"/>
  <c r="BE129"/>
  <c r="BE131"/>
  <c r="BE141"/>
  <c r="J93"/>
  <c r="E85"/>
  <c r="J96"/>
  <c r="BE133"/>
  <c r="BE135"/>
  <c r="BE137"/>
  <c r="BE139"/>
  <c i="25" r="J93"/>
  <c r="BE129"/>
  <c r="F96"/>
  <c r="BE131"/>
  <c r="E85"/>
  <c i="24" r="J130"/>
  <c r="J101"/>
  <c i="25" r="J96"/>
  <c r="BE132"/>
  <c r="BE133"/>
  <c r="BE134"/>
  <c r="BE127"/>
  <c r="BE130"/>
  <c r="BE128"/>
  <c i="24" r="E85"/>
  <c r="F96"/>
  <c r="J123"/>
  <c r="J126"/>
  <c r="BE131"/>
  <c r="BE132"/>
  <c r="BE134"/>
  <c r="BE135"/>
  <c r="BE136"/>
  <c r="BE143"/>
  <c r="BE153"/>
  <c r="BE154"/>
  <c r="BE155"/>
  <c r="BE160"/>
  <c r="BE162"/>
  <c r="BE165"/>
  <c r="BE169"/>
  <c r="BE172"/>
  <c r="BE182"/>
  <c r="BE185"/>
  <c r="BE188"/>
  <c r="BE200"/>
  <c r="BE202"/>
  <c r="BE137"/>
  <c r="BE141"/>
  <c r="BE142"/>
  <c r="BE144"/>
  <c r="BE147"/>
  <c r="BE150"/>
  <c r="BE152"/>
  <c r="BE159"/>
  <c r="BE167"/>
  <c r="BE186"/>
  <c r="BE187"/>
  <c r="BE190"/>
  <c r="BE195"/>
  <c r="BE197"/>
  <c r="BE201"/>
  <c r="BE203"/>
  <c r="BE209"/>
  <c r="BE161"/>
  <c r="BE163"/>
  <c r="BE173"/>
  <c r="BE176"/>
  <c r="BE177"/>
  <c r="BE192"/>
  <c r="BE133"/>
  <c r="BE138"/>
  <c r="BE139"/>
  <c r="BE145"/>
  <c r="BE148"/>
  <c r="BE149"/>
  <c r="BE151"/>
  <c r="BE156"/>
  <c r="BE158"/>
  <c r="BE168"/>
  <c r="BE178"/>
  <c r="BE180"/>
  <c r="BE184"/>
  <c r="BE194"/>
  <c r="BE207"/>
  <c r="BE212"/>
  <c r="BE214"/>
  <c r="BE164"/>
  <c r="BE166"/>
  <c r="BE174"/>
  <c r="BE189"/>
  <c r="BE199"/>
  <c r="BE204"/>
  <c r="BE205"/>
  <c r="BE206"/>
  <c r="BE211"/>
  <c r="BE213"/>
  <c r="BE140"/>
  <c r="BE146"/>
  <c r="BE157"/>
  <c r="BE170"/>
  <c r="BE175"/>
  <c r="BE179"/>
  <c r="BE183"/>
  <c r="BE193"/>
  <c r="BE196"/>
  <c r="BE208"/>
  <c r="BE210"/>
  <c i="22" r="BK127"/>
  <c r="J127"/>
  <c r="J101"/>
  <c i="23" r="E85"/>
  <c r="F124"/>
  <c r="BE132"/>
  <c r="BE136"/>
  <c r="BE139"/>
  <c r="BE141"/>
  <c r="J121"/>
  <c r="J124"/>
  <c r="BE130"/>
  <c r="BE142"/>
  <c r="BE133"/>
  <c r="BE144"/>
  <c r="BE150"/>
  <c r="BE151"/>
  <c r="BE131"/>
  <c r="BE138"/>
  <c r="BE140"/>
  <c r="BE147"/>
  <c r="BE149"/>
  <c r="BE155"/>
  <c r="BE129"/>
  <c r="BE148"/>
  <c r="BE152"/>
  <c r="BE153"/>
  <c r="BE134"/>
  <c r="BE135"/>
  <c r="BE143"/>
  <c r="BE145"/>
  <c r="BE154"/>
  <c r="BE156"/>
  <c i="22" r="J93"/>
  <c r="E112"/>
  <c r="F123"/>
  <c r="BE139"/>
  <c r="BE132"/>
  <c r="BE140"/>
  <c i="21" r="J129"/>
  <c r="J101"/>
  <c i="22" r="BE131"/>
  <c r="BE145"/>
  <c r="BE129"/>
  <c r="BE133"/>
  <c r="BE134"/>
  <c r="BE135"/>
  <c r="BE136"/>
  <c r="BE137"/>
  <c r="BE138"/>
  <c r="J123"/>
  <c r="BE141"/>
  <c r="BE143"/>
  <c i="21" r="J93"/>
  <c r="BE151"/>
  <c r="BE155"/>
  <c r="BE163"/>
  <c r="BE171"/>
  <c i="20" r="BK126"/>
  <c r="J126"/>
  <c r="J100"/>
  <c i="21" r="E85"/>
  <c r="BE137"/>
  <c r="BE138"/>
  <c r="BE145"/>
  <c r="BE146"/>
  <c r="BE147"/>
  <c r="BE148"/>
  <c r="BE154"/>
  <c r="BE177"/>
  <c i="20" r="J128"/>
  <c r="J102"/>
  <c i="21" r="F96"/>
  <c r="BE131"/>
  <c r="BE132"/>
  <c r="BE133"/>
  <c r="BE134"/>
  <c r="BE135"/>
  <c r="BE136"/>
  <c r="BE156"/>
  <c r="BE157"/>
  <c r="BE165"/>
  <c r="BE166"/>
  <c r="BE178"/>
  <c r="BE179"/>
  <c r="BE180"/>
  <c r="BE185"/>
  <c r="BE144"/>
  <c r="BE181"/>
  <c r="BE184"/>
  <c r="BE140"/>
  <c r="BE141"/>
  <c r="BE142"/>
  <c r="BE143"/>
  <c r="BE149"/>
  <c r="BE153"/>
  <c r="BE158"/>
  <c r="BE159"/>
  <c r="BE160"/>
  <c r="BE164"/>
  <c r="BE170"/>
  <c r="BE176"/>
  <c r="J125"/>
  <c r="BE139"/>
  <c r="BE150"/>
  <c r="BE162"/>
  <c r="BE172"/>
  <c r="BE173"/>
  <c r="BE174"/>
  <c r="BE130"/>
  <c r="BE167"/>
  <c r="BE168"/>
  <c r="BE175"/>
  <c r="BE182"/>
  <c r="BE183"/>
  <c i="20" r="E85"/>
  <c r="BE131"/>
  <c r="BE136"/>
  <c r="J120"/>
  <c r="BE137"/>
  <c r="J96"/>
  <c r="BE135"/>
  <c i="19" r="BK128"/>
  <c r="J128"/>
  <c i="20" r="F123"/>
  <c r="BE143"/>
  <c i="1" r="BA120"/>
  <c i="20" r="BE134"/>
  <c r="BE138"/>
  <c r="BE141"/>
  <c r="BE129"/>
  <c r="BE133"/>
  <c r="BE139"/>
  <c r="BE140"/>
  <c r="BE142"/>
  <c i="19" r="F96"/>
  <c r="J122"/>
  <c r="BE134"/>
  <c r="BE130"/>
  <c r="BE131"/>
  <c r="BE154"/>
  <c r="BE159"/>
  <c i="18" r="J131"/>
  <c r="J102"/>
  <c i="19" r="E85"/>
  <c r="BE138"/>
  <c r="BE139"/>
  <c r="BE142"/>
  <c r="BE145"/>
  <c r="BE150"/>
  <c r="BE162"/>
  <c r="BE167"/>
  <c r="BE168"/>
  <c r="BE140"/>
  <c r="BE141"/>
  <c r="BE149"/>
  <c r="BE161"/>
  <c r="BE165"/>
  <c r="BE166"/>
  <c r="BE169"/>
  <c r="BE174"/>
  <c r="BE176"/>
  <c r="BE177"/>
  <c r="BE133"/>
  <c r="BE143"/>
  <c r="BE152"/>
  <c r="BE155"/>
  <c r="BE164"/>
  <c r="BE170"/>
  <c r="BE179"/>
  <c r="BE182"/>
  <c r="BE183"/>
  <c r="BE185"/>
  <c r="J96"/>
  <c r="BE132"/>
  <c r="BE135"/>
  <c r="BE136"/>
  <c r="BE137"/>
  <c r="BE147"/>
  <c r="BE153"/>
  <c r="BE156"/>
  <c r="BE157"/>
  <c r="BE163"/>
  <c r="BE173"/>
  <c r="BE175"/>
  <c r="BE180"/>
  <c r="BE146"/>
  <c r="BE148"/>
  <c r="BE151"/>
  <c r="BE160"/>
  <c r="BE172"/>
  <c r="BE178"/>
  <c r="BE181"/>
  <c r="BE184"/>
  <c i="18" r="E85"/>
  <c r="F126"/>
  <c r="BE144"/>
  <c r="BE153"/>
  <c r="BE159"/>
  <c i="17" r="J129"/>
  <c r="J102"/>
  <c i="18" r="J93"/>
  <c r="BE167"/>
  <c r="J126"/>
  <c r="BE132"/>
  <c r="BE146"/>
  <c r="BE150"/>
  <c r="BE161"/>
  <c r="BE138"/>
  <c r="BE148"/>
  <c r="BE155"/>
  <c r="BE140"/>
  <c r="BE142"/>
  <c r="BE157"/>
  <c i="16" r="J130"/>
  <c r="J102"/>
  <c i="17" r="BE144"/>
  <c r="BE152"/>
  <c r="BE158"/>
  <c r="J93"/>
  <c r="F124"/>
  <c r="BE135"/>
  <c r="BE140"/>
  <c r="BE146"/>
  <c r="BE161"/>
  <c r="J124"/>
  <c r="BE150"/>
  <c r="BE160"/>
  <c r="E113"/>
  <c r="BE148"/>
  <c r="BE159"/>
  <c r="BE154"/>
  <c r="BE156"/>
  <c r="BE130"/>
  <c r="BE142"/>
  <c r="BE163"/>
  <c i="16" r="E85"/>
  <c r="BE165"/>
  <c r="BE166"/>
  <c r="BE171"/>
  <c r="BE175"/>
  <c r="BE177"/>
  <c r="BE181"/>
  <c r="BE131"/>
  <c r="BE137"/>
  <c r="BE139"/>
  <c r="BE170"/>
  <c i="15" r="J135"/>
  <c r="J102"/>
  <c i="16" r="J96"/>
  <c r="F125"/>
  <c r="J93"/>
  <c r="BE161"/>
  <c r="BE160"/>
  <c r="BE141"/>
  <c r="BE179"/>
  <c r="BE144"/>
  <c r="BE150"/>
  <c r="BE154"/>
  <c r="BE159"/>
  <c i="15" r="E85"/>
  <c r="F130"/>
  <c r="BE140"/>
  <c r="BE148"/>
  <c r="BE200"/>
  <c r="BE288"/>
  <c r="BE401"/>
  <c r="BE434"/>
  <c r="BE437"/>
  <c r="BE441"/>
  <c r="BE447"/>
  <c r="BE474"/>
  <c r="BE477"/>
  <c r="BE499"/>
  <c r="BE505"/>
  <c r="BE533"/>
  <c r="BE539"/>
  <c r="BE542"/>
  <c r="BE546"/>
  <c r="BE551"/>
  <c r="BE556"/>
  <c i="14" r="BK147"/>
  <c r="J147"/>
  <c r="J101"/>
  <c r="BK652"/>
  <c r="J652"/>
  <c r="J117"/>
  <c i="15" r="J96"/>
  <c r="BE136"/>
  <c r="BE160"/>
  <c r="BE164"/>
  <c r="BE168"/>
  <c r="BE258"/>
  <c r="BE277"/>
  <c r="BE293"/>
  <c r="BE305"/>
  <c r="BE324"/>
  <c r="BE353"/>
  <c r="BE372"/>
  <c r="J127"/>
  <c r="BE260"/>
  <c r="BE318"/>
  <c r="BE377"/>
  <c r="BE393"/>
  <c r="BE530"/>
  <c r="BE144"/>
  <c r="BE188"/>
  <c r="BE192"/>
  <c r="BE196"/>
  <c r="BE268"/>
  <c r="BE334"/>
  <c r="BE368"/>
  <c r="BE397"/>
  <c r="BE412"/>
  <c r="BE431"/>
  <c r="BE466"/>
  <c r="BE481"/>
  <c i="14" r="BK562"/>
  <c r="J562"/>
  <c r="J110"/>
  <c i="15" r="BE342"/>
  <c r="BE491"/>
  <c r="BE495"/>
  <c r="BE518"/>
  <c r="BE176"/>
  <c r="BE212"/>
  <c r="BE216"/>
  <c r="BE281"/>
  <c r="BE300"/>
  <c r="BE406"/>
  <c r="BE450"/>
  <c r="BE455"/>
  <c r="BE459"/>
  <c r="BE462"/>
  <c r="BE486"/>
  <c r="BE152"/>
  <c r="BE172"/>
  <c r="BE180"/>
  <c r="BE184"/>
  <c r="BE273"/>
  <c r="BE313"/>
  <c r="BE329"/>
  <c r="BE348"/>
  <c r="BE357"/>
  <c r="BE460"/>
  <c r="BE471"/>
  <c r="BE500"/>
  <c r="BE504"/>
  <c r="BE526"/>
  <c r="BE535"/>
  <c r="BE156"/>
  <c r="BE204"/>
  <c r="BE208"/>
  <c r="BE419"/>
  <c r="BE509"/>
  <c r="BE513"/>
  <c r="BE523"/>
  <c i="14" r="E132"/>
  <c r="BE159"/>
  <c r="BE183"/>
  <c r="BE196"/>
  <c r="BE198"/>
  <c r="BE201"/>
  <c r="BE230"/>
  <c r="BE240"/>
  <c r="BE264"/>
  <c r="BE281"/>
  <c r="BE362"/>
  <c i="13" r="J131"/>
  <c r="J102"/>
  <c i="14" r="F143"/>
  <c r="BE155"/>
  <c r="BE191"/>
  <c r="BE194"/>
  <c r="BE254"/>
  <c r="BE299"/>
  <c r="BE373"/>
  <c r="BE378"/>
  <c r="BE384"/>
  <c r="BE398"/>
  <c r="BE428"/>
  <c r="BE464"/>
  <c r="BE492"/>
  <c r="BE535"/>
  <c r="BE543"/>
  <c r="BE578"/>
  <c r="BE613"/>
  <c r="BE635"/>
  <c r="BE641"/>
  <c r="BE644"/>
  <c r="BE654"/>
  <c r="BE659"/>
  <c r="BE662"/>
  <c r="BE664"/>
  <c r="BE672"/>
  <c r="BE679"/>
  <c r="BE680"/>
  <c r="BE684"/>
  <c r="BE701"/>
  <c r="BE707"/>
  <c r="BE714"/>
  <c r="BE724"/>
  <c r="BE727"/>
  <c r="J96"/>
  <c r="BE220"/>
  <c r="BE225"/>
  <c r="BE235"/>
  <c r="BE354"/>
  <c r="BE369"/>
  <c r="BE390"/>
  <c r="BE401"/>
  <c r="BE411"/>
  <c r="BE455"/>
  <c r="BE475"/>
  <c r="BE501"/>
  <c r="BE550"/>
  <c r="BE560"/>
  <c r="BE564"/>
  <c r="BE573"/>
  <c r="BE582"/>
  <c r="BE601"/>
  <c r="BE639"/>
  <c r="BE660"/>
  <c r="BE666"/>
  <c r="BE668"/>
  <c r="BE674"/>
  <c r="BE676"/>
  <c r="BE689"/>
  <c r="BE691"/>
  <c r="BE699"/>
  <c r="BE700"/>
  <c r="BE702"/>
  <c r="BE704"/>
  <c r="BE706"/>
  <c r="BE719"/>
  <c r="BE721"/>
  <c r="BE725"/>
  <c r="BE729"/>
  <c r="BE149"/>
  <c r="BE173"/>
  <c r="BE213"/>
  <c r="BE249"/>
  <c r="BE268"/>
  <c r="BE285"/>
  <c r="BE289"/>
  <c r="BE343"/>
  <c r="BE382"/>
  <c r="BE388"/>
  <c r="BE395"/>
  <c r="BE437"/>
  <c r="BE442"/>
  <c r="BE447"/>
  <c r="BE467"/>
  <c r="BE481"/>
  <c r="BE517"/>
  <c r="BE544"/>
  <c r="BE546"/>
  <c r="BE555"/>
  <c r="BE576"/>
  <c r="BE580"/>
  <c r="BE592"/>
  <c r="BE610"/>
  <c r="BE614"/>
  <c r="BE637"/>
  <c r="BE648"/>
  <c r="BE657"/>
  <c r="BE670"/>
  <c r="BE675"/>
  <c r="BE678"/>
  <c r="BE683"/>
  <c r="BE687"/>
  <c r="BE694"/>
  <c r="BE705"/>
  <c r="BE713"/>
  <c r="BE161"/>
  <c r="BE167"/>
  <c r="BE208"/>
  <c r="BE245"/>
  <c r="BE258"/>
  <c r="BE274"/>
  <c r="BE294"/>
  <c r="BE358"/>
  <c r="BE403"/>
  <c r="BE444"/>
  <c r="BE462"/>
  <c r="BE470"/>
  <c r="BE477"/>
  <c r="BE479"/>
  <c r="BE483"/>
  <c r="BE533"/>
  <c r="BE537"/>
  <c r="BE542"/>
  <c r="BE570"/>
  <c r="BE589"/>
  <c r="BE595"/>
  <c r="BE604"/>
  <c r="BE608"/>
  <c r="BE634"/>
  <c r="BE658"/>
  <c r="BE663"/>
  <c r="BE665"/>
  <c r="BE667"/>
  <c r="BE671"/>
  <c r="BE677"/>
  <c r="BE681"/>
  <c r="BE685"/>
  <c r="BE688"/>
  <c r="BE692"/>
  <c r="BE696"/>
  <c r="BE698"/>
  <c r="BE703"/>
  <c r="BE708"/>
  <c r="BE710"/>
  <c r="J93"/>
  <c r="BE179"/>
  <c r="BE187"/>
  <c r="BE271"/>
  <c r="BE283"/>
  <c r="BE311"/>
  <c r="BE322"/>
  <c r="BE345"/>
  <c r="BE350"/>
  <c r="BE380"/>
  <c r="BE405"/>
  <c r="BE412"/>
  <c r="BE435"/>
  <c r="BE440"/>
  <c r="BE449"/>
  <c r="BE457"/>
  <c r="BE463"/>
  <c r="BE472"/>
  <c r="BE567"/>
  <c r="BE585"/>
  <c r="BE599"/>
  <c r="BE646"/>
  <c r="BE650"/>
  <c r="BE655"/>
  <c r="BE661"/>
  <c r="BE669"/>
  <c r="BE673"/>
  <c r="BE682"/>
  <c r="BE690"/>
  <c r="BE693"/>
  <c r="BE695"/>
  <c r="BE697"/>
  <c r="BE709"/>
  <c r="BE712"/>
  <c r="BE715"/>
  <c r="BE716"/>
  <c r="BE717"/>
  <c r="BE718"/>
  <c r="BE720"/>
  <c r="BE723"/>
  <c r="BE726"/>
  <c r="BE728"/>
  <c i="12" r="J135"/>
  <c r="J102"/>
  <c i="13" r="BE152"/>
  <c r="BE170"/>
  <c r="BE172"/>
  <c r="BE184"/>
  <c r="BE140"/>
  <c r="BE142"/>
  <c r="BE144"/>
  <c r="BE200"/>
  <c r="E115"/>
  <c r="BE132"/>
  <c r="BE134"/>
  <c r="BE148"/>
  <c r="BE186"/>
  <c r="BE195"/>
  <c r="J126"/>
  <c r="BE136"/>
  <c r="BE209"/>
  <c r="BE165"/>
  <c r="BE181"/>
  <c r="BE188"/>
  <c r="BE191"/>
  <c r="J93"/>
  <c r="BE154"/>
  <c r="BE161"/>
  <c r="BE176"/>
  <c r="BE204"/>
  <c r="F126"/>
  <c r="BE185"/>
  <c r="BE138"/>
  <c i="11" r="BK136"/>
  <c i="12" r="E85"/>
  <c r="F96"/>
  <c r="J127"/>
  <c r="BE366"/>
  <c r="BE372"/>
  <c r="BE474"/>
  <c r="BE509"/>
  <c r="BE555"/>
  <c r="BE718"/>
  <c r="BE723"/>
  <c r="BE729"/>
  <c r="BE210"/>
  <c r="BE230"/>
  <c r="BE400"/>
  <c r="BE443"/>
  <c r="BE450"/>
  <c r="BE587"/>
  <c r="BE605"/>
  <c r="BE609"/>
  <c r="BE614"/>
  <c r="BE641"/>
  <c r="BE659"/>
  <c i="11" r="BK1004"/>
  <c r="J1004"/>
  <c r="J110"/>
  <c i="12" r="BE419"/>
  <c r="BE455"/>
  <c r="BE569"/>
  <c r="BE680"/>
  <c r="BE709"/>
  <c r="BE150"/>
  <c r="BE175"/>
  <c r="BE182"/>
  <c r="BE194"/>
  <c r="BE198"/>
  <c r="BE340"/>
  <c r="BE349"/>
  <c r="BE354"/>
  <c r="BE387"/>
  <c r="BE631"/>
  <c r="BE651"/>
  <c r="BE136"/>
  <c r="BE336"/>
  <c r="BE377"/>
  <c r="BE382"/>
  <c r="BE457"/>
  <c r="BE522"/>
  <c r="BE620"/>
  <c r="BE630"/>
  <c r="BE663"/>
  <c r="J96"/>
  <c r="BE143"/>
  <c r="BE214"/>
  <c r="BE226"/>
  <c r="BE332"/>
  <c r="BE394"/>
  <c r="BE411"/>
  <c r="BE533"/>
  <c r="BE550"/>
  <c r="BE657"/>
  <c r="BE667"/>
  <c r="BE682"/>
  <c r="BE713"/>
  <c r="BE157"/>
  <c r="BE162"/>
  <c r="BE168"/>
  <c r="BE189"/>
  <c r="BE218"/>
  <c r="BE222"/>
  <c r="BE323"/>
  <c r="BE406"/>
  <c r="BE431"/>
  <c r="BE435"/>
  <c r="BE518"/>
  <c r="BE561"/>
  <c r="BE613"/>
  <c r="BE655"/>
  <c r="BE661"/>
  <c r="BE202"/>
  <c r="BE206"/>
  <c r="BE234"/>
  <c r="BE312"/>
  <c r="BE361"/>
  <c r="BE427"/>
  <c r="BE446"/>
  <c r="BE513"/>
  <c r="BE527"/>
  <c r="BE565"/>
  <c r="BE619"/>
  <c r="BE653"/>
  <c r="BE671"/>
  <c i="10" r="J129"/>
  <c r="J101"/>
  <c i="11" r="J96"/>
  <c r="BE233"/>
  <c r="BE245"/>
  <c r="BE277"/>
  <c r="BE289"/>
  <c r="BE293"/>
  <c r="BE473"/>
  <c r="BE479"/>
  <c r="BE523"/>
  <c r="BE532"/>
  <c r="BE537"/>
  <c r="BE546"/>
  <c r="BE606"/>
  <c r="BE626"/>
  <c r="BE726"/>
  <c r="BE731"/>
  <c r="BE862"/>
  <c r="BE865"/>
  <c r="BE874"/>
  <c r="BE875"/>
  <c r="BE885"/>
  <c r="BE951"/>
  <c r="BE982"/>
  <c r="BE991"/>
  <c r="BE996"/>
  <c r="BE1002"/>
  <c r="BE1006"/>
  <c r="BE1008"/>
  <c r="BE216"/>
  <c r="BE237"/>
  <c r="BE241"/>
  <c r="BE515"/>
  <c r="BE614"/>
  <c r="BE717"/>
  <c r="BE823"/>
  <c r="BE870"/>
  <c r="BE876"/>
  <c r="BE894"/>
  <c r="BE903"/>
  <c r="BE930"/>
  <c r="BE987"/>
  <c r="F132"/>
  <c r="BE172"/>
  <c r="BE188"/>
  <c r="BE265"/>
  <c r="BE269"/>
  <c r="BE273"/>
  <c r="BE491"/>
  <c r="BE593"/>
  <c r="BE767"/>
  <c r="BE781"/>
  <c r="BE799"/>
  <c r="BE827"/>
  <c r="E85"/>
  <c r="J129"/>
  <c r="BE145"/>
  <c r="BE152"/>
  <c r="BE199"/>
  <c r="BE432"/>
  <c r="BE450"/>
  <c r="BE483"/>
  <c r="BE559"/>
  <c r="BE581"/>
  <c r="BE587"/>
  <c r="BE656"/>
  <c r="BE712"/>
  <c r="BE773"/>
  <c r="BE176"/>
  <c r="BE180"/>
  <c r="BE208"/>
  <c r="BE487"/>
  <c r="BE617"/>
  <c r="BE630"/>
  <c r="BE642"/>
  <c r="BE649"/>
  <c r="BE735"/>
  <c r="BE777"/>
  <c r="BE843"/>
  <c r="BE856"/>
  <c r="BE864"/>
  <c r="BE978"/>
  <c r="BE165"/>
  <c r="BE261"/>
  <c r="BE285"/>
  <c r="BE564"/>
  <c r="BE569"/>
  <c r="BE654"/>
  <c r="BE721"/>
  <c r="BE831"/>
  <c r="BE833"/>
  <c r="BE158"/>
  <c r="BE204"/>
  <c r="BE212"/>
  <c r="BE229"/>
  <c r="BE249"/>
  <c r="BE253"/>
  <c r="BE257"/>
  <c r="BE281"/>
  <c r="BE551"/>
  <c r="BE574"/>
  <c r="BE598"/>
  <c r="BE634"/>
  <c r="BE854"/>
  <c r="BE859"/>
  <c r="BE861"/>
  <c r="BE912"/>
  <c r="BE939"/>
  <c r="BE948"/>
  <c r="BE138"/>
  <c r="BE184"/>
  <c r="BE194"/>
  <c r="BE501"/>
  <c r="BE505"/>
  <c r="BE519"/>
  <c r="BE645"/>
  <c r="BE673"/>
  <c r="BE708"/>
  <c r="BE743"/>
  <c r="BE762"/>
  <c r="BE820"/>
  <c r="BE844"/>
  <c r="BE921"/>
  <c i="10" r="J125"/>
  <c r="BE131"/>
  <c r="BE148"/>
  <c r="BE149"/>
  <c r="BE156"/>
  <c r="BE157"/>
  <c r="BE158"/>
  <c r="BE160"/>
  <c r="BE177"/>
  <c r="BE151"/>
  <c r="BE152"/>
  <c r="BE164"/>
  <c r="BE172"/>
  <c r="F96"/>
  <c r="BE135"/>
  <c r="BE136"/>
  <c r="BE137"/>
  <c r="BE144"/>
  <c r="BE153"/>
  <c r="BE171"/>
  <c i="9" r="BK129"/>
  <c r="J129"/>
  <c r="J101"/>
  <c i="10" r="E114"/>
  <c r="BE130"/>
  <c r="BE140"/>
  <c r="BE142"/>
  <c r="BE143"/>
  <c r="BE146"/>
  <c r="BE162"/>
  <c r="BE168"/>
  <c r="BE147"/>
  <c r="BE150"/>
  <c r="BE170"/>
  <c r="BE173"/>
  <c r="BE174"/>
  <c r="BE132"/>
  <c r="BE138"/>
  <c r="BE139"/>
  <c r="BE161"/>
  <c r="BE165"/>
  <c r="J93"/>
  <c r="BE163"/>
  <c r="BE166"/>
  <c r="BE133"/>
  <c r="BE134"/>
  <c r="BE145"/>
  <c r="BE154"/>
  <c r="BE159"/>
  <c r="BE169"/>
  <c r="BE175"/>
  <c r="BE176"/>
  <c i="9" r="F125"/>
  <c r="BE170"/>
  <c r="BE181"/>
  <c r="E85"/>
  <c r="BE154"/>
  <c r="BE161"/>
  <c r="BE175"/>
  <c r="BE179"/>
  <c r="BE131"/>
  <c r="BE137"/>
  <c r="BE150"/>
  <c r="BE166"/>
  <c r="BE174"/>
  <c r="BE185"/>
  <c i="8" r="BK129"/>
  <c r="J129"/>
  <c r="J101"/>
  <c i="9" r="BE144"/>
  <c i="1" r="BA105"/>
  <c i="9" r="J93"/>
  <c r="J125"/>
  <c r="BE160"/>
  <c r="BE167"/>
  <c r="BE169"/>
  <c r="BE183"/>
  <c r="BE139"/>
  <c r="BE141"/>
  <c r="BE162"/>
  <c i="1" r="BD105"/>
  <c i="8" r="J93"/>
  <c r="E114"/>
  <c r="F125"/>
  <c r="BE140"/>
  <c r="BE145"/>
  <c r="BE160"/>
  <c r="BE135"/>
  <c r="BE150"/>
  <c r="BE154"/>
  <c r="BE157"/>
  <c r="BE167"/>
  <c r="BE163"/>
  <c i="7" r="BK132"/>
  <c r="J132"/>
  <c r="J101"/>
  <c i="8" r="J96"/>
  <c r="BE131"/>
  <c r="BE169"/>
  <c i="7" r="J96"/>
  <c r="F128"/>
  <c r="BE146"/>
  <c r="BE302"/>
  <c r="BE443"/>
  <c r="BE448"/>
  <c r="BE516"/>
  <c r="BE531"/>
  <c r="BE553"/>
  <c i="6" r="BK299"/>
  <c r="J299"/>
  <c r="J108"/>
  <c i="7" r="E117"/>
  <c r="BE238"/>
  <c r="BE313"/>
  <c r="BE338"/>
  <c r="BE398"/>
  <c r="BE134"/>
  <c r="BE166"/>
  <c r="BE174"/>
  <c r="BE182"/>
  <c r="BE234"/>
  <c r="BE326"/>
  <c r="BE387"/>
  <c r="BE415"/>
  <c r="BE419"/>
  <c r="BE467"/>
  <c r="BE494"/>
  <c r="BE499"/>
  <c r="BE514"/>
  <c r="BE518"/>
  <c r="BE544"/>
  <c r="BE547"/>
  <c r="J93"/>
  <c r="BE214"/>
  <c r="BE309"/>
  <c r="BE317"/>
  <c r="BE485"/>
  <c r="BE524"/>
  <c r="BE540"/>
  <c r="BE541"/>
  <c r="BE549"/>
  <c r="BE186"/>
  <c r="BE190"/>
  <c r="BE194"/>
  <c r="BE198"/>
  <c r="BE202"/>
  <c r="BE206"/>
  <c r="BE218"/>
  <c r="BE297"/>
  <c r="BE331"/>
  <c r="BE358"/>
  <c r="BE365"/>
  <c r="BE377"/>
  <c r="BE475"/>
  <c r="BE487"/>
  <c r="BE529"/>
  <c r="BE536"/>
  <c r="BE158"/>
  <c r="BE162"/>
  <c r="BE170"/>
  <c r="BE178"/>
  <c r="BE370"/>
  <c r="BE436"/>
  <c r="BE483"/>
  <c r="BE503"/>
  <c r="BE522"/>
  <c i="6" r="BK143"/>
  <c r="J143"/>
  <c r="J101"/>
  <c i="7" r="BE150"/>
  <c r="BE222"/>
  <c r="BE226"/>
  <c r="BE230"/>
  <c r="BE403"/>
  <c r="BE423"/>
  <c r="BE463"/>
  <c r="BE472"/>
  <c r="BE478"/>
  <c r="BE490"/>
  <c r="BE507"/>
  <c r="BE511"/>
  <c r="BE517"/>
  <c r="BE520"/>
  <c r="BE528"/>
  <c r="BE537"/>
  <c r="BE543"/>
  <c r="BE138"/>
  <c r="BE142"/>
  <c r="BE154"/>
  <c r="BE210"/>
  <c r="BE343"/>
  <c r="BE353"/>
  <c r="BE393"/>
  <c r="BE439"/>
  <c r="BE450"/>
  <c r="BE526"/>
  <c r="BE533"/>
  <c r="BE535"/>
  <c r="BE538"/>
  <c r="BE546"/>
  <c r="BE550"/>
  <c i="5" r="J134"/>
  <c r="J102"/>
  <c i="6" r="BE190"/>
  <c r="BE269"/>
  <c r="BE277"/>
  <c r="BE307"/>
  <c r="BE325"/>
  <c r="BE326"/>
  <c r="BE327"/>
  <c r="BE328"/>
  <c r="BE336"/>
  <c r="BE355"/>
  <c r="BE356"/>
  <c r="BE357"/>
  <c r="BE367"/>
  <c r="BE378"/>
  <c r="BE391"/>
  <c r="F96"/>
  <c r="BE260"/>
  <c r="BE298"/>
  <c r="BE311"/>
  <c r="BE321"/>
  <c r="BE324"/>
  <c r="BE334"/>
  <c r="BE346"/>
  <c r="BE364"/>
  <c r="BE369"/>
  <c r="BE371"/>
  <c r="BE386"/>
  <c r="BE387"/>
  <c r="BE388"/>
  <c r="BE389"/>
  <c r="BE394"/>
  <c r="BE398"/>
  <c r="BE408"/>
  <c r="E85"/>
  <c r="BE157"/>
  <c r="BE165"/>
  <c r="BE195"/>
  <c r="BE246"/>
  <c r="BE251"/>
  <c r="BE285"/>
  <c r="BE317"/>
  <c r="BE331"/>
  <c r="BE338"/>
  <c r="BE342"/>
  <c r="BE344"/>
  <c r="BE347"/>
  <c r="BE358"/>
  <c r="BE363"/>
  <c r="BE365"/>
  <c r="BE379"/>
  <c r="BE381"/>
  <c r="BE392"/>
  <c r="BE402"/>
  <c r="BE403"/>
  <c r="BE404"/>
  <c r="BE405"/>
  <c r="BE406"/>
  <c r="J139"/>
  <c r="BE202"/>
  <c r="BE209"/>
  <c r="BE219"/>
  <c r="BE224"/>
  <c r="BE229"/>
  <c r="BE234"/>
  <c r="BE291"/>
  <c r="BE304"/>
  <c r="BE337"/>
  <c r="BE359"/>
  <c r="BE373"/>
  <c r="BE377"/>
  <c r="BE395"/>
  <c r="BE396"/>
  <c r="BE399"/>
  <c r="J136"/>
  <c r="BE149"/>
  <c r="BE289"/>
  <c r="BE301"/>
  <c r="BE320"/>
  <c r="BE322"/>
  <c r="BE329"/>
  <c r="BE330"/>
  <c r="BE332"/>
  <c r="BE335"/>
  <c r="BE340"/>
  <c r="BE343"/>
  <c r="BE349"/>
  <c r="BE350"/>
  <c r="BE351"/>
  <c r="BE352"/>
  <c r="BE360"/>
  <c r="BE366"/>
  <c r="BE374"/>
  <c r="BE145"/>
  <c r="BE264"/>
  <c r="BE295"/>
  <c r="BE341"/>
  <c r="BE361"/>
  <c r="BE362"/>
  <c r="BE390"/>
  <c r="BE393"/>
  <c r="BE400"/>
  <c r="BE409"/>
  <c r="BE153"/>
  <c r="BE186"/>
  <c r="BE214"/>
  <c r="BE239"/>
  <c r="BE256"/>
  <c r="BE314"/>
  <c r="BE323"/>
  <c r="BE333"/>
  <c r="BE345"/>
  <c r="BE348"/>
  <c r="BE368"/>
  <c r="BE370"/>
  <c r="BE372"/>
  <c r="BE383"/>
  <c r="BE401"/>
  <c r="BE410"/>
  <c r="BE161"/>
  <c r="BE169"/>
  <c r="BE173"/>
  <c r="BE273"/>
  <c r="BE282"/>
  <c r="BE287"/>
  <c r="BE292"/>
  <c r="BE309"/>
  <c r="BE339"/>
  <c r="BE353"/>
  <c r="BE375"/>
  <c r="BE376"/>
  <c r="BE380"/>
  <c r="BE382"/>
  <c r="BE384"/>
  <c r="BE385"/>
  <c i="5" r="E118"/>
  <c r="BE187"/>
  <c r="BE208"/>
  <c r="BE228"/>
  <c r="BE356"/>
  <c r="BE413"/>
  <c r="BE423"/>
  <c r="BE432"/>
  <c r="BE463"/>
  <c r="BE499"/>
  <c r="BE500"/>
  <c r="BE507"/>
  <c r="BE530"/>
  <c r="BE553"/>
  <c r="F129"/>
  <c r="BE155"/>
  <c r="BE162"/>
  <c r="BE181"/>
  <c r="BE212"/>
  <c r="BE220"/>
  <c r="BE236"/>
  <c r="BE298"/>
  <c r="BE312"/>
  <c r="BE324"/>
  <c r="BE329"/>
  <c r="BE334"/>
  <c r="BE368"/>
  <c r="BE407"/>
  <c r="BE409"/>
  <c r="BE467"/>
  <c r="BE472"/>
  <c r="BE477"/>
  <c r="BE515"/>
  <c r="BE564"/>
  <c r="J96"/>
  <c r="BE286"/>
  <c r="BE319"/>
  <c r="BE341"/>
  <c r="BE378"/>
  <c r="BE386"/>
  <c r="BE204"/>
  <c r="BE216"/>
  <c r="BE232"/>
  <c r="BE240"/>
  <c r="BE346"/>
  <c r="BE351"/>
  <c r="BE382"/>
  <c r="BE395"/>
  <c r="BE459"/>
  <c r="BE504"/>
  <c r="BE526"/>
  <c r="BE493"/>
  <c r="BE519"/>
  <c r="BE520"/>
  <c r="BE534"/>
  <c r="BE548"/>
  <c r="BE558"/>
  <c r="BE143"/>
  <c r="BE167"/>
  <c r="BE248"/>
  <c r="BE282"/>
  <c r="BE290"/>
  <c r="BE419"/>
  <c r="BE441"/>
  <c r="BE448"/>
  <c r="BE494"/>
  <c r="BE495"/>
  <c i="4" r="J134"/>
  <c r="J102"/>
  <c i="5" r="J93"/>
  <c r="BE149"/>
  <c r="BE175"/>
  <c r="BE194"/>
  <c r="BE199"/>
  <c r="BE294"/>
  <c r="BE398"/>
  <c r="BE453"/>
  <c r="BE492"/>
  <c r="BE521"/>
  <c r="BE544"/>
  <c r="BE135"/>
  <c r="BE224"/>
  <c r="BE244"/>
  <c r="BE307"/>
  <c r="BE402"/>
  <c r="BE428"/>
  <c r="BE436"/>
  <c r="BE481"/>
  <c r="BE485"/>
  <c r="BE487"/>
  <c r="BE491"/>
  <c r="BE511"/>
  <c r="BE513"/>
  <c r="BE517"/>
  <c r="BE536"/>
  <c i="3" r="J134"/>
  <c r="J102"/>
  <c i="4" r="J126"/>
  <c r="BE216"/>
  <c r="BE410"/>
  <c r="BE485"/>
  <c r="BE488"/>
  <c r="BE572"/>
  <c r="BE628"/>
  <c r="BE647"/>
  <c r="BE654"/>
  <c r="BE676"/>
  <c r="BE684"/>
  <c r="BE717"/>
  <c r="BE778"/>
  <c r="BE805"/>
  <c r="BE809"/>
  <c r="BE814"/>
  <c r="BE818"/>
  <c r="BE823"/>
  <c r="BE829"/>
  <c r="E118"/>
  <c r="BE257"/>
  <c r="BE261"/>
  <c r="BE477"/>
  <c r="BE602"/>
  <c r="BE689"/>
  <c r="BE708"/>
  <c r="BE719"/>
  <c r="BE720"/>
  <c r="BE729"/>
  <c r="BE730"/>
  <c r="BE761"/>
  <c r="BE762"/>
  <c r="BE771"/>
  <c r="F96"/>
  <c r="BE391"/>
  <c r="BE405"/>
  <c r="BE423"/>
  <c r="BE435"/>
  <c r="BE450"/>
  <c r="BE461"/>
  <c r="BE693"/>
  <c r="BE718"/>
  <c r="BE756"/>
  <c r="BE757"/>
  <c r="BE775"/>
  <c r="BE169"/>
  <c r="BE173"/>
  <c r="BE185"/>
  <c r="BE191"/>
  <c r="BE196"/>
  <c r="BE212"/>
  <c r="BE224"/>
  <c r="BE228"/>
  <c r="BE253"/>
  <c r="BE378"/>
  <c r="BE418"/>
  <c r="BE440"/>
  <c r="BE473"/>
  <c r="BE516"/>
  <c r="BE664"/>
  <c r="BE665"/>
  <c r="BE666"/>
  <c r="BE669"/>
  <c r="BE751"/>
  <c r="BE758"/>
  <c r="BE767"/>
  <c r="BE155"/>
  <c r="BE177"/>
  <c r="BE181"/>
  <c r="BE201"/>
  <c r="BE249"/>
  <c r="BE355"/>
  <c r="BE430"/>
  <c r="BE492"/>
  <c r="BE606"/>
  <c r="BE610"/>
  <c r="BE671"/>
  <c r="BE675"/>
  <c r="BE711"/>
  <c r="BE724"/>
  <c r="BE726"/>
  <c r="BE135"/>
  <c r="BE220"/>
  <c r="BE232"/>
  <c r="BE236"/>
  <c r="BE396"/>
  <c r="BE445"/>
  <c r="BE555"/>
  <c r="BE650"/>
  <c r="BE678"/>
  <c r="BE682"/>
  <c r="BE709"/>
  <c r="BE723"/>
  <c r="BE734"/>
  <c r="BE738"/>
  <c r="BE749"/>
  <c r="J96"/>
  <c r="BE142"/>
  <c r="BE149"/>
  <c r="BE162"/>
  <c r="BE265"/>
  <c r="BE458"/>
  <c r="BE560"/>
  <c r="BE698"/>
  <c r="BE700"/>
  <c r="BE712"/>
  <c r="BE714"/>
  <c r="BE715"/>
  <c r="BE722"/>
  <c r="BE754"/>
  <c r="BE359"/>
  <c r="BE382"/>
  <c r="BE469"/>
  <c r="BE497"/>
  <c r="BE499"/>
  <c r="BE551"/>
  <c r="BE564"/>
  <c r="BE591"/>
  <c r="BE596"/>
  <c r="BE667"/>
  <c r="BE668"/>
  <c r="BE670"/>
  <c r="BE706"/>
  <c r="BE727"/>
  <c r="BE760"/>
  <c i="3" r="J93"/>
  <c r="E118"/>
  <c r="BE168"/>
  <c r="BE189"/>
  <c r="BE204"/>
  <c r="BE286"/>
  <c r="BE291"/>
  <c r="BE303"/>
  <c r="BE310"/>
  <c r="BE346"/>
  <c r="BE353"/>
  <c r="BE431"/>
  <c r="BE441"/>
  <c r="BE453"/>
  <c r="BE490"/>
  <c r="J129"/>
  <c r="BE249"/>
  <c r="BE255"/>
  <c r="BE372"/>
  <c r="BE376"/>
  <c r="BE381"/>
  <c r="BE383"/>
  <c r="BE435"/>
  <c r="BE450"/>
  <c r="BE465"/>
  <c r="BE472"/>
  <c r="BE474"/>
  <c r="BE479"/>
  <c r="BE481"/>
  <c r="BE486"/>
  <c r="BE488"/>
  <c r="BE494"/>
  <c r="BE509"/>
  <c r="BE517"/>
  <c r="BE521"/>
  <c r="BE548"/>
  <c r="F129"/>
  <c r="BE176"/>
  <c r="BE220"/>
  <c r="BE259"/>
  <c r="BE277"/>
  <c r="BE320"/>
  <c r="BE369"/>
  <c r="BE422"/>
  <c r="BE427"/>
  <c r="BE454"/>
  <c r="BE524"/>
  <c r="BE526"/>
  <c r="BE539"/>
  <c r="BE135"/>
  <c r="BE212"/>
  <c r="BE298"/>
  <c r="BE333"/>
  <c r="BE357"/>
  <c r="BE361"/>
  <c r="BE403"/>
  <c r="BE449"/>
  <c r="BE451"/>
  <c r="BE452"/>
  <c r="BE458"/>
  <c r="BE497"/>
  <c r="BE498"/>
  <c r="BE533"/>
  <c r="BE559"/>
  <c r="BE564"/>
  <c r="BE568"/>
  <c r="BE573"/>
  <c r="BE579"/>
  <c i="2" r="BK129"/>
  <c r="J129"/>
  <c r="J101"/>
  <c i="3" r="BE140"/>
  <c r="BE145"/>
  <c r="BE156"/>
  <c r="BE343"/>
  <c r="BE448"/>
  <c r="BE489"/>
  <c r="BE491"/>
  <c r="BE493"/>
  <c r="BE508"/>
  <c r="BE528"/>
  <c r="BE543"/>
  <c r="BE152"/>
  <c r="BE160"/>
  <c r="BE172"/>
  <c r="BE315"/>
  <c r="BE407"/>
  <c r="BE417"/>
  <c r="BE504"/>
  <c r="BE505"/>
  <c r="BE507"/>
  <c r="BE513"/>
  <c r="BE529"/>
  <c r="BE534"/>
  <c r="BE555"/>
  <c r="BE164"/>
  <c r="BE181"/>
  <c r="BE185"/>
  <c r="BE208"/>
  <c r="BE216"/>
  <c r="BE263"/>
  <c r="BE272"/>
  <c r="BE325"/>
  <c r="BE388"/>
  <c r="BE394"/>
  <c r="BE398"/>
  <c r="BE459"/>
  <c r="BE463"/>
  <c r="BE496"/>
  <c r="BE500"/>
  <c r="BE501"/>
  <c r="BE503"/>
  <c r="BE530"/>
  <c r="BE532"/>
  <c i="2" r="BE161"/>
  <c r="F125"/>
  <c r="E85"/>
  <c r="J122"/>
  <c r="BE131"/>
  <c r="BE144"/>
  <c r="BE158"/>
  <c r="BE162"/>
  <c r="BE171"/>
  <c r="J96"/>
  <c r="BE137"/>
  <c r="BE160"/>
  <c r="BE133"/>
  <c r="BE140"/>
  <c r="BE156"/>
  <c r="BE159"/>
  <c r="BE167"/>
  <c r="BE181"/>
  <c r="BE186"/>
  <c r="BE194"/>
  <c r="BE207"/>
  <c r="BE214"/>
  <c r="BE221"/>
  <c r="BE226"/>
  <c r="BE234"/>
  <c r="BE240"/>
  <c r="BE149"/>
  <c r="BE175"/>
  <c r="BE190"/>
  <c r="BE200"/>
  <c r="BE230"/>
  <c r="BE241"/>
  <c r="BE242"/>
  <c r="BE243"/>
  <c i="29" r="J34"/>
  <c i="2" r="J38"/>
  <c i="1" r="AW97"/>
  <c i="4" r="F39"/>
  <c i="1" r="BB99"/>
  <c i="6" r="F39"/>
  <c i="1" r="BB102"/>
  <c i="7" r="F40"/>
  <c i="1" r="BC103"/>
  <c i="11" r="F38"/>
  <c i="1" r="BA108"/>
  <c i="14" r="J38"/>
  <c i="1" r="AW112"/>
  <c i="19" r="F40"/>
  <c i="1" r="BC117"/>
  <c i="22" r="F40"/>
  <c i="1" r="BC123"/>
  <c i="23" r="F40"/>
  <c i="1" r="BC125"/>
  <c i="25" r="F41"/>
  <c i="1" r="BD127"/>
  <c i="25" r="F40"/>
  <c i="1" r="BC127"/>
  <c i="26" r="J38"/>
  <c i="1" r="AW129"/>
  <c i="26" r="F38"/>
  <c i="1" r="BA129"/>
  <c i="28" r="F38"/>
  <c i="1" r="BA131"/>
  <c i="29" r="F40"/>
  <c i="1" r="BC133"/>
  <c i="31" r="J38"/>
  <c i="1" r="AW135"/>
  <c i="32" r="F34"/>
  <c i="1" r="BA136"/>
  <c i="33" r="J34"/>
  <c i="1" r="AW137"/>
  <c i="2" r="F39"/>
  <c i="1" r="BB97"/>
  <c i="3" r="J38"/>
  <c i="1" r="AW98"/>
  <c i="5" r="J38"/>
  <c i="1" r="AW100"/>
  <c i="5" r="F41"/>
  <c i="1" r="BD100"/>
  <c i="7" r="F41"/>
  <c i="1" r="BD103"/>
  <c i="9" r="J38"/>
  <c i="1" r="AW105"/>
  <c i="10" r="F41"/>
  <c i="1" r="BD106"/>
  <c i="11" r="F41"/>
  <c i="1" r="BD108"/>
  <c i="15" r="F40"/>
  <c i="1" r="BC113"/>
  <c i="16" r="F40"/>
  <c i="1" r="BC114"/>
  <c i="16" r="F39"/>
  <c i="1" r="BB114"/>
  <c i="16" r="F38"/>
  <c i="1" r="BA114"/>
  <c i="17" r="F38"/>
  <c i="1" r="BA115"/>
  <c i="17" r="F41"/>
  <c i="1" r="BD115"/>
  <c i="18" r="F40"/>
  <c i="1" r="BC116"/>
  <c i="19" r="F41"/>
  <c i="1" r="BD117"/>
  <c i="21" r="F41"/>
  <c i="1" r="BD121"/>
  <c i="24" r="F40"/>
  <c i="1" r="BC126"/>
  <c i="27" r="F38"/>
  <c i="1" r="BA130"/>
  <c i="29" r="F41"/>
  <c i="1" r="BD133"/>
  <c i="30" r="F40"/>
  <c i="1" r="BC134"/>
  <c r="AS128"/>
  <c i="3" r="F39"/>
  <c i="1" r="BB98"/>
  <c i="4" r="F41"/>
  <c i="1" r="BD99"/>
  <c i="7" r="F38"/>
  <c i="1" r="BA103"/>
  <c i="8" r="F41"/>
  <c i="1" r="BD104"/>
  <c i="10" r="F38"/>
  <c i="1" r="BA106"/>
  <c i="11" r="F40"/>
  <c i="1" r="BC108"/>
  <c i="14" r="F41"/>
  <c i="1" r="BD112"/>
  <c i="19" r="J38"/>
  <c i="1" r="AW117"/>
  <c i="22" r="J38"/>
  <c i="1" r="AW123"/>
  <c i="23" r="F38"/>
  <c i="1" r="BA125"/>
  <c i="24" r="F41"/>
  <c i="1" r="BD126"/>
  <c i="28" r="F39"/>
  <c i="1" r="BB131"/>
  <c i="29" r="F39"/>
  <c i="1" r="BB133"/>
  <c i="30" r="J38"/>
  <c i="1" r="AW134"/>
  <c i="32" r="J34"/>
  <c i="1" r="AW136"/>
  <c i="33" r="F36"/>
  <c i="1" r="BC137"/>
  <c r="AS95"/>
  <c i="3" r="F38"/>
  <c i="1" r="BA98"/>
  <c i="5" r="F39"/>
  <c i="1" r="BB100"/>
  <c i="6" r="F38"/>
  <c i="1" r="BA102"/>
  <c i="12" r="F40"/>
  <c i="1" r="BC109"/>
  <c i="12" r="J38"/>
  <c i="1" r="AW109"/>
  <c i="13" r="J38"/>
  <c i="1" r="AW111"/>
  <c i="13" r="F39"/>
  <c i="1" r="BB111"/>
  <c i="14" r="F40"/>
  <c i="1" r="BC112"/>
  <c i="18" r="F38"/>
  <c i="1" r="BA116"/>
  <c i="20" r="F40"/>
  <c i="1" r="BC120"/>
  <c i="20" r="F39"/>
  <c i="1" r="BB120"/>
  <c i="21" r="F40"/>
  <c i="1" r="BC121"/>
  <c i="22" r="F38"/>
  <c i="1" r="BA123"/>
  <c i="23" r="J38"/>
  <c i="1" r="AW125"/>
  <c i="25" r="F39"/>
  <c i="1" r="BB127"/>
  <c i="25" r="F38"/>
  <c i="1" r="BA127"/>
  <c i="26" r="F41"/>
  <c i="1" r="BD129"/>
  <c i="27" r="F39"/>
  <c i="1" r="BB130"/>
  <c i="28" r="J38"/>
  <c i="1" r="AW131"/>
  <c i="30" r="F38"/>
  <c i="1" r="BA134"/>
  <c i="31" r="F39"/>
  <c i="1" r="BB135"/>
  <c i="33" r="F35"/>
  <c i="1" r="BB137"/>
  <c i="2" r="F38"/>
  <c i="1" r="BA97"/>
  <c i="4" r="J38"/>
  <c i="1" r="AW99"/>
  <c i="6" r="F41"/>
  <c i="1" r="BD102"/>
  <c i="8" r="F40"/>
  <c i="1" r="BC104"/>
  <c i="8" r="J38"/>
  <c i="1" r="AW104"/>
  <c i="9" r="F40"/>
  <c i="1" r="BC105"/>
  <c i="10" r="F40"/>
  <c i="1" r="BC106"/>
  <c i="12" r="F39"/>
  <c i="1" r="BB109"/>
  <c i="13" r="F40"/>
  <c i="1" r="BC111"/>
  <c i="13" r="F38"/>
  <c i="1" r="BA111"/>
  <c i="13" r="F41"/>
  <c i="1" r="BD111"/>
  <c i="14" r="F38"/>
  <c i="1" r="BA112"/>
  <c i="19" r="F38"/>
  <c i="1" r="BA117"/>
  <c i="22" r="F39"/>
  <c i="1" r="BB123"/>
  <c i="23" r="F41"/>
  <c i="1" r="BD125"/>
  <c i="24" r="J38"/>
  <c i="1" r="AW126"/>
  <c i="27" r="F41"/>
  <c i="1" r="BD130"/>
  <c i="28" r="F41"/>
  <c i="1" r="BD131"/>
  <c i="30" r="F39"/>
  <c i="1" r="BB134"/>
  <c i="31" r="F41"/>
  <c i="1" r="BD135"/>
  <c i="2" r="F41"/>
  <c i="1" r="BD97"/>
  <c i="4" r="F38"/>
  <c i="1" r="BA99"/>
  <c i="6" r="F40"/>
  <c i="1" r="BC102"/>
  <c i="7" r="F39"/>
  <c i="1" r="BB103"/>
  <c i="10" r="J38"/>
  <c i="1" r="AW106"/>
  <c i="12" r="F38"/>
  <c i="1" r="BA109"/>
  <c i="12" r="F41"/>
  <c i="1" r="BD109"/>
  <c i="14" r="F39"/>
  <c i="1" r="BB112"/>
  <c i="19" r="F39"/>
  <c i="1" r="BB117"/>
  <c i="21" r="J38"/>
  <c i="1" r="AW121"/>
  <c i="24" r="F38"/>
  <c i="1" r="BA126"/>
  <c i="27" r="J38"/>
  <c i="1" r="AW130"/>
  <c i="30" r="F41"/>
  <c i="1" r="BD134"/>
  <c i="32" r="F36"/>
  <c i="1" r="BC136"/>
  <c i="33" r="F37"/>
  <c i="1" r="BD137"/>
  <c i="2" r="F40"/>
  <c i="1" r="BC97"/>
  <c i="3" r="F40"/>
  <c i="1" r="BC98"/>
  <c i="4" r="F40"/>
  <c i="1" r="BC99"/>
  <c i="6" r="J38"/>
  <c i="1" r="AW102"/>
  <c i="8" r="F39"/>
  <c i="1" r="BB104"/>
  <c i="8" r="F38"/>
  <c i="1" r="BA104"/>
  <c i="9" r="F39"/>
  <c i="1" r="BB105"/>
  <c i="11" r="J38"/>
  <c i="1" r="AW108"/>
  <c i="15" r="F38"/>
  <c i="1" r="BA113"/>
  <c i="15" r="F41"/>
  <c i="1" r="BD113"/>
  <c i="17" r="F39"/>
  <c i="1" r="BB115"/>
  <c i="18" r="F41"/>
  <c i="1" r="BD116"/>
  <c i="18" r="J38"/>
  <c i="1" r="AW116"/>
  <c i="20" r="F41"/>
  <c i="1" r="BD120"/>
  <c i="21" r="F39"/>
  <c i="1" r="BB121"/>
  <c i="22" r="F41"/>
  <c i="1" r="BD123"/>
  <c i="24" r="F39"/>
  <c i="1" r="BB126"/>
  <c i="27" r="F40"/>
  <c i="1" r="BC130"/>
  <c i="29" r="F38"/>
  <c i="1" r="BA133"/>
  <c i="31" r="F38"/>
  <c i="1" r="BA135"/>
  <c i="32" r="F37"/>
  <c i="1" r="BD136"/>
  <c i="33" r="F34"/>
  <c i="1" r="BA137"/>
  <c r="AS122"/>
  <c i="3" r="F41"/>
  <c i="1" r="BD98"/>
  <c i="5" r="F38"/>
  <c i="1" r="BA100"/>
  <c i="5" r="F40"/>
  <c i="1" r="BC100"/>
  <c i="7" r="J38"/>
  <c i="1" r="AW103"/>
  <c i="10" r="F39"/>
  <c i="1" r="BB106"/>
  <c i="11" r="F39"/>
  <c i="1" r="BB108"/>
  <c i="15" r="F39"/>
  <c i="1" r="BB113"/>
  <c i="15" r="J38"/>
  <c i="1" r="AW113"/>
  <c i="16" r="F41"/>
  <c i="1" r="BD114"/>
  <c i="16" r="J38"/>
  <c i="1" r="AW114"/>
  <c i="17" r="J38"/>
  <c i="1" r="AW115"/>
  <c i="17" r="F40"/>
  <c i="1" r="BC115"/>
  <c i="18" r="F39"/>
  <c i="1" r="BB116"/>
  <c i="20" r="J38"/>
  <c i="1" r="AW120"/>
  <c i="19" r="J34"/>
  <c i="21" r="F38"/>
  <c i="1" r="BA121"/>
  <c r="BA119"/>
  <c i="23" r="F39"/>
  <c i="1" r="BB125"/>
  <c i="24" r="J34"/>
  <c i="25" r="J38"/>
  <c i="1" r="AW127"/>
  <c i="26" r="F39"/>
  <c i="1" r="BB129"/>
  <c i="26" r="F40"/>
  <c i="1" r="BC129"/>
  <c i="28" r="F40"/>
  <c i="1" r="BC131"/>
  <c i="29" r="J38"/>
  <c i="1" r="AW133"/>
  <c i="31" r="F40"/>
  <c i="1" r="BC135"/>
  <c i="32" r="F35"/>
  <c i="1" r="BB136"/>
  <c i="14" l="1" r="R562"/>
  <c i="29" r="T131"/>
  <c r="T130"/>
  <c i="15" r="R134"/>
  <c r="R133"/>
  <c i="13" r="P130"/>
  <c r="P129"/>
  <c i="1" r="AU111"/>
  <c i="12" r="BK134"/>
  <c r="J134"/>
  <c r="J101"/>
  <c i="3" r="BK133"/>
  <c r="J133"/>
  <c r="J101"/>
  <c i="19" r="T128"/>
  <c i="16" r="P129"/>
  <c r="P128"/>
  <c i="1" r="AU114"/>
  <c i="14" r="T652"/>
  <c i="23" r="P127"/>
  <c i="1" r="AU125"/>
  <c i="21" r="BK128"/>
  <c r="J128"/>
  <c r="J100"/>
  <c i="6" r="T143"/>
  <c i="10" r="P128"/>
  <c i="1" r="AU106"/>
  <c i="6" r="P143"/>
  <c i="2" r="T129"/>
  <c r="T128"/>
  <c i="29" r="P131"/>
  <c r="P130"/>
  <c i="1" r="AU133"/>
  <c i="15" r="BK134"/>
  <c r="BK133"/>
  <c r="J133"/>
  <c r="J100"/>
  <c i="6" r="P319"/>
  <c i="2" r="P129"/>
  <c r="P128"/>
  <c i="1" r="AU97"/>
  <c i="33" r="T121"/>
  <c r="T120"/>
  <c i="16" r="BK129"/>
  <c r="J129"/>
  <c r="J101"/>
  <c i="14" r="T562"/>
  <c r="T146"/>
  <c i="21" r="R128"/>
  <c i="7" r="T132"/>
  <c r="T131"/>
  <c i="13" r="R130"/>
  <c r="R129"/>
  <c i="3" r="R133"/>
  <c r="R132"/>
  <c i="14" r="P147"/>
  <c i="9" r="R129"/>
  <c r="R128"/>
  <c i="8" r="P129"/>
  <c r="P128"/>
  <c i="1" r="AU104"/>
  <c i="15" r="P134"/>
  <c r="P133"/>
  <c i="1" r="AU113"/>
  <c i="14" r="R652"/>
  <c i="13" r="BK130"/>
  <c r="J130"/>
  <c r="J101"/>
  <c i="11" r="R136"/>
  <c r="R135"/>
  <c i="6" r="T319"/>
  <c i="23" r="R127"/>
  <c i="12" r="T134"/>
  <c r="T133"/>
  <c i="10" r="BK128"/>
  <c r="J128"/>
  <c i="5" r="P133"/>
  <c r="P132"/>
  <c i="1" r="AU100"/>
  <c i="24" r="T129"/>
  <c i="21" r="T128"/>
  <c i="18" r="BK130"/>
  <c r="J130"/>
  <c r="J101"/>
  <c i="33" r="P121"/>
  <c r="P120"/>
  <c i="1" r="AU137"/>
  <c i="13" r="T130"/>
  <c r="T129"/>
  <c i="10" r="T128"/>
  <c i="30" r="P130"/>
  <c i="1" r="AU134"/>
  <c i="5" r="BK133"/>
  <c r="J133"/>
  <c r="J101"/>
  <c i="29" r="R130"/>
  <c i="11" r="P136"/>
  <c r="P135"/>
  <c i="1" r="AU108"/>
  <c i="4" r="R133"/>
  <c r="R132"/>
  <c i="21" r="P128"/>
  <c i="1" r="AU121"/>
  <c i="3" r="P133"/>
  <c r="P132"/>
  <c i="1" r="AU98"/>
  <c i="14" r="P562"/>
  <c i="8" r="T129"/>
  <c r="T128"/>
  <c i="6" r="R143"/>
  <c r="R142"/>
  <c i="33" r="R121"/>
  <c r="R120"/>
  <c i="4" r="BK133"/>
  <c r="J133"/>
  <c r="J101"/>
  <c i="17" r="BK128"/>
  <c r="BK127"/>
  <c r="J127"/>
  <c i="3" r="T133"/>
  <c r="T132"/>
  <c i="4" r="P133"/>
  <c r="P132"/>
  <c i="1" r="AU99"/>
  <c i="19" r="P128"/>
  <c i="1" r="AU117"/>
  <c i="14" r="R147"/>
  <c r="R146"/>
  <c i="4" r="T133"/>
  <c r="T132"/>
  <c i="1" r="AG133"/>
  <c i="23" r="BK127"/>
  <c r="J127"/>
  <c i="33" r="BK121"/>
  <c r="J121"/>
  <c r="J97"/>
  <c i="32" r="BK121"/>
  <c r="J121"/>
  <c r="J96"/>
  <c i="28" r="BK126"/>
  <c r="J126"/>
  <c r="J100"/>
  <c i="27" r="BK126"/>
  <c r="J126"/>
  <c i="1" r="AG126"/>
  <c i="22" r="BK126"/>
  <c r="J126"/>
  <c i="1" r="AG117"/>
  <c i="19" r="J100"/>
  <c i="14" r="BK146"/>
  <c r="J146"/>
  <c r="J100"/>
  <c i="11" r="BK135"/>
  <c r="J135"/>
  <c r="J100"/>
  <c r="J136"/>
  <c r="J101"/>
  <c i="9" r="BK128"/>
  <c r="J128"/>
  <c r="J100"/>
  <c i="8" r="BK128"/>
  <c r="J128"/>
  <c i="7" r="BK131"/>
  <c r="J131"/>
  <c i="6" r="BK142"/>
  <c r="J142"/>
  <c i="2" r="BK128"/>
  <c r="J128"/>
  <c r="J100"/>
  <c i="10" r="J34"/>
  <c i="1" r="AG106"/>
  <c r="AU107"/>
  <c i="4" r="F37"/>
  <c i="1" r="AZ99"/>
  <c i="6" r="J34"/>
  <c i="1" r="AG102"/>
  <c i="8" r="F37"/>
  <c i="1" r="AZ104"/>
  <c i="8" r="J34"/>
  <c i="1" r="AG104"/>
  <c i="9" r="J37"/>
  <c i="1" r="AV105"/>
  <c r="AT105"/>
  <c i="10" r="F37"/>
  <c i="1" r="AZ106"/>
  <c r="BC107"/>
  <c r="AY107"/>
  <c i="12" r="F37"/>
  <c i="1" r="AZ109"/>
  <c i="15" r="J37"/>
  <c i="1" r="AV113"/>
  <c r="AT113"/>
  <c r="BC119"/>
  <c r="AY119"/>
  <c i="22" r="J37"/>
  <c i="1" r="AV123"/>
  <c r="AT123"/>
  <c i="24" r="F37"/>
  <c i="1" r="AZ126"/>
  <c i="27" r="J34"/>
  <c i="1" r="AG130"/>
  <c i="29" r="F37"/>
  <c i="1" r="AZ133"/>
  <c r="BB132"/>
  <c r="AX132"/>
  <c i="31" r="J34"/>
  <c i="1" r="AG135"/>
  <c i="33" r="F33"/>
  <c i="1" r="AZ137"/>
  <c i="3" r="J37"/>
  <c i="1" r="AV98"/>
  <c r="AT98"/>
  <c r="BB96"/>
  <c r="AX96"/>
  <c r="BC96"/>
  <c r="AY96"/>
  <c r="BA96"/>
  <c r="AW96"/>
  <c i="6" r="F37"/>
  <c i="1" r="AZ102"/>
  <c r="BC101"/>
  <c r="AY101"/>
  <c r="BD101"/>
  <c i="11" r="J37"/>
  <c i="1" r="AV108"/>
  <c r="AT108"/>
  <c i="20" r="J37"/>
  <c i="1" r="AV120"/>
  <c r="AT120"/>
  <c r="BB119"/>
  <c r="AX119"/>
  <c i="22" r="F37"/>
  <c i="1" r="AZ123"/>
  <c i="23" r="J37"/>
  <c i="1" r="AV125"/>
  <c r="AT125"/>
  <c r="BB124"/>
  <c r="AX124"/>
  <c r="BA124"/>
  <c r="AW124"/>
  <c i="26" r="J37"/>
  <c i="1" r="AV129"/>
  <c r="AT129"/>
  <c i="28" r="J37"/>
  <c i="1" r="AV131"/>
  <c r="AT131"/>
  <c i="31" r="F37"/>
  <c i="1" r="AZ135"/>
  <c i="30" r="J34"/>
  <c i="1" r="AG134"/>
  <c i="31" r="J37"/>
  <c i="1" r="AV135"/>
  <c r="AT135"/>
  <c r="BA132"/>
  <c r="AW132"/>
  <c r="BC132"/>
  <c r="AY132"/>
  <c i="32" r="F33"/>
  <c i="1" r="AZ136"/>
  <c i="33" r="J33"/>
  <c i="1" r="AV137"/>
  <c r="AT137"/>
  <c r="AU124"/>
  <c r="AU122"/>
  <c i="17" r="J34"/>
  <c i="1" r="AG115"/>
  <c i="23" r="J34"/>
  <c i="1" r="AG125"/>
  <c r="AS118"/>
  <c i="4" r="J37"/>
  <c i="1" r="AV99"/>
  <c r="AT99"/>
  <c i="7" r="J34"/>
  <c i="1" r="AG103"/>
  <c i="8" r="J37"/>
  <c i="1" r="AV104"/>
  <c r="AT104"/>
  <c i="9" r="F37"/>
  <c i="1" r="AZ105"/>
  <c r="BB101"/>
  <c r="AX101"/>
  <c i="10" r="J37"/>
  <c i="1" r="AV106"/>
  <c r="AT106"/>
  <c r="AN106"/>
  <c r="BA107"/>
  <c r="AW107"/>
  <c i="12" r="J37"/>
  <c i="1" r="AV109"/>
  <c r="AT109"/>
  <c i="16" r="J37"/>
  <c i="1" r="AV114"/>
  <c r="AT114"/>
  <c i="16" r="F37"/>
  <c i="1" r="AZ114"/>
  <c i="17" r="F37"/>
  <c i="1" r="AZ115"/>
  <c i="17" r="J37"/>
  <c i="1" r="AV115"/>
  <c r="AT115"/>
  <c r="AN115"/>
  <c i="18" r="J37"/>
  <c i="1" r="AV116"/>
  <c r="AT116"/>
  <c i="18" r="F37"/>
  <c i="1" r="AZ116"/>
  <c i="19" r="F37"/>
  <c i="1" r="AZ117"/>
  <c i="21" r="F37"/>
  <c i="1" r="AZ121"/>
  <c i="24" r="J37"/>
  <c i="1" r="AV126"/>
  <c r="AT126"/>
  <c r="AN126"/>
  <c i="28" r="F37"/>
  <c i="1" r="AZ131"/>
  <c i="30" r="J37"/>
  <c i="1" r="AV134"/>
  <c r="AT134"/>
  <c r="AU119"/>
  <c i="2" r="F37"/>
  <c i="1" r="AZ97"/>
  <c i="5" r="F37"/>
  <c i="1" r="AZ100"/>
  <c i="7" r="J37"/>
  <c i="1" r="AV103"/>
  <c r="AT103"/>
  <c r="BD107"/>
  <c i="13" r="J37"/>
  <c i="1" r="AV111"/>
  <c r="AT111"/>
  <c i="14" r="J37"/>
  <c i="1" r="AV112"/>
  <c r="AT112"/>
  <c i="19" r="J37"/>
  <c i="1" r="AV117"/>
  <c r="AT117"/>
  <c r="AN117"/>
  <c i="20" r="J34"/>
  <c i="1" r="AG120"/>
  <c r="AW119"/>
  <c i="22" r="J34"/>
  <c i="1" r="AG123"/>
  <c i="23" r="F37"/>
  <c i="1" r="AZ125"/>
  <c i="25" r="J37"/>
  <c i="1" r="AV127"/>
  <c r="AT127"/>
  <c r="BD124"/>
  <c i="26" r="J34"/>
  <c i="1" r="AG129"/>
  <c i="27" r="F37"/>
  <c i="1" r="AZ130"/>
  <c i="29" r="J37"/>
  <c i="1" r="AV133"/>
  <c r="AT133"/>
  <c r="AN133"/>
  <c r="BD132"/>
  <c i="32" r="J33"/>
  <c i="1" r="AV136"/>
  <c r="AT136"/>
  <c r="BD96"/>
  <c i="15" r="F37"/>
  <c i="1" r="AZ113"/>
  <c i="2" r="J37"/>
  <c i="1" r="AV97"/>
  <c r="AT97"/>
  <c i="5" r="J37"/>
  <c i="1" r="AV100"/>
  <c r="AT100"/>
  <c i="7" r="F37"/>
  <c i="1" r="AZ103"/>
  <c r="BB107"/>
  <c r="AX107"/>
  <c i="13" r="F37"/>
  <c i="1" r="AZ111"/>
  <c i="14" r="F37"/>
  <c i="1" r="AZ112"/>
  <c r="BB110"/>
  <c r="AX110"/>
  <c r="BA110"/>
  <c r="AW110"/>
  <c r="BD110"/>
  <c r="BC110"/>
  <c r="AY110"/>
  <c i="20" r="F37"/>
  <c i="1" r="AZ120"/>
  <c r="BD119"/>
  <c i="21" r="J37"/>
  <c i="1" r="AV121"/>
  <c r="AT121"/>
  <c r="BC124"/>
  <c r="AY124"/>
  <c i="25" r="F37"/>
  <c i="1" r="AZ127"/>
  <c i="25" r="J34"/>
  <c i="1" r="AG127"/>
  <c r="AG124"/>
  <c i="26" r="F37"/>
  <c i="1" r="AZ129"/>
  <c i="27" r="J37"/>
  <c i="1" r="AV130"/>
  <c r="AT130"/>
  <c i="30" r="F37"/>
  <c i="1" r="AZ134"/>
  <c i="3" r="F37"/>
  <c i="1" r="AZ98"/>
  <c i="6" r="J37"/>
  <c i="1" r="AV102"/>
  <c r="AT102"/>
  <c r="BA101"/>
  <c r="AW101"/>
  <c i="11" r="F37"/>
  <c i="1" r="AZ108"/>
  <c i="14" l="1" r="P146"/>
  <c i="1" r="AU112"/>
  <c i="6" r="T142"/>
  <c r="P142"/>
  <c i="1" r="AU102"/>
  <c i="17" r="J128"/>
  <c r="J101"/>
  <c i="10" r="J100"/>
  <c i="16" r="BK128"/>
  <c r="J128"/>
  <c i="23" r="J100"/>
  <c i="15" r="J134"/>
  <c r="J101"/>
  <c i="12" r="BK133"/>
  <c r="J133"/>
  <c i="4" r="BK132"/>
  <c r="J132"/>
  <c r="J100"/>
  <c i="17" r="J100"/>
  <c i="18" r="BK129"/>
  <c r="J129"/>
  <c r="J100"/>
  <c i="3" r="BK132"/>
  <c r="J132"/>
  <c r="J100"/>
  <c i="33" r="BK120"/>
  <c r="J120"/>
  <c r="J96"/>
  <c i="5" r="BK132"/>
  <c r="J132"/>
  <c r="J100"/>
  <c i="13" r="BK129"/>
  <c r="J129"/>
  <c i="1" r="AN135"/>
  <c r="AN134"/>
  <c i="31" r="J43"/>
  <c i="30" r="J43"/>
  <c i="29" r="J43"/>
  <c i="1" r="AN130"/>
  <c i="27" r="J100"/>
  <c i="1" r="AN129"/>
  <c i="27" r="J43"/>
  <c i="1" r="AN127"/>
  <c i="26" r="J43"/>
  <c i="25" r="J43"/>
  <c i="24" r="J43"/>
  <c i="1" r="AN123"/>
  <c i="22" r="J100"/>
  <c i="23" r="J43"/>
  <c i="22" r="J43"/>
  <c i="1" r="AN120"/>
  <c i="20" r="J43"/>
  <c i="19" r="J43"/>
  <c i="17" r="J43"/>
  <c i="10" r="J43"/>
  <c i="1" r="AN104"/>
  <c i="8" r="J100"/>
  <c i="1" r="AN103"/>
  <c i="7" r="J100"/>
  <c i="8" r="J43"/>
  <c i="1" r="AN102"/>
  <c i="7" r="J43"/>
  <c i="6" r="J100"/>
  <c r="J43"/>
  <c i="1" r="AN125"/>
  <c r="AU110"/>
  <c r="AU132"/>
  <c r="AU128"/>
  <c r="AU118"/>
  <c r="AU96"/>
  <c i="21" r="J34"/>
  <c i="1" r="AG121"/>
  <c r="AG119"/>
  <c i="12" r="J34"/>
  <c i="1" r="AG109"/>
  <c r="BB122"/>
  <c r="AX122"/>
  <c r="BB128"/>
  <c r="AX128"/>
  <c r="AG132"/>
  <c r="AU101"/>
  <c i="15" r="J34"/>
  <c i="1" r="AG113"/>
  <c i="16" r="J34"/>
  <c i="1" r="AG114"/>
  <c r="AZ101"/>
  <c r="AV101"/>
  <c r="AT101"/>
  <c r="BD95"/>
  <c r="AZ110"/>
  <c r="AV110"/>
  <c r="AT110"/>
  <c r="AG122"/>
  <c r="AZ132"/>
  <c r="AV132"/>
  <c r="AT132"/>
  <c i="13" r="J34"/>
  <c i="1" r="AG111"/>
  <c r="AS94"/>
  <c i="9" r="J34"/>
  <c i="1" r="AG105"/>
  <c r="AN105"/>
  <c i="11" r="J34"/>
  <c i="1" r="AG108"/>
  <c r="BB95"/>
  <c r="AX95"/>
  <c r="AZ119"/>
  <c r="AV119"/>
  <c r="AT119"/>
  <c r="AN119"/>
  <c i="28" r="J34"/>
  <c i="1" r="AG131"/>
  <c r="AN131"/>
  <c r="BD128"/>
  <c r="AZ96"/>
  <c r="AV96"/>
  <c r="AT96"/>
  <c i="14" r="J34"/>
  <c i="1" r="AG112"/>
  <c r="BA95"/>
  <c r="BD122"/>
  <c r="BC122"/>
  <c r="AY122"/>
  <c r="BC128"/>
  <c r="AY128"/>
  <c i="32" r="J30"/>
  <c i="1" r="AG136"/>
  <c r="AN136"/>
  <c i="2" r="J34"/>
  <c i="1" r="AG97"/>
  <c r="AZ107"/>
  <c r="AV107"/>
  <c r="AT107"/>
  <c r="BC95"/>
  <c r="AY95"/>
  <c r="BA122"/>
  <c r="AW122"/>
  <c r="AZ124"/>
  <c r="AV124"/>
  <c r="AT124"/>
  <c r="AN124"/>
  <c r="BA128"/>
  <c r="AW128"/>
  <c i="12" l="1" r="J43"/>
  <c i="13" r="J43"/>
  <c i="15" r="J43"/>
  <c i="16" r="J43"/>
  <c i="21" r="J43"/>
  <c i="16" r="J100"/>
  <c i="13" r="J100"/>
  <c i="12" r="J100"/>
  <c i="32" r="J39"/>
  <c i="1" r="AN132"/>
  <c i="28" r="J43"/>
  <c i="14" r="J43"/>
  <c i="1" r="AN112"/>
  <c i="11" r="J43"/>
  <c i="1" r="AN108"/>
  <c i="9" r="J43"/>
  <c i="2" r="J43"/>
  <c i="1" r="AN97"/>
  <c r="AN113"/>
  <c r="AN109"/>
  <c r="AN114"/>
  <c r="AN111"/>
  <c r="AN121"/>
  <c r="AU95"/>
  <c r="AU94"/>
  <c r="AG107"/>
  <c i="4" r="J34"/>
  <c i="1" r="AG99"/>
  <c r="AN99"/>
  <c r="AG101"/>
  <c r="AZ128"/>
  <c r="AV128"/>
  <c r="AT128"/>
  <c i="18" r="J34"/>
  <c i="1" r="AG116"/>
  <c r="AN116"/>
  <c r="AZ95"/>
  <c r="BA118"/>
  <c r="AW118"/>
  <c r="AG128"/>
  <c i="33" r="J30"/>
  <c i="1" r="AG137"/>
  <c i="5" r="J34"/>
  <c i="1" r="AG100"/>
  <c r="AN100"/>
  <c r="AZ122"/>
  <c r="AV122"/>
  <c r="AT122"/>
  <c r="AN122"/>
  <c r="BB118"/>
  <c r="AX118"/>
  <c i="3" r="J34"/>
  <c i="1" r="AG98"/>
  <c r="AN98"/>
  <c r="AW95"/>
  <c r="BD118"/>
  <c r="BC118"/>
  <c r="AY118"/>
  <c l="1" r="AN107"/>
  <c i="4" r="J43"/>
  <c i="5" r="J43"/>
  <c i="3" r="J43"/>
  <c i="18" r="J43"/>
  <c i="33" r="J39"/>
  <c i="1" r="AN101"/>
  <c r="AN128"/>
  <c r="AN137"/>
  <c r="AG118"/>
  <c r="BD94"/>
  <c r="W33"/>
  <c r="AG110"/>
  <c r="AN110"/>
  <c r="BC94"/>
  <c r="W32"/>
  <c r="AZ118"/>
  <c r="AV118"/>
  <c r="AT118"/>
  <c r="BB94"/>
  <c r="W31"/>
  <c r="AV95"/>
  <c r="AT95"/>
  <c r="BA94"/>
  <c r="W30"/>
  <c r="AG96"/>
  <c r="AN96"/>
  <c l="1" r="AN118"/>
  <c r="AG95"/>
  <c r="AZ94"/>
  <c r="W29"/>
  <c r="AW94"/>
  <c r="AK30"/>
  <c r="AX94"/>
  <c r="AY94"/>
  <c l="1" r="AN95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<sst xmlns="http://schemas.openxmlformats.org/spreadsheetml/2006/main">
  <si>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</si>
  <si>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</si>
  <si>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</si>
  <si>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</si>
  <si>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</si>
  <si>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{fcce400c-8e9c-4b11-9a8f-d071b944dc66}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</si>
  <si>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</si>
  <si>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</si>
  <si>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</si>
  <si>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</si>
  <si>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</si>
  <si>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</si>
  <si>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</si>
  <si>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</si>
  <si>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</si>
  <si>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</si>
  <si>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</si>
  <si>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Zaječov rozšíření a intenzifikace ČOV Horní Kváň - kanalizace a vodovod</t>
  </si>
  <si>
    <t>KSO:</t>
  </si>
  <si>
    <t>CC-CZ:</t>
  </si>
  <si>
    <t>Místo:</t>
  </si>
  <si>
    <t>obec Zaječov, místní část Kvaň, Nová Ves</t>
  </si>
  <si>
    <t>Datum:</t>
  </si>
  <si>
    <t>18. 8. 2021</t>
  </si>
  <si>
    <t>Zadavatel:</t>
  </si>
  <si>
    <t>IČ:</t>
  </si>
  <si>
    <t>00234044</t>
  </si>
  <si>
    <t>Obec Zaječov, Zaječov 265, 267 63 Zaječov</t>
  </si>
  <si>
    <t>DIČ:</t>
  </si>
  <si>
    <t>CZ00234044</t>
  </si>
  <si>
    <t>Uchazeč:</t>
  </si>
  <si>
    <t>Vyplň údaj</t>
  </si>
  <si>
    <t>Projektant:</t>
  </si>
  <si>
    <t>26509407</t>
  </si>
  <si>
    <t>PIK VÍTEK s.r.o.,Kořenského 1025/7, 150 00 Praha 5</t>
  </si>
  <si>
    <t>CZ26509407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</si>
  <si>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</si>
  <si>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</si>
  <si>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</si>
  <si>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</si>
  <si>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</si>
  <si>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</si>
  <si>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</si>
  <si>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</si>
  <si>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</si>
  <si>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</si>
  <si>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</si>
  <si>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</si>
  <si>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</si>
  <si>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</si>
  <si>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</si>
  <si>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</si>
  <si>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</si>
  <si>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</si>
  <si>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</si>
  <si>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</si>
  <si>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</si>
  <si>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</si>
  <si>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</si>
  <si>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</si>
  <si>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</si>
  <si>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</si>
  <si>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</si>
  <si>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</si>
  <si>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</si>
  <si>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</si>
  <si>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</si>
  <si>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</si>
  <si>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</si>
  <si>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</si>
  <si>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</si>
  <si>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</si>
  <si>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</si>
  <si>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</si>
  <si>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</si>
  <si>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</si>
  <si>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</si>
  <si>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</si>
  <si>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</si>
  <si>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</si>
  <si>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</si>
  <si>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</si>
  <si>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</si>
  <si>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</si>
  <si>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</si>
  <si>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</si>
  <si>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</si>
  <si>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{fdfb94ad-391f-4c33-8042-27e36df38f63}</t>
  </si>
  <si>
    <t>2</t>
  </si>
  <si>
    <t>SO 01</t>
  </si>
  <si>
    <t>Vodovod</t>
  </si>
  <si>
    <t>Soupis</t>
  </si>
  <si>
    <t>{928a4761-310f-46c0-8139-a6f62f61bef9}</t>
  </si>
  <si>
    <t>/</t>
  </si>
  <si>
    <t>SO 01.1</t>
  </si>
  <si>
    <t>Úpravy ve stávajícím vodojemu 100 m3</t>
  </si>
  <si>
    <t>3</t>
  </si>
  <si>
    <t>{16a9583a-3755-47c6-a57e-b053b786d808}</t>
  </si>
  <si>
    <t>SO 01.2</t>
  </si>
  <si>
    <t>Výtlačný řad</t>
  </si>
  <si>
    <t>{4786288c-3789-4dbf-8a6a-aa5a382b0a24}</t>
  </si>
  <si>
    <t>SO 01.3</t>
  </si>
  <si>
    <t>Vodovodní řady</t>
  </si>
  <si>
    <t>{61211089-31dc-4e7a-a14e-2df8639d3fa4}</t>
  </si>
  <si>
    <t>SO 01.4</t>
  </si>
  <si>
    <t>Vodovodní přípojky</t>
  </si>
  <si>
    <t>{07de8bf4-338f-4b9f-b87d-064920ec3b8a}</t>
  </si>
  <si>
    <t>SO 02</t>
  </si>
  <si>
    <t>Vodojem Kváň</t>
  </si>
  <si>
    <t>{a49f8c06-6139-4311-bd2a-e61bd111e0f4}</t>
  </si>
  <si>
    <t>SO 02.1</t>
  </si>
  <si>
    <t>Vodojem 160 m3</t>
  </si>
  <si>
    <t>{1f36d6d6-4964-47f5-ac07-a4945e828734}</t>
  </si>
  <si>
    <t>SO 02.2</t>
  </si>
  <si>
    <t>Bezpečnostní přepad, zasakovací objekt</t>
  </si>
  <si>
    <t>{b3af0e2d-dd3e-4c44-81b4-c88b494ba870}</t>
  </si>
  <si>
    <t>SO 02.3</t>
  </si>
  <si>
    <t>Zpevněné plochy</t>
  </si>
  <si>
    <t>{07ce3910-8737-4fc0-8709-920eaf9c82a5}</t>
  </si>
  <si>
    <t>SO 02.4</t>
  </si>
  <si>
    <t>Oplocení</t>
  </si>
  <si>
    <t>{1df2f853-5764-457d-b31c-257284a057c1}</t>
  </si>
  <si>
    <t>SO 02.5</t>
  </si>
  <si>
    <t>Přípojka NN</t>
  </si>
  <si>
    <t>{416f2815-17d8-453f-9656-eff31ae077e7}</t>
  </si>
  <si>
    <t>SO 03</t>
  </si>
  <si>
    <t>Kanalizace</t>
  </si>
  <si>
    <t>{7d554a00-ab18-408a-95a5-ad7f3b775663}</t>
  </si>
  <si>
    <t>SO 03.1</t>
  </si>
  <si>
    <t>Kanalizační stoky</t>
  </si>
  <si>
    <t>{42aa6fcf-ea30-4e95-ad1b-7834a82690d3}</t>
  </si>
  <si>
    <t>SO 03.2</t>
  </si>
  <si>
    <t>Kanalizační přípojky</t>
  </si>
  <si>
    <t>{8ba36802-743f-4b7c-b1b4-86203b771e50}</t>
  </si>
  <si>
    <t>SO 04</t>
  </si>
  <si>
    <t>Čistírna odpadních vod</t>
  </si>
  <si>
    <t>{f929ee9d-00e2-48aa-8a5c-b2244a4135b7}</t>
  </si>
  <si>
    <t>SO 04.1</t>
  </si>
  <si>
    <t>Příprava území</t>
  </si>
  <si>
    <t>{74dbf12d-41d7-4953-9700-e1d860f07be8}</t>
  </si>
  <si>
    <t>SO 04.2</t>
  </si>
  <si>
    <t>Sdružené nádrže bioreaktorů</t>
  </si>
  <si>
    <t>{aa5c49f8-9b68-4ea3-bb4a-644d6c55ea72}</t>
  </si>
  <si>
    <t>SO 04.3</t>
  </si>
  <si>
    <t>Propojovací potrubí</t>
  </si>
  <si>
    <t>{76941885-4b7e-4246-8b61-eb5939f74c11}</t>
  </si>
  <si>
    <t>SO 04.4</t>
  </si>
  <si>
    <t>{70384e2d-9811-4f1e-a6e7-f912cd1a5c66}</t>
  </si>
  <si>
    <t>SO 04.5</t>
  </si>
  <si>
    <t>Terénní a sadové úpravy</t>
  </si>
  <si>
    <t>{7162d97f-60cd-44b8-ac8c-07364525bf86}</t>
  </si>
  <si>
    <t>SO 04.6</t>
  </si>
  <si>
    <t>{97eaab68-c34f-4601-a905-76ae813c5a25}</t>
  </si>
  <si>
    <t>SO 04.7</t>
  </si>
  <si>
    <t>{7bcb931c-f619-4c27-9c9f-75815a8e6b07}</t>
  </si>
  <si>
    <t>PS</t>
  </si>
  <si>
    <t>Provozní soubory</t>
  </si>
  <si>
    <t>{74f580f9-3076-45fa-b3b4-3eac9842c0dc}</t>
  </si>
  <si>
    <t>PS 01</t>
  </si>
  <si>
    <t>Technologické vystrojení stávajícího vodojemu 100 m3</t>
  </si>
  <si>
    <t>{0469cb6b-102b-4797-9edd-ed0612569dce}</t>
  </si>
  <si>
    <t>PS 01.1</t>
  </si>
  <si>
    <t>Strojně technologická část</t>
  </si>
  <si>
    <t>{33f600e3-0784-4ed7-9ba5-4862af8d31e4}</t>
  </si>
  <si>
    <t>PS 01.2</t>
  </si>
  <si>
    <t>Elektročást</t>
  </si>
  <si>
    <t>{9510abb7-5f58-4d8e-b48c-e586cd71b53b}</t>
  </si>
  <si>
    <t>PS 02</t>
  </si>
  <si>
    <t>Technologické vystrojení vodojemu Kváň</t>
  </si>
  <si>
    <t>{93dfcd26-71a4-4277-9672-6c919bb7812c}</t>
  </si>
  <si>
    <t>PS 02.1</t>
  </si>
  <si>
    <t>{facba445-6c3e-4ead-86d4-1a9342da67ee}</t>
  </si>
  <si>
    <t>PS 02.2</t>
  </si>
  <si>
    <t>{165562dc-a4fc-46e9-91e5-55924b85de8e}</t>
  </si>
  <si>
    <t>PS.02.2.1</t>
  </si>
  <si>
    <t>4</t>
  </si>
  <si>
    <t>{036ce866-9980-419e-94e6-e19b1d1eafdc}</t>
  </si>
  <si>
    <t>PS.02.2.2</t>
  </si>
  <si>
    <t>Měření a regulace</t>
  </si>
  <si>
    <t>{d4469f5e-06f4-48c1-9e6c-e3e2b218e011}</t>
  </si>
  <si>
    <t>PS.02.2.3</t>
  </si>
  <si>
    <t>Dispečink</t>
  </si>
  <si>
    <t>{699f97fa-263f-4b10-b2fb-063ea9321f54}</t>
  </si>
  <si>
    <t>PS 04</t>
  </si>
  <si>
    <t>{3a978a81-14c7-4b8d-8335-dfd3b6459bdb}</t>
  </si>
  <si>
    <t>PS 04.1</t>
  </si>
  <si>
    <t>Mechanické předčištění</t>
  </si>
  <si>
    <t>{6c46d8cf-5c33-4b1e-bfc0-96e9cc7bebdf}</t>
  </si>
  <si>
    <t>PS 04.2</t>
  </si>
  <si>
    <t>Biologické čištění</t>
  </si>
  <si>
    <t>{1f5b7f7a-3a5b-488f-9a3c-74faa1b89421}</t>
  </si>
  <si>
    <t>PS 04.3</t>
  </si>
  <si>
    <t>Kalové hospodářství</t>
  </si>
  <si>
    <t>{5eaddd2c-ef6e-497b-9718-90f33f7c09a3}</t>
  </si>
  <si>
    <t>PS 04.4</t>
  </si>
  <si>
    <t>Technologická elektroinstalace, M+R</t>
  </si>
  <si>
    <t>{40f0a03b-22ae-41ad-8903-9753dbd16b45}</t>
  </si>
  <si>
    <t>PS 04.4.1</t>
  </si>
  <si>
    <t>Technologická elektroinstalace</t>
  </si>
  <si>
    <t>{d1c41dc0-2c41-4b70-8b0d-c99829719972}</t>
  </si>
  <si>
    <t>PS 04.4.2</t>
  </si>
  <si>
    <t>{ccaf2392-7bb0-471c-b903-44c7ea9d7436}</t>
  </si>
  <si>
    <t>PS 04.4.3</t>
  </si>
  <si>
    <t>{8d796515-f4ed-49b2-b4b5-a22adab6ec00}</t>
  </si>
  <si>
    <t>VRN</t>
  </si>
  <si>
    <t>Vedlejší rozpočtové náklady</t>
  </si>
  <si>
    <t>{e2c0fcce-d80e-49bd-84fe-910a8c2261ab}</t>
  </si>
  <si>
    <t>ON</t>
  </si>
  <si>
    <t>Ostatní náklady</t>
  </si>
  <si>
    <t>{ae69ade1-154a-40a7-a24e-a24757f0b61b}</t>
  </si>
  <si>
    <t>KRYCÍ LIST SOUPISU PRACÍ</t>
  </si>
  <si>
    <t>Objekt:</t>
  </si>
  <si>
    <t>SO - Stavební objekty</t>
  </si>
  <si>
    <t>Soupis:</t>
  </si>
  <si>
    <t>SO 01 - Vodovod</t>
  </si>
  <si>
    <t>Úroveň 3:</t>
  </si>
  <si>
    <t>SO 01.1 - Úpravy ve stávajícím vodojemu 100 m3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</si>
  <si>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</si>
  <si>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</si>
  <si>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</si>
  <si>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</si>
  <si>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</si>
  <si>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</si>
  <si>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</si>
  <si>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</si>
  <si>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</si>
  <si>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</si>
  <si>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</si>
  <si>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</si>
  <si>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</si>
  <si>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</si>
  <si>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</si>
  <si>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</si>
  <si>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</si>
  <si>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</si>
  <si>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</si>
  <si>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</si>
  <si>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</si>
  <si>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</si>
  <si>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</si>
  <si>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</si>
  <si>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</si>
  <si>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</si>
  <si>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</si>
  <si>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</si>
  <si>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</si>
  <si>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</si>
  <si>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CS ÚRS 2021 02</t>
  </si>
  <si>
    <t>1572618084</t>
  </si>
  <si>
    <t>Online PSC</t>
  </si>
  <si>
    <t>https://podminky.urs.cz/item/CS_URS_2021_02/121112003</t>
  </si>
  <si>
    <t>162351103</t>
  </si>
  <si>
    <t>Vodorovné přemístění přes 50 do 500 m výkopku/sypaniny z horniny třídy těžitelnosti I skupiny 1 až 3</t>
  </si>
  <si>
    <t>m3</t>
  </si>
  <si>
    <t>186865974</t>
  </si>
  <si>
    <t>https://podminky.urs.cz/item/CS_URS_2021_02/162351103</t>
  </si>
  <si>
    <t>VV</t>
  </si>
  <si>
    <t>4,00*0,30</t>
  </si>
  <si>
    <t>Součet</t>
  </si>
  <si>
    <t>171251201</t>
  </si>
  <si>
    <t>Uložení sypaniny na skládky nebo meziskládky</t>
  </si>
  <si>
    <t>1557860230</t>
  </si>
  <si>
    <t>https://podminky.urs.cz/item/CS_URS_2021_02/171251201</t>
  </si>
  <si>
    <t>Vodorovné konstrukce</t>
  </si>
  <si>
    <t>457311115</t>
  </si>
  <si>
    <t>Vyrovnávací nebo spádový beton C 16/20 včetně úpravy povrchu</t>
  </si>
  <si>
    <t>-942971333</t>
  </si>
  <si>
    <t>https://podminky.urs.cz/item/CS_URS_2021_02/457311115</t>
  </si>
  <si>
    <t>3,00*1,200*0,050</t>
  </si>
  <si>
    <t>5</t>
  </si>
  <si>
    <t>457311191</t>
  </si>
  <si>
    <t>Příplatek k vyrovnávacímu nebo spádovému betonu za rovinnost</t>
  </si>
  <si>
    <t>1081076936</t>
  </si>
  <si>
    <t>https://podminky.urs.cz/item/CS_URS_2021_02/457311191</t>
  </si>
  <si>
    <t>3,00*1,200</t>
  </si>
  <si>
    <t>9</t>
  </si>
  <si>
    <t>Ostatní konstrukce a práce, bourání</t>
  </si>
  <si>
    <t>6</t>
  </si>
  <si>
    <t>952903112</t>
  </si>
  <si>
    <t>Vyčištění objektů ČOV, nádrží, žlabů a kanálů při v do 3,5 m</t>
  </si>
  <si>
    <t>-1452457315</t>
  </si>
  <si>
    <t>https://podminky.urs.cz/item/CS_URS_2021_02/952903112</t>
  </si>
  <si>
    <t>Předpoklad 3x</t>
  </si>
  <si>
    <t>3,000*3,000*2*3</t>
  </si>
  <si>
    <t>1,200*3,000*2*3</t>
  </si>
  <si>
    <t>3,000*1,200*2*3</t>
  </si>
  <si>
    <t>7</t>
  </si>
  <si>
    <t>977151119</t>
  </si>
  <si>
    <t>Jádrové vrty diamantovými korunkami do stavebních materiálů D přes 100 do 110 mm</t>
  </si>
  <si>
    <t>m</t>
  </si>
  <si>
    <t>-1716968591</t>
  </si>
  <si>
    <t>https://podminky.urs.cz/item/CS_URS_2021_02/977151119</t>
  </si>
  <si>
    <t>8</t>
  </si>
  <si>
    <t>977151319R</t>
  </si>
  <si>
    <t>Prostup betonovou konstrukcí - chránička včetně utěsnění</t>
  </si>
  <si>
    <t>kus</t>
  </si>
  <si>
    <t>-993636893</t>
  </si>
  <si>
    <t>984774214R</t>
  </si>
  <si>
    <t>Úpravy na odvodnění šachty</t>
  </si>
  <si>
    <t>kpl</t>
  </si>
  <si>
    <t>1080764812</t>
  </si>
  <si>
    <t>10</t>
  </si>
  <si>
    <t>984854112R</t>
  </si>
  <si>
    <t>Betonové patky pro technologii 150x150x230mm</t>
  </si>
  <si>
    <t>1876961070</t>
  </si>
  <si>
    <t>11</t>
  </si>
  <si>
    <t>984854115R</t>
  </si>
  <si>
    <t>Betonový pod čerpací stanici 750x450x220mm</t>
  </si>
  <si>
    <t>640837881</t>
  </si>
  <si>
    <t>12</t>
  </si>
  <si>
    <t>985112112</t>
  </si>
  <si>
    <t>Odsekání degradovaného betonu stěn tl přes 10 do 30 mm</t>
  </si>
  <si>
    <t>-1589692459</t>
  </si>
  <si>
    <t>https://podminky.urs.cz/item/CS_URS_2021_02/985112112</t>
  </si>
  <si>
    <t>3,000*3,000*2</t>
  </si>
  <si>
    <t>1,200*3,000*2</t>
  </si>
  <si>
    <t>13</t>
  </si>
  <si>
    <t>985112122</t>
  </si>
  <si>
    <t>Odsekání degradovaného betonu líce kleneb a podhledů tl přes 10 do 30 mm</t>
  </si>
  <si>
    <t>295949635</t>
  </si>
  <si>
    <t>https://podminky.urs.cz/item/CS_URS_2021_02/985112122</t>
  </si>
  <si>
    <t>3,000*1,200</t>
  </si>
  <si>
    <t>14</t>
  </si>
  <si>
    <t>985112132</t>
  </si>
  <si>
    <t>Odsekání degradovaného betonu rubu kleneb a podlah tl přes 10 do 30 mm</t>
  </si>
  <si>
    <t>904083916</t>
  </si>
  <si>
    <t>https://podminky.urs.cz/item/CS_URS_2021_02/985112132</t>
  </si>
  <si>
    <t>985112192</t>
  </si>
  <si>
    <t>Příplatek k odsekání degradovaného betonu za práci ve stísněném prostoru</t>
  </si>
  <si>
    <t>1468506256</t>
  </si>
  <si>
    <t>https://podminky.urs.cz/item/CS_URS_2021_02/985112192</t>
  </si>
  <si>
    <t>3,000*1,200*2</t>
  </si>
  <si>
    <t>16</t>
  </si>
  <si>
    <t>985113111</t>
  </si>
  <si>
    <t>Pemrlování povrchu betonu stěn</t>
  </si>
  <si>
    <t>34758906</t>
  </si>
  <si>
    <t>https://podminky.urs.cz/item/CS_URS_2021_02/985113111</t>
  </si>
  <si>
    <t>17</t>
  </si>
  <si>
    <t>985113121</t>
  </si>
  <si>
    <t>Pemrlování povrchu betonu líce kleneb a podhledů</t>
  </si>
  <si>
    <t>-453615319</t>
  </si>
  <si>
    <t>https://podminky.urs.cz/item/CS_URS_2021_02/985113121</t>
  </si>
  <si>
    <t>18</t>
  </si>
  <si>
    <t>985113131</t>
  </si>
  <si>
    <t>Pemrlování povrchu betonu rubu kleneb a podlah</t>
  </si>
  <si>
    <t>1371202740</t>
  </si>
  <si>
    <t>https://podminky.urs.cz/item/CS_URS_2021_02/985113131</t>
  </si>
  <si>
    <t>19</t>
  </si>
  <si>
    <t>985113191</t>
  </si>
  <si>
    <t>Příplatek k pemrlování za práci ve stísněném prostoru</t>
  </si>
  <si>
    <t>-994668929</t>
  </si>
  <si>
    <t>https://podminky.urs.cz/item/CS_URS_2021_02/985113191</t>
  </si>
  <si>
    <t>20</t>
  </si>
  <si>
    <t>985121123</t>
  </si>
  <si>
    <t>Tryskání degradovaného betonu stěn a rubu kleneb vodou pod tlakem přes 1250 do 2500 barů</t>
  </si>
  <si>
    <t>-1615676660</t>
  </si>
  <si>
    <t>https://podminky.urs.cz/item/CS_URS_2021_02/985121123</t>
  </si>
  <si>
    <t>985121223</t>
  </si>
  <si>
    <t>Tryskání degradovaného betonu líce kleneb vodou pod tlakem přes 1250 do 2500 barů</t>
  </si>
  <si>
    <t>1309490606</t>
  </si>
  <si>
    <t>https://podminky.urs.cz/item/CS_URS_2021_02/985121223</t>
  </si>
  <si>
    <t>22</t>
  </si>
  <si>
    <t>985121911</t>
  </si>
  <si>
    <t>Příplatek k tryskání degradovaného betonu za práci ve stísněném prostoru</t>
  </si>
  <si>
    <t>225556804</t>
  </si>
  <si>
    <t>https://podminky.urs.cz/item/CS_URS_2021_02/985121911</t>
  </si>
  <si>
    <t>23</t>
  </si>
  <si>
    <t>985311115</t>
  </si>
  <si>
    <t>Reprofilace stěn cementovou sanační maltou tl přes 40 do 50 mm</t>
  </si>
  <si>
    <t>-10366062</t>
  </si>
  <si>
    <t>https://podminky.urs.cz/item/CS_URS_2021_02/985311115</t>
  </si>
  <si>
    <t>24</t>
  </si>
  <si>
    <t>985311215</t>
  </si>
  <si>
    <t>Reprofilace líce kleneb a podhledů cementovou sanační maltou tl přes 40 do 50 mm</t>
  </si>
  <si>
    <t>-739351465</t>
  </si>
  <si>
    <t>https://podminky.urs.cz/item/CS_URS_2021_02/985311215</t>
  </si>
  <si>
    <t>25</t>
  </si>
  <si>
    <t>985311315</t>
  </si>
  <si>
    <t>Reprofilace rubu kleneb a podlah cementovou sanační maltou tl přes 40 do 50 mm</t>
  </si>
  <si>
    <t>1240252811</t>
  </si>
  <si>
    <t>https://podminky.urs.cz/item/CS_URS_2021_02/985311315</t>
  </si>
  <si>
    <t>26</t>
  </si>
  <si>
    <t>985311911</t>
  </si>
  <si>
    <t>Příplatek při reprofilaci sanační maltou za práci ve stísněném prostoru</t>
  </si>
  <si>
    <t>-168447188</t>
  </si>
  <si>
    <t>https://podminky.urs.cz/item/CS_URS_2021_02/985311911</t>
  </si>
  <si>
    <t>27</t>
  </si>
  <si>
    <t>985447124R</t>
  </si>
  <si>
    <t>Sanace stávajícího prostupu utěsněním</t>
  </si>
  <si>
    <t>1296588908</t>
  </si>
  <si>
    <t>28</t>
  </si>
  <si>
    <t>987442351R</t>
  </si>
  <si>
    <t>Provedení odvětrání šachty - 2x nerez. potrubí DN150 s ochrannou stříškou.</t>
  </si>
  <si>
    <t>-1278959747</t>
  </si>
  <si>
    <t>29</t>
  </si>
  <si>
    <t>987635472R</t>
  </si>
  <si>
    <t>Dočasné demontáži stávajícího nerez. žebříku pod vstupním otvorem, pro možnost</t>
  </si>
  <si>
    <t>1004498867</t>
  </si>
  <si>
    <t>30</t>
  </si>
  <si>
    <t>988562421R</t>
  </si>
  <si>
    <t>Obnovení hydroizolace stávající šachty</t>
  </si>
  <si>
    <t>697159920</t>
  </si>
  <si>
    <t>Hloubení_rýh</t>
  </si>
  <si>
    <t>Hloubení rýh</t>
  </si>
  <si>
    <t>3167,763</t>
  </si>
  <si>
    <t>Hloubení_rýh_3_r</t>
  </si>
  <si>
    <t>Hloubení rýh třída těžitelnosti 3 - ručně</t>
  </si>
  <si>
    <t>190,066</t>
  </si>
  <si>
    <t>Hloubení_rýh_3_s</t>
  </si>
  <si>
    <t>Hloubení rýh třída těžitelnosti 3 - strojně</t>
  </si>
  <si>
    <t>1077,039</t>
  </si>
  <si>
    <t>Hloubení_rýh_4_r</t>
  </si>
  <si>
    <t>Hloubení rýh třída těžitelnosti 4 - ručně</t>
  </si>
  <si>
    <t>285,099</t>
  </si>
  <si>
    <t>Hloubení_rýh_4_s</t>
  </si>
  <si>
    <t>Hloubení rýh třída těžitelnosti 4 - strojně</t>
  </si>
  <si>
    <t>1615,559</t>
  </si>
  <si>
    <t>Hloubení_rýh_voda</t>
  </si>
  <si>
    <t>Hloubení rýh pod vodou</t>
  </si>
  <si>
    <t>77,478</t>
  </si>
  <si>
    <t>Hloubení_rýh_voda_3s</t>
  </si>
  <si>
    <t>Hloubení rýh pod vodou třída těžitelnosti 3 - strojně</t>
  </si>
  <si>
    <t>30,991</t>
  </si>
  <si>
    <t>Hloubení_rýh_voda_4s</t>
  </si>
  <si>
    <t>Hloubení rýh pod vodou třída těžitelnosti 4 - strojně</t>
  </si>
  <si>
    <t>46,487</t>
  </si>
  <si>
    <t>Chránička</t>
  </si>
  <si>
    <t>Chárnička plastová d225</t>
  </si>
  <si>
    <t>22,5</t>
  </si>
  <si>
    <t>Jílová_hráz</t>
  </si>
  <si>
    <t>Jílová hráz</t>
  </si>
  <si>
    <t>32,365</t>
  </si>
  <si>
    <t>Lože_potrubí</t>
  </si>
  <si>
    <t>Lože potrubí</t>
  </si>
  <si>
    <t>203,55</t>
  </si>
  <si>
    <t>SO 01.2 - Výtlačný řad</t>
  </si>
  <si>
    <t>MKA</t>
  </si>
  <si>
    <t>Místní komunikace asfaltová</t>
  </si>
  <si>
    <t>415,84</t>
  </si>
  <si>
    <t>MKA_obrus</t>
  </si>
  <si>
    <t>MKA obrusná vrstva</t>
  </si>
  <si>
    <t>540,592</t>
  </si>
  <si>
    <t>MKŠ</t>
  </si>
  <si>
    <t>Místní komunikace štěrková</t>
  </si>
  <si>
    <t>354,35</t>
  </si>
  <si>
    <t>Obsyp</t>
  </si>
  <si>
    <t>Obsyp potrubí</t>
  </si>
  <si>
    <t>815,221</t>
  </si>
  <si>
    <t>Obsyp_ručně</t>
  </si>
  <si>
    <t>Obsyp ručně</t>
  </si>
  <si>
    <t>326,088</t>
  </si>
  <si>
    <t>Pažení_rýh_do2m</t>
  </si>
  <si>
    <t>Příložné pažení rýh do hloubky 2,0m</t>
  </si>
  <si>
    <t>6717,15</t>
  </si>
  <si>
    <t>Potrubí_d110</t>
  </si>
  <si>
    <t>Potrubí d110</t>
  </si>
  <si>
    <t>2035,5</t>
  </si>
  <si>
    <t>Rýha_d110</t>
  </si>
  <si>
    <t>Šířka rýhy pro potrubí d110</t>
  </si>
  <si>
    <t>Skládka_1_3</t>
  </si>
  <si>
    <t>Výkopek na skládku třída těžitelnosti 1-3</t>
  </si>
  <si>
    <t>872,164</t>
  </si>
  <si>
    <t>Skládka_4_5</t>
  </si>
  <si>
    <t>Výkopek na skládku třída těžitelnosti 4-5</t>
  </si>
  <si>
    <t>1947,145</t>
  </si>
  <si>
    <t>Suť_celkem</t>
  </si>
  <si>
    <t>Suť celkem</t>
  </si>
  <si>
    <t>t</t>
  </si>
  <si>
    <t>522,979</t>
  </si>
  <si>
    <t>Suť_kamenivo</t>
  </si>
  <si>
    <t>Suť kamenivo</t>
  </si>
  <si>
    <t>424,271</t>
  </si>
  <si>
    <t>Suť_stavební</t>
  </si>
  <si>
    <t>Suť stavební</t>
  </si>
  <si>
    <t>1,152</t>
  </si>
  <si>
    <t>Suť_živice</t>
  </si>
  <si>
    <t>Suť živice</t>
  </si>
  <si>
    <t>97,556</t>
  </si>
  <si>
    <t>Tl_kom_MA</t>
  </si>
  <si>
    <t>Tl. komunikace místní asfaltová</t>
  </si>
  <si>
    <t>0,29</t>
  </si>
  <si>
    <t>Tl_kom_MŠ</t>
  </si>
  <si>
    <t>Tl. komunikace místní štěrková</t>
  </si>
  <si>
    <t>0,3</t>
  </si>
  <si>
    <t>Tl_kom_SA</t>
  </si>
  <si>
    <t>Tl. komunikace státní asfaltová</t>
  </si>
  <si>
    <t>0,6</t>
  </si>
  <si>
    <t>Tl_lože</t>
  </si>
  <si>
    <t>Mocnost lože</t>
  </si>
  <si>
    <t>0,1</t>
  </si>
  <si>
    <t>Tl_zeleň</t>
  </si>
  <si>
    <t>Tl. zeleň</t>
  </si>
  <si>
    <t>0,15</t>
  </si>
  <si>
    <t>Travnaté_plochy</t>
  </si>
  <si>
    <t>Travnaté plochy</t>
  </si>
  <si>
    <t>1249,75</t>
  </si>
  <si>
    <t>Zásyp</t>
  </si>
  <si>
    <t>2129,658</t>
  </si>
  <si>
    <t>Zeleň</t>
  </si>
  <si>
    <t>624,875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</si>
  <si>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</si>
  <si>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</si>
  <si>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</si>
  <si>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</si>
  <si>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113107122</t>
  </si>
  <si>
    <t>Odstranění podkladu z kameniva drceného tl přes 100 do 200 mm ručně</t>
  </si>
  <si>
    <t>811736556</t>
  </si>
  <si>
    <t>https://podminky.urs.cz/item/CS_URS_2021_02/113107122</t>
  </si>
  <si>
    <t>Ručníní odstranění povrchů - předpoklad 25%</t>
  </si>
  <si>
    <t>MKA*0,25</t>
  </si>
  <si>
    <t>113107221</t>
  </si>
  <si>
    <t>Odstranění podkladu z kameniva drceného tl do 100 mm strojně pl přes 200 m2</t>
  </si>
  <si>
    <t>-153120618</t>
  </si>
  <si>
    <t>https://podminky.urs.cz/item/CS_URS_2021_02/113107221</t>
  </si>
  <si>
    <t>Místní komunikace asfaltová - předpoklad - provizorní zásyp rýh pro zajištění provozu</t>
  </si>
  <si>
    <t>((805,00-799,43)+(875,00-870,68)+(1005,00-995,00)+(1468,86-1320,34)+(1974,69-1727,26))*Rýha_d110</t>
  </si>
  <si>
    <t>113107222</t>
  </si>
  <si>
    <t>Odstranění podkladu z kameniva drceného tl přes 100 do 200 mm strojně pl přes 200 m2</t>
  </si>
  <si>
    <t>-1384582445</t>
  </si>
  <si>
    <t>https://podminky.urs.cz/item/CS_URS_2021_02/113107222</t>
  </si>
  <si>
    <t>Strojní odstranění povrchů - předpoklad 75%</t>
  </si>
  <si>
    <t>MKŠ*0,75</t>
  </si>
  <si>
    <t>MKA*0,75</t>
  </si>
  <si>
    <t>113107223</t>
  </si>
  <si>
    <t>Odstranění podkladu z kameniva drceného tl přes 200 do 300 mm strojně pl přes 200 m2</t>
  </si>
  <si>
    <t>-1114125284</t>
  </si>
  <si>
    <t>https://podminky.urs.cz/item/CS_URS_2021_02/113107223</t>
  </si>
  <si>
    <t>113154123</t>
  </si>
  <si>
    <t>Frézování živičného krytu tl 50 mm pruh š přes 0,5 do 1 m pl do 500 m2 bez překážek v trase</t>
  </si>
  <si>
    <t>-1747990938</t>
  </si>
  <si>
    <t>https://podminky.urs.cz/item/CS_URS_2021_02/113154123</t>
  </si>
  <si>
    <t>113154232</t>
  </si>
  <si>
    <t>Frézování živičného krytu tl 40 mm pruh š přes 1 do 2 m pl přes 500 do 1000 m2 bez překážek v trase</t>
  </si>
  <si>
    <t>1117627893</t>
  </si>
  <si>
    <t>https://podminky.urs.cz/item/CS_URS_2021_02/113154232</t>
  </si>
  <si>
    <t>115001101</t>
  </si>
  <si>
    <t>Převedení vody potrubím DN do 100</t>
  </si>
  <si>
    <t>930335735</t>
  </si>
  <si>
    <t>https://podminky.urs.cz/item/CS_URS_2021_02/115001101</t>
  </si>
  <si>
    <t>"Provizorní čerpání při realizaci jílových hrázek" 6,40*3</t>
  </si>
  <si>
    <t>115101202</t>
  </si>
  <si>
    <t>Čerpání vody na dopravní výšku do 10 m průměrný přítok přes 500 do 1 000 l/min</t>
  </si>
  <si>
    <t>hod</t>
  </si>
  <si>
    <t>-609246311</t>
  </si>
  <si>
    <t>https://podminky.urs.cz/item/CS_URS_2021_02/115101202</t>
  </si>
  <si>
    <t>"Provizorní čerpání při realizaci jílových hrázek" 48*3</t>
  </si>
  <si>
    <t>115101302</t>
  </si>
  <si>
    <t>Pohotovost čerpací soupravy pro dopravní výšku do 10 m přítok přes 500 do 1 000 l/min</t>
  </si>
  <si>
    <t>den</t>
  </si>
  <si>
    <t>-838190862</t>
  </si>
  <si>
    <t>https://podminky.urs.cz/item/CS_URS_2021_02/115101302</t>
  </si>
  <si>
    <t>"Provizorní čerpání při realizaci jílových hrázek" 2,0*3</t>
  </si>
  <si>
    <t>119001422</t>
  </si>
  <si>
    <t>Dočasné zajištění kabelů a kabelových tratí z 6 volně ložených kabelů</t>
  </si>
  <si>
    <t>-1725788717</t>
  </si>
  <si>
    <t>https://podminky.urs.cz/item/CS_URS_2021_02/119001422</t>
  </si>
  <si>
    <t>Předpoklad</t>
  </si>
  <si>
    <t>81*Rýha_d110</t>
  </si>
  <si>
    <t>121151113</t>
  </si>
  <si>
    <t>Sejmutí ornice plochy do 500 m2 tl vrstvy do 200 mm strojně</t>
  </si>
  <si>
    <t>-205418755</t>
  </si>
  <si>
    <t>https://podminky.urs.cz/item/CS_URS_2021_02/121151113</t>
  </si>
  <si>
    <t>132212212</t>
  </si>
  <si>
    <t>Hloubení rýh š do 2000 mm v nesoudržných horninách třídy těžitelnosti I skupiny 3 ručně</t>
  </si>
  <si>
    <t>-1272681612</t>
  </si>
  <si>
    <t>https://podminky.urs.cz/item/CS_URS_2021_02/132212212</t>
  </si>
  <si>
    <t>132251401</t>
  </si>
  <si>
    <t>Hloubení rýh pod vodou v hornině třídy těžitelnosti I skupiny 3 objem do 1000 m3</t>
  </si>
  <si>
    <t>949856446</t>
  </si>
  <si>
    <t>https://podminky.urs.cz/item/CS_URS_2021_02/132251401</t>
  </si>
  <si>
    <t>Vodní překážka ve staničení 90,300-93,000</t>
  </si>
  <si>
    <t>(93,00-90,30)*Rýha_d110*(2,03+Tl_lože)</t>
  </si>
  <si>
    <t>Vodní překážka ve staničení 255,000-260,000</t>
  </si>
  <si>
    <t>(260,00-255,00)*Rýha_d110*(1,10+Tl_lože)</t>
  </si>
  <si>
    <t>Vodní překážka ve staničení 906,00-913,86</t>
  </si>
  <si>
    <t>(913,86-906,00)*Rýha_d110*(1,60+Tl_lože)</t>
  </si>
  <si>
    <t>Zemní hrázky z jílu</t>
  </si>
  <si>
    <t>Úprava břehu pro zřízení kamenného záhozu - předpoklad</t>
  </si>
  <si>
    <t>20,000</t>
  </si>
  <si>
    <t>"Hloubení rýh pod vodou třída těžitelnosti 3 - 40%, strojně 100%" Hloubení_rýh_voda*0,40*1,00</t>
  </si>
  <si>
    <t>"Hloubení rýh pod vodou třída těžitelnosti 4 - 60%, strojně 100%" Hloubení_rýh_voda*0,60*1,00</t>
  </si>
  <si>
    <t>132254204</t>
  </si>
  <si>
    <t>Hloubení zapažených rýh š do 2000 mm v hornině třídy těžitelnosti I skupiny 3 objem do 500 m3</t>
  </si>
  <si>
    <t>-950800245</t>
  </si>
  <si>
    <t>https://podminky.urs.cz/item/CS_URS_2021_02/132254204</t>
  </si>
  <si>
    <t>132312212</t>
  </si>
  <si>
    <t>Hloubení rýh š do 2000 mm v nesoudržných horninách třídy těžitelnosti II skupiny 4 ručně</t>
  </si>
  <si>
    <t>323500373</t>
  </si>
  <si>
    <t>https://podminky.urs.cz/item/CS_URS_2021_02/132312212</t>
  </si>
  <si>
    <t>132351401</t>
  </si>
  <si>
    <t>Hloubení rýh pod vodou v hornině třídy těžitelnosti II skupiny 4 objem do 1000 m3</t>
  </si>
  <si>
    <t>1687592888</t>
  </si>
  <si>
    <t>https://podminky.urs.cz/item/CS_URS_2021_02/132351401</t>
  </si>
  <si>
    <t>132354204</t>
  </si>
  <si>
    <t>Hloubení zapažených rýh š do 2000 mm v hornině třídy těžitelnosti II skupiny 4 objem do 500 m3</t>
  </si>
  <si>
    <t>-1486850098</t>
  </si>
  <si>
    <t>https://podminky.urs.cz/item/CS_URS_2021_02/132354204</t>
  </si>
  <si>
    <t>139001101</t>
  </si>
  <si>
    <t>Příplatek za ztížení vykopávky v blízkosti podzemního vedení</t>
  </si>
  <si>
    <t>615190072</t>
  </si>
  <si>
    <t>https://podminky.urs.cz/item/CS_URS_2021_02/139001101</t>
  </si>
  <si>
    <t>"Potrubí d110" 2035,50</t>
  </si>
  <si>
    <t>"Průměrná hloubka řadu" 1,650</t>
  </si>
  <si>
    <t>"Šířka rýhy pro potrubí PE d110" 0,10+0,80+0,10</t>
  </si>
  <si>
    <t>"Mocnost státní komunikace asfaltové - dle TZ" 0,600</t>
  </si>
  <si>
    <t xml:space="preserve">"Mocnost místní komunikace asfaltové - dle TZ" 0,290 </t>
  </si>
  <si>
    <t>"Mocnost místní komunikace štěrkové - dle TZ" 0,300</t>
  </si>
  <si>
    <t>"Mocnost travnaté plochy, zemědělsky obdělávaný pozemek - dle TZ" 0,150</t>
  </si>
  <si>
    <t>"Lože pod potrubí" 0,100</t>
  </si>
  <si>
    <t>Potrubí_d110*Rýha_d110*(1,650+Tl_lože)</t>
  </si>
  <si>
    <t>"Rozšíření výkopu pro šachty na BT" 20,000</t>
  </si>
  <si>
    <t>Odpočet mocnosti komunikace</t>
  </si>
  <si>
    <t>"Státní komunikace asfaltová" -0,000*Rýha_d110*Tl_kom_SA</t>
  </si>
  <si>
    <t>"Místní komunikace asfaltová" -((805,00-799,43)+(875,00-870,68)+(1005,00-995,00)+(1468,86-1320,34)+(1974,69-1727,26))*Rýha_d110*Tl_kom_MA</t>
  </si>
  <si>
    <t>"Místní komunikace štěrková" -((84,530-0,000)+(107,70-96,28)+(1727,26-1468,86))*Rýha_d110*Tl_kom_MŠ</t>
  </si>
  <si>
    <t>"Travnaté plochy,zemědělský pozemek"-((90,30-84,53)+(96,28-93,00)+(255,00-107,70)+(799,43-260,000)+(870,68-805,00)+(906,00-875,00))*Rýha_d110*Tl_zeleň</t>
  </si>
  <si>
    <t>"Travnaté plochy,zemědělský pozemek"-((995,00-913,86)+(1320,34-1005,00)+(2035,50-1974,69))*Rýha_d110*Tl_zeleň</t>
  </si>
  <si>
    <t>Vodní překážka ve staničení 90,300-93,000,ve staničení 255,000-260,000,ve staničení 906,00-913,86</t>
  </si>
  <si>
    <t>"Hloubení rýh třída těžitelnosti 3 - 40%, strojně 85%" Hloubení_rýh*0,40*0,85</t>
  </si>
  <si>
    <t>"Hloubení rýh třída těžitelnosti 3 - 40%, ručně 15%" Hloubení_rýh*0,40*0,15</t>
  </si>
  <si>
    <t>"Hloubení rýh třída těžitelnosti 4 - 60%, strojně 85%" Hloubení_rýh*0,60*0,85</t>
  </si>
  <si>
    <t>"Hloubení rýh třída těžitelnosti 4 - 60%, ručně 15%" Hloubení_rýh*0,60*0,15</t>
  </si>
  <si>
    <t>"Předpoklad 25%" (Hloubení_rýh_3_s+Hloubení_rýh_4_s)*0,25</t>
  </si>
  <si>
    <t>141721999R</t>
  </si>
  <si>
    <t>Řízené horizontální vrtání délky vrtu do 20 m hl do 6 m s vztaženém plastového potrubí do DN 300 mm v hornině třídy těžitelnosti I a II skupiny 1 až 4</t>
  </si>
  <si>
    <t>-1514443791</t>
  </si>
  <si>
    <t>Viz. výkres D.1.23</t>
  </si>
  <si>
    <t>"Chránička d225 PE100 SDR11" 10,00</t>
  </si>
  <si>
    <t>"Chránička d225 PE100 SDR11" 5,000</t>
  </si>
  <si>
    <t>"Chránička d225 PE100 SDR11" 7,500</t>
  </si>
  <si>
    <t>151101101</t>
  </si>
  <si>
    <t>Zřízení příložného pažení a rozepření stěn rýh hl do 2 m</t>
  </si>
  <si>
    <t>-1679364873</t>
  </si>
  <si>
    <t>https://podminky.urs.cz/item/CS_URS_2021_02/151101101</t>
  </si>
  <si>
    <t>Potrubí_d110*1,65*2</t>
  </si>
  <si>
    <t>151101111</t>
  </si>
  <si>
    <t>Odstranění příložného pažení a rozepření stěn rýh hl do 2 m</t>
  </si>
  <si>
    <t>1280466526</t>
  </si>
  <si>
    <t>https://podminky.urs.cz/item/CS_URS_2021_02/151101111</t>
  </si>
  <si>
    <t>162551108</t>
  </si>
  <si>
    <t>Vodorovné přemístění přes 2 500 do 3000 m výkopku/sypaniny z horniny třídy těžitelnosti I skupiny 1 až 3</t>
  </si>
  <si>
    <t>662585378</t>
  </si>
  <si>
    <t>https://podminky.urs.cz/item/CS_URS_2021_02/162551108</t>
  </si>
  <si>
    <t>Přemístění výkopku na mezideponii</t>
  </si>
  <si>
    <t>Hloubení_rýh_3_s+Hloubení_rýh_3_r</t>
  </si>
  <si>
    <t>Přemístění výkopku na staveniště pro zpětný zásyp</t>
  </si>
  <si>
    <t>Zásyp*0,20</t>
  </si>
  <si>
    <t>Přemístění ornice na mezideponii</t>
  </si>
  <si>
    <t>Travnaté_plochy*Tl_zeleň</t>
  </si>
  <si>
    <t>162551128</t>
  </si>
  <si>
    <t>Vodorovné přemístění přes 2 500 do 3000 m výkopku/sypaniny z horniny třídy těžitelnosti II skupiny 4 a 5</t>
  </si>
  <si>
    <t>-1836169005</t>
  </si>
  <si>
    <t>https://podminky.urs.cz/item/CS_URS_2021_02/162551128</t>
  </si>
  <si>
    <t>Hloubení_rýh_4_s+Hloubení_rýh_4_r</t>
  </si>
  <si>
    <t>162751117</t>
  </si>
  <si>
    <t>Vodorovné přemístění přes 9 000 do 10000 m výkopku/sypaniny z horniny třídy těžitelnosti I skupiny 1 až 3</t>
  </si>
  <si>
    <t>-1892434717</t>
  </si>
  <si>
    <t>https://podminky.urs.cz/item/CS_URS_2021_02/162751117</t>
  </si>
  <si>
    <t>Výkopek z mezideponie na skládku</t>
  </si>
  <si>
    <t>(Hloubení_rýh_3_s+Hloubení_rýh_3_r)</t>
  </si>
  <si>
    <t>Výkopek ze staveniště na skládku</t>
  </si>
  <si>
    <t>Výkopek na staveniště pro zpětný zásyp</t>
  </si>
  <si>
    <t>-Zásyp*0,20</t>
  </si>
  <si>
    <t>162751119</t>
  </si>
  <si>
    <t>Příplatek k vodorovnému přemístění výkopku/sypaniny z horniny třídy těžitelnosti I skupiny 1 až 3 ZKD 1000 m přes 10000 m</t>
  </si>
  <si>
    <t>-1118118174</t>
  </si>
  <si>
    <t>https://podminky.urs.cz/item/CS_URS_2021_02/162751119</t>
  </si>
  <si>
    <t>Skládka ve vzdálenosti 23km (převzato z betonserver.cz)</t>
  </si>
  <si>
    <t>Skládka_1_3*13</t>
  </si>
  <si>
    <t>162751137</t>
  </si>
  <si>
    <t>Vodorovné přemístění přes 9 000 do 10000 m výkopku/sypaniny z horniny třídy těžitelnosti II skupiny 4 a 5</t>
  </si>
  <si>
    <t>-1873724479</t>
  </si>
  <si>
    <t>https://podminky.urs.cz/item/CS_URS_2021_02/162751137</t>
  </si>
  <si>
    <t>Výkopek z mezideponie na skládku - 100% výkopku</t>
  </si>
  <si>
    <t>(Hloubení_rýh_4_s+Hloubení_rýh_4_r)*1,00</t>
  </si>
  <si>
    <t>Výkopek ze staveniště na skládku - 100% výkopku</t>
  </si>
  <si>
    <t>162751139</t>
  </si>
  <si>
    <t>Příplatek k vodorovnému přemístění výkopku/sypaniny z horniny třídy těžitelnosti II skupiny 4 a 5 ZKD 1000 m přes 10000 m</t>
  </si>
  <si>
    <t>-356006038</t>
  </si>
  <si>
    <t>https://podminky.urs.cz/item/CS_URS_2021_02/162751139</t>
  </si>
  <si>
    <t>Skládka_4_5*13</t>
  </si>
  <si>
    <t>167151101</t>
  </si>
  <si>
    <t>Nakládání výkopku z hornin třídy těžitelnosti I skupiny 1 až 3 do 100 m3</t>
  </si>
  <si>
    <t>1117017753</t>
  </si>
  <si>
    <t>https://podminky.urs.cz/item/CS_URS_2021_02/167151101</t>
  </si>
  <si>
    <t>Nakládání na mezideponii pro přemístění výkopku na deponii a pro zpětný zásyp</t>
  </si>
  <si>
    <t>Nakládání ornice na mezideponii pro zpěné použití</t>
  </si>
  <si>
    <t>167151102</t>
  </si>
  <si>
    <t>Nakládání výkopku z hornin třídy těžitelnosti II skupiny 4 a 5 do 100 m3</t>
  </si>
  <si>
    <t>764847448</t>
  </si>
  <si>
    <t>https://podminky.urs.cz/item/CS_URS_2021_02/167151102</t>
  </si>
  <si>
    <t>Nakládání na mezideponii pro přemístění výkopku na deponii</t>
  </si>
  <si>
    <t>171151111</t>
  </si>
  <si>
    <t>Uložení sypaniny z hornin nesoudržných sypkých do násypů zhutněných strojně</t>
  </si>
  <si>
    <t>-724847558</t>
  </si>
  <si>
    <t>https://podminky.urs.cz/item/CS_URS_2021_02/171151111</t>
  </si>
  <si>
    <t>31</t>
  </si>
  <si>
    <t>171201231</t>
  </si>
  <si>
    <t>Poplatek za uložení zeminy a kamení na recyklační skládce (skládkovné) kód odpadu 17 05 04</t>
  </si>
  <si>
    <t>-937519119</t>
  </si>
  <si>
    <t>https://podminky.urs.cz/item/CS_URS_2021_02/171201231</t>
  </si>
  <si>
    <t>P</t>
  </si>
  <si>
    <t>Poznámka k položce:_x000d_
Cena v místě obvyklá.</t>
  </si>
  <si>
    <t>(Skládka_1_3+Skládka_4_5)*1,650</t>
  </si>
  <si>
    <t>32</t>
  </si>
  <si>
    <t>415513698</t>
  </si>
  <si>
    <t>33</t>
  </si>
  <si>
    <t>172153102</t>
  </si>
  <si>
    <t>Zřízení těsnicího jádra nebo vrstvy š přes 1 do 3 m z hornin třídy těžitelnosti I a II skupiny 1 až 4 zhutněných do 100 % PS C</t>
  </si>
  <si>
    <t>826384579</t>
  </si>
  <si>
    <t>https://podminky.urs.cz/item/CS_URS_2021_02/172153102</t>
  </si>
  <si>
    <t>Provizorní jílová hráz</t>
  </si>
  <si>
    <t>(0,8*0,8*0,5+0,5*0,8+0,8*0,8*0,5)*2*(93,00-90,30)</t>
  </si>
  <si>
    <t>(0,8*0,8*0,5+0,5*0,8+0,8*0,8*0,5)*2*(260,00-255,00)</t>
  </si>
  <si>
    <t>(0,8*0,8*0,5+0,5*0,8+0,8*0,8*0,5)*2*(913,86-906,00)</t>
  </si>
  <si>
    <t>34</t>
  </si>
  <si>
    <t>M</t>
  </si>
  <si>
    <t>58341330R</t>
  </si>
  <si>
    <t>jílovitá zemina</t>
  </si>
  <si>
    <t>-1942083951</t>
  </si>
  <si>
    <t>32,365*1,85</t>
  </si>
  <si>
    <t>35</t>
  </si>
  <si>
    <t>174151101</t>
  </si>
  <si>
    <t>Zásyp jam, šachet rýh nebo kolem objektů sypaninou se zhutněním</t>
  </si>
  <si>
    <t>-1896573205</t>
  </si>
  <si>
    <t>https://podminky.urs.cz/item/CS_URS_2021_02/174151101</t>
  </si>
  <si>
    <t>-Lože_potrubí</t>
  </si>
  <si>
    <t>-Obsyp</t>
  </si>
  <si>
    <t>"Odpočet potrubí d110" -3,14*0,055*0,055*Potrubí_d110</t>
  </si>
  <si>
    <t>36</t>
  </si>
  <si>
    <t>58344171</t>
  </si>
  <si>
    <t>štěrkodrť frakce 0/32</t>
  </si>
  <si>
    <t>-1027464682</t>
  </si>
  <si>
    <t>Nakupovaný materiál - předpoklad 80%</t>
  </si>
  <si>
    <t>Zásyp*0,80*1,667*1,230</t>
  </si>
  <si>
    <t>37</t>
  </si>
  <si>
    <t>175111101</t>
  </si>
  <si>
    <t>Obsypání potrubí ručně sypaninou bez prohození, uloženou do 3 m</t>
  </si>
  <si>
    <t>5547060</t>
  </si>
  <si>
    <t>https://podminky.urs.cz/item/CS_URS_2021_02/175111101</t>
  </si>
  <si>
    <t>38</t>
  </si>
  <si>
    <t>175151101</t>
  </si>
  <si>
    <t>Obsypání potrubí strojně sypaninou bez prohození, uloženou do 3 m</t>
  </si>
  <si>
    <t>-350387589</t>
  </si>
  <si>
    <t>https://podminky.urs.cz/item/CS_URS_2021_02/175151101</t>
  </si>
  <si>
    <t>Potrubí_d110*Rýha_d110*(0,110+0,300)</t>
  </si>
  <si>
    <t>Obsyp_strojně</t>
  </si>
  <si>
    <t>"Obsyp potrubí strojně - 60%" Obsyp*0,60</t>
  </si>
  <si>
    <t>"Obsyp potrubí ručně - 40%" Obsyp*0,40</t>
  </si>
  <si>
    <t>39</t>
  </si>
  <si>
    <t>58337310</t>
  </si>
  <si>
    <t>štěrkopísek frakce 0/4</t>
  </si>
  <si>
    <t>1100882606</t>
  </si>
  <si>
    <t>Obsyp*1,667*1,230</t>
  </si>
  <si>
    <t>40</t>
  </si>
  <si>
    <t>181311103</t>
  </si>
  <si>
    <t>Rozprostření ornice tl vrstvy do 200 mm v rovině nebo ve svahu do 1:5 ručně</t>
  </si>
  <si>
    <t>1843710711</t>
  </si>
  <si>
    <t>https://podminky.urs.cz/item/CS_URS_2021_02/181311103</t>
  </si>
  <si>
    <t>41</t>
  </si>
  <si>
    <t>181451131</t>
  </si>
  <si>
    <t>Založení parkového trávníku výsevem pl přes 1000 m2 v rovině a ve svahu do 1:5</t>
  </si>
  <si>
    <t>-480600482</t>
  </si>
  <si>
    <t>https://podminky.urs.cz/item/CS_URS_2021_02/181451131</t>
  </si>
  <si>
    <t>Předpoklad 50% z celkové plochy travnatých a zemědělských ploch</t>
  </si>
  <si>
    <t>Travnaté_plochy*0,50</t>
  </si>
  <si>
    <t>42</t>
  </si>
  <si>
    <t>00572410</t>
  </si>
  <si>
    <t>osivo směs travní parková</t>
  </si>
  <si>
    <t>kg</t>
  </si>
  <si>
    <t>-803249193</t>
  </si>
  <si>
    <t>624,875*0,02 'Přepočtené koeficientem množství</t>
  </si>
  <si>
    <t>43</t>
  </si>
  <si>
    <t>181913111</t>
  </si>
  <si>
    <t>Úprava pláně v hornině třídy těžitelnosti II skupiny 4 bez zhutnění ručně</t>
  </si>
  <si>
    <t>-1045374803</t>
  </si>
  <si>
    <t>https://podminky.urs.cz/item/CS_URS_2021_02/181913111</t>
  </si>
  <si>
    <t>"Travnaté plochy,zemědělský pozemek" ((90,30-84,53)+(96,28-93,00)+(255,00-107,70)+(799,43-260,000)+(870,68-805,00)+(906,00-875,00))*Rýha_d110</t>
  </si>
  <si>
    <t>"Travnaté plochy,zemědělský pozemek"((995,00-913,86)+(1320,34-1005,00)+(2035,50-1974,69))*Rýha_d110</t>
  </si>
  <si>
    <t>44</t>
  </si>
  <si>
    <t>181913112</t>
  </si>
  <si>
    <t>Úprava pláně v hornině třídy těžitelnosti II skupiny 4 se zhutněním ručně</t>
  </si>
  <si>
    <t>380165712</t>
  </si>
  <si>
    <t>https://podminky.urs.cz/item/CS_URS_2021_02/181913112</t>
  </si>
  <si>
    <t>SKA</t>
  </si>
  <si>
    <t>"Státní komunikace asfaltová" 0,000*3,000</t>
  </si>
  <si>
    <t>"Místní komunikace asfaltová" ((805,00-799,43)+(875,00-870,68)+(1005,00-995,00)+(1468,86-1320,34)+(1974,69-1727,26))*Rýha_d110</t>
  </si>
  <si>
    <t>"Místní komunikace štěrková" ((84,530-0,000)+(107,70-96,28)+(1727,26-1468,86))*Rýha_d110</t>
  </si>
  <si>
    <t>45</t>
  </si>
  <si>
    <t>184802111</t>
  </si>
  <si>
    <t>Chemické odplevelení před založením kultury nad 20 m2 postřikem na široko v rovině a svahu do 1:5</t>
  </si>
  <si>
    <t>-328065637</t>
  </si>
  <si>
    <t>https://podminky.urs.cz/item/CS_URS_2021_02/184802111</t>
  </si>
  <si>
    <t>46</t>
  </si>
  <si>
    <t>184802611</t>
  </si>
  <si>
    <t>Chemické odplevelení po založení kultury postřikem na široko v rovině a svahu do 1:5</t>
  </si>
  <si>
    <t>111589007</t>
  </si>
  <si>
    <t>https://podminky.urs.cz/item/CS_URS_2021_02/184802611</t>
  </si>
  <si>
    <t>47</t>
  </si>
  <si>
    <t>451573111</t>
  </si>
  <si>
    <t>Lože pod potrubí otevřený výkop ze štěrkopísku</t>
  </si>
  <si>
    <t>-1560717466</t>
  </si>
  <si>
    <t>https://podminky.urs.cz/item/CS_URS_2021_02/451573111</t>
  </si>
  <si>
    <t>Potrubí_d110*Rýha_d110*Tl_lože</t>
  </si>
  <si>
    <t>48</t>
  </si>
  <si>
    <t>462512161</t>
  </si>
  <si>
    <t>Zához z lomového kamene záhozového hmotnost kamenů do 200 kg bez výplně</t>
  </si>
  <si>
    <t>253276083</t>
  </si>
  <si>
    <t>https://podminky.urs.cz/item/CS_URS_2021_02/462512161</t>
  </si>
  <si>
    <t>(93,00-90,30+1,80+1,80)*(0,500+Rýha_d110+0,500)*0,500</t>
  </si>
  <si>
    <t>(260,00-255,00+1,80+1,80)*(0,500+Rýha_d110+0,500)*0,500</t>
  </si>
  <si>
    <t>(913,86-906,00+1,80+1,80)*(0,500+Rýha_d110+0,500)*0,500</t>
  </si>
  <si>
    <t>Komunikace pozemní</t>
  </si>
  <si>
    <t>49</t>
  </si>
  <si>
    <t>564782111</t>
  </si>
  <si>
    <t>Podklad z vibrovaného štěrku VŠ tl 300 mm</t>
  </si>
  <si>
    <t>-824453214</t>
  </si>
  <si>
    <t>https://podminky.urs.cz/item/CS_URS_2021_02/564782111</t>
  </si>
  <si>
    <t>Místní komunikace štěrková - poslední vrstva rozšířena o 0,15m na každou stranu od hrany výkopu</t>
  </si>
  <si>
    <t>((84,530-0,000)+(107,70-96,28)+(1727,26-1468,86))*(0,15+Rýha_d110+0,15)</t>
  </si>
  <si>
    <t>50</t>
  </si>
  <si>
    <t>564821112</t>
  </si>
  <si>
    <t>Podklad ze štěrkodrtě ŠD tl 90 mm</t>
  </si>
  <si>
    <t>-842330517</t>
  </si>
  <si>
    <t>https://podminky.urs.cz/item/CS_URS_2021_02/564821112</t>
  </si>
  <si>
    <t>51</t>
  </si>
  <si>
    <t>564861111</t>
  </si>
  <si>
    <t>Podklad ze štěrkodrtě ŠD tl 200 mm</t>
  </si>
  <si>
    <t>573582931</t>
  </si>
  <si>
    <t>https://podminky.urs.cz/item/CS_URS_2021_02/564861111</t>
  </si>
  <si>
    <t>52</t>
  </si>
  <si>
    <t>565135111</t>
  </si>
  <si>
    <t>Asfaltový beton vrstva podkladní ACP 16 (obalované kamenivo OKS) tl 50 mm š do 3 m</t>
  </si>
  <si>
    <t>76560331</t>
  </si>
  <si>
    <t>https://podminky.urs.cz/item/CS_URS_2021_02/565135111</t>
  </si>
  <si>
    <t>53</t>
  </si>
  <si>
    <t>577134111</t>
  </si>
  <si>
    <t>Asfaltový beton vrstva obrusná ACO 11 (ABS) tř. I tl 40 mm š do 3 m z nemodifikovaného asfaltu</t>
  </si>
  <si>
    <t>1244087266</t>
  </si>
  <si>
    <t>https://podminky.urs.cz/item/CS_URS_2021_02/577134111</t>
  </si>
  <si>
    <t>Místní komunikace asfaltová - poslední vrstva rozšířena o 0,15m na každou stranu od hrany výkopu</t>
  </si>
  <si>
    <t>((805,00-799,43)+(875,00-870,68)+(1005,00-995,00)+(1468,86-1320,34)+(1974,69-1727,26))*(0,15+Rýha_d110+0,15)</t>
  </si>
  <si>
    <t>Trubní vedení</t>
  </si>
  <si>
    <t>54</t>
  </si>
  <si>
    <t>857242122</t>
  </si>
  <si>
    <t>Montáž litinových tvarovek jednoosých přírubových otevřený výkop DN 80</t>
  </si>
  <si>
    <t>453687948</t>
  </si>
  <si>
    <t>https://podminky.urs.cz/item/CS_URS_2021_02/857242122</t>
  </si>
  <si>
    <t>"FF TP DN 80" 5,0+4,0</t>
  </si>
  <si>
    <t>"FFK 90 DN80 - přírubové koleno" 5,00</t>
  </si>
  <si>
    <t>"Lemový nákružek prodloužený d90 PE100 SDR11" 18,00</t>
  </si>
  <si>
    <t>"N prodloužené patkové koleno DN 80" 13,00</t>
  </si>
  <si>
    <t>55</t>
  </si>
  <si>
    <t>28653135</t>
  </si>
  <si>
    <t>nákružek lemový PE 100 SDR11 90mm</t>
  </si>
  <si>
    <t>-1755221863</t>
  </si>
  <si>
    <t>56</t>
  </si>
  <si>
    <t>28653145R</t>
  </si>
  <si>
    <t>příruba otočná PP 90 (DN80) k lemovým nákružkům</t>
  </si>
  <si>
    <t>1679684598</t>
  </si>
  <si>
    <t>57</t>
  </si>
  <si>
    <t>55251820</t>
  </si>
  <si>
    <t>koleno přírubové prodloužené s patkou pro připojení k hydrantu 80/90mm</t>
  </si>
  <si>
    <t>1227978154</t>
  </si>
  <si>
    <t>58</t>
  </si>
  <si>
    <t>55254026</t>
  </si>
  <si>
    <t>koleno 90° přírubové litinové vodovodní Q-kus PN10/40 DN 80</t>
  </si>
  <si>
    <t>-1387734417</t>
  </si>
  <si>
    <t>59</t>
  </si>
  <si>
    <t>55253245</t>
  </si>
  <si>
    <t xml:space="preserve">trouba přírubová litinová vodovodní  PN10/16 DN 80 dl 800mm</t>
  </si>
  <si>
    <t>-963417622</t>
  </si>
  <si>
    <t>60</t>
  </si>
  <si>
    <t>55253241</t>
  </si>
  <si>
    <t xml:space="preserve">trouba přírubová litinová vodovodní  PN10/16 DN 80 dl 500mm</t>
  </si>
  <si>
    <t>-1853689460</t>
  </si>
  <si>
    <t>61</t>
  </si>
  <si>
    <t>857264122</t>
  </si>
  <si>
    <t>Montáž litinových tvarovek odbočných přírubových otevřený výkop DN 100</t>
  </si>
  <si>
    <t>705661789</t>
  </si>
  <si>
    <t>https://podminky.urs.cz/item/CS_URS_2021_02/857264122</t>
  </si>
  <si>
    <t>"T-kus 100/80" 9,00</t>
  </si>
  <si>
    <t>62</t>
  </si>
  <si>
    <t>55253515</t>
  </si>
  <si>
    <t>tvarovka přírubová litinová s přírubovou odbočkou,práškový epoxid tl 250µm T-kus DN 100/80</t>
  </si>
  <si>
    <t>1855987011</t>
  </si>
  <si>
    <t>63</t>
  </si>
  <si>
    <t>871251141</t>
  </si>
  <si>
    <t>Montáž potrubí z PE100 SDR 11 otevřený výkop svařovaných na tupo D 110 x 10,0 mm</t>
  </si>
  <si>
    <t>-867443609</t>
  </si>
  <si>
    <t>https://podminky.urs.cz/item/CS_URS_2021_02/871251141</t>
  </si>
  <si>
    <t>64</t>
  </si>
  <si>
    <t>28613550</t>
  </si>
  <si>
    <t>potrubí dvouvrstvé PE100 RC SDR11 110x10 dl 100m</t>
  </si>
  <si>
    <t>1248425037</t>
  </si>
  <si>
    <t>2035,5*1,015 'Přepočtené koeficientem množství</t>
  </si>
  <si>
    <t>65</t>
  </si>
  <si>
    <t>871351142</t>
  </si>
  <si>
    <t>Montáž potrubí z PE100 SDR 11 otevřený výkop svařovaných na tupo D 225 x 20,5 mm</t>
  </si>
  <si>
    <t>132827776</t>
  </si>
  <si>
    <t>https://podminky.urs.cz/item/CS_URS_2021_02/871351142</t>
  </si>
  <si>
    <t>66</t>
  </si>
  <si>
    <t>28613563</t>
  </si>
  <si>
    <t>potrubí dvouvrstvé PE100 RC SDR11 225x20,5 dl 100m</t>
  </si>
  <si>
    <t>621191930</t>
  </si>
  <si>
    <t>22,5*1,015 'Přepočtené koeficientem množství</t>
  </si>
  <si>
    <t>67</t>
  </si>
  <si>
    <t>871393121</t>
  </si>
  <si>
    <t>Montáž kanalizačního potrubí z PVC těsněné gumovým kroužkem otevřený výkop sklon do 20 % DN 400</t>
  </si>
  <si>
    <t>610330042</t>
  </si>
  <si>
    <t>https://podminky.urs.cz/item/CS_URS_2021_02/871393121</t>
  </si>
  <si>
    <t>Převedení vod při realizaci pokládky potrubí ve vodním toku</t>
  </si>
  <si>
    <t>6,400*2*3</t>
  </si>
  <si>
    <t>68</t>
  </si>
  <si>
    <t>28611184</t>
  </si>
  <si>
    <t>trubka kanalizační PVC DN 400x6000mm SN10</t>
  </si>
  <si>
    <t>-211127362</t>
  </si>
  <si>
    <t>38,4*1,03 'Přepočtené koeficientem množství</t>
  </si>
  <si>
    <t>69</t>
  </si>
  <si>
    <t>871395811</t>
  </si>
  <si>
    <t>Bourání stávajícího potrubí z PVC nebo PP DN přes 250 do 400</t>
  </si>
  <si>
    <t>709944963</t>
  </si>
  <si>
    <t>https://podminky.urs.cz/item/CS_URS_2021_02/871395811</t>
  </si>
  <si>
    <t>70</t>
  </si>
  <si>
    <t>877251101</t>
  </si>
  <si>
    <t>Montáž elektrospojek na vodovodním potrubí z PE trub d 110</t>
  </si>
  <si>
    <t>1622736053</t>
  </si>
  <si>
    <t>https://podminky.urs.cz/item/CS_URS_2021_02/877251101</t>
  </si>
  <si>
    <t>71</t>
  </si>
  <si>
    <t>28615975</t>
  </si>
  <si>
    <t>elektrospojka SDR11 PE 100 PN16 D 110mm</t>
  </si>
  <si>
    <t>1726435765</t>
  </si>
  <si>
    <t>72</t>
  </si>
  <si>
    <t>877251109R</t>
  </si>
  <si>
    <t>Montáž elektrokolen 30° na vodovodním potrubí z PE trub d 110</t>
  </si>
  <si>
    <t>1500495506</t>
  </si>
  <si>
    <t>73</t>
  </si>
  <si>
    <t>28615539R</t>
  </si>
  <si>
    <t>elektrokoleno 30° PE 100 PN16 D 110mm</t>
  </si>
  <si>
    <t>-45997056</t>
  </si>
  <si>
    <t>74</t>
  </si>
  <si>
    <t>877251110</t>
  </si>
  <si>
    <t>Montáž elektrokolen 45° na vodovodním potrubí z PE trub d 110</t>
  </si>
  <si>
    <t>2060628941</t>
  </si>
  <si>
    <t>https://podminky.urs.cz/item/CS_URS_2021_02/877251110</t>
  </si>
  <si>
    <t>75</t>
  </si>
  <si>
    <t>28614949</t>
  </si>
  <si>
    <t>elektrokoleno 45° PE 100 PN16 D 110mm</t>
  </si>
  <si>
    <t>-581356842</t>
  </si>
  <si>
    <t>76</t>
  </si>
  <si>
    <t>891241112</t>
  </si>
  <si>
    <t>Montáž vodovodních šoupátek otevřený výkop DN 80</t>
  </si>
  <si>
    <t>31328507</t>
  </si>
  <si>
    <t>https://podminky.urs.cz/item/CS_URS_2021_02/891241112</t>
  </si>
  <si>
    <t>77</t>
  </si>
  <si>
    <t>42221323</t>
  </si>
  <si>
    <t>šoupátko pitná voda litina GGG 50 dlouhá stavební dl PN10/16 DN 80x280mm</t>
  </si>
  <si>
    <t>1160598848</t>
  </si>
  <si>
    <t>78</t>
  </si>
  <si>
    <t>42291079</t>
  </si>
  <si>
    <t>souprava zemní pro šoupátka DN 65-80mm Rd 2,0m</t>
  </si>
  <si>
    <t>-1977574746</t>
  </si>
  <si>
    <t>79</t>
  </si>
  <si>
    <t>891247112</t>
  </si>
  <si>
    <t>Montáž hydrantů podzemních DN 80</t>
  </si>
  <si>
    <t>514192503</t>
  </si>
  <si>
    <t>https://podminky.urs.cz/item/CS_URS_2021_02/891247112</t>
  </si>
  <si>
    <t>80</t>
  </si>
  <si>
    <t>42273594</t>
  </si>
  <si>
    <t>hydrant podzemní DN 80 PN 16 dvojitý uzávěr s koulí krycí v 1500mm</t>
  </si>
  <si>
    <t>2131357907</t>
  </si>
  <si>
    <t>81</t>
  </si>
  <si>
    <t>891261112</t>
  </si>
  <si>
    <t>Montáž vodovodních šoupátek otevřený výkop DN 100</t>
  </si>
  <si>
    <t>-1561182980</t>
  </si>
  <si>
    <t>https://podminky.urs.cz/item/CS_URS_2021_02/891261112</t>
  </si>
  <si>
    <t>82</t>
  </si>
  <si>
    <t>42221324</t>
  </si>
  <si>
    <t>šoupátko pitná voda litina GGG 50 dlouhá stavební dl PN10/16 DN 100x300mm</t>
  </si>
  <si>
    <t>850160623</t>
  </si>
  <si>
    <t>83</t>
  </si>
  <si>
    <t>42291080</t>
  </si>
  <si>
    <t>souprava zemní pro šoupátka DN 100-150m Rd 2,0m</t>
  </si>
  <si>
    <t>-1907708366</t>
  </si>
  <si>
    <t>84</t>
  </si>
  <si>
    <t>891275447R</t>
  </si>
  <si>
    <t>Zavzdušňovací a odvzdušňovací souprava DN 80 s krycí hloubkou do 1,0m</t>
  </si>
  <si>
    <t>364919083</t>
  </si>
  <si>
    <t>Poznámka k položce:_x000d_
Součástí jsou i kompletní náklady na vybudování podkladního betonvoého bloku dle výkresu D.1.13.</t>
  </si>
  <si>
    <t>85</t>
  </si>
  <si>
    <t>42291452</t>
  </si>
  <si>
    <t>poklop litinový hydrantový DN 80</t>
  </si>
  <si>
    <t>-443330583</t>
  </si>
  <si>
    <t>86</t>
  </si>
  <si>
    <t>56230639R</t>
  </si>
  <si>
    <t>deska podkladová uličního poklopu litinového hydrantového</t>
  </si>
  <si>
    <t>1674926423</t>
  </si>
  <si>
    <t>87</t>
  </si>
  <si>
    <t>892271111</t>
  </si>
  <si>
    <t>Tlaková zkouška vodou potrubí DN 100 nebo 125</t>
  </si>
  <si>
    <t>1950826047</t>
  </si>
  <si>
    <t>https://podminky.urs.cz/item/CS_URS_2021_02/892271111</t>
  </si>
  <si>
    <t>88</t>
  </si>
  <si>
    <t>892273122</t>
  </si>
  <si>
    <t>Proplach a dezinfekce vodovodního potrubí DN od 80 do 125</t>
  </si>
  <si>
    <t>1737644165</t>
  </si>
  <si>
    <t>https://podminky.urs.cz/item/CS_URS_2021_02/892273122</t>
  </si>
  <si>
    <t>89</t>
  </si>
  <si>
    <t>892372111</t>
  </si>
  <si>
    <t>Zabezpečení konců potrubí DN do 300 při tlakových zkouškách vodou</t>
  </si>
  <si>
    <t>798976400</t>
  </si>
  <si>
    <t>https://podminky.urs.cz/item/CS_URS_2021_02/892372111</t>
  </si>
  <si>
    <t>"Předpoklad tlakové zkoušky po etapách" 20,000</t>
  </si>
  <si>
    <t>90</t>
  </si>
  <si>
    <t>899300500R</t>
  </si>
  <si>
    <t>Nasunutí potrubní sekce do plastové chráničky d225 jmenovitá světlost nasouvaného potrubí DN d110</t>
  </si>
  <si>
    <t>1234060233</t>
  </si>
  <si>
    <t>91</t>
  </si>
  <si>
    <t>899300501R</t>
  </si>
  <si>
    <t>Záslepka redukovaná pro plastové chráničky d225/d110</t>
  </si>
  <si>
    <t>-174496740</t>
  </si>
  <si>
    <t>Poznámka k položce:_x000d_
Dodávka a montáž</t>
  </si>
  <si>
    <t>92</t>
  </si>
  <si>
    <t>899401112</t>
  </si>
  <si>
    <t>Osazení poklopů litinových šoupátkových</t>
  </si>
  <si>
    <t>1937382890</t>
  </si>
  <si>
    <t>https://podminky.urs.cz/item/CS_URS_2021_02/899401112</t>
  </si>
  <si>
    <t>93</t>
  </si>
  <si>
    <t>42291352</t>
  </si>
  <si>
    <t>poklop litinový šoupátkový pro zemní soupravy osazení do terénu a do vozovky</t>
  </si>
  <si>
    <t>-1494799878</t>
  </si>
  <si>
    <t>94</t>
  </si>
  <si>
    <t>56230637R</t>
  </si>
  <si>
    <t>deska podkladová uličního poklopu litinového ventilkového a šoupatového</t>
  </si>
  <si>
    <t>70725125</t>
  </si>
  <si>
    <t>95</t>
  </si>
  <si>
    <t>899401113</t>
  </si>
  <si>
    <t>Osazení poklopů litinových hydrantových</t>
  </si>
  <si>
    <t>151089402</t>
  </si>
  <si>
    <t>https://podminky.urs.cz/item/CS_URS_2021_02/899401113</t>
  </si>
  <si>
    <t>96</t>
  </si>
  <si>
    <t>890444289</t>
  </si>
  <si>
    <t>97</t>
  </si>
  <si>
    <t>-1749989284</t>
  </si>
  <si>
    <t>98</t>
  </si>
  <si>
    <t>899713111</t>
  </si>
  <si>
    <t>Orientační tabulky na sloupku betonovém nebo ocelovém</t>
  </si>
  <si>
    <t>713503271</t>
  </si>
  <si>
    <t>https://podminky.urs.cz/item/CS_URS_2021_02/899713111</t>
  </si>
  <si>
    <t>"Armatury, tvarovky, ostatní body" 31,000</t>
  </si>
  <si>
    <t>"Místa křízení s vodním tokem" 6,000</t>
  </si>
  <si>
    <t>99</t>
  </si>
  <si>
    <t>899721111</t>
  </si>
  <si>
    <t>Signalizační vodič DN do 150 mm na potrubí</t>
  </si>
  <si>
    <t>513565573</t>
  </si>
  <si>
    <t>https://podminky.urs.cz/item/CS_URS_2021_02/899721111</t>
  </si>
  <si>
    <t>100</t>
  </si>
  <si>
    <t>899722111</t>
  </si>
  <si>
    <t>Krytí potrubí z plastů výstražnou fólií z PVC 20 cm</t>
  </si>
  <si>
    <t>-1182431143</t>
  </si>
  <si>
    <t>https://podminky.urs.cz/item/CS_URS_2021_02/899722111</t>
  </si>
  <si>
    <t>101</t>
  </si>
  <si>
    <t>919732211</t>
  </si>
  <si>
    <t>Styčná spára napojení nového živičného povrchu na stávající za tepla š 15 mm hl 25 mm s prořezáním</t>
  </si>
  <si>
    <t>-1804226492</t>
  </si>
  <si>
    <t>https://podminky.urs.cz/item/CS_URS_2021_02/919732211</t>
  </si>
  <si>
    <t>Předpokládaný rozsah</t>
  </si>
  <si>
    <t>((805,00-799,43)+(875,00-870,68)+(1005,00-995,00)+(1468,86-1320,34)+(1974,69-1727,26))*2</t>
  </si>
  <si>
    <t>2*(0,15+Rýha_d110+0,15)</t>
  </si>
  <si>
    <t>997</t>
  </si>
  <si>
    <t>Přesun sutě</t>
  </si>
  <si>
    <t>102</t>
  </si>
  <si>
    <t>997002511</t>
  </si>
  <si>
    <t>Vodorovné přemístění suti a vybouraných hmot bez naložení ale se složením a urovnáním do 1 km</t>
  </si>
  <si>
    <t>-912996339</t>
  </si>
  <si>
    <t>https://podminky.urs.cz/item/CS_URS_2021_02/997002511</t>
  </si>
  <si>
    <t>103</t>
  </si>
  <si>
    <t>997002519</t>
  </si>
  <si>
    <t>Příplatek ZKD 1 km přemístění suti a vybouraných hmot</t>
  </si>
  <si>
    <t>-519109682</t>
  </si>
  <si>
    <t>https://podminky.urs.cz/item/CS_URS_2021_02/997002519</t>
  </si>
  <si>
    <t>Suť_celkem*22</t>
  </si>
  <si>
    <t>104</t>
  </si>
  <si>
    <t>997013871</t>
  </si>
  <si>
    <t xml:space="preserve">Poplatek za uložení stavebního odpadu na recyklační skládce (skládkovné) směsného stavebního a demoličního kód odpadu  17 09 04</t>
  </si>
  <si>
    <t>389953804</t>
  </si>
  <si>
    <t>https://podminky.urs.cz/item/CS_URS_2021_02/997013871</t>
  </si>
  <si>
    <t>105</t>
  </si>
  <si>
    <t>997221873</t>
  </si>
  <si>
    <t>Poplatek za uložení stavebního odpadu na recyklační skládce (skládkovné) zeminy a kamení zatříděného do Katalogu odpadů pod kódem 17 05 04</t>
  </si>
  <si>
    <t>525617137</t>
  </si>
  <si>
    <t>https://podminky.urs.cz/item/CS_URS_2021_02/997221873</t>
  </si>
  <si>
    <t>106</t>
  </si>
  <si>
    <t>997221875</t>
  </si>
  <si>
    <t>Poplatek za uložení stavebního odpadu na recyklační skládce (skládkovné) asfaltového bez obsahu dehtu zatříděného do Katalogu odpadů pod kódem 17 03 02</t>
  </si>
  <si>
    <t>895785482</t>
  </si>
  <si>
    <t>https://podminky.urs.cz/item/CS_URS_2021_02/997221875</t>
  </si>
  <si>
    <t>998</t>
  </si>
  <si>
    <t>Přesun hmot</t>
  </si>
  <si>
    <t>107</t>
  </si>
  <si>
    <t>998276101</t>
  </si>
  <si>
    <t>Přesun hmot pro trubní vedení z trub z plastických hmot otevřený výkop</t>
  </si>
  <si>
    <t>-596281241</t>
  </si>
  <si>
    <t>https://podminky.urs.cz/item/CS_URS_2021_02/998276101</t>
  </si>
  <si>
    <t>Hloubení_jam</t>
  </si>
  <si>
    <t>Hloubení jam</t>
  </si>
  <si>
    <t>113,88</t>
  </si>
  <si>
    <t>Hloubení_jam_3_r</t>
  </si>
  <si>
    <t>Hloubení jam třída těžitelnosti 3 - ručně</t>
  </si>
  <si>
    <t>6,833</t>
  </si>
  <si>
    <t>Hloubení_jam_3_s</t>
  </si>
  <si>
    <t>Hloubení jam třída těžitelnosti 3 - strojně</t>
  </si>
  <si>
    <t>38,719</t>
  </si>
  <si>
    <t>Hloubení_jam_4_r</t>
  </si>
  <si>
    <t>Hloubení jam třída těžitelnosti 4 - ručně</t>
  </si>
  <si>
    <t>10,249</t>
  </si>
  <si>
    <t>Hloubení_jam_4_s</t>
  </si>
  <si>
    <t>Hloubení jam třída těžitelnosti 4 - strojně</t>
  </si>
  <si>
    <t>58,079</t>
  </si>
  <si>
    <t>2531,842</t>
  </si>
  <si>
    <t>151,911</t>
  </si>
  <si>
    <t>860,826</t>
  </si>
  <si>
    <t>227,866</t>
  </si>
  <si>
    <t>1291,239</t>
  </si>
  <si>
    <t>40,671</t>
  </si>
  <si>
    <t>SO 01.3 - Vodovodní řady</t>
  </si>
  <si>
    <t>16,268</t>
  </si>
  <si>
    <t>24,403</t>
  </si>
  <si>
    <t>Chrániřka</t>
  </si>
  <si>
    <t>,</t>
  </si>
  <si>
    <t>14,206</t>
  </si>
  <si>
    <t>220,41</t>
  </si>
  <si>
    <t>437,95</t>
  </si>
  <si>
    <t>526,82</t>
  </si>
  <si>
    <t>20,7</t>
  </si>
  <si>
    <t>700,761</t>
  </si>
  <si>
    <t>280,304</t>
  </si>
  <si>
    <t>5026,23</t>
  </si>
  <si>
    <t>Potrubí_d90</t>
  </si>
  <si>
    <t>Potrubí d90</t>
  </si>
  <si>
    <t>2449</t>
  </si>
  <si>
    <t>Rýha_d90</t>
  </si>
  <si>
    <t>Šířka rýhy pro potrubí d90</t>
  </si>
  <si>
    <t>0,9</t>
  </si>
  <si>
    <t>Rýha_d90_souběh</t>
  </si>
  <si>
    <t>Šířka rýhy pro potrubí d90 v souběhu s kanalizací</t>
  </si>
  <si>
    <t>0,75</t>
  </si>
  <si>
    <t>Státní komunikace asfaltová</t>
  </si>
  <si>
    <t>950,093</t>
  </si>
  <si>
    <t>SKA_obrus</t>
  </si>
  <si>
    <t>SKA obrus</t>
  </si>
  <si>
    <t>1899,285</t>
  </si>
  <si>
    <t>742,937</t>
  </si>
  <si>
    <t>1611,836</t>
  </si>
  <si>
    <t>1601,644</t>
  </si>
  <si>
    <t>1065,649</t>
  </si>
  <si>
    <t>0,225</t>
  </si>
  <si>
    <t>535,77</t>
  </si>
  <si>
    <t>472,92</t>
  </si>
  <si>
    <t>1658,099</t>
  </si>
  <si>
    <t>236,46</t>
  </si>
  <si>
    <t>1194288221</t>
  </si>
  <si>
    <t>SKA*0,25</t>
  </si>
  <si>
    <t>113107123</t>
  </si>
  <si>
    <t>Odstranění podkladu z kameniva drceného tl přes 200 do 300 mm ručně</t>
  </si>
  <si>
    <t>907994955</t>
  </si>
  <si>
    <t>https://podminky.urs.cz/item/CS_URS_2021_02/113107123</t>
  </si>
  <si>
    <t>Ruční odstranění povrchů - předpoklad 25%</t>
  </si>
  <si>
    <t>MKŠ*0,25</t>
  </si>
  <si>
    <t>456948309</t>
  </si>
  <si>
    <t>1507892564</t>
  </si>
  <si>
    <t>SKA*0,75</t>
  </si>
  <si>
    <t>610124547</t>
  </si>
  <si>
    <t>-541403570</t>
  </si>
  <si>
    <t>-1241662946</t>
  </si>
  <si>
    <t>113154234</t>
  </si>
  <si>
    <t>Frézování živičného krytu tl 100 mm pruh š přes 1 do 2 m pl přes 500 do 1000 m2 bez překážek v trase</t>
  </si>
  <si>
    <t>1391561570</t>
  </si>
  <si>
    <t>https://podminky.urs.cz/item/CS_URS_2021_02/113154234</t>
  </si>
  <si>
    <t>113154333</t>
  </si>
  <si>
    <t>Frézování živičného krytu tl 50 mm pruh š přes 1 do 2 m pl přes 1000 do 10000 m2 bez překážek v trase</t>
  </si>
  <si>
    <t>1703046686</t>
  </si>
  <si>
    <t>https://podminky.urs.cz/item/CS_URS_2021_02/113154333</t>
  </si>
  <si>
    <t>115001105</t>
  </si>
  <si>
    <t>Převedení vody potrubím DN přes 300 do 600</t>
  </si>
  <si>
    <t>-1208416828</t>
  </si>
  <si>
    <t>https://podminky.urs.cz/item/CS_URS_2021_02/115001105</t>
  </si>
  <si>
    <t>Poznámka k položce:_x000d_
Potrubí 2xDN400</t>
  </si>
  <si>
    <t>Druhá část započtena v příslušném objektu kanalizace</t>
  </si>
  <si>
    <t>"Provizorní čerpání při realizaci jílových hrázek" 7,50*2*0,5*2</t>
  </si>
  <si>
    <t>-910701835</t>
  </si>
  <si>
    <t>"Provizorní čerpání při realizaci jílových hrázek" 48*2*0,5</t>
  </si>
  <si>
    <t>1504378440</t>
  </si>
  <si>
    <t>"Provizorní čerpání při realizaci jílových hrázek" 2,0*2*0,5</t>
  </si>
  <si>
    <t>-2132313804</t>
  </si>
  <si>
    <t>"Řad B" 59,00*Rýha_d90</t>
  </si>
  <si>
    <t>"Řad B-1" 20,00*Rýha_d90</t>
  </si>
  <si>
    <t>"Řad B-1-1" 1,0*Rýha_d90</t>
  </si>
  <si>
    <t>"Řad B-1-2" 2,0*Rýha_d90</t>
  </si>
  <si>
    <t>"Řad B-2" 1,0*Rýha_d90</t>
  </si>
  <si>
    <t>"Řad B-3" 2,0*Rýha_d90</t>
  </si>
  <si>
    <t>"Řad B-4" 16,0*Rýha_d90</t>
  </si>
  <si>
    <t>1194703859</t>
  </si>
  <si>
    <t>131213102</t>
  </si>
  <si>
    <t>Hloubení jam v nesoudržných horninách třídy těžitelnosti I skupiny 3 ručně</t>
  </si>
  <si>
    <t>511870619</t>
  </si>
  <si>
    <t>https://podminky.urs.cz/item/CS_URS_2021_02/131213102</t>
  </si>
  <si>
    <t>131251102</t>
  </si>
  <si>
    <t>Hloubení jam nezapažených v hornině třídy těžitelnosti I skupiny 3 objem do 50 m3 strojně</t>
  </si>
  <si>
    <t>-532897007</t>
  </si>
  <si>
    <t>https://podminky.urs.cz/item/CS_URS_2021_02/131251102</t>
  </si>
  <si>
    <t>131313102</t>
  </si>
  <si>
    <t>Hloubení jam v nesoudržných horninách třídy těžitelnosti II skupiny 4 ručně</t>
  </si>
  <si>
    <t>-2142253897</t>
  </si>
  <si>
    <t>https://podminky.urs.cz/item/CS_URS_2021_02/131313102</t>
  </si>
  <si>
    <t>131351103</t>
  </si>
  <si>
    <t>Hloubení jam nezapažených v hornině třídy těžitelnosti II skupiny 4 objem do 100 m3 strojně</t>
  </si>
  <si>
    <t>-1968424655</t>
  </si>
  <si>
    <t>https://podminky.urs.cz/item/CS_URS_2021_02/131351103</t>
  </si>
  <si>
    <t>-1792293075</t>
  </si>
  <si>
    <t>-237886681</t>
  </si>
  <si>
    <t>Vodní překážka na řadu B1</t>
  </si>
  <si>
    <t>(31,00-28,070)*Rýha_d90_souběh*(1,650+Tl_lože)</t>
  </si>
  <si>
    <t>Vodní překážka na řadu B4</t>
  </si>
  <si>
    <t>(123,90-120,00)*Rýha_d90_souběh*(1,650+Tl_lože)</t>
  </si>
  <si>
    <t>Úprava břehu pro zřízení kamenného záhozu - předpoklad (druhá polovina započtena v objektu kanalizace)</t>
  </si>
  <si>
    <t>35,000*0,5</t>
  </si>
  <si>
    <t>-585819937</t>
  </si>
  <si>
    <t>1941461760</t>
  </si>
  <si>
    <t>-1179459442</t>
  </si>
  <si>
    <t>327306559</t>
  </si>
  <si>
    <t>315619233</t>
  </si>
  <si>
    <t>"Potrubí d90" 1457,500+498,500+6,000+48,000+22,000+28,000+389,000</t>
  </si>
  <si>
    <t>"Potrubí d110" 0,000</t>
  </si>
  <si>
    <t>"Průměrná hloubka řadu B ve staničení 0,0000-120,330" 1,965</t>
  </si>
  <si>
    <t>"Průměrná hloubka řadu B ve staničení 120,33-1457,50" 1,600</t>
  </si>
  <si>
    <t>"Průměrná hloubka řadu B-1" 1,650</t>
  </si>
  <si>
    <t>"Průměrná hloubka řadu B-1-1" 1,600</t>
  </si>
  <si>
    <t>"Průměrná hloubka řadu B-1-2" 1,600</t>
  </si>
  <si>
    <t>"Průměrná hloubka řadu B-2" 1,600</t>
  </si>
  <si>
    <t>"Průměrná hloubka řadu B-3" 1,600</t>
  </si>
  <si>
    <t>"Průměrná hloubka řadu B-4 ve staničení 0,0000-94,1700" 1,650</t>
  </si>
  <si>
    <t>"Průměrná hloubka řadu B-4 ve staničení 94,170-389,000" 1,600</t>
  </si>
  <si>
    <t>"Šířka rýhy pro potrubí PE d90" 0,10+0,70+0,10</t>
  </si>
  <si>
    <t>"Šířka rýhy pro potrubí PE d90 ve sdružené výkopu s kanalizací" 0,10+0,55+0,10</t>
  </si>
  <si>
    <t>Řad B</t>
  </si>
  <si>
    <t>(120,330-0,0000)*Rýha_d90*(1,965+Tl_lože)</t>
  </si>
  <si>
    <t>(1457,50-120,33)*Rýha_d90_souběh*(1,600+Tl_lože)</t>
  </si>
  <si>
    <t>Řad B-1</t>
  </si>
  <si>
    <t>498,500*Rýha_d90_souběh*(1,650+Tl_lože)</t>
  </si>
  <si>
    <t>Řad B-1-1</t>
  </si>
  <si>
    <t>6,000*Rýha_d90*(1,600+Tl_lože)</t>
  </si>
  <si>
    <t>Řad B-1-2</t>
  </si>
  <si>
    <t>48,000*Rýha_d90_souběh*(1,600+Tl_lože)</t>
  </si>
  <si>
    <t>Řad B-2</t>
  </si>
  <si>
    <t>22,000*Rýha_d90_souběh*(1,600+Tl_lože)</t>
  </si>
  <si>
    <t>Řad B-3</t>
  </si>
  <si>
    <t>28,000*Rýha_d90_souběh*(1,600+Tl_lože)</t>
  </si>
  <si>
    <t>Řad B-4</t>
  </si>
  <si>
    <t>(94,1700-0,0000)*Rýha_d90_souběh*(1,650+Tl_lože)</t>
  </si>
  <si>
    <t>(389,000-94,170)*Rýha_d90*(1,650+Tl_lože)</t>
  </si>
  <si>
    <t>Odpočet mocnosti komunikace Řad B</t>
  </si>
  <si>
    <t>"Státní komunikace asfaltová" -(1457,50-441,00)*Rýha_d90_souběh*Tl_kom_SA</t>
  </si>
  <si>
    <t>"Místní komunikace asfaltová" -(441,00-38,00)*Rýha_d90_souběh*Tl_kom_MA</t>
  </si>
  <si>
    <t>"Místní komunikace štěrková" -(38,00-15,00)*Rýha_d90*Tl_kom_MŠ</t>
  </si>
  <si>
    <t>"Travnaté plochy,zemědělský pozemek" -(15,00-0,00)*Rýha_d90*Tl_zeleň</t>
  </si>
  <si>
    <t>Odpočet mocnosti komunikace Řad B-1</t>
  </si>
  <si>
    <t>"Státní komunikace asfaltová" -((114,580-0,000)+(397,93-308,72))*Rýha_d90_souběh*Tl_kom_SA</t>
  </si>
  <si>
    <t>"Místní komunikace asfaltová" -(498,50-397,93)*Rýha_d90_souběh*Tl_kom_MA</t>
  </si>
  <si>
    <t>"Místní komunikace štěrková" -0,000</t>
  </si>
  <si>
    <t>"Travnaté plochy,zemědělský pozemek" -((120,000-114,580)+(308,72-123,900))*Rýha_d90_souběh*Tl_zeleň</t>
  </si>
  <si>
    <t>Vodní překážka ve staničení 120,000-123,900</t>
  </si>
  <si>
    <t>Odpočet mocnosti komunikace Řad B-1-1</t>
  </si>
  <si>
    <t>"Státní komunikace asfaltová" -(3,00-0,00)*Rýha_d90*Tl_kom_SA</t>
  </si>
  <si>
    <t>"Místní komunikace asfaltová" -0,000</t>
  </si>
  <si>
    <t>"Travnaté plochy,zemědělský pozemek" -(6,00-3,00)*Rýha_d90*Tl_zeleň</t>
  </si>
  <si>
    <t>Odpočet mocnosti komunikace Řad B-1-2</t>
  </si>
  <si>
    <t>"Státní komunikace asfaltová" -(30,00-0,00)*Rýha_d90_souběh*Tl_kom_SA</t>
  </si>
  <si>
    <t>"Místní komunikace asfaltová" -(48,00-30,00)*Rýha_d90_souběh*Tl_kom_MA</t>
  </si>
  <si>
    <t>"Travnaté plochy,zemědělský pozemek" -0,000</t>
  </si>
  <si>
    <t>Odpočet mocnosti komunikace Řad B-2</t>
  </si>
  <si>
    <t>"Státní komunikace asfaltová" -0,000</t>
  </si>
  <si>
    <t>"Místní komunikace asfaltová" -(2,00-0,00)*Rýha_d90_souběh*Tl_kom_MA</t>
  </si>
  <si>
    <t>"Travnaté plochy,zemědělský pozemek" -(22,00-2,00)*Rýha_d90_souběh*Tl_zeleň</t>
  </si>
  <si>
    <t>Odpočet mocnosti komunikace Řad B-3</t>
  </si>
  <si>
    <t>"Státní komunikace asfaltová" - (3,50-0,00)*Rýha_d90_souběh*Tl_kom_SA</t>
  </si>
  <si>
    <t>"Travnaté plochy,zemědělský pozemek" -(28,00-3,50)*Rýha_d90_souběh*Tl_zeleň</t>
  </si>
  <si>
    <t>Odpočet mocnosti komunikace Řad B-4</t>
  </si>
  <si>
    <t>"Státní komunikace asfaltová" -(9,40-0,00)*Rýha_d90_souběh*Tl_kom_SA</t>
  </si>
  <si>
    <t>"Místní komunikace asfaltová" -((27,11-9,40)*Rýha_d90_souběh*Tl_kom_MA+(69,55-32,53))*Rýha_d90*Tl_kom_MA</t>
  </si>
  <si>
    <t>"Travnaté plochy,zemědělský pozemek" -((28,07-27,11)*Rýha_d90_souběh*Tl_zeleň)-((32,53-31,00)+(378,90-69,55)*Rýha_d90*Tl_zeleň)</t>
  </si>
  <si>
    <t>Vodní překážka ve staničení 28,070-31,000</t>
  </si>
  <si>
    <t>Hloubení jam pro redukční šachty</t>
  </si>
  <si>
    <t>(0,500+0,300+2,050+0,300+0,500)*(0,500+0,300+0,650+0,350+0,300+0,500)*3,00*4</t>
  </si>
  <si>
    <t>"Hloubení jam třída těžitelnosti 3 - 40%, strojně 85%" Hloubení_jam*0,40*0,85</t>
  </si>
  <si>
    <t>"Hloubení jam třída těžitelnosti 3 - 40%, ručně 15%" Hloubení_jam*0,40*0,15</t>
  </si>
  <si>
    <t>"Hloubení jam třída těžitelnosti 4 - 60%, strojně 85%" Hloubení_jam*0,60*0,85</t>
  </si>
  <si>
    <t>"Hloubení jam třída těžitelnosti 4 - 60%, ručně 15%" Hloubení_jam*0,60*0,15</t>
  </si>
  <si>
    <t>"Předpoklad 25%" (Hloubení_rýh_3_s+Hloubení_rýh_4_s+Hloubení_jam_3_s+Hloubení_jam_4_s)*0,25</t>
  </si>
  <si>
    <t>-59901882</t>
  </si>
  <si>
    <t>"Chránička d160 PE100 SDR11" 5,000</t>
  </si>
  <si>
    <t>"Chránička d160 PE100 SDR11" 6,000</t>
  </si>
  <si>
    <t>-1397478437</t>
  </si>
  <si>
    <t>(120,330-0,0000)*(1,965+Tl_lože)*2</t>
  </si>
  <si>
    <t>(1457,50-120,33)*(1,600+Tl_lože)</t>
  </si>
  <si>
    <t>498,500*(1,650+Tl_lože)</t>
  </si>
  <si>
    <t>6,000*(1,600+Tl_lože)*2</t>
  </si>
  <si>
    <t>48,000*(1,600+Tl_lože)</t>
  </si>
  <si>
    <t>22,000*(1,600+Tl_lože)</t>
  </si>
  <si>
    <t>28,000*(1,600+Tl_lože)</t>
  </si>
  <si>
    <t>(94,1700-0,0000)*(1,650+Tl_lože)</t>
  </si>
  <si>
    <t>(389,000-94,170)*(1,650+Tl_lože)*2</t>
  </si>
  <si>
    <t>432585208</t>
  </si>
  <si>
    <t>1652848749</t>
  </si>
  <si>
    <t>Hloubení_rýh_3_s+Hloubení_rýh_3_r+Hloubení_jam_3_s+Hloubení_jam_3_r</t>
  </si>
  <si>
    <t>2022186906</t>
  </si>
  <si>
    <t>Hloubení_rýh_4_s+Hloubení_rýh_4_r+Hloubení_jam_4_s+Hloubení_jam_4_r</t>
  </si>
  <si>
    <t>1494740902</t>
  </si>
  <si>
    <t>-1608511213</t>
  </si>
  <si>
    <t>408955918</t>
  </si>
  <si>
    <t>(Hloubení_jam_4_s+Hloubení_jam_4_r)*1,00</t>
  </si>
  <si>
    <t>1600836558</t>
  </si>
  <si>
    <t>1966071832</t>
  </si>
  <si>
    <t>1606333090</t>
  </si>
  <si>
    <t>-812744766</t>
  </si>
  <si>
    <t>1180446864</t>
  </si>
  <si>
    <t>-192313242</t>
  </si>
  <si>
    <t>Hloubení_rýh+Hloubení_jam</t>
  </si>
  <si>
    <t>1786042787</t>
  </si>
  <si>
    <t>(0,8*0,8*0,5+0,5*0,8+0,8*0,8*0,5)*2*(123,900-120,000)</t>
  </si>
  <si>
    <t>(0,8*0,8*0,5+0,5*0,8+0,8*0,8*0,5)*2*(31,000-28,070)</t>
  </si>
  <si>
    <t>1439421140</t>
  </si>
  <si>
    <t>14,206*1,85</t>
  </si>
  <si>
    <t>63485386</t>
  </si>
  <si>
    <t>"Odpočet potrubí d90" -3,14*0,045*0,045*Potrubí_d90</t>
  </si>
  <si>
    <t>"Odpočet redukčních šachet" -1,600*2,650*3,00*4</t>
  </si>
  <si>
    <t>1249959088</t>
  </si>
  <si>
    <t>2116175742</t>
  </si>
  <si>
    <t>-636125733</t>
  </si>
  <si>
    <t>Potrubí_d90*Rýha_d90_souběh*(0,090+0,300)</t>
  </si>
  <si>
    <t>913413290</t>
  </si>
  <si>
    <t>1914649591</t>
  </si>
  <si>
    <t>-1342616732</t>
  </si>
  <si>
    <t>-815872809</t>
  </si>
  <si>
    <t>236,46*0,02 'Přepočtené koeficientem množství</t>
  </si>
  <si>
    <t>1961854297</t>
  </si>
  <si>
    <t>Komunikace Řad B</t>
  </si>
  <si>
    <t>"Travnaté plochy,zemědělský pozemek" (15,00-0,00)*Rýha_d90</t>
  </si>
  <si>
    <t>Komunikace Řad B-1</t>
  </si>
  <si>
    <t>"Travnaté plochy,zemědělský pozemek" ((120,000-114,580)+(308,72-123,900))*Rýha_d90_souběh</t>
  </si>
  <si>
    <t>Komunikace Řad B-1-1</t>
  </si>
  <si>
    <t>"Travnaté plochy,zemědělský pozemek" (6,00-3,00)*Rýha_d90</t>
  </si>
  <si>
    <t>Komunikace Řad B-1-2</t>
  </si>
  <si>
    <t>"Travnaté plochy,zemědělský pozemek" 0,000</t>
  </si>
  <si>
    <t>Komunikace Řad B-2</t>
  </si>
  <si>
    <t>"Travnaté plochy,zemědělský pozemek" (22,00-2,00)*Rýha_d90_souběh</t>
  </si>
  <si>
    <t>Komunikace Řad B-3</t>
  </si>
  <si>
    <t>"Travnaté plochy,zemědělský pozemek" (28,00-3,50)*Rýha_d90_souběh</t>
  </si>
  <si>
    <t>Komunikace Řad B-4</t>
  </si>
  <si>
    <t>"Travnaté plochy,zemědělský pozemek" ((28,07-27,11)*Rýha_d90_souběh)+((32,53-31,00)+(378,90-69,55)*Rýha_d90)</t>
  </si>
  <si>
    <t>258727636</t>
  </si>
  <si>
    <t>"Státní komunikace asfaltová" (1457,50-441,00)*Rýha_d90_souběh</t>
  </si>
  <si>
    <t>"Místní komunikace asfaltová" (441,00-38,00)*Rýha_d90_souběh</t>
  </si>
  <si>
    <t>"Místní komunikace štěrková" (38,00-15,00)*Rýha_d90</t>
  </si>
  <si>
    <t>"Státní komunikace asfaltová" ((114,580-0,000)+(397,93-308,72))*Rýha_d90_souběh</t>
  </si>
  <si>
    <t>"Místní komunikace asfaltová" (498,50-397,93)*Rýha_d90_souběh</t>
  </si>
  <si>
    <t>"Místní komunikace štěrková" 0,000</t>
  </si>
  <si>
    <t>"Státní komunikace asfaltová" (3,00-0,00)*Rýha_d90</t>
  </si>
  <si>
    <t>"Místní komunikace asfaltová" 0,000</t>
  </si>
  <si>
    <t>"Státní komunikace asfaltová" (30,00-0,00)*Rýha_d90_souběh</t>
  </si>
  <si>
    <t>"Místní komunikace asfaltová" (48,00-30,00)*Rýha_d90_souběh</t>
  </si>
  <si>
    <t>"Státní komunikace asfaltová" 0,000</t>
  </si>
  <si>
    <t>"Místní komunikace asfaltová" (2,00-0,00)*Rýha_d90_souběh</t>
  </si>
  <si>
    <t>"Státní komunikace asfaltová" (3,50-0,00)*Rýha_d90_souběh</t>
  </si>
  <si>
    <t>"Státní komunikace asfaltová" (9,40-0,00)*Rýha_d90_souběh</t>
  </si>
  <si>
    <t>"Místní komunikace asfaltová" ((27,11-9,40)*Rýha_d90_souběh+(69,55-32,53))*Rýha_d90</t>
  </si>
  <si>
    <t xml:space="preserve">"Státní komunikace asfaltová"  762,375+152,843+2,700+22,500+2,625+7,050</t>
  </si>
  <si>
    <t>"Místní komunikace asfaltová" 302,250+75,428+13,500+1,500+45,272</t>
  </si>
  <si>
    <t>"Místní komunikace štěrková" 20,700</t>
  </si>
  <si>
    <t>2096680356</t>
  </si>
  <si>
    <t>-249821498</t>
  </si>
  <si>
    <t>1977516486</t>
  </si>
  <si>
    <t>Potrubí_d90*Rýha_d90*Tl_lože</t>
  </si>
  <si>
    <t>1796779943</t>
  </si>
  <si>
    <t>(123,900-120,000+1,80+1,80)*(0,500+Rýha_d90_souběh)*0,500</t>
  </si>
  <si>
    <t>(31,000-28,07000+1,80+1,80)*(0,500+Rýha_d90_souběh)*0,500</t>
  </si>
  <si>
    <t>-154487922</t>
  </si>
  <si>
    <t>"Místní komunikace štěrková" (38,00-15,00)*(0,15+Rýha_d90)</t>
  </si>
  <si>
    <t>-1213164249</t>
  </si>
  <si>
    <t>564851111</t>
  </si>
  <si>
    <t>Podklad ze štěrkodrtě ŠD tl 150 mm</t>
  </si>
  <si>
    <t>547934723</t>
  </si>
  <si>
    <t>https://podminky.urs.cz/item/CS_URS_2021_02/564851111</t>
  </si>
  <si>
    <t>Státní komunikace asfaltová - předpoklad - provizorní zásyp rýh pro zajištění provozu</t>
  </si>
  <si>
    <t>812483045</t>
  </si>
  <si>
    <t>1070150420</t>
  </si>
  <si>
    <t>-1393406077</t>
  </si>
  <si>
    <t>"Místní komunikace asfaltová" (441,00-38,00)*(0,15+Rýha_d90_souběh)</t>
  </si>
  <si>
    <t>"Místní komunikace asfaltová" (498,50-397,93)*(0,15+Rýha_d90_souběh)</t>
  </si>
  <si>
    <t>"Místní komunikace asfaltová" (48,00-30,00)*(0,15+Rýha_d90_souběh)</t>
  </si>
  <si>
    <t>"Místní komunikace asfaltová" (2,00-0,00)*(0,15+Rýha_d90_souběh)</t>
  </si>
  <si>
    <t>"Místní komunikace asfaltová" ((27,11-9,40)*(0,15+Rýha_d90_souběh)+(69,55-32,53))*(0,15+Rýha_d90)</t>
  </si>
  <si>
    <t>577144111</t>
  </si>
  <si>
    <t>Asfaltový beton vrstva obrusná ACO 11 (ABS) tř. I tl 50 mm š do 3 m z nemodifikovaného asfaltu</t>
  </si>
  <si>
    <t>-1529808020</t>
  </si>
  <si>
    <t>https://podminky.urs.cz/item/CS_URS_2021_02/577144111</t>
  </si>
  <si>
    <t>Státní komunikace asfaltová - poslední vrstva rozšířena na celou šířku jízdního pruhu - předpoklad 3,0m</t>
  </si>
  <si>
    <t>Polovina množství je v objektu Vodovodu a druhá polovina v objektu Kanalizace</t>
  </si>
  <si>
    <t>"Státní komunikace asfaltová" (1457,50-441,00)*1,50</t>
  </si>
  <si>
    <t>"Státní komunikace asfaltová" ((114,580-0,000)+(397,93-308,72))*1,50</t>
  </si>
  <si>
    <t>"Státní komunikace asfaltová" (3,00-0,00)*1,50</t>
  </si>
  <si>
    <t>"Státní komunikace asfaltová" (30,00-0,00)*1,50</t>
  </si>
  <si>
    <t>"Státní komunikace asfaltová" 0,000*1,50</t>
  </si>
  <si>
    <t>"Státní komunikace asfaltová" (3,50-0,00)*1,50</t>
  </si>
  <si>
    <t>"Státní komunikace asfaltová" (9,40-0,00)*1,50</t>
  </si>
  <si>
    <t>577144222R</t>
  </si>
  <si>
    <t>Provedení obrusné vrstvy pro zimní provoz včetně odfrézování</t>
  </si>
  <si>
    <t>-1353261428</t>
  </si>
  <si>
    <t>577196111R</t>
  </si>
  <si>
    <t>Asfaltový beton vrstva ložní ACL 22 (ABVH) tl 100 mm š do 3 m z nemodifikovaného asfaltu</t>
  </si>
  <si>
    <t>-1665701836</t>
  </si>
  <si>
    <t>2099697262</t>
  </si>
  <si>
    <t>"FF TP DN 80" 16,000</t>
  </si>
  <si>
    <t>"FFK 90 DN 80 - přírubové koleno" 1,00</t>
  </si>
  <si>
    <t>"FFK DN 80 30°" 3,00</t>
  </si>
  <si>
    <t>"FFK DN 80 45°" 1,00</t>
  </si>
  <si>
    <t>"Lemový nákružek prodloužený d90 PE100 SDR11" 42,00</t>
  </si>
  <si>
    <t>"Příruba otočná d90 DN80" 42,00</t>
  </si>
  <si>
    <t>1213661505</t>
  </si>
  <si>
    <t>-1223378139</t>
  </si>
  <si>
    <t>-1302863936</t>
  </si>
  <si>
    <t>785383312</t>
  </si>
  <si>
    <t>55253996</t>
  </si>
  <si>
    <t>koleno přírubové z tvárné litiny,práškový epoxid tl 250µm FFK-kus DN 80- 30°</t>
  </si>
  <si>
    <t>-1524907498</t>
  </si>
  <si>
    <t>55254011</t>
  </si>
  <si>
    <t>koleno přírubové z tvárné litiny,práškový epoxid tl 250µm FFK-kus DN 80- 45°</t>
  </si>
  <si>
    <t>-1704375792</t>
  </si>
  <si>
    <t>-1036617980</t>
  </si>
  <si>
    <t>857244122</t>
  </si>
  <si>
    <t>Montáž litinových tvarovek odbočných přírubových otevřený výkop DN 80</t>
  </si>
  <si>
    <t>-641008034</t>
  </si>
  <si>
    <t>https://podminky.urs.cz/item/CS_URS_2021_02/857244122</t>
  </si>
  <si>
    <t>"T-kus 80/80" 15,00</t>
  </si>
  <si>
    <t>55253510</t>
  </si>
  <si>
    <t>tvarovka přírubová litinová vodovodní s přírubovou odbočkou PN10/40 T-kus DN 80/80</t>
  </si>
  <si>
    <t>-1241542836</t>
  </si>
  <si>
    <t>862324178R</t>
  </si>
  <si>
    <t>Provedení prefabrikované redukční šachty včetně vystrojení</t>
  </si>
  <si>
    <t>737695803</t>
  </si>
  <si>
    <t>Poznámka k položce:_x000d_
Součástí je i podkladová deska a lože.</t>
  </si>
  <si>
    <t>871241141</t>
  </si>
  <si>
    <t>Montáž potrubí z PE100 SDR 11 otevřený výkop svařovaných na tupo D 90 x 8,2 mm</t>
  </si>
  <si>
    <t>1953510809</t>
  </si>
  <si>
    <t>https://podminky.urs.cz/item/CS_URS_2021_02/871241141</t>
  </si>
  <si>
    <t>28613556</t>
  </si>
  <si>
    <t>potrubí dvouvrstvé PE100 RC SDR11 90x8,2 dl 12m</t>
  </si>
  <si>
    <t>1167506505</t>
  </si>
  <si>
    <t>2449*1,015 'Přepočtené koeficientem množství</t>
  </si>
  <si>
    <t>871321141</t>
  </si>
  <si>
    <t>Montáž potrubí z PE100 SDR 11 otevřený výkop svařovaných na tupo D 160 x 14,6 mm</t>
  </si>
  <si>
    <t>-1976124369</t>
  </si>
  <si>
    <t>https://podminky.urs.cz/item/CS_URS_2021_02/871321141</t>
  </si>
  <si>
    <t>28613560</t>
  </si>
  <si>
    <t>potrubí dvouvrstvé PE100 RC SDR11 160x14,6 dl 12m</t>
  </si>
  <si>
    <t>741884504</t>
  </si>
  <si>
    <t>11*1,015 'Přepočtené koeficientem množství</t>
  </si>
  <si>
    <t>304948211</t>
  </si>
  <si>
    <t>6,400*2*1</t>
  </si>
  <si>
    <t>-1852284709</t>
  </si>
  <si>
    <t>12,8*1,03 'Přepočtené koeficientem množství</t>
  </si>
  <si>
    <t>-1735627709</t>
  </si>
  <si>
    <t>Druhý část množství je součástí příslušného objektu kanalizace</t>
  </si>
  <si>
    <t>7,500*2*1*0,5</t>
  </si>
  <si>
    <t>877241101</t>
  </si>
  <si>
    <t>Montáž elektrospojek na vodovodním potrubí z PE trub d 90</t>
  </si>
  <si>
    <t>238754838</t>
  </si>
  <si>
    <t>https://podminky.urs.cz/item/CS_URS_2021_02/877241101</t>
  </si>
  <si>
    <t>28615974</t>
  </si>
  <si>
    <t>elektrospojka SDR11 PE 100 PN16 D 90mm</t>
  </si>
  <si>
    <t>-2062410994</t>
  </si>
  <si>
    <t>877241110</t>
  </si>
  <si>
    <t>Montáž elektrokolen 45° na vodovodním potrubí z PE trub d 90</t>
  </si>
  <si>
    <t>1074235785</t>
  </si>
  <si>
    <t>https://podminky.urs.cz/item/CS_URS_2021_02/877241110</t>
  </si>
  <si>
    <t>28614948</t>
  </si>
  <si>
    <t>elektrokoleno 45° PE 100 PN16 D 90mm</t>
  </si>
  <si>
    <t>324032742</t>
  </si>
  <si>
    <t>877241113</t>
  </si>
  <si>
    <t>Montáž elektro T-kusů na vodovodním potrubí z PE trub d 90</t>
  </si>
  <si>
    <t>-1689124981</t>
  </si>
  <si>
    <t>https://podminky.urs.cz/item/CS_URS_2021_02/877241113</t>
  </si>
  <si>
    <t>28614960</t>
  </si>
  <si>
    <t>elektrotvarovka T-kus rovnoramenný PE 100 PN16 D 90mm</t>
  </si>
  <si>
    <t>1129968418</t>
  </si>
  <si>
    <t>877241118</t>
  </si>
  <si>
    <t>Montáž elektrozáslepek na vodovodním potrubí z PE trub d 90</t>
  </si>
  <si>
    <t>-1158700353</t>
  </si>
  <si>
    <t>https://podminky.urs.cz/item/CS_URS_2021_02/877241118</t>
  </si>
  <si>
    <t>28615025</t>
  </si>
  <si>
    <t>elektrozáslepka SDR11 PE 100 PN16 D 90mm KIT</t>
  </si>
  <si>
    <t>1700918245</t>
  </si>
  <si>
    <t>877251108R</t>
  </si>
  <si>
    <t>Montáž elektrokolen 30° na vodovodním potrubí z PE trub d 90</t>
  </si>
  <si>
    <t>-1843284369</t>
  </si>
  <si>
    <t>28615538R</t>
  </si>
  <si>
    <t>elektrokoleno 30° PE 100 PN16 D 90mm</t>
  </si>
  <si>
    <t>-2020587272</t>
  </si>
  <si>
    <t>506743422</t>
  </si>
  <si>
    <t>-1242386041</t>
  </si>
  <si>
    <t>1811441697</t>
  </si>
  <si>
    <t>1442402086</t>
  </si>
  <si>
    <t>-1476224727</t>
  </si>
  <si>
    <t>891247212</t>
  </si>
  <si>
    <t>Montáž hydrantů nadzemních DN 80</t>
  </si>
  <si>
    <t>2025624200</t>
  </si>
  <si>
    <t>https://podminky.urs.cz/item/CS_URS_2021_02/891247212</t>
  </si>
  <si>
    <t>42273680</t>
  </si>
  <si>
    <t>hydrant nadzemní litinový tuhý DN 80 PN 16 dvojitý uzávěr s koulí krycí v 1000mm</t>
  </si>
  <si>
    <t>1797851296</t>
  </si>
  <si>
    <t>892241111</t>
  </si>
  <si>
    <t>Tlaková zkouška vodou potrubí DN do 80</t>
  </si>
  <si>
    <t>507919573</t>
  </si>
  <si>
    <t>https://podminky.urs.cz/item/CS_URS_2021_02/892241111</t>
  </si>
  <si>
    <t>-241778248</t>
  </si>
  <si>
    <t>-658763755</t>
  </si>
  <si>
    <t>Předpoklad tlakové zkoušky po etapách</t>
  </si>
  <si>
    <t>"Řad B" 15,0</t>
  </si>
  <si>
    <t>"Řad B-1" 5,0</t>
  </si>
  <si>
    <t>"Řad B-1-1" 1,0</t>
  </si>
  <si>
    <t>"Řad B-1-2" 1,0</t>
  </si>
  <si>
    <t>"Řad B-2" 1,0</t>
  </si>
  <si>
    <t>"Řad B-3" 1,0</t>
  </si>
  <si>
    <t>"Řad B-4" 4,0</t>
  </si>
  <si>
    <t>899300497R</t>
  </si>
  <si>
    <t>Záslepka redukovaná pro plastové chráničky d160/d90</t>
  </si>
  <si>
    <t>-1721168009</t>
  </si>
  <si>
    <t>899300499R</t>
  </si>
  <si>
    <t>Nasunutí potrubní sekce do plastové chráničky d160 jmenovitá světlost nasouvaného potrubí DN d90</t>
  </si>
  <si>
    <t>331351682</t>
  </si>
  <si>
    <t>2068300538</t>
  </si>
  <si>
    <t>530083221</t>
  </si>
  <si>
    <t>-842883295</t>
  </si>
  <si>
    <t>108</t>
  </si>
  <si>
    <t>2119682394</t>
  </si>
  <si>
    <t>109</t>
  </si>
  <si>
    <t>24493809</t>
  </si>
  <si>
    <t>110</t>
  </si>
  <si>
    <t>70435504</t>
  </si>
  <si>
    <t>111</t>
  </si>
  <si>
    <t>-779835045</t>
  </si>
  <si>
    <t>"Místa křízení s vodním tokem" 4,000</t>
  </si>
  <si>
    <t>112</t>
  </si>
  <si>
    <t>-882296272</t>
  </si>
  <si>
    <t>113</t>
  </si>
  <si>
    <t>-1043267857</t>
  </si>
  <si>
    <t>114</t>
  </si>
  <si>
    <t>899911102</t>
  </si>
  <si>
    <t>Kluzná objímka výšky 25 mm vnějšího průměru potrubí do 222 mm</t>
  </si>
  <si>
    <t>345546684</t>
  </si>
  <si>
    <t>https://podminky.urs.cz/item/CS_URS_2021_02/899911102</t>
  </si>
  <si>
    <t>115</t>
  </si>
  <si>
    <t>369274337</t>
  </si>
  <si>
    <t>"Státní komunikace asfaltová" (1457,50-441,00)</t>
  </si>
  <si>
    <t>"Místní komunikace asfaltová" (441,00-38,00)</t>
  </si>
  <si>
    <t>"Státní komunikace asfaltová" ((114,580-0,000)+(397,93-308,72))</t>
  </si>
  <si>
    <t>"Místní komunikace asfaltová" (498,50-397,93)</t>
  </si>
  <si>
    <t>"Státní komunikace asfaltová" (3,00-0,00)</t>
  </si>
  <si>
    <t>"Státní komunikace asfaltová" (30,00-0,00)</t>
  </si>
  <si>
    <t>"Místní komunikace asfaltová" (48,00-30,00)</t>
  </si>
  <si>
    <t>"Místní komunikace asfaltová" (2,00-0,00)</t>
  </si>
  <si>
    <t>"Státní komunikace asfaltová" (3,50-0,00)</t>
  </si>
  <si>
    <t>"Státní komunikace asfaltová" (9,40-0,00)</t>
  </si>
  <si>
    <t>"Místní komunikace asfaltová" ((27,11-9,40)+(69,55-32,53))</t>
  </si>
  <si>
    <t>2*(0,15+Rýha_d90_souběh)</t>
  </si>
  <si>
    <t>116</t>
  </si>
  <si>
    <t>-411866960</t>
  </si>
  <si>
    <t>117</t>
  </si>
  <si>
    <t>582604443</t>
  </si>
  <si>
    <t>118</t>
  </si>
  <si>
    <t>496206449</t>
  </si>
  <si>
    <t>119</t>
  </si>
  <si>
    <t>1123365168</t>
  </si>
  <si>
    <t>120</t>
  </si>
  <si>
    <t>-174062061</t>
  </si>
  <si>
    <t>121</t>
  </si>
  <si>
    <t>1716483374</t>
  </si>
  <si>
    <t>Deska_VŠ</t>
  </si>
  <si>
    <t>Podkladní deska pro vodoměrnou šachtu</t>
  </si>
  <si>
    <t>84,942</t>
  </si>
  <si>
    <t>1698,84</t>
  </si>
  <si>
    <t>271,814</t>
  </si>
  <si>
    <t>407,722</t>
  </si>
  <si>
    <t>611,582</t>
  </si>
  <si>
    <t>623,488</t>
  </si>
  <si>
    <t>37,409</t>
  </si>
  <si>
    <t>211,986</t>
  </si>
  <si>
    <t>56,114</t>
  </si>
  <si>
    <t>317,979</t>
  </si>
  <si>
    <t>SO 01.4 - Vodovodní přípojky</t>
  </si>
  <si>
    <t>44,112</t>
  </si>
  <si>
    <t>Lože_VŠ</t>
  </si>
  <si>
    <t>Lože pro vodoměrné šachty</t>
  </si>
  <si>
    <t>67,6</t>
  </si>
  <si>
    <t>92,95</t>
  </si>
  <si>
    <t>23,2</t>
  </si>
  <si>
    <t>926,009</t>
  </si>
  <si>
    <t>370,404</t>
  </si>
  <si>
    <t>Páska</t>
  </si>
  <si>
    <t>1029,6</t>
  </si>
  <si>
    <t>Pažení_jam_4</t>
  </si>
  <si>
    <t>Pažení jam do hloubky 4,0m</t>
  </si>
  <si>
    <t>2059,2</t>
  </si>
  <si>
    <t>Potrubí_d32</t>
  </si>
  <si>
    <t>Potrubí d32</t>
  </si>
  <si>
    <t>551,4</t>
  </si>
  <si>
    <t>Rýha_d32</t>
  </si>
  <si>
    <t>Šířka rýhy pro potrubí d32</t>
  </si>
  <si>
    <t>0,8</t>
  </si>
  <si>
    <t>105,76</t>
  </si>
  <si>
    <t>237,96</t>
  </si>
  <si>
    <t>710,528</t>
  </si>
  <si>
    <t>1393,397</t>
  </si>
  <si>
    <t>198,811</t>
  </si>
  <si>
    <t>136,489</t>
  </si>
  <si>
    <t>62,322</t>
  </si>
  <si>
    <t>242,64</t>
  </si>
  <si>
    <t>1092,013</t>
  </si>
  <si>
    <t>121,32</t>
  </si>
  <si>
    <t>113107121</t>
  </si>
  <si>
    <t>Odstranění podkladu z kameniva drceného tl do 100 mm ručně</t>
  </si>
  <si>
    <t>-87686484</t>
  </si>
  <si>
    <t>https://podminky.urs.cz/item/CS_URS_2021_02/113107121</t>
  </si>
  <si>
    <t>Ruční odstranění povrchů - předpoklad 75%</t>
  </si>
  <si>
    <t>"Délky přípojek v státní komunikaci asfaltové - dle D.1.35" 132,200*Rýha_d32*0,75</t>
  </si>
  <si>
    <t>"Délky přípojek v místní komunikaci asfaltové - dle D.1.35" 84,5000*Rýha_d32*0,75</t>
  </si>
  <si>
    <t>-1942816499</t>
  </si>
  <si>
    <t>-1877168892</t>
  </si>
  <si>
    <t>113107141</t>
  </si>
  <si>
    <t>Odstranění podkladu živičného tl 50 mm ručně</t>
  </si>
  <si>
    <t>1607713952</t>
  </si>
  <si>
    <t>https://podminky.urs.cz/item/CS_URS_2021_02/113107141</t>
  </si>
  <si>
    <t>SKA_obrus*0,75</t>
  </si>
  <si>
    <t>MKA_obrus*0,75</t>
  </si>
  <si>
    <t>113107142</t>
  </si>
  <si>
    <t>Odstranění podkladu živičného tl přes 50 do 100 mm ručně</t>
  </si>
  <si>
    <t>2122444016</t>
  </si>
  <si>
    <t>https://podminky.urs.cz/item/CS_URS_2021_02/113107142</t>
  </si>
  <si>
    <t>113107321</t>
  </si>
  <si>
    <t>Odstranění podkladu z kameniva drceného tl do 100 mm strojně pl do 50 m2</t>
  </si>
  <si>
    <t>110932075</t>
  </si>
  <si>
    <t>https://podminky.urs.cz/item/CS_URS_2021_02/113107321</t>
  </si>
  <si>
    <t>Strojní odstranění povrchů - předpoklad 25%</t>
  </si>
  <si>
    <t>"Délky přípojek v státní komunikaci asfaltové - dle D.1.35" 132,200*Rýha_d32*0,25</t>
  </si>
  <si>
    <t>"Délky přípojek v místní komunikaci asfaltové - dle D.1.35" 84,5000*Rýha_d32*0,25</t>
  </si>
  <si>
    <t>113107322</t>
  </si>
  <si>
    <t>Odstranění podkladu z kameniva drceného tl přes 100 do 200 mm strojně pl do 50 m2</t>
  </si>
  <si>
    <t>-1483592280</t>
  </si>
  <si>
    <t>https://podminky.urs.cz/item/CS_URS_2021_02/113107322</t>
  </si>
  <si>
    <t>113107323</t>
  </si>
  <si>
    <t>Odstranění podkladu z kameniva drceného tl přes 200 do 300 mm strojně pl do 50 m2</t>
  </si>
  <si>
    <t>1915368439</t>
  </si>
  <si>
    <t>https://podminky.urs.cz/item/CS_URS_2021_02/113107323</t>
  </si>
  <si>
    <t>113107341</t>
  </si>
  <si>
    <t>Odstranění podkladu živičného tl 50 mm strojně pl do 50 m2</t>
  </si>
  <si>
    <t>1616238945</t>
  </si>
  <si>
    <t>https://podminky.urs.cz/item/CS_URS_2021_02/113107341</t>
  </si>
  <si>
    <t>SKA_obrus*0,25</t>
  </si>
  <si>
    <t>MKA_obrus*0,25</t>
  </si>
  <si>
    <t>113107342</t>
  </si>
  <si>
    <t>Odstranění podkladu živičného tl přes 50 do 100 mm strojně pl do 50 m2</t>
  </si>
  <si>
    <t>-417278645</t>
  </si>
  <si>
    <t>https://podminky.urs.cz/item/CS_URS_2021_02/113107342</t>
  </si>
  <si>
    <t>-2021797098</t>
  </si>
  <si>
    <t>80*Rýha_d32</t>
  </si>
  <si>
    <t>119003131</t>
  </si>
  <si>
    <t>Výstražná páska pro zabezpečení výkopu zřízení</t>
  </si>
  <si>
    <t>1210491390</t>
  </si>
  <si>
    <t>https://podminky.urs.cz/item/CS_URS_2021_02/119003131</t>
  </si>
  <si>
    <t>"Výstražná páska kolem výkopu pro vodoměrnou šachtu" 3,30*4*78</t>
  </si>
  <si>
    <t>119003132</t>
  </si>
  <si>
    <t>Výstražná páska pro zabezpečení výkopu odstranění</t>
  </si>
  <si>
    <t>1969320777</t>
  </si>
  <si>
    <t>https://podminky.urs.cz/item/CS_URS_2021_02/119003132</t>
  </si>
  <si>
    <t>-1248990022</t>
  </si>
  <si>
    <t>1786608365</t>
  </si>
  <si>
    <t>131251201</t>
  </si>
  <si>
    <t>Hloubení jam zapažených v hornině třídy těžitelnosti I skupiny 3 objem do 20 m3 strojně</t>
  </si>
  <si>
    <t>1433362186</t>
  </si>
  <si>
    <t>https://podminky.urs.cz/item/CS_URS_2021_02/131251201</t>
  </si>
  <si>
    <t>-2076034260</t>
  </si>
  <si>
    <t>131351201</t>
  </si>
  <si>
    <t>Hloubení jam zapažených v hornině třídy těžitelnosti II skupiny 4 objem do 20 m3 strojně</t>
  </si>
  <si>
    <t>-1626814260</t>
  </si>
  <si>
    <t>https://podminky.urs.cz/item/CS_URS_2021_02/131351201</t>
  </si>
  <si>
    <t>28874034</t>
  </si>
  <si>
    <t>132254201</t>
  </si>
  <si>
    <t>Hloubení zapažených rýh š do 2000 mm v hornině třídy těžitelnosti I skupiny 3 objem do 20 m3</t>
  </si>
  <si>
    <t>696366750</t>
  </si>
  <si>
    <t>https://podminky.urs.cz/item/CS_URS_2021_02/132254201</t>
  </si>
  <si>
    <t>-699916588</t>
  </si>
  <si>
    <t>132354201</t>
  </si>
  <si>
    <t>Hloubení zapažených rýh š do 2000 mm v hornině třídy těžitelnosti II skupiny 4 objem do 20 m3</t>
  </si>
  <si>
    <t>-1998259732</t>
  </si>
  <si>
    <t>https://podminky.urs.cz/item/CS_URS_2021_02/132354201</t>
  </si>
  <si>
    <t>1346918259</t>
  </si>
  <si>
    <t>"Potrubí d32" 551,400</t>
  </si>
  <si>
    <t>"Průměrná hloubka řadu" 1,600</t>
  </si>
  <si>
    <t>"Šířka rýhy pro potrubí PE d32" 0,10+0,60+0,10</t>
  </si>
  <si>
    <t>Potrubí_d32*Rýha_d32*(1,600+Tl_lože)</t>
  </si>
  <si>
    <t>"Délky přípojek v státní komunikaci asfaltové - dle D.1.31" -132,20*Rýha_d32*Tl_kom_SA</t>
  </si>
  <si>
    <t>"Délky přípojek v místní komunikaci asfaltové - dle D.1.31" -84,500*Rýha_d32*Tl_kom_MA</t>
  </si>
  <si>
    <t>"Délky přípojek v místní komunikaci štěrkové - dle D.1.31" -29,0000*Rýha_d32*Tl_kom_MŠ</t>
  </si>
  <si>
    <t>"Délky přípojek v travanatých plochách/zemědělský pozemek - dle D.1.31" -303,300*Rýha_d32*Tl_zeleň</t>
  </si>
  <si>
    <t>Hloubení jam pro vodoměrné šachty</t>
  </si>
  <si>
    <t>3,300*3,300*2,00*78</t>
  </si>
  <si>
    <t>"Hloubení jam třída těžitelnosti 3 - 40%, strojně 60%" Hloubení_jam*0,40*0,60</t>
  </si>
  <si>
    <t>"Hloubení jam třída těžitelnosti 3 - 40%, ručně 40%" Hloubení_jam*0,40*0,40</t>
  </si>
  <si>
    <t>"Hloubení jam třída těžitelnosti 4 - 60%, strojně 60%" Hloubení_jam*0,60*0,60</t>
  </si>
  <si>
    <t>"Hloubení jam třída těžitelnosti 4 - 60%, ručně 40%" Hloubení_jam*0,60*0,40</t>
  </si>
  <si>
    <t>151101201</t>
  </si>
  <si>
    <t>Zřízení příložného pažení stěn výkopu hl do 4 m</t>
  </si>
  <si>
    <t>1079952757</t>
  </si>
  <si>
    <t>https://podminky.urs.cz/item/CS_URS_2021_02/151101201</t>
  </si>
  <si>
    <t>"Výkop pro vodoměrné šachty" 3,3*2*4*78</t>
  </si>
  <si>
    <t>151101211</t>
  </si>
  <si>
    <t>Odstranění příložného pažení stěn hl do 4 m</t>
  </si>
  <si>
    <t>1417376328</t>
  </si>
  <si>
    <t>https://podminky.urs.cz/item/CS_URS_2021_02/151101211</t>
  </si>
  <si>
    <t>151101301</t>
  </si>
  <si>
    <t>Zřízení rozepření stěn při pažení příložném hl do 4 m</t>
  </si>
  <si>
    <t>-345276958</t>
  </si>
  <si>
    <t>https://podminky.urs.cz/item/CS_URS_2021_02/151101301</t>
  </si>
  <si>
    <t>151101311</t>
  </si>
  <si>
    <t>Odstranění rozepření stěn při pažení příložném hl do 4 m</t>
  </si>
  <si>
    <t>2065595531</t>
  </si>
  <si>
    <t>https://podminky.urs.cz/item/CS_URS_2021_02/151101311</t>
  </si>
  <si>
    <t>-1382100122</t>
  </si>
  <si>
    <t>2087332554</t>
  </si>
  <si>
    <t>-1296088378</t>
  </si>
  <si>
    <t>(Hloubení_rýh_3_s+Hloubení_rýh_3_r+Hloubení_jam_3_s+Hloubení_jam_3_r)</t>
  </si>
  <si>
    <t>-1936983289</t>
  </si>
  <si>
    <t>1901070101</t>
  </si>
  <si>
    <t>(Hloubení_rýh_4_s+Hloubení_rýh_4_r+Hloubení_jam_4_s+Hloubení_jam_4_r)*1,00</t>
  </si>
  <si>
    <t>1853832161</t>
  </si>
  <si>
    <t>-1150184393</t>
  </si>
  <si>
    <t>-724439128</t>
  </si>
  <si>
    <t>-1492190419</t>
  </si>
  <si>
    <t>919083934</t>
  </si>
  <si>
    <t>2127877829</t>
  </si>
  <si>
    <t>-1735655320</t>
  </si>
  <si>
    <t>-Lože_VŠ</t>
  </si>
  <si>
    <t>-Deska_VŠ</t>
  </si>
  <si>
    <t>"Odpočet potrubí d32" -3,14*0,016*0,016*Potrubí_d32</t>
  </si>
  <si>
    <t>"Odpočet vodoměrné šachty" -3,14*0,600*0,600*1,500*53</t>
  </si>
  <si>
    <t>-406719930</t>
  </si>
  <si>
    <t>-566495738</t>
  </si>
  <si>
    <t>1390853064</t>
  </si>
  <si>
    <t>Potrubí_d32*Rýha_d32*(0,032+0,300)</t>
  </si>
  <si>
    <t>"Obsyp vodoměrné šachty 10m3/šachta" 10,000*78</t>
  </si>
  <si>
    <t>-1049428593</t>
  </si>
  <si>
    <t>1367944933</t>
  </si>
  <si>
    <t>-348513054</t>
  </si>
  <si>
    <t>-1784479219</t>
  </si>
  <si>
    <t>121,32*0,02 'Přepočtené koeficientem množství</t>
  </si>
  <si>
    <t>-331229609</t>
  </si>
  <si>
    <t>"Délky přípojek v travanatých plochách/zemědělský pozemek - dle D.1.35" 303,300*Rýha_d32</t>
  </si>
  <si>
    <t>-1929384028</t>
  </si>
  <si>
    <t>"Délky přípojek v státní komunikaci asfaltové - dle D.1.35" 132,200*Rýha_d32</t>
  </si>
  <si>
    <t>"Délky přípojek v místní komunikaci asfaltové - dle D.1.35" 84,5000*Rýha_d32</t>
  </si>
  <si>
    <t>"Délky přípojek v místní komunikaci štěrkové - dle D.1.35" 29,0000*Rýha_d32</t>
  </si>
  <si>
    <t>-1178707507</t>
  </si>
  <si>
    <t>-1604324992</t>
  </si>
  <si>
    <t>451541111</t>
  </si>
  <si>
    <t>Lože pod potrubí otevřený výkop ze štěrkodrtě</t>
  </si>
  <si>
    <t>-1870477106</t>
  </si>
  <si>
    <t>https://podminky.urs.cz/item/CS_URS_2021_02/451541111</t>
  </si>
  <si>
    <t>"Vodoměrné šachty" 3,30*3,30*0,1*78</t>
  </si>
  <si>
    <t>-1524767275</t>
  </si>
  <si>
    <t>Potrubí_d32*Rýha_d32*Tl_lože</t>
  </si>
  <si>
    <t>452311141</t>
  </si>
  <si>
    <t>Podkladní desky z betonu prostého tř. C 16/20 otevřený výkop</t>
  </si>
  <si>
    <t>-498291627</t>
  </si>
  <si>
    <t>https://podminky.urs.cz/item/CS_URS_2021_02/452311141</t>
  </si>
  <si>
    <t>"Vodoměrné šachty" 3,30*3,30*0,10*78</t>
  </si>
  <si>
    <t>-1510093144</t>
  </si>
  <si>
    <t>"Délky přípojek v místní komunikaci štěrkové - dle D.1.35" 29,0000*(0,15+Rýha_d32+0,15)</t>
  </si>
  <si>
    <t>-333256324</t>
  </si>
  <si>
    <t>-1451166446</t>
  </si>
  <si>
    <t>-1156478800</t>
  </si>
  <si>
    <t>502550719</t>
  </si>
  <si>
    <t>755154034</t>
  </si>
  <si>
    <t>"Délky přípojek v místní komunikaci asfaltové - dle D.1.35" 84,5000*(0,15+Rýha_d32+0,15)</t>
  </si>
  <si>
    <t>-986649591</t>
  </si>
  <si>
    <t>Rozšíření o 0,50m na každou stranu výkopu</t>
  </si>
  <si>
    <t>"Délky přípojek v státní komunikaci asfaltové - dle D.1.35" 132,200*(0,50+Rýha_d32+0,50)</t>
  </si>
  <si>
    <t>1381934403</t>
  </si>
  <si>
    <t>"Vrstva 100mm" SKA</t>
  </si>
  <si>
    <t>871161141</t>
  </si>
  <si>
    <t>Montáž potrubí z PE100 SDR 11 otevřený výkop svařovaných na tupo D 32 x 3,0 mm</t>
  </si>
  <si>
    <t>1375268309</t>
  </si>
  <si>
    <t>https://podminky.urs.cz/item/CS_URS_2021_02/871161141</t>
  </si>
  <si>
    <t>28613170</t>
  </si>
  <si>
    <t>trubka vodovodní PE100 SDR11 se signalizační vrstvou 32x3,0mm</t>
  </si>
  <si>
    <t>289946252</t>
  </si>
  <si>
    <t>551,4*1,015 'Přepočtené koeficientem množství</t>
  </si>
  <si>
    <t>877161118</t>
  </si>
  <si>
    <t>Montáž elektrozáslepek na vodovodním potrubí z PE trub d 32</t>
  </si>
  <si>
    <t>1180834343</t>
  </si>
  <si>
    <t>https://podminky.urs.cz/item/CS_URS_2021_02/877161118</t>
  </si>
  <si>
    <t>"Přípojky p519 a 36 dle D.1.31" 2,00</t>
  </si>
  <si>
    <t>28615020</t>
  </si>
  <si>
    <t>elektrozáslepka SDR11 PE 100 PN16 D 32mm</t>
  </si>
  <si>
    <t>-339914428</t>
  </si>
  <si>
    <t>891171321R</t>
  </si>
  <si>
    <t>Montáž vodovodních šoupátek domovní přípojky bez závitových konců PN16 otevřený výkop G 5/4"</t>
  </si>
  <si>
    <t>728629160</t>
  </si>
  <si>
    <t>42221558</t>
  </si>
  <si>
    <t>šoupátko domovní přípojky litinové ISO hrdlo PN16 32x32</t>
  </si>
  <si>
    <t>-82494360</t>
  </si>
  <si>
    <t>42291053</t>
  </si>
  <si>
    <t>souprava zemní pro navrtávací pas se šoupátkem Rd 1,5m</t>
  </si>
  <si>
    <t>-1387247621</t>
  </si>
  <si>
    <t>891249111</t>
  </si>
  <si>
    <t>Montáž navrtávacích pasů na potrubí z jakýchkoli trub DN 80</t>
  </si>
  <si>
    <t>-249548403</t>
  </si>
  <si>
    <t>https://podminky.urs.cz/item/CS_URS_2021_02/891249111</t>
  </si>
  <si>
    <t>"Vodovodní přípojky" 80,000</t>
  </si>
  <si>
    <t>257415887R</t>
  </si>
  <si>
    <t>pás navrtávací bez závitového výstupu z tvárné litiny pro vodovodní PE a PVC potrubí 90-5/4”</t>
  </si>
  <si>
    <t>-1002401050</t>
  </si>
  <si>
    <t>1536607159</t>
  </si>
  <si>
    <t>892273121R</t>
  </si>
  <si>
    <t xml:space="preserve">Proplach a dezinfekce vodovodního potrubí DN do 40 </t>
  </si>
  <si>
    <t>444375595</t>
  </si>
  <si>
    <t>-1009909614</t>
  </si>
  <si>
    <t>"Počet vodovodních přípojek" 80,000</t>
  </si>
  <si>
    <t>893811163R</t>
  </si>
  <si>
    <t>Osazení vodoměrné šachty kruhové z PE obetonované pro statické zatížení D do 1,2 m hl přes 1,4 do 1,6 m</t>
  </si>
  <si>
    <t>2039921096</t>
  </si>
  <si>
    <t>Poznámka k položce:_x000d_
Součástí položky je i montáž plastového uzamykatelného poklopu.</t>
  </si>
  <si>
    <t>56230575R</t>
  </si>
  <si>
    <t>šachta vodoměrná kruhová k obetonování 1,2/1,8m</t>
  </si>
  <si>
    <t>1429674125</t>
  </si>
  <si>
    <t>Poznámka k položce:_x000d_
Průměr šachty 1200mm._x000d_
Výška šachty 1800mm (světlá výška 1500mm)_x000d_
Průměr vstupu 600mm._x000d_
Součástí položky je i dodávka plastového uzamykatelného poklopu.</t>
  </si>
  <si>
    <t>897525663R</t>
  </si>
  <si>
    <t xml:space="preserve">D+M vodoměrné sestavy d32 </t>
  </si>
  <si>
    <t>1167810658</t>
  </si>
  <si>
    <t>Poznámka k položce:_x000d_
Specifikace dle výkresu D.1.30_x000d_
Včetně podpěrného bloku (plast, beton)</t>
  </si>
  <si>
    <t>808188178</t>
  </si>
  <si>
    <t>-127399751</t>
  </si>
  <si>
    <t>-1654306498</t>
  </si>
  <si>
    <t>-1086425887</t>
  </si>
  <si>
    <t>"Armatury, tvarovky, ostatní body" 80,000</t>
  </si>
  <si>
    <t>"Místa křízení s vodním tokem" 0,000</t>
  </si>
  <si>
    <t>1026518269</t>
  </si>
  <si>
    <t>964622364</t>
  </si>
  <si>
    <t>899905241R</t>
  </si>
  <si>
    <t>Napojení vodovodní přípojky na ZTI</t>
  </si>
  <si>
    <t>172282168</t>
  </si>
  <si>
    <t>-82085374</t>
  </si>
  <si>
    <t>"Délky přípojek v státní komunikaci asfaltové - dle D.1.35" 132,200*2</t>
  </si>
  <si>
    <t>"Délky přípojek v místní komunikaci asfaltové - dle D.1.35" 84,5000*2</t>
  </si>
  <si>
    <t>(0,15+Rýha_d32+0,15)*76</t>
  </si>
  <si>
    <t>1500127071</t>
  </si>
  <si>
    <t>2015680985</t>
  </si>
  <si>
    <t>-1984397283</t>
  </si>
  <si>
    <t>-1461032785</t>
  </si>
  <si>
    <t>686039391</t>
  </si>
  <si>
    <t>1189,02</t>
  </si>
  <si>
    <t>71,341</t>
  </si>
  <si>
    <t>404,267</t>
  </si>
  <si>
    <t>Hloubení_jam_5_r</t>
  </si>
  <si>
    <t>Hloubení jam třída těžitelnosti 5 - ručně</t>
  </si>
  <si>
    <t>Hloubení_jam_5_s</t>
  </si>
  <si>
    <t>Hloubení jam třída těžitelnosti 5 - strojně</t>
  </si>
  <si>
    <t>Hloubení_jam_6_r</t>
  </si>
  <si>
    <t>Hloubení jam třída těžitelnosti 6 - ručně</t>
  </si>
  <si>
    <t>35,671</t>
  </si>
  <si>
    <t>Hloubení_jam_6_s</t>
  </si>
  <si>
    <t>Hloubení jam třída těžitelnosti 6 - strojně</t>
  </si>
  <si>
    <t>202,133</t>
  </si>
  <si>
    <t>Ornice</t>
  </si>
  <si>
    <t>54,3</t>
  </si>
  <si>
    <t>70,471</t>
  </si>
  <si>
    <t>SO 02 - Vodojem Kváň</t>
  </si>
  <si>
    <t>872,016</t>
  </si>
  <si>
    <t>Skládka_6_7</t>
  </si>
  <si>
    <t>Výkopek na skládku třída těžitelnosti 6-7</t>
  </si>
  <si>
    <t>237,804</t>
  </si>
  <si>
    <t>SO 02.1 - Vodojem 160 m3</t>
  </si>
  <si>
    <t>396</t>
  </si>
  <si>
    <t>HSV - HSV</t>
  </si>
  <si>
    <t xml:space="preserve">    2 - Zakládání</t>
  </si>
  <si>
    <t xml:space="preserve">    3 - Svislé a kompletní konstrukce</t>
  </si>
  <si>
    <t>PSV - Práce a dodávky PSV</t>
  </si>
  <si>
    <t xml:space="preserve">    721 - Zdravotechnika </t>
  </si>
  <si>
    <t xml:space="preserve">    727 - Zdravotechnika - požární ochrana</t>
  </si>
  <si>
    <t xml:space="preserve">    751 - Vzduchotechnika</t>
  </si>
  <si>
    <t xml:space="preserve">    762 - Konstrukce tesařské</t>
  </si>
  <si>
    <t xml:space="preserve">    767 - Konstrukce zámečnické</t>
  </si>
  <si>
    <t xml:space="preserve">    784 - Dokončovací práce - malby a tapety</t>
  </si>
  <si>
    <t>C21M - Elektromontáže</t>
  </si>
  <si>
    <t xml:space="preserve">    C22M - Materiál</t>
  </si>
  <si>
    <t xml:space="preserve">    C23M - Revize a další nezařazené práce</t>
  </si>
  <si>
    <t xml:space="preserve">    C46M - Zemní práce</t>
  </si>
  <si>
    <t>-35477665</t>
  </si>
  <si>
    <t>362,000</t>
  </si>
  <si>
    <t>162007108</t>
  </si>
  <si>
    <t>131351104</t>
  </si>
  <si>
    <t>Hloubení jam nezapažených v hornině třídy těžitelnosti II skupiny 4 objem do 500 m3 strojně</t>
  </si>
  <si>
    <t>618946180</t>
  </si>
  <si>
    <t>https://podminky.urs.cz/item/CS_URS_2021_02/131351104</t>
  </si>
  <si>
    <t>131413102</t>
  </si>
  <si>
    <t>Hloubení jam v nesoudržných horninách třídy těžitelnosti II skupiny 5 ručně</t>
  </si>
  <si>
    <t>1161271839</t>
  </si>
  <si>
    <t>https://podminky.urs.cz/item/CS_URS_2021_02/131413102</t>
  </si>
  <si>
    <t>131451104</t>
  </si>
  <si>
    <t>Hloubení jam nezapažených v hornině třídy těžitelnosti II skupiny 5 objem do 500 m3 strojně</t>
  </si>
  <si>
    <t>-1168701267</t>
  </si>
  <si>
    <t>https://podminky.urs.cz/item/CS_URS_2021_02/131451104</t>
  </si>
  <si>
    <t>131551104</t>
  </si>
  <si>
    <t>Hloubení jam nezapažených v hornině třídy těžitelnosti III skupiny 6 objem do 500 m3 strojně</t>
  </si>
  <si>
    <t>-1706757596</t>
  </si>
  <si>
    <t>https://podminky.urs.cz/item/CS_URS_2021_02/131551104</t>
  </si>
  <si>
    <t>138511101</t>
  </si>
  <si>
    <t>Dolamování hloubených vykopávek jam ve vrstvě tl do 1000 mm v hornině třídy těžitelnosti III skupiny 6</t>
  </si>
  <si>
    <t>1879798176</t>
  </si>
  <si>
    <t>https://podminky.urs.cz/item/CS_URS_2021_02/138511101</t>
  </si>
  <si>
    <t>-92043672</t>
  </si>
  <si>
    <t>((4,00*4,00*0,50)*2+(15,95*4,00))*(4,00+6,90+4,00)</t>
  </si>
  <si>
    <t>"Hloubení jam třída těžitelnosti 4 - 40%, strojně 85%" Hloubení_jam*0,40*0,85</t>
  </si>
  <si>
    <t>"Hloubení jam třída těžitelnosti 4 - 40%, ručně 15%" Hloubení_jam*0,40*0,15</t>
  </si>
  <si>
    <t>"Hloubení jam třída těžitelnosti 5 - 40%, strojně 85%" Hloubení_jam*0,40*0,85</t>
  </si>
  <si>
    <t>"Hloubení jam třída těžitelnosti 5 - 40%, ručně 15%" Hloubení_jam*0,40*0,15</t>
  </si>
  <si>
    <t>"Hloubení jam třída těžitelnosti 6 - 20%, strojně 85%" Hloubení_jam*0,20*0,85</t>
  </si>
  <si>
    <t>"Hloubení jam třída těžitelnosti 6 - 20%, ručně 15%" Hloubení_jam*0,20*0,15</t>
  </si>
  <si>
    <t>"Předpoklad 25%" (Hloubení_jam_4_s+Hloubení_jam_5_s+Hloubení_jam_6_s)*0,25</t>
  </si>
  <si>
    <t>-843369364</t>
  </si>
  <si>
    <t>362,000*0,150</t>
  </si>
  <si>
    <t>-916519988</t>
  </si>
  <si>
    <t>-1179544040</t>
  </si>
  <si>
    <t>Hloubení_jam_4_s+Hloubení_jam_4_r+Hloubení_jam_5_s+Hloubení_jam_5_r</t>
  </si>
  <si>
    <t>-1821566455</t>
  </si>
  <si>
    <t>201768349</t>
  </si>
  <si>
    <t>162751157</t>
  </si>
  <si>
    <t>Vodorovné přemístění přes 9 000 do 10000 m výkopku/sypaniny z horniny třídy těžitelnosti III skupiny 6 a 7</t>
  </si>
  <si>
    <t>-830249250</t>
  </si>
  <si>
    <t>https://podminky.urs.cz/item/CS_URS_2021_02/162751157</t>
  </si>
  <si>
    <t>Hloubení_jam_6_s+Hloubení_jam_6_r</t>
  </si>
  <si>
    <t>162751159</t>
  </si>
  <si>
    <t>Příplatek k vodorovnému přemístění výkopku/sypaniny z horniny třídy těžitelnosti III skupiny 6 a 7 ZKD 1000 m přes 10000 m</t>
  </si>
  <si>
    <t>132162121</t>
  </si>
  <si>
    <t>https://podminky.urs.cz/item/CS_URS_2021_02/162751159</t>
  </si>
  <si>
    <t>Skládka_6_7*13</t>
  </si>
  <si>
    <t>2069578774</t>
  </si>
  <si>
    <t>-1823269726</t>
  </si>
  <si>
    <t>167151103</t>
  </si>
  <si>
    <t>Nakládání výkopku z hornin třídy těžitelnosti III skupiny 6 a 7 do 100 m3</t>
  </si>
  <si>
    <t>120769353</t>
  </si>
  <si>
    <t>https://podminky.urs.cz/item/CS_URS_2021_02/167151103</t>
  </si>
  <si>
    <t>-593921281</t>
  </si>
  <si>
    <t>-605768019</t>
  </si>
  <si>
    <t>(Skládka_4_5+Skládka_6_7)*1,650</t>
  </si>
  <si>
    <t>-1090074895</t>
  </si>
  <si>
    <t>1925327309</t>
  </si>
  <si>
    <t>"Předpoklad" 396</t>
  </si>
  <si>
    <t>350217026</t>
  </si>
  <si>
    <t>1837404830</t>
  </si>
  <si>
    <t>15,95*6,90</t>
  </si>
  <si>
    <t>Zakládání</t>
  </si>
  <si>
    <t>211571121</t>
  </si>
  <si>
    <t>Výplň odvodňovacích žeber nebo trativodů kamenivem drobným těženým</t>
  </si>
  <si>
    <t>-2000657263</t>
  </si>
  <si>
    <t>https://podminky.urs.cz/item/CS_URS_2021_02/211571121</t>
  </si>
  <si>
    <t>15,95*6,90*0,15</t>
  </si>
  <si>
    <t>Trativod</t>
  </si>
  <si>
    <t>212752501</t>
  </si>
  <si>
    <t>Trativod z drenážních trubek korugovaných PP SN 8 perforace 360° včetně lože otevřený výkop DN 150 pro liniové stavby</t>
  </si>
  <si>
    <t>-1775484058</t>
  </si>
  <si>
    <t>https://podminky.urs.cz/item/CS_URS_2021_02/212752501</t>
  </si>
  <si>
    <t>(15,95+6,90)*2</t>
  </si>
  <si>
    <t>271542211</t>
  </si>
  <si>
    <t>Podsyp pod základové konstrukce se zhutněním z netříděné štěrkodrtě</t>
  </si>
  <si>
    <t>1280688409</t>
  </si>
  <si>
    <t>https://podminky.urs.cz/item/CS_URS_2021_02/271542211</t>
  </si>
  <si>
    <t>15,950*6,900*0,300</t>
  </si>
  <si>
    <t>Lože</t>
  </si>
  <si>
    <t>Svislé a kompletní konstrukce</t>
  </si>
  <si>
    <t>312662307R</t>
  </si>
  <si>
    <t>Fasádní plášť</t>
  </si>
  <si>
    <t>1934074238</t>
  </si>
  <si>
    <t>Poznámka k položce:_x000d_
Fasádní plášť bude proveden tepelně izolační v tl. 100 mm s povrchovou úpravou_x000d_
silkátovou omítkou. Při realizaci je třeba dodržovat veškerá systémová řešení a detaily_x000d_
vypracované dodavatelem výše uvedeného systému.</t>
  </si>
  <si>
    <t>852471621R</t>
  </si>
  <si>
    <t>Prefabrikovaná železobetonová nádrž 6100x3100x3260mm včetně stropní desky - akumulační nádrž</t>
  </si>
  <si>
    <t>-943808434</t>
  </si>
  <si>
    <t>Poznámka k položce:_x000d_
BETON SCC 45/55-XC4_x000d_
VÝZTUŽ B500B_x000d_
_x000d_
Ve stěnách komor vodojemu_x000d_
jsou již ve výrobním závodě osazena stupadla pro vstup, jsou připraveny prostupy pro_x000d_
přítokové, přepadové, odběrné a odpadní potrubí. Zatěsnění prostupů potrubí je řešeno_x000d_
pomocí rychletuhnoucích rozpínavých materiálů. Dna akumulačních nádrží a armaturní_x000d_
komory jsou vyspádována směrem k odpadnímu potrubí z vodojemu, nebo může být_x000d_
proveden jen čerpací kanálek._x000d_
Vnitřní povrch akumulačních nádrží je opatřen stěrkou s atestem pro styk s pitnou_x000d_
vodou. V zákrytové desce jsou prostupy pro osazení vstupních pochozích poklopů_x000d_
700/700 mm se zvýšeným límcem 100 mm. V desce jsou také provedeny otvory pro_x000d_
osazení větracích hlavic s odvětráním mimo objekt vodojemu.</t>
  </si>
  <si>
    <t>852471622R</t>
  </si>
  <si>
    <t>Prefabrikovaná železobetonová nádrž 6080x3100x3560mm včetně stropní desky - armaturní komora</t>
  </si>
  <si>
    <t>-432494001</t>
  </si>
  <si>
    <t>852471623R</t>
  </si>
  <si>
    <t>Prefabrikovaná železobetonová nádrž 6040x3040x3560mm včetně stropní desky - technologický objekt</t>
  </si>
  <si>
    <t>578464800</t>
  </si>
  <si>
    <t>Poznámka k položce:_x000d_
BETON SCC 45/55-XC4_x000d_
VÝZTUŽ B500B_x000d_
_x000d_
Ve stěnách komor vodojemu_x000d_
jsou již ve výrobním závodě osazena stupadla pro vstup, jsou připraveny prostupy pro_x000d_
přítokové, přepadové, odběrné a odpadní potrubí. Zatěsnění prostupů potrubí je řešeno_x000d_
pomocí rychletuhnoucích rozpínavých materiálů. Dna akumulačních nádrží a armaturní_x000d_
komory jsou vyspádována směrem k odpadnímu potrubí z vodojemu, nebo může být_x000d_
proveden jen čerpací kanálek._x000d_
Nadzemní objekt je vyráběn stejným technologickým způsobem odlévání jako_x000d_
podzemní nádrže, liší se pouze v tloušťce stěn a povrchové úpravě fasády. Dno objektu_x000d_
tak tvoří podlahu domku a zároveň zakrytí armaturní komory. Objekt umožňuje_x000d_
dispozičně pohodlný vstup jednak do komor vodojemu pře poklopy 700/700 mm, tak i do_x000d_
armaturní komory pomocí žebříku nebo schodiště. V podlaze objektu jsou proto_x000d_
provedeny potřebné otvory, které se osadí na vstupní prostup do komory vodojemu a do_x000d_
armaturní komory. Velikost prostupu do komory je řešen v závislosti na vystrojení_x000d_
komory, velikosti a hmotnosti použitých potrubních komponentů.</t>
  </si>
  <si>
    <t>852524189R</t>
  </si>
  <si>
    <t>Monolitické spojení prefabrikovaných nádrží</t>
  </si>
  <si>
    <t>-441010764</t>
  </si>
  <si>
    <t>899325417R</t>
  </si>
  <si>
    <t>Nerezový poklop s pryžovým těsněním včetně montáže</t>
  </si>
  <si>
    <t>133640698</t>
  </si>
  <si>
    <t>Poznámka k položce:_x000d_
Do nádrží je vstup nerezovým poklopem s pryžovým těsněním.</t>
  </si>
  <si>
    <t>985332017R</t>
  </si>
  <si>
    <t>Betonové schodiště z betonových tvarovek š. 1,2m</t>
  </si>
  <si>
    <t>953218214</t>
  </si>
  <si>
    <t>Poznámka k položce:_x000d_
V místě vstupu do vrchní armaturní komory je odsazeno betonové schodiště_x000d_
z betonových tvarovek š. 1,2 m.</t>
  </si>
  <si>
    <t>998142259R</t>
  </si>
  <si>
    <t>Přesun hmot pro nádrže, jímky, zásobníky a jámy betonové prefabrikované v do 10 m</t>
  </si>
  <si>
    <t>2002095617</t>
  </si>
  <si>
    <t>PSV</t>
  </si>
  <si>
    <t>Práce a dodávky PSV</t>
  </si>
  <si>
    <t>721</t>
  </si>
  <si>
    <t xml:space="preserve">Zdravotechnika </t>
  </si>
  <si>
    <t>721562447R</t>
  </si>
  <si>
    <t>Zdravotně technické instalace</t>
  </si>
  <si>
    <t>-1283677988</t>
  </si>
  <si>
    <t>Poznámka k položce:_x000d_
Zdravotní instalace v objektu VDJ řeší umyvadlo pro oplach očí a rukou, odvod_x000d_
odpadních vod z umyvadla. Odpadní voda je samostatným svodem PE DN 40 délky 8,5_x000d_
m svedena skrz podlahu místnosti kanalizačním PP do prostoru podzemní armaturní_x000d_
komory, kde je vyústěna do odtoku vypouštění vodojemu a bezpečnostního přepadu._x000d_
Voda k umyvadlu je přivedena samostatným potrubím PP ¾“ v délce 7,5 m napojeným_x000d_
na přívodní potrubí do nádrží vodojemu v místě za AT stanicí.</t>
  </si>
  <si>
    <t>727</t>
  </si>
  <si>
    <t>Zdravotechnika - požární ochrana</t>
  </si>
  <si>
    <t>727220665R</t>
  </si>
  <si>
    <t>Požární bezpečnost</t>
  </si>
  <si>
    <t>-505816518</t>
  </si>
  <si>
    <t>Poznámka k položce:_x000d_
Ve vstupní místnosti vodojemu bude osazen 1ks ruční hasicí přístroj práškový – objem_x000d_
hasiva 6 kg.</t>
  </si>
  <si>
    <t>751</t>
  </si>
  <si>
    <t>Vzduchotechnika</t>
  </si>
  <si>
    <t>751332660R</t>
  </si>
  <si>
    <t>Odvětrání vodojemu</t>
  </si>
  <si>
    <t>-400214487</t>
  </si>
  <si>
    <t>762</t>
  </si>
  <si>
    <t>Konstrukce tesařské</t>
  </si>
  <si>
    <t>762552338R</t>
  </si>
  <si>
    <t>Kompletní zhotovení konstrukce krovu dle projektové dokumentace včetně střešního pláště</t>
  </si>
  <si>
    <t>297009841</t>
  </si>
  <si>
    <t>Poznámka k položce:_x000d_
Konstrukce krovu bude klasická dřevěná hambalková osazená na pozednicích._x000d_
Pozednice budou podloženy živičným izolačním pásem. Kotvení pozednic do zdiva bude_x000d_
provedeno kotevními šrouby ve vzdálenostech max. 1,5 m. Dřevěné konstrukce budou_x000d_
ošetřeny tlakově prostředky pro třídu ohrožení 3 dle ČSN EN 335-1, 2 a opatřeny_x000d_
ochranným nátěrem proti dřevokazným houbám._x000d_
Pohledově viditelné přesahy střech budou hoblovány. Přesahy střech budou_x000d_
podbity palubkovými prkny tl. 20 mm, hoblovanými. Krov bude zavětrován ocelovými,_x000d_
žárově zinkovanými pásy. Na krovu budou osazeny kontralatě a laťování pro střešní_x000d_
krytinu._x000d_
Střecha bude pokryta betonovou krytinou s veškerými potřebnými doplňky_x000d_
v uceleném systému. Provedení střechy a návaznosti na konstrukce viz. výkresová_x000d_
dokumentace detaily. Okapní systém bude titanzinkový s výtokem na terén.</t>
  </si>
  <si>
    <t>762663008R</t>
  </si>
  <si>
    <t>Vnitřní výplně otvorů</t>
  </si>
  <si>
    <t>1628935273</t>
  </si>
  <si>
    <t>Poznámka k položce:_x000d_
Jedná se především o dveřní výplně. Osazované dveře budou plastové včetně_x000d_
rámů., v barvě světle hnědé odpovídající rázu fasády. Vstupní dveře budou mít ocelovou_x000d_
smaltovanou výplň.</t>
  </si>
  <si>
    <t>767</t>
  </si>
  <si>
    <t>Konstrukce zámečnické</t>
  </si>
  <si>
    <t>767223657R</t>
  </si>
  <si>
    <t>Zámečnické konstrukce</t>
  </si>
  <si>
    <t>778844810</t>
  </si>
  <si>
    <t>Poznámka k položce:_x000d_
Schodiště a podesty budou opatřeny ocelovým zábradlím s povrchovou úpravou_x000d_
pozinkováním, které bude kotveno na chemické hmoždinky. Nerezové zábradlí bude_x000d_
okolo prohlubně v nádržích. Vstup do nádrží a armaturní komory bude po žebřících -_x000d_
nerez.</t>
  </si>
  <si>
    <t>784</t>
  </si>
  <si>
    <t>Dokončovací práce - malby a tapety</t>
  </si>
  <si>
    <t>784663024R</t>
  </si>
  <si>
    <t>Malby a nátěry</t>
  </si>
  <si>
    <t>1891697872</t>
  </si>
  <si>
    <t>Poznámka k položce:_x000d_
Nátěry bude opatřena pouze viditelná část konstrukce krovu a podbití. Nátěr bude_x000d_
proveden lazurovacím lakem. Vodě a vlhkosti odolnou barvou budou opatřeny</t>
  </si>
  <si>
    <t>C21M</t>
  </si>
  <si>
    <t>Elektromontáže</t>
  </si>
  <si>
    <t>210010022</t>
  </si>
  <si>
    <t>trubka tuhá el.inst.z PVC D=25mm (PU)</t>
  </si>
  <si>
    <t>878853203</t>
  </si>
  <si>
    <t>210010351</t>
  </si>
  <si>
    <t>rozvodka krabicova IP54</t>
  </si>
  <si>
    <t>ks</t>
  </si>
  <si>
    <t>-1815961208</t>
  </si>
  <si>
    <t>210020301</t>
  </si>
  <si>
    <t>kab.žlab drátěný 54x50mm, komplet</t>
  </si>
  <si>
    <t>491975974</t>
  </si>
  <si>
    <t>210020302</t>
  </si>
  <si>
    <t>kab.žlab drátěný 54x100mm, komplet</t>
  </si>
  <si>
    <t>-2040093657</t>
  </si>
  <si>
    <t>210100001</t>
  </si>
  <si>
    <t>ukonč.vod.v rozv.vč.zap.a konc.do 2.5mm2</t>
  </si>
  <si>
    <t>-855350056</t>
  </si>
  <si>
    <t>210110001</t>
  </si>
  <si>
    <t>spín.nást.prost.vlhké - řazení 1</t>
  </si>
  <si>
    <t>1282759675</t>
  </si>
  <si>
    <t>210111020</t>
  </si>
  <si>
    <t>zásuvka nástěnná vč.zap. 10/16A 48/250/380V 2P</t>
  </si>
  <si>
    <t>633731988</t>
  </si>
  <si>
    <t>210111021</t>
  </si>
  <si>
    <t>zás.v krabici pr.vlhké 10/16A 250V 2P+Z</t>
  </si>
  <si>
    <t>-1062833207</t>
  </si>
  <si>
    <t>210111062</t>
  </si>
  <si>
    <t>zás.nástěnná vč.zap.16A 380V 3P+N+Z</t>
  </si>
  <si>
    <t>-510272359</t>
  </si>
  <si>
    <t>210190121</t>
  </si>
  <si>
    <t>montáž rozvaděče RMS1</t>
  </si>
  <si>
    <t>-1817195916</t>
  </si>
  <si>
    <t>210201056R</t>
  </si>
  <si>
    <t>LED svítidlo venkovní s čidlem</t>
  </si>
  <si>
    <t>223668406</t>
  </si>
  <si>
    <t>210201073R</t>
  </si>
  <si>
    <t>LED svítidlo průmyslové stropní přisazené s krytem</t>
  </si>
  <si>
    <t>-302494298</t>
  </si>
  <si>
    <t>210220000R</t>
  </si>
  <si>
    <t>ochrana proti korozi</t>
  </si>
  <si>
    <t>902038940</t>
  </si>
  <si>
    <t>210220021</t>
  </si>
  <si>
    <t>uzem. v zemi FeZn do 120 mm2 vč.svorek;propoj.aj.</t>
  </si>
  <si>
    <t>409690222</t>
  </si>
  <si>
    <t>210220022</t>
  </si>
  <si>
    <t>uzem. v zemi FeZn R=8-10 mm vč.svorek;propoj.aj.</t>
  </si>
  <si>
    <t>507541030</t>
  </si>
  <si>
    <t>210220101</t>
  </si>
  <si>
    <t>svodové vodiče FeZn do R=8mm;Al o8mm;Cu R=7mm</t>
  </si>
  <si>
    <t>493089413</t>
  </si>
  <si>
    <t>210220201</t>
  </si>
  <si>
    <t>jímací tyč do 3m délky vč.upevnění</t>
  </si>
  <si>
    <t>-1223887328</t>
  </si>
  <si>
    <t>210220301</t>
  </si>
  <si>
    <t>svorky hromosvodové do 2 šroubu (SS;SR 03)</t>
  </si>
  <si>
    <t>-1545875553</t>
  </si>
  <si>
    <t>210220302</t>
  </si>
  <si>
    <t>svorky hromosv.nad 2 šrouby(ST;SJ;SK;SZ;SR01;02)</t>
  </si>
  <si>
    <t>-358768608</t>
  </si>
  <si>
    <t>210220303</t>
  </si>
  <si>
    <t>svorky hromosvodové na okapové žlaby (SO)</t>
  </si>
  <si>
    <t>-827308461</t>
  </si>
  <si>
    <t>210220321</t>
  </si>
  <si>
    <t>svorka na potrubí "Bernard" vč.pásku (bez vodič.)</t>
  </si>
  <si>
    <t>1832350916</t>
  </si>
  <si>
    <t>210220372</t>
  </si>
  <si>
    <t>ochranný úhelník nebo trubka s držáky do zdiva</t>
  </si>
  <si>
    <t>-1504952954</t>
  </si>
  <si>
    <t>210220401</t>
  </si>
  <si>
    <t>označení svodu štítky smalt.;umělá hmota</t>
  </si>
  <si>
    <t>739623683</t>
  </si>
  <si>
    <t>210220451R</t>
  </si>
  <si>
    <t>Pospojování - Hlavní i doplňující - komplet</t>
  </si>
  <si>
    <t>-991991371</t>
  </si>
  <si>
    <t>210220600R</t>
  </si>
  <si>
    <t>montáž ekvipotencionální přípojnice</t>
  </si>
  <si>
    <t>-1875867653</t>
  </si>
  <si>
    <t>210802109</t>
  </si>
  <si>
    <t>CMSM-G 3x1,5mm2 (VU)</t>
  </si>
  <si>
    <t>-1339160748</t>
  </si>
  <si>
    <t>210810002</t>
  </si>
  <si>
    <t>CYKY 2x2.5 mm2 (VU)</t>
  </si>
  <si>
    <t>1974377116</t>
  </si>
  <si>
    <t>210810005</t>
  </si>
  <si>
    <t>CYKY 3x1.5 mm2 (VU)</t>
  </si>
  <si>
    <t>-107386565</t>
  </si>
  <si>
    <t>210810006</t>
  </si>
  <si>
    <t>CYKY 3x2.5 mm2 (VU)</t>
  </si>
  <si>
    <t>1036033416</t>
  </si>
  <si>
    <t>210810016</t>
  </si>
  <si>
    <t>CYKY 5x2.5 mm2 (VU)</t>
  </si>
  <si>
    <t>-1258732777</t>
  </si>
  <si>
    <t>210999001R</t>
  </si>
  <si>
    <t>montáž - zapojení sálavého panelu</t>
  </si>
  <si>
    <t>-507930261</t>
  </si>
  <si>
    <t>210999002R</t>
  </si>
  <si>
    <t>montáž - zapojení termostatu</t>
  </si>
  <si>
    <t>2015811372</t>
  </si>
  <si>
    <t>210999901R</t>
  </si>
  <si>
    <t>poplatek za recyklaci svítidla</t>
  </si>
  <si>
    <t>838120911</t>
  </si>
  <si>
    <t>210999902R</t>
  </si>
  <si>
    <t>poplatek za recyklaci světelného zdroje</t>
  </si>
  <si>
    <t>-1402206580</t>
  </si>
  <si>
    <t>C22M</t>
  </si>
  <si>
    <t>Materiál</t>
  </si>
  <si>
    <t>218</t>
  </si>
  <si>
    <t>trubka tuhá instal. z PVC D=25mm</t>
  </si>
  <si>
    <t>-388063878</t>
  </si>
  <si>
    <t>351</t>
  </si>
  <si>
    <t>plastová krabice se svorkovnicí, IP54 (5x2,5)</t>
  </si>
  <si>
    <t>1079223560</t>
  </si>
  <si>
    <t>382</t>
  </si>
  <si>
    <t>ekvipotencionální přípojnice EPS2</t>
  </si>
  <si>
    <t>-1660225457</t>
  </si>
  <si>
    <t>390</t>
  </si>
  <si>
    <t>kabelový žlab drátěný (54/50), včetně příslušenství a nosníků</t>
  </si>
  <si>
    <t>381238563</t>
  </si>
  <si>
    <t>391</t>
  </si>
  <si>
    <t>kabelový žlab drátěný (54/100), včetně příslušenství a nosníků</t>
  </si>
  <si>
    <t>-1290497646</t>
  </si>
  <si>
    <t>710</t>
  </si>
  <si>
    <t>spínač PH ř.1 do vlhka</t>
  </si>
  <si>
    <t>-81343495</t>
  </si>
  <si>
    <t>756</t>
  </si>
  <si>
    <t>zásuvka nástěnná 24V/16A, 2P, do vlhka</t>
  </si>
  <si>
    <t>-733018307</t>
  </si>
  <si>
    <t>760</t>
  </si>
  <si>
    <t>zásuvka 230V/16A do vlhka</t>
  </si>
  <si>
    <t>-466654575</t>
  </si>
  <si>
    <t>780</t>
  </si>
  <si>
    <t>zásuvka 400V/16A, 3P+N+PE, do vlhka</t>
  </si>
  <si>
    <t>-1214370461</t>
  </si>
  <si>
    <t>1400</t>
  </si>
  <si>
    <t>FeZn 30x4</t>
  </si>
  <si>
    <t>1126730212</t>
  </si>
  <si>
    <t>1405</t>
  </si>
  <si>
    <t>drát AlMgSi Rd=8</t>
  </si>
  <si>
    <t>-853110575</t>
  </si>
  <si>
    <t>1405.1</t>
  </si>
  <si>
    <t>FeZn R=10/13mm izolovaný</t>
  </si>
  <si>
    <t>-1012788676</t>
  </si>
  <si>
    <t>1410</t>
  </si>
  <si>
    <t>jímací tyč JT 1m, včetně držáku</t>
  </si>
  <si>
    <t>1362696225</t>
  </si>
  <si>
    <t>1411</t>
  </si>
  <si>
    <t>podpěra vedení PV01 - Nerez</t>
  </si>
  <si>
    <t>1326993397</t>
  </si>
  <si>
    <t>1413</t>
  </si>
  <si>
    <t>podpěra vedení na hřeben střechy - Nerez</t>
  </si>
  <si>
    <t>-2135238415</t>
  </si>
  <si>
    <t>1414</t>
  </si>
  <si>
    <t>podpěra vedení na sklon střechy - Nerez</t>
  </si>
  <si>
    <t>-597534365</t>
  </si>
  <si>
    <t>1420</t>
  </si>
  <si>
    <t>svorka SS - Nerez</t>
  </si>
  <si>
    <t>-498282175</t>
  </si>
  <si>
    <t>1422</t>
  </si>
  <si>
    <t>svorka SK - Nerez</t>
  </si>
  <si>
    <t>374070856</t>
  </si>
  <si>
    <t>1426</t>
  </si>
  <si>
    <t>svorka SP k připojení kovových částí - Nerez</t>
  </si>
  <si>
    <t>-1317468012</t>
  </si>
  <si>
    <t>1427</t>
  </si>
  <si>
    <t>svorka SO k připojení okapových žlabů - Nerez</t>
  </si>
  <si>
    <t>796542874</t>
  </si>
  <si>
    <t>1428</t>
  </si>
  <si>
    <t>svorka zkušební SZ - Nerez</t>
  </si>
  <si>
    <t>-873176235</t>
  </si>
  <si>
    <t>1430</t>
  </si>
  <si>
    <t>svorka k jímací tyči SJ - Nerez</t>
  </si>
  <si>
    <t>133840443</t>
  </si>
  <si>
    <t>1436</t>
  </si>
  <si>
    <t>svorka SR 02 - FeZn</t>
  </si>
  <si>
    <t>736874092</t>
  </si>
  <si>
    <t>1437</t>
  </si>
  <si>
    <t>svorka SR 03 s páskem - FeZn</t>
  </si>
  <si>
    <t>997991472</t>
  </si>
  <si>
    <t>1466</t>
  </si>
  <si>
    <t>ochranná trubka OT 1,6m - Nerez</t>
  </si>
  <si>
    <t>-1171346097</t>
  </si>
  <si>
    <t>1467</t>
  </si>
  <si>
    <t>držák OT do zdiva</t>
  </si>
  <si>
    <t>1282552238</t>
  </si>
  <si>
    <t>1487</t>
  </si>
  <si>
    <t>svorka na potrubí "Bernard" + pásek</t>
  </si>
  <si>
    <t>177734405</t>
  </si>
  <si>
    <t>1488</t>
  </si>
  <si>
    <t>označovací štítek</t>
  </si>
  <si>
    <t>1405374194</t>
  </si>
  <si>
    <t>1501</t>
  </si>
  <si>
    <t>Materiál pro pospojování</t>
  </si>
  <si>
    <t>-30568498</t>
  </si>
  <si>
    <t>2081</t>
  </si>
  <si>
    <t>CMSM-G 3x1,5mm2</t>
  </si>
  <si>
    <t>-2059635131</t>
  </si>
  <si>
    <t>2911</t>
  </si>
  <si>
    <t>CYKY-J 2x2.5mm2</t>
  </si>
  <si>
    <t>1749935069</t>
  </si>
  <si>
    <t>2914</t>
  </si>
  <si>
    <t>CYKY-J 3x1.5mm2</t>
  </si>
  <si>
    <t>-970234476</t>
  </si>
  <si>
    <t>2914.1</t>
  </si>
  <si>
    <t>CYKY-O 3x1.5mm2</t>
  </si>
  <si>
    <t>1544902847</t>
  </si>
  <si>
    <t>2918</t>
  </si>
  <si>
    <t>CYKY-J 3x2.5mm2</t>
  </si>
  <si>
    <t>1807929176</t>
  </si>
  <si>
    <t>2961</t>
  </si>
  <si>
    <t>CYKY-J 5x2.5mm2</t>
  </si>
  <si>
    <t>-1277276798</t>
  </si>
  <si>
    <t>34801</t>
  </si>
  <si>
    <t>A - LED svítidlo 40W s PCkrytem, IP65, 5500lm, 4000K</t>
  </si>
  <si>
    <t>-1090694240</t>
  </si>
  <si>
    <t>34802</t>
  </si>
  <si>
    <t>B - LED svítidlo 27W kruhové venkovní s PMMA krytem 375mm, IP44, 2700lm, 4000K, pohybové čidlo</t>
  </si>
  <si>
    <t>-1574153471</t>
  </si>
  <si>
    <t>35701</t>
  </si>
  <si>
    <t>rozvaděč RMS1 - viz výkres 1.4.1.4</t>
  </si>
  <si>
    <t>-777072552</t>
  </si>
  <si>
    <t>90001</t>
  </si>
  <si>
    <t>stropní sálavý panel 700W, IP65, včetně nosného rámu na strop</t>
  </si>
  <si>
    <t>-2097217798</t>
  </si>
  <si>
    <t>90002</t>
  </si>
  <si>
    <t>regulátor teploty 5-40 st.C, IP54</t>
  </si>
  <si>
    <t>-1155201744</t>
  </si>
  <si>
    <t>Pol1</t>
  </si>
  <si>
    <t>Podružný materiál</t>
  </si>
  <si>
    <t>%</t>
  </si>
  <si>
    <t>-578016006</t>
  </si>
  <si>
    <t>Pol2</t>
  </si>
  <si>
    <t>Prořez (m, kg)</t>
  </si>
  <si>
    <t>-1808187253</t>
  </si>
  <si>
    <t>C23M</t>
  </si>
  <si>
    <t>Revize a další nezařazené práce</t>
  </si>
  <si>
    <t>00001</t>
  </si>
  <si>
    <t>Výchozí revize elektro</t>
  </si>
  <si>
    <t>-1502986646</t>
  </si>
  <si>
    <t>00002</t>
  </si>
  <si>
    <t>Výchozí revize bleskosvodu</t>
  </si>
  <si>
    <t>-2125885823</t>
  </si>
  <si>
    <t>00003</t>
  </si>
  <si>
    <t>Koordinace prací s investorem a generálním dodavatelem stavby</t>
  </si>
  <si>
    <t>-979862471</t>
  </si>
  <si>
    <t>122</t>
  </si>
  <si>
    <t>00004</t>
  </si>
  <si>
    <t>Zhotovení prostupů pro kabely, zednické práce pro elektro</t>
  </si>
  <si>
    <t>-1632072307</t>
  </si>
  <si>
    <t>123</t>
  </si>
  <si>
    <t>00005</t>
  </si>
  <si>
    <t>Projektová dokumentace pro realizaci stavby</t>
  </si>
  <si>
    <t>490011917</t>
  </si>
  <si>
    <t>124</t>
  </si>
  <si>
    <t>00006</t>
  </si>
  <si>
    <t>Zajištění podkladů a zákres změn pro dokumentaci skutečného provedení</t>
  </si>
  <si>
    <t>-635862138</t>
  </si>
  <si>
    <t>125</t>
  </si>
  <si>
    <t>00007</t>
  </si>
  <si>
    <t>Dokumentace skutečného provedení stavby</t>
  </si>
  <si>
    <t>443132620</t>
  </si>
  <si>
    <t>126</t>
  </si>
  <si>
    <t>00008</t>
  </si>
  <si>
    <t>Režijní náklady</t>
  </si>
  <si>
    <t>-635133319</t>
  </si>
  <si>
    <t>127</t>
  </si>
  <si>
    <t>00009</t>
  </si>
  <si>
    <t>Náklady na dopravu</t>
  </si>
  <si>
    <t>1774021435</t>
  </si>
  <si>
    <t>C46M</t>
  </si>
  <si>
    <t>128</t>
  </si>
  <si>
    <t>460010024</t>
  </si>
  <si>
    <t>vytyč.trati kab.vedení v zastavěném prostoru</t>
  </si>
  <si>
    <t>km</t>
  </si>
  <si>
    <t>60576988</t>
  </si>
  <si>
    <t>129</t>
  </si>
  <si>
    <t>460161152</t>
  </si>
  <si>
    <t>Hloubení kabelových rýh ručně š 35 cm hl 60 cm v hornině tř I skupiny 3</t>
  </si>
  <si>
    <t>400063825</t>
  </si>
  <si>
    <t>130</t>
  </si>
  <si>
    <t>460431162</t>
  </si>
  <si>
    <t>Zásyp kabelových rýh ručně se zhutněním š 35 cm hl 60 cm z horniny tř I skupiny 3</t>
  </si>
  <si>
    <t>1435481956</t>
  </si>
  <si>
    <t>140,43</t>
  </si>
  <si>
    <t>4,213</t>
  </si>
  <si>
    <t>23,873</t>
  </si>
  <si>
    <t>14,745</t>
  </si>
  <si>
    <t>83,556</t>
  </si>
  <si>
    <t>1,053</t>
  </si>
  <si>
    <t>5,968</t>
  </si>
  <si>
    <t>32,91</t>
  </si>
  <si>
    <t>0,987</t>
  </si>
  <si>
    <t>SO 02.2 - Bezpečnostní přepad, zasakovací objekt</t>
  </si>
  <si>
    <t>5,595</t>
  </si>
  <si>
    <t>3,456</t>
  </si>
  <si>
    <t>19,581</t>
  </si>
  <si>
    <t>Hloubení_rýh_5_r</t>
  </si>
  <si>
    <t>Hloubení rýh třída těžitelnosti 5 - ručně</t>
  </si>
  <si>
    <t>0,247</t>
  </si>
  <si>
    <t>Hloubení_rýh_5_s</t>
  </si>
  <si>
    <t>Hloubení rýh třída těžitelnosti 5 - strojně</t>
  </si>
  <si>
    <t>1,399</t>
  </si>
  <si>
    <t>Hloubení_rýh_6_r</t>
  </si>
  <si>
    <t>Hloubení rýh třída těžitelnosti 6 - ručně</t>
  </si>
  <si>
    <t>Hloubení_rýh_6_s</t>
  </si>
  <si>
    <t>Hloubení rýh třída těžitelnosti 6 - strojně</t>
  </si>
  <si>
    <t>Hloubení_šachet</t>
  </si>
  <si>
    <t>Hloubení šachet</t>
  </si>
  <si>
    <t>62,579</t>
  </si>
  <si>
    <t>Hloubení_šachet_3_r</t>
  </si>
  <si>
    <t>Hloubení šachet třída těžitelnosti 3 - ručně</t>
  </si>
  <si>
    <t>1,877</t>
  </si>
  <si>
    <t>Hloubení_šachet_3_s</t>
  </si>
  <si>
    <t>Hloubení šachet třída těžitelnosti 3 - strojně</t>
  </si>
  <si>
    <t>10,638</t>
  </si>
  <si>
    <t>Hloubení_šachet_4_r</t>
  </si>
  <si>
    <t>Hloubení šachet třída těžitelnosti 4 - ručně</t>
  </si>
  <si>
    <t>6,571</t>
  </si>
  <si>
    <t>Hloubení_šachet_4_s</t>
  </si>
  <si>
    <t>Hloubení šachet třída těžitelnosti 4 - strojně</t>
  </si>
  <si>
    <t>37,235</t>
  </si>
  <si>
    <t>Hloubení_šachet_5_r</t>
  </si>
  <si>
    <t>Hloubení šachet třída těžitelnosti 5 - ručně</t>
  </si>
  <si>
    <t>0,469</t>
  </si>
  <si>
    <t>Hloubení_šachet_5_s</t>
  </si>
  <si>
    <t>Hloubení šachet třída těžitelnosti 5 - strojně</t>
  </si>
  <si>
    <t>2,66</t>
  </si>
  <si>
    <t>Hloubení_šachet_6_r</t>
  </si>
  <si>
    <t>Hloubení šachet třída těžitelnosti 6 - ručně</t>
  </si>
  <si>
    <t>Hloubení_šachet_6_s</t>
  </si>
  <si>
    <t>Hloubení šachet třída těžitelnosti 6 - strojně</t>
  </si>
  <si>
    <t>5,015</t>
  </si>
  <si>
    <t>2,006</t>
  </si>
  <si>
    <t>Pažení_rýh_2</t>
  </si>
  <si>
    <t>Příložné pažení rýh do hloubky 2,0</t>
  </si>
  <si>
    <t>Pažení_rýh_do4</t>
  </si>
  <si>
    <t>Příložné pažení rýh do hloubky 4,0m</t>
  </si>
  <si>
    <t>60,3</t>
  </si>
  <si>
    <t>33,096</t>
  </si>
  <si>
    <t>176,94</t>
  </si>
  <si>
    <t>11,796</t>
  </si>
  <si>
    <t>190,275</t>
  </si>
  <si>
    <t>70,436</t>
  </si>
  <si>
    <t>95,138</t>
  </si>
  <si>
    <t>-1926280132</t>
  </si>
  <si>
    <t>"Předpoklad" 10</t>
  </si>
  <si>
    <t>1801837583</t>
  </si>
  <si>
    <t>-378292620</t>
  </si>
  <si>
    <t>258858611</t>
  </si>
  <si>
    <t>-585789605</t>
  </si>
  <si>
    <t>769308877</t>
  </si>
  <si>
    <t>839242588</t>
  </si>
  <si>
    <t>131451100</t>
  </si>
  <si>
    <t>Hloubení jam nezapažených v hornině třídy těžitelnosti II skupiny 5 objem do 20 m3 strojně</t>
  </si>
  <si>
    <t>1497905823</t>
  </si>
  <si>
    <t>https://podminky.urs.cz/item/CS_URS_2021_02/131451100</t>
  </si>
  <si>
    <t>131551101</t>
  </si>
  <si>
    <t>Hloubení jam nezapažených v hornině třídy těžitelnosti III skupiny 6 objem do 20 m3 strojně</t>
  </si>
  <si>
    <t>-94230696</t>
  </si>
  <si>
    <t>https://podminky.urs.cz/item/CS_URS_2021_02/131551101</t>
  </si>
  <si>
    <t>2057745819</t>
  </si>
  <si>
    <t>1013956385</t>
  </si>
  <si>
    <t>-1355441071</t>
  </si>
  <si>
    <t>29960033</t>
  </si>
  <si>
    <t>132412212</t>
  </si>
  <si>
    <t>Hloubení rýh š do 2000 mm v nesoudržných horninách třídy těžitelnosti II skupiny 5 ručně</t>
  </si>
  <si>
    <t>-887814286</t>
  </si>
  <si>
    <t>https://podminky.urs.cz/item/CS_URS_2021_02/132412212</t>
  </si>
  <si>
    <t>132454201</t>
  </si>
  <si>
    <t>Hloubení zapažených rýh š do 2000 mm v hornině třídy těžitelnosti II skupiny 5 objem do 20 m3</t>
  </si>
  <si>
    <t>-401263459</t>
  </si>
  <si>
    <t>https://podminky.urs.cz/item/CS_URS_2021_02/132454201</t>
  </si>
  <si>
    <t>132554201</t>
  </si>
  <si>
    <t>Hloubení zapažených rýh š do 2000 mm v hornině třídy těžitelnosti III skupiny 6 objem do 20 m3</t>
  </si>
  <si>
    <t>1918140837</t>
  </si>
  <si>
    <t>https://podminky.urs.cz/item/CS_URS_2021_02/132554201</t>
  </si>
  <si>
    <t>133212012</t>
  </si>
  <si>
    <t>Hloubení šachet v hornině třídy těžitelnosti I skupiny 3 plocha výkopu přes 4 do 20 m2 ručně</t>
  </si>
  <si>
    <t>-1000603375</t>
  </si>
  <si>
    <t>https://podminky.urs.cz/item/CS_URS_2021_02/133212012</t>
  </si>
  <si>
    <t>133251101</t>
  </si>
  <si>
    <t>Hloubení šachet nezapažených v hornině třídy těžitelnosti I skupiny 3 objem do 20 m3</t>
  </si>
  <si>
    <t>309468076</t>
  </si>
  <si>
    <t>https://podminky.urs.cz/item/CS_URS_2021_02/133251101</t>
  </si>
  <si>
    <t>133312012</t>
  </si>
  <si>
    <t>Hloubení šachet v hornině třídy těžitelnosti II skupiny 4 plocha výkopu přes 4 do 20 m2 ručně</t>
  </si>
  <si>
    <t>332855821</t>
  </si>
  <si>
    <t>https://podminky.urs.cz/item/CS_URS_2021_02/133312012</t>
  </si>
  <si>
    <t>133351102</t>
  </si>
  <si>
    <t>Hloubení šachet nezapažených v hornině třídy těžitelnosti II skupiny 4 objem do 50 m3</t>
  </si>
  <si>
    <t>-1933646432</t>
  </si>
  <si>
    <t>https://podminky.urs.cz/item/CS_URS_2021_02/133351102</t>
  </si>
  <si>
    <t>133412012</t>
  </si>
  <si>
    <t>Hloubení šachet v hornině třídy těžitelnosti II skupiny 5 plocha výkopu přes 4 do 20 m2 ručně</t>
  </si>
  <si>
    <t>741104136</t>
  </si>
  <si>
    <t>https://podminky.urs.cz/item/CS_URS_2021_02/133412012</t>
  </si>
  <si>
    <t>133451101</t>
  </si>
  <si>
    <t>Hloubení šachet nezapažených v hornině třídy těžitelnosti II skupiny 5 objem do 20 m3</t>
  </si>
  <si>
    <t>1364787337</t>
  </si>
  <si>
    <t>https://podminky.urs.cz/item/CS_URS_2021_02/133451101</t>
  </si>
  <si>
    <t>133551101</t>
  </si>
  <si>
    <t>Hloubení šachet nezapažených v hornině třídy těžitelnosti III skupiny 6 objem do 20 m3</t>
  </si>
  <si>
    <t>-1313882222</t>
  </si>
  <si>
    <t>https://podminky.urs.cz/item/CS_URS_2021_02/133551101</t>
  </si>
  <si>
    <t>1531015817</t>
  </si>
  <si>
    <t>138511201</t>
  </si>
  <si>
    <t>Dolamování hloubených vykopávek rýh ve vrstvě tl do 500 mm v hornině třídy těžitelnosti III skupiny 6</t>
  </si>
  <si>
    <t>1805419306</t>
  </si>
  <si>
    <t>https://podminky.urs.cz/item/CS_URS_2021_02/138511201</t>
  </si>
  <si>
    <t>138511301</t>
  </si>
  <si>
    <t>Dolamování hloubených vykopávek šachet ve vrstvě tl do 500 mm v hornině třídy těžitelnosti III skupiny 6</t>
  </si>
  <si>
    <t>340240578</t>
  </si>
  <si>
    <t>https://podminky.urs.cz/item/CS_URS_2021_02/138511301</t>
  </si>
  <si>
    <t>214988603</t>
  </si>
  <si>
    <t>Úsek Armaturní šachta - Š1</t>
  </si>
  <si>
    <t>4,900*1,00*3,500</t>
  </si>
  <si>
    <t>Úsek Š1 - Š2</t>
  </si>
  <si>
    <t>5,20*1,00*2,50</t>
  </si>
  <si>
    <t>"Rozšíření výkopu rýh v místě šachty Š2" 3,0</t>
  </si>
  <si>
    <t>Úsek Š2 - retence</t>
  </si>
  <si>
    <t>1,50*1,00*1,00</t>
  </si>
  <si>
    <t>Odpočet mocnosti povrchu - úsek armaturní šachta - Š1</t>
  </si>
  <si>
    <t>"Travnaté plochy,zemědělský pozemek" -4,900*1,000*Tl_zeleň</t>
  </si>
  <si>
    <t>Odpočet mocnosti povrchu - úsek Š1 - Š2</t>
  </si>
  <si>
    <t>"Travnaté plochy,zemědělský pozemek" -5,200*1,000*Tl_zeleň</t>
  </si>
  <si>
    <t>Odpočet mocnosti povrchu - úsek Š2 - retence</t>
  </si>
  <si>
    <t>"Travnaté plochy,zemědělský pozemek" -1,500*1,000*Tl_zeleň</t>
  </si>
  <si>
    <t>"Hloubení rýh třída těžitelnosti 3 - 20%, strojně 85%" Hloubení_rýh*0,20*0,85</t>
  </si>
  <si>
    <t>"Hloubení rýh třída těžitelnosti 3 - 20%, ručně 15%" Hloubení_rýh*0,20*0,15</t>
  </si>
  <si>
    <t>"Hloubení rýh třída těžitelnosti 4 - 70%, strojně 85%" Hloubení_rýh*0,70*0,85</t>
  </si>
  <si>
    <t>"Hloubení rýh třída těžitelnosti 4 - 70%, ručně 15%" Hloubení_rýh*0,70*0,15</t>
  </si>
  <si>
    <t>"Hloubení rýh třída těžitelnosti 5 - 5%, strojně 85%" Hloubení_rýh*0,05*0,85</t>
  </si>
  <si>
    <t>"Hloubení rýh třída těžitelnosti 5 - 5%, ručně 15%" Hloubení_rýh*0,05*0,15</t>
  </si>
  <si>
    <t>"Hloubení rýh třída těžitelnosti 6 - 5%, strojně 85%" Hloubení_rýh*0,05*0,85</t>
  </si>
  <si>
    <t>"Hloubení rýh třída těžitelnosti 6 - 5%, ručně 15%" Hloubení_rýh*0,05*0,15</t>
  </si>
  <si>
    <t>Šachta Š1 - hloubení včetně svahování</t>
  </si>
  <si>
    <t>(0,50+2,75+0,50)*(0,50+2,75+0,50)*4,60</t>
  </si>
  <si>
    <t>"Šachta Š1 včetně svahování" -(0,50+2,75+0,50)*(0,50+2,75+0,50)*Tl_zeleň</t>
  </si>
  <si>
    <t>"Hloubení šachet třída těžitelnosti 3 - 20%, strojně 85%" Hloubení_šachet*0,20*0,85</t>
  </si>
  <si>
    <t>"Hloubení šachet třída těžitelnosti 3 - 20%, ručně 15%" Hloubení_šachet*0,20*0,15</t>
  </si>
  <si>
    <t>"Hloubení šachet třída těžitelnosti 4 - 70%, strojně 85%" Hloubení_šachet*0,70*0,85</t>
  </si>
  <si>
    <t>"Hloubení šachet třída těžitelnosti 4 - 70%, ručně 15%" Hloubení_šachet*0,70*0,15</t>
  </si>
  <si>
    <t>"Hloubení šachet třída těžitelnosti 5 - 5%, strojně 85%" Hloubení_šachet*0,05*0,85</t>
  </si>
  <si>
    <t>"Hloubení šachet třída těžitelnosti 5 - 5%, ručně 15%" Hloubení_šachet*0,05*0,15</t>
  </si>
  <si>
    <t>"Hloubení šachet třída těžitelnosti 6 - 5%, strojně 85%" Hloubení_šachet*0,05*0,85</t>
  </si>
  <si>
    <t>"Hloubení šachet třída těžitelnosti 6 - 5%, ručně 15%" Hloubení_šachet*0,05*0,15</t>
  </si>
  <si>
    <t>Zasakovací objekt</t>
  </si>
  <si>
    <t>(0,850+5,850+0,850)*(0,850+4,300+0,850)*3,25</t>
  </si>
  <si>
    <t>"Travnaté plochy,zemědělský pozemek" -(0,850+5,850+0,850)*(0,850+4,300+0,850)*Tl_zeleň</t>
  </si>
  <si>
    <t>"Hloubení jam třída těžitelnosti 3 - 20%, strojně 85%" Hloubení_jam*0,20*0,85</t>
  </si>
  <si>
    <t>"Hloubení jam třída těžitelnosti 3 - 20%, ručně 15%" Hloubení_jam*0,20*0,15</t>
  </si>
  <si>
    <t>"Hloubení jam třída těžitelnosti 4 - 70%, strojně 85%" Hloubení_jam*0,70*0,85</t>
  </si>
  <si>
    <t>"Hloubení jam třída těžitelnosti 4 - 70%, ručně 15%" Hloubení_jam*0,70*0,15</t>
  </si>
  <si>
    <t>"Hloubení jam třída těžitelnosti 5 - 5%, strojně 85%" Hloubení_jam*0,05*0,85</t>
  </si>
  <si>
    <t>"Hloubení jam třída těžitelnosti 5 - 5%, ručně 15%" Hloubení_jam*0,05*0,15</t>
  </si>
  <si>
    <t>"Hloubení jam třída těžitelnosti 6 - 5%, strojně 85%" Hloubení_jam*0,05*0,85</t>
  </si>
  <si>
    <t>"Hloubení jam třída těžitelnosti 6 - 5%, ručně 15%" Hloubení_jam*0,05*0,15</t>
  </si>
  <si>
    <t>"Předpoklad 25%" (Hloubení_rýh_3_s+Hloubení_rýh_4_s+Hloubení_rýh_5_s+Hloubení_rýh_6_s)*0,25</t>
  </si>
  <si>
    <t>"Předpoklad 25%" (Hloubení_jam_3_s+Hloubení_jam_4_s+Hloubení_jam_5_s+Hloubení_jam_6_s)*0,25</t>
  </si>
  <si>
    <t>-270568161</t>
  </si>
  <si>
    <t>1,50*1,00*2</t>
  </si>
  <si>
    <t>151101102</t>
  </si>
  <si>
    <t>Zřízení příložného pažení a rozepření stěn rýh hl přes 2 do 4 m</t>
  </si>
  <si>
    <t>1746389418</t>
  </si>
  <si>
    <t>https://podminky.urs.cz/item/CS_URS_2021_02/151101102</t>
  </si>
  <si>
    <t>4,900*3,500*2</t>
  </si>
  <si>
    <t>5,20*2,50*2</t>
  </si>
  <si>
    <t>521875201</t>
  </si>
  <si>
    <t>151101112</t>
  </si>
  <si>
    <t>Odstranění příložného pažení a rozepření stěn rýh hl přes 2 do 4 m</t>
  </si>
  <si>
    <t>-1802624284</t>
  </si>
  <si>
    <t>https://podminky.urs.cz/item/CS_URS_2021_02/151101112</t>
  </si>
  <si>
    <t>2125723525</t>
  </si>
  <si>
    <t>Hloubení_rýh_3_s+Hloubení_rýh_3_r+Hloubení_šachet_3_s+Hloubení_šachet_3_r+Hloubení_jam_3_s+Hloubení_jam_3_r</t>
  </si>
  <si>
    <t>465743536</t>
  </si>
  <si>
    <t>Hloubení_rýh_4_s+Hloubení_rýh_4_r+Hloubení_šachet_3_s+Hloubení_šachet_3_r+Hloubení_jam_3_s+Hloubení_jam_3_r</t>
  </si>
  <si>
    <t>-1317353768</t>
  </si>
  <si>
    <t>-1473640132</t>
  </si>
  <si>
    <t>420992741</t>
  </si>
  <si>
    <t>(Hloubení_rýh_5_s+Hloubení_rýh_5_r)*1,00</t>
  </si>
  <si>
    <t>(Hloubení_šachet_4_s+Hloubení_šachet_4_r)*1,00</t>
  </si>
  <si>
    <t>(Hloubení_šachet_5_s+Hloubení_šachet_5_r)*1,00</t>
  </si>
  <si>
    <t>(Hloubení_jam_5_s+Hloubení_jam_5_r)*1,00</t>
  </si>
  <si>
    <t>534612893</t>
  </si>
  <si>
    <t>-420821501</t>
  </si>
  <si>
    <t>(Hloubení_rýh_6_s+Hloubení_rýh_6_r)*1,00</t>
  </si>
  <si>
    <t>(Hloubení_šachet_6_s+Hloubení_šachet_6_r)*1,00</t>
  </si>
  <si>
    <t>(Hloubení_jam_6_s+Hloubení_jam_6_r)*1,00</t>
  </si>
  <si>
    <t>1891681811</t>
  </si>
  <si>
    <t>1511640843</t>
  </si>
  <si>
    <t>-1480131078</t>
  </si>
  <si>
    <t>Hloubení_rýh_5_s+Hloubení_rýh_5_r</t>
  </si>
  <si>
    <t>Hloubení_šachet_4_s+Hloubení_šachet_4_r</t>
  </si>
  <si>
    <t>Hloubení_šachet_5_s+Hloubení_šachet_5_r</t>
  </si>
  <si>
    <t>Hloubení_jam_4_s+Hloubení_jam_4_r</t>
  </si>
  <si>
    <t>Hloubení_jam_5_s+Hloubení_jam_5_r</t>
  </si>
  <si>
    <t>-718216745</t>
  </si>
  <si>
    <t>-977317995</t>
  </si>
  <si>
    <t>(Skládka_1_3+Skládka_4_5+Skládka_6_7)*1,650</t>
  </si>
  <si>
    <t>737293728</t>
  </si>
  <si>
    <t>Hloubení_rýh+Hloubení_šachet+Hloubení_jam</t>
  </si>
  <si>
    <t>-228363178</t>
  </si>
  <si>
    <t>-0,484</t>
  </si>
  <si>
    <t>-0,490</t>
  </si>
  <si>
    <t>-154,657</t>
  </si>
  <si>
    <t>"Odpočet potrubí DN150" -3,14*0,150*0,150*(4,900+5,200+1,500)</t>
  </si>
  <si>
    <t>"Odpočet Š1" -3,14*0,500*0,500*4,000</t>
  </si>
  <si>
    <t>"Odpočet Š2" -3,14*0,500*0,500*0,500</t>
  </si>
  <si>
    <t>196220386</t>
  </si>
  <si>
    <t>1216743479</t>
  </si>
  <si>
    <t>1354504611</t>
  </si>
  <si>
    <t>4,900*1,00*(0,150+0,300)</t>
  </si>
  <si>
    <t>5,20*1,00*(0,150+0,300)</t>
  </si>
  <si>
    <t>1,50*1,00*(0,150+0,300)</t>
  </si>
  <si>
    <t>"Odpočet potrubí" -3,14*0,075*0,075*(4,900+5,200+1,500)</t>
  </si>
  <si>
    <t>-443387727</t>
  </si>
  <si>
    <t>-690464898</t>
  </si>
  <si>
    <t>-1766830742</t>
  </si>
  <si>
    <t>515556996</t>
  </si>
  <si>
    <t>95,138*0,02 'Přepočtené koeficientem množství</t>
  </si>
  <si>
    <t>1713826368</t>
  </si>
  <si>
    <t>Úsek armaturní šachta - Š1</t>
  </si>
  <si>
    <t>"Travnaté plochy,zemědělský pozemek" 4,900*1,000</t>
  </si>
  <si>
    <t>"Travnaté plochy,zemědělský pozemek" 5,200*1,000</t>
  </si>
  <si>
    <t>"Travnaté plochy,zemědělský pozemek" 1,500*1,000</t>
  </si>
  <si>
    <t>"Šachta Š1 včetně svahování" (4,00+3,20+4,00)*(4,00+3,20+4,00)</t>
  </si>
  <si>
    <t>"Travnaté plochy,zemědělský pozemek" (1,300+5,850+1,300)*(1,000+4,300+1,00)</t>
  </si>
  <si>
    <t>-366041386</t>
  </si>
  <si>
    <t>-695047541</t>
  </si>
  <si>
    <t>211521111</t>
  </si>
  <si>
    <t>Výplň odvodňovacích žeber nebo trativodů kamenivem hrubým drceným frakce 63 až 125 mm</t>
  </si>
  <si>
    <t>1040614174</t>
  </si>
  <si>
    <t>https://podminky.urs.cz/item/CS_URS_2021_02/211521111</t>
  </si>
  <si>
    <t>Poznámka k položce:_x000d_
Kačírek 22/125</t>
  </si>
  <si>
    <t>211531111</t>
  </si>
  <si>
    <t>Výplň odvodňovacích žeber nebo trativodů kamenivem hrubým drceným frakce 16 až 63 mm</t>
  </si>
  <si>
    <t>1671622465</t>
  </si>
  <si>
    <t>https://podminky.urs.cz/item/CS_URS_2021_02/211531111</t>
  </si>
  <si>
    <t>Poznámka k položce:_x000d_
Kačírek 16/22</t>
  </si>
  <si>
    <t>-1007188510</t>
  </si>
  <si>
    <t>Poznámka k položce:_x000d_
Hutněný štěrk frakce 32/63</t>
  </si>
  <si>
    <t>Hloubení_jam-4,800-5,500-3,14*0,075*0,075*4,10</t>
  </si>
  <si>
    <t>211971110</t>
  </si>
  <si>
    <t>Zřízení opláštění žeber nebo trativodů geotextilií v rýze nebo zářezu sklonu do 1:2</t>
  </si>
  <si>
    <t>1885879779</t>
  </si>
  <si>
    <t>https://podminky.urs.cz/item/CS_URS_2021_02/211971110</t>
  </si>
  <si>
    <t>69311081</t>
  </si>
  <si>
    <t>geotextilie netkaná separační, ochranná, filtrační, drenážní PES 300g/m2</t>
  </si>
  <si>
    <t>-8026385</t>
  </si>
  <si>
    <t>40*1,1845 'Přepočtené koeficientem množství</t>
  </si>
  <si>
    <t>212750103</t>
  </si>
  <si>
    <t>Trativod z drenážních trubek PVC-U SN 4 perforace 360° včetně lože otevřený výkop DN 160 pro budovy plocha pro vtékání vody min. 80 cm2/m</t>
  </si>
  <si>
    <t>-488116001</t>
  </si>
  <si>
    <t>https://podminky.urs.cz/item/CS_URS_2021_02/212750103</t>
  </si>
  <si>
    <t>359901211</t>
  </si>
  <si>
    <t>Monitoring stoky jakékoli výšky na nové kanalizaci</t>
  </si>
  <si>
    <t>-1131816530</t>
  </si>
  <si>
    <t>https://podminky.urs.cz/item/CS_URS_2021_02/359901211</t>
  </si>
  <si>
    <t>"Monitoring stoky po realizaci" 4,900</t>
  </si>
  <si>
    <t>359901212</t>
  </si>
  <si>
    <t>Monitoring stoky jakékoli výšky na stávající kanalizaci</t>
  </si>
  <si>
    <t>2025825307</t>
  </si>
  <si>
    <t>https://podminky.urs.cz/item/CS_URS_2021_02/359901212</t>
  </si>
  <si>
    <t>"Monitoring stoky při předání investorovi" 4,900</t>
  </si>
  <si>
    <t>1158986937</t>
  </si>
  <si>
    <t>2,20*2,20*0,10</t>
  </si>
  <si>
    <t>-1329728202</t>
  </si>
  <si>
    <t>4,900*1,000*0,100</t>
  </si>
  <si>
    <t>452311131</t>
  </si>
  <si>
    <t>Podkladní desky z betonu prostého tř. C 12/15 otevřený výkop</t>
  </si>
  <si>
    <t>178880512</t>
  </si>
  <si>
    <t>https://podminky.urs.cz/item/CS_URS_2021_02/452311131</t>
  </si>
  <si>
    <t>2,20*2,20*0,100</t>
  </si>
  <si>
    <t>457311114</t>
  </si>
  <si>
    <t>Vyrovnávací nebo spádový beton C 12/15 včetně úpravy povrchu</t>
  </si>
  <si>
    <t>-2132239455</t>
  </si>
  <si>
    <t>https://podminky.urs.cz/item/CS_URS_2021_02/457311114</t>
  </si>
  <si>
    <t>857231151</t>
  </si>
  <si>
    <t>Montáž litinových tvarovek jednoosých hrdlo/příruba otevřený výkop s těsnícím spojem DN/OD 75</t>
  </si>
  <si>
    <t>-1041796096</t>
  </si>
  <si>
    <t>https://podminky.urs.cz/item/CS_URS_2021_02/857231151</t>
  </si>
  <si>
    <t>28653134</t>
  </si>
  <si>
    <t>nákružek lemový PE 100 SDR11 75mm</t>
  </si>
  <si>
    <t>-1419526429</t>
  </si>
  <si>
    <t>28652478R</t>
  </si>
  <si>
    <t>točivá příruba DN65</t>
  </si>
  <si>
    <t>464957591</t>
  </si>
  <si>
    <t>871324201</t>
  </si>
  <si>
    <t>Montáž kanalizačního potrubí z PE SDR11 otevřený výkop sklon do 20 % svařovaných na tupo D 160x14,6 mm</t>
  </si>
  <si>
    <t>-372477021</t>
  </si>
  <si>
    <t>https://podminky.urs.cz/item/CS_URS_2021_02/871324201</t>
  </si>
  <si>
    <t>28613388</t>
  </si>
  <si>
    <t>potrubí kanalizační tlakové PE100 SDR11 návin se signalizační vrstvou 160x14,6mm</t>
  </si>
  <si>
    <t>1150373218</t>
  </si>
  <si>
    <t>10,1*1,015 'Přepočtené koeficientem množství</t>
  </si>
  <si>
    <t>871353121</t>
  </si>
  <si>
    <t>Montáž kanalizačního potrubí z PVC těsněné gumovým kroužkem otevřený výkop sklon do 20 % DN 200</t>
  </si>
  <si>
    <t>1260105968</t>
  </si>
  <si>
    <t>https://podminky.urs.cz/item/CS_URS_2021_02/871353121</t>
  </si>
  <si>
    <t>28611136</t>
  </si>
  <si>
    <t>trubka kanalizační PVC DN 200x1000mm SN4</t>
  </si>
  <si>
    <t>-863460310</t>
  </si>
  <si>
    <t>2*1,03 'Přepočtené koeficientem množství</t>
  </si>
  <si>
    <t>891312421</t>
  </si>
  <si>
    <t>Montáž koncových klapek PE-HD na kolmou stěnu DN 150</t>
  </si>
  <si>
    <t>-281022494</t>
  </si>
  <si>
    <t>https://podminky.urs.cz/item/CS_URS_2021_02/891312421</t>
  </si>
  <si>
    <t>42283001</t>
  </si>
  <si>
    <t>klapka koncová na PVC a PE-HD odpadní potrubí PE-HD DN 160</t>
  </si>
  <si>
    <t>-713996933</t>
  </si>
  <si>
    <t>892312121</t>
  </si>
  <si>
    <t>Tlaková zkouška vzduchem potrubí DN 150 těsnícím vakem ucpávkovým</t>
  </si>
  <si>
    <t>úsek</t>
  </si>
  <si>
    <t>218033142</t>
  </si>
  <si>
    <t>https://podminky.urs.cz/item/CS_URS_2021_02/892312121</t>
  </si>
  <si>
    <t>894411311</t>
  </si>
  <si>
    <t>Osazení betonových nebo železobetonových dílců pro šachty skruží rovných</t>
  </si>
  <si>
    <t>219221234</t>
  </si>
  <si>
    <t>https://podminky.urs.cz/item/CS_URS_2021_02/894411311</t>
  </si>
  <si>
    <t>59224102</t>
  </si>
  <si>
    <t>skruž betonová studniční 100x50x9cm</t>
  </si>
  <si>
    <t>-614447901</t>
  </si>
  <si>
    <t>5,06542845082313*1,1845 'Přepočtené koeficientem množství</t>
  </si>
  <si>
    <t>59224080R</t>
  </si>
  <si>
    <t>skruž betonová DN 1000x1000, 100x100x9cm, se stupadly</t>
  </si>
  <si>
    <t>-154789631</t>
  </si>
  <si>
    <t>59224079R</t>
  </si>
  <si>
    <t>skruž betonová DN 1000x500, 100x50x9cm, se stupadly</t>
  </si>
  <si>
    <t>1223562105</t>
  </si>
  <si>
    <t>59224348</t>
  </si>
  <si>
    <t>těsnění elastomerové pro spojení šachetních dílů DN 1000</t>
  </si>
  <si>
    <t>-2053227346</t>
  </si>
  <si>
    <t>894412411</t>
  </si>
  <si>
    <t>Osazení betonových nebo železobetonových dílců pro šachty skruží přechodových</t>
  </si>
  <si>
    <t>1113085843</t>
  </si>
  <si>
    <t>https://podminky.urs.cz/item/CS_URS_2021_02/894412411</t>
  </si>
  <si>
    <t>59224121R</t>
  </si>
  <si>
    <t>skruž betonová přechodová 62,5/100x60x9cm, se stupadly</t>
  </si>
  <si>
    <t>-2026412873</t>
  </si>
  <si>
    <t>894414111</t>
  </si>
  <si>
    <t>Osazení betonových nebo železobetonových dílců pro šachty skruží základových (dno)</t>
  </si>
  <si>
    <t>-1779113175</t>
  </si>
  <si>
    <t>https://podminky.urs.cz/item/CS_URS_2021_02/894414111</t>
  </si>
  <si>
    <t>59224062</t>
  </si>
  <si>
    <t>dno betonové šachtové kulaté DN 1000x800, 100x95x15cm</t>
  </si>
  <si>
    <t>1696345258</t>
  </si>
  <si>
    <t>899311111</t>
  </si>
  <si>
    <t>Osazení poklopů s rámem hmotnosti do 50 kg</t>
  </si>
  <si>
    <t>1050399934</t>
  </si>
  <si>
    <t>https://podminky.urs.cz/item/CS_URS_2021_02/899311111</t>
  </si>
  <si>
    <t>28661949R</t>
  </si>
  <si>
    <t>plastový poklop atypický průměru 1,0m</t>
  </si>
  <si>
    <t>2085917023</t>
  </si>
  <si>
    <t>899311114</t>
  </si>
  <si>
    <t>Osazení poklopů s rámem hmotnosti přes 150 kg</t>
  </si>
  <si>
    <t>-1496744714</t>
  </si>
  <si>
    <t>https://podminky.urs.cz/item/CS_URS_2021_02/899311114</t>
  </si>
  <si>
    <t>28661935</t>
  </si>
  <si>
    <t xml:space="preserve">poklop šachtový litinový  DN 600 pro třídu zatížení D400</t>
  </si>
  <si>
    <t>320057301</t>
  </si>
  <si>
    <t>745955136</t>
  </si>
  <si>
    <t>1163517732</t>
  </si>
  <si>
    <t>Odkopávky</t>
  </si>
  <si>
    <t>17,325</t>
  </si>
  <si>
    <t>SO 02.3 - Zpevněné plochy</t>
  </si>
  <si>
    <t>122252203</t>
  </si>
  <si>
    <t>Odkopávky a prokopávky nezapažené pro silnice a dálnice v hornině třídy těžitelnosti I objem do 100 m3 strojně</t>
  </si>
  <si>
    <t>-1772180554</t>
  </si>
  <si>
    <t>https://podminky.urs.cz/item/CS_URS_2021_02/122252203</t>
  </si>
  <si>
    <t>49,50*0,350</t>
  </si>
  <si>
    <t>-575676284</t>
  </si>
  <si>
    <t>1044317164</t>
  </si>
  <si>
    <t>-810950737</t>
  </si>
  <si>
    <t>Skládka_1_3*1,650</t>
  </si>
  <si>
    <t>1821236484</t>
  </si>
  <si>
    <t>979897165</t>
  </si>
  <si>
    <t>564752111</t>
  </si>
  <si>
    <t>Podklad z vibrovaného štěrku VŠ tl 150 mm</t>
  </si>
  <si>
    <t>1583336058</t>
  </si>
  <si>
    <t>https://podminky.urs.cz/item/CS_URS_2021_02/564752111</t>
  </si>
  <si>
    <t>Poznámka k položce:_x000d_
Frakce 32/63 - štěrk</t>
  </si>
  <si>
    <t>368423647</t>
  </si>
  <si>
    <t>Poznámka k položce:_x000d_
Frakce 8/16</t>
  </si>
  <si>
    <t>571907113</t>
  </si>
  <si>
    <t>Posyp krytu kamenivem drceným nebo těženým přes 40 do 45 kg/m2</t>
  </si>
  <si>
    <t>1054780289</t>
  </si>
  <si>
    <t>https://podminky.urs.cz/item/CS_URS_2021_02/571907113</t>
  </si>
  <si>
    <t>Poznámka k položce:_x000d_
Krycí písková vrstva tl. 50mm</t>
  </si>
  <si>
    <t>998225111</t>
  </si>
  <si>
    <t>Přesun hmot pro pozemní komunikace s krytem z kamene, monolitickým betonovým nebo živičným</t>
  </si>
  <si>
    <t>-1266460660</t>
  </si>
  <si>
    <t>https://podminky.urs.cz/item/CS_URS_2021_02/998225111</t>
  </si>
  <si>
    <t>998225191</t>
  </si>
  <si>
    <t>Příplatek k přesunu hmot pro pozemní komunikace s krytem z kamene, živičným, betonovým do 1000 m</t>
  </si>
  <si>
    <t>-618803203</t>
  </si>
  <si>
    <t>https://podminky.urs.cz/item/CS_URS_2021_02/998225191</t>
  </si>
  <si>
    <t>SO 02.4 - Oplocení</t>
  </si>
  <si>
    <t>131111334</t>
  </si>
  <si>
    <t>Vrtání jamek pro plotové sloupky D přes 300 mm ručně s motorovým vrtákem</t>
  </si>
  <si>
    <t>-363341816</t>
  </si>
  <si>
    <t>hloubka založení min. 800mm</t>
  </si>
  <si>
    <t>Tabulka materiálu</t>
  </si>
  <si>
    <t>"sloupek průběžný" 24*0,8</t>
  </si>
  <si>
    <t>"sloupek rohový" 4*0,8</t>
  </si>
  <si>
    <t>131111359</t>
  </si>
  <si>
    <t>Příplatek za vtrání v kamenité nebo kořeny prorostlé půdě</t>
  </si>
  <si>
    <t>426149681</t>
  </si>
  <si>
    <t>https://podminky.urs.cz/item/CS_URS_2021_02/131111359</t>
  </si>
  <si>
    <t>-126563644</t>
  </si>
  <si>
    <t>-1399118272</t>
  </si>
  <si>
    <t>3,563*5 'Přepočtené koeficientem množství</t>
  </si>
  <si>
    <t>167111101</t>
  </si>
  <si>
    <t>Nakládání výkopku z hornin třídy těžitelnosti I skupiny 1 až 3 ručně</t>
  </si>
  <si>
    <t>1074347656</t>
  </si>
  <si>
    <t>https://podminky.urs.cz/item/CS_URS_2021_02/167111101</t>
  </si>
  <si>
    <t xml:space="preserve">zemina z patek </t>
  </si>
  <si>
    <t>"sloupek průběžný" 24*(PI*0,225*0,225*0,8)</t>
  </si>
  <si>
    <t>"sloupek rohový" 4*(PI*0,225*0,225*0,8)</t>
  </si>
  <si>
    <t>-1635840783</t>
  </si>
  <si>
    <t>3,563*1,65 'Přepočtené koeficientem množství</t>
  </si>
  <si>
    <t>338171123</t>
  </si>
  <si>
    <t>Osazování sloupků a vzpěr plotových ocelových v do 2,60 m se zabetonováním</t>
  </si>
  <si>
    <t>411340103</t>
  </si>
  <si>
    <t>https://podminky.urs.cz/item/CS_URS_2021_02/338171123</t>
  </si>
  <si>
    <t>"sloupek průběžný" 24</t>
  </si>
  <si>
    <t>"sloupek rohový" 4</t>
  </si>
  <si>
    <t>553422R1</t>
  </si>
  <si>
    <t>sloupek ocelový plotový koncový poplastovaný 2600/48x3,5mm</t>
  </si>
  <si>
    <t>93978488</t>
  </si>
  <si>
    <t>553422R2</t>
  </si>
  <si>
    <t>sloupek ocelový plotový průběžný poplastovaný 2600/48x3,5mm</t>
  </si>
  <si>
    <t>1968347142</t>
  </si>
  <si>
    <t>338171125</t>
  </si>
  <si>
    <t>Osazování sloupků a vzpěr plotových ocelových v do 2,60 m ukotvením k pevnému podkladu</t>
  </si>
  <si>
    <t>1157161157</t>
  </si>
  <si>
    <t>https://podminky.urs.cz/item/CS_URS_2021_02/338171125</t>
  </si>
  <si>
    <t>Tabulka materiálů</t>
  </si>
  <si>
    <t>"vzpěry" 8</t>
  </si>
  <si>
    <t>553422R3</t>
  </si>
  <si>
    <t>vzpěra ocelová plotová poplastovaná 33,5x3,25mm včetně krytky s uchem 1460mm</t>
  </si>
  <si>
    <t>1345649781</t>
  </si>
  <si>
    <t>348101250</t>
  </si>
  <si>
    <t>Osazení vrat nebo vrátek k oplocení na ocelové sloupky pl přes 8 do 10 m2</t>
  </si>
  <si>
    <t>1948038640</t>
  </si>
  <si>
    <t>https://podminky.urs.cz/item/CS_URS_2021_02/348101250</t>
  </si>
  <si>
    <t>553423R6</t>
  </si>
  <si>
    <t>brána plotová dvoukřídlá Pz s PVC vrstvou 4200x2000mm</t>
  </si>
  <si>
    <t>850410</t>
  </si>
  <si>
    <t>348121221</t>
  </si>
  <si>
    <t>Osazení podhrabových desek dl přes 2 do 3 m na ocelové plotové sloupky</t>
  </si>
  <si>
    <t>-1256086012</t>
  </si>
  <si>
    <t>https://podminky.urs.cz/item/CS_URS_2021_02/348121221</t>
  </si>
  <si>
    <t>situace oplocení</t>
  </si>
  <si>
    <t>592331R5</t>
  </si>
  <si>
    <t>deska plotová betonová 2950x50x200mm</t>
  </si>
  <si>
    <t>1363105513</t>
  </si>
  <si>
    <t>348401130</t>
  </si>
  <si>
    <t>Montáž oplocení ze strojového pletiva s napínacími dráty v přes 1,6 do 2,0 m</t>
  </si>
  <si>
    <t>-1666495590</t>
  </si>
  <si>
    <t>https://podminky.urs.cz/item/CS_URS_2021_02/348401130</t>
  </si>
  <si>
    <t>Tabulka materiálu a situace</t>
  </si>
  <si>
    <t>15,8+22,7+11,9+24,1</t>
  </si>
  <si>
    <t>313275R4</t>
  </si>
  <si>
    <t>pletivo drátěné plastifikované se čtvercovými oky 50/2,5mm v 1750mm</t>
  </si>
  <si>
    <t>-2003523610</t>
  </si>
  <si>
    <t>74,5*1,05 'Přepočtené koeficientem množství</t>
  </si>
  <si>
    <t>15619100</t>
  </si>
  <si>
    <t>drát poplastovaný kruhový napínací 3,8mm</t>
  </si>
  <si>
    <t>-1933257694</t>
  </si>
  <si>
    <t>74,500*3</t>
  </si>
  <si>
    <t>15619201</t>
  </si>
  <si>
    <t>drát poplastovaný kruhový vázací 2,3mm</t>
  </si>
  <si>
    <t>888795787</t>
  </si>
  <si>
    <t>998232110</t>
  </si>
  <si>
    <t>Přesun hmot pro oplocení zděné z cihel nebo tvárnic v do 3 m</t>
  </si>
  <si>
    <t>-61781107</t>
  </si>
  <si>
    <t>https://podminky.urs.cz/item/CS_URS_2021_02/998232110</t>
  </si>
  <si>
    <t>SO 02.5 - Přípojka NN</t>
  </si>
  <si>
    <t>C22M - Materiály</t>
  </si>
  <si>
    <t>C23M - Revize a další nezařazené práce</t>
  </si>
  <si>
    <t>C46M - Zemní práce</t>
  </si>
  <si>
    <t>210010134</t>
  </si>
  <si>
    <t>trubka ochr.z PE na sloup do R=47mm (PU)</t>
  </si>
  <si>
    <t>-1605984877</t>
  </si>
  <si>
    <t>210100005</t>
  </si>
  <si>
    <t>ukonč.vod.v rozv.vč.zap.a konc.do 35mm2</t>
  </si>
  <si>
    <t>-1426109959</t>
  </si>
  <si>
    <t>210100014</t>
  </si>
  <si>
    <t>ukonč.vod.v rozv.vč.zap.a konc.do 10mm2</t>
  </si>
  <si>
    <t>1745579997</t>
  </si>
  <si>
    <t>210120102</t>
  </si>
  <si>
    <t>nožové patrony do 500V</t>
  </si>
  <si>
    <t>1392211614</t>
  </si>
  <si>
    <t>210120465</t>
  </si>
  <si>
    <t>jistič 3-pólový bez krytu do 63A</t>
  </si>
  <si>
    <t>-778798338</t>
  </si>
  <si>
    <t>210191514</t>
  </si>
  <si>
    <t>montáž plastového elektroměrového rozvaděče s přípojkovou skříní v pilíři</t>
  </si>
  <si>
    <t>977184264</t>
  </si>
  <si>
    <t>872236247</t>
  </si>
  <si>
    <t>210810013</t>
  </si>
  <si>
    <t>CYKY 4x10 mm2 (VU)</t>
  </si>
  <si>
    <t>1989847464</t>
  </si>
  <si>
    <t>210901071</t>
  </si>
  <si>
    <t>AYKY 4x35mm2 1kV (VU)</t>
  </si>
  <si>
    <t>230096213</t>
  </si>
  <si>
    <t>210950201</t>
  </si>
  <si>
    <t>přípl. za zatahování kab. do chráničky do 0,75kg/m</t>
  </si>
  <si>
    <t>-2083750610</t>
  </si>
  <si>
    <t>210950202</t>
  </si>
  <si>
    <t>přípl. za zatahování kab. do chráničky do 2kg/m</t>
  </si>
  <si>
    <t>1367357673</t>
  </si>
  <si>
    <t>Materiály</t>
  </si>
  <si>
    <t>245</t>
  </si>
  <si>
    <t>trubka ochr. z PE R=50mm</t>
  </si>
  <si>
    <t>-1206250760</t>
  </si>
  <si>
    <t>-1840441980</t>
  </si>
  <si>
    <t>2136</t>
  </si>
  <si>
    <t>AYKY-J 4x35mm2</t>
  </si>
  <si>
    <t>1870231318</t>
  </si>
  <si>
    <t>2944</t>
  </si>
  <si>
    <t>CYKY-J 4x10mm2</t>
  </si>
  <si>
    <t>-526010389</t>
  </si>
  <si>
    <t>4305</t>
  </si>
  <si>
    <t>pojistková vložka PNA000 40AgG</t>
  </si>
  <si>
    <t>121988168</t>
  </si>
  <si>
    <t>4306</t>
  </si>
  <si>
    <t>pojistková vložka PNA000 50AgG</t>
  </si>
  <si>
    <t>1111197103</t>
  </si>
  <si>
    <t>4823</t>
  </si>
  <si>
    <t>jistič trojpólový 32A, char.B</t>
  </si>
  <si>
    <t>345664108</t>
  </si>
  <si>
    <t>elektroměrový rozvaděč s přípojkovou skříní vedel sebe, typový - plastový v pilíři (ES212+100/NKE8P-C, ČEZ)</t>
  </si>
  <si>
    <t>-1658058221</t>
  </si>
  <si>
    <t>91005</t>
  </si>
  <si>
    <t>fólie z polyetylenu šíře 220mm</t>
  </si>
  <si>
    <t>-1482273600</t>
  </si>
  <si>
    <t>91027</t>
  </si>
  <si>
    <t>chránička kabelová PE40</t>
  </si>
  <si>
    <t>-1381377126</t>
  </si>
  <si>
    <t>91030</t>
  </si>
  <si>
    <t>chránička kabelová PE75</t>
  </si>
  <si>
    <t>1804526209</t>
  </si>
  <si>
    <t>-1692770440</t>
  </si>
  <si>
    <t>-1468720647</t>
  </si>
  <si>
    <t>Napojení v pojistkové skříni SP100 na sloupu</t>
  </si>
  <si>
    <t>953260983</t>
  </si>
  <si>
    <t>Připojení uzemnění v elektroměrovém rozvaděči</t>
  </si>
  <si>
    <t>1294441584</t>
  </si>
  <si>
    <t>-251078287</t>
  </si>
  <si>
    <t>-1040782648</t>
  </si>
  <si>
    <t>-1141012392</t>
  </si>
  <si>
    <t>-1028987744</t>
  </si>
  <si>
    <t>-817848064</t>
  </si>
  <si>
    <t>Projektová dokumentace skutečného provedení stavby</t>
  </si>
  <si>
    <t>-1808303805</t>
  </si>
  <si>
    <t>Geodetické zaměření skutečného provedení stavby</t>
  </si>
  <si>
    <t>387324446</t>
  </si>
  <si>
    <t>00010</t>
  </si>
  <si>
    <t>-2034428765</t>
  </si>
  <si>
    <t>00011</t>
  </si>
  <si>
    <t>-1422710926</t>
  </si>
  <si>
    <t>-24107524</t>
  </si>
  <si>
    <t>460131113</t>
  </si>
  <si>
    <t>Hloubení nezapažených jam při elektromontážích ručně v hornině tř I skupiny 3</t>
  </si>
  <si>
    <t>1695651772</t>
  </si>
  <si>
    <t>460161162</t>
  </si>
  <si>
    <t>Hloubení kabelových rýh ručně š 35 cm hl 70 cm v hornině tř I skupiny 3</t>
  </si>
  <si>
    <t>-1632649193</t>
  </si>
  <si>
    <t>460161292</t>
  </si>
  <si>
    <t>Hloubení kabelových rýh ručně š 50 cm hl 100 cm v hornině tř I skupiny 3</t>
  </si>
  <si>
    <t>-1545020100</t>
  </si>
  <si>
    <t>460431172</t>
  </si>
  <si>
    <t>Zásyp kabelových rýh ručně se zhutněním š 35 cm hl 70 cm z horniny tř I skupiny 3</t>
  </si>
  <si>
    <t>685533582</t>
  </si>
  <si>
    <t>460431312</t>
  </si>
  <si>
    <t>Zásyp kabelových rýh ručně se zhutněním š 50 cm hl 100 cm z horniny tř I skupiny 3</t>
  </si>
  <si>
    <t>-196163180</t>
  </si>
  <si>
    <t>460641113</t>
  </si>
  <si>
    <t>Základové konstrukce při elektromontážích z monolitického betonu tř. C 16/20</t>
  </si>
  <si>
    <t>16067671</t>
  </si>
  <si>
    <t>460671112</t>
  </si>
  <si>
    <t>fólie výstražná z PVC šířky 22cm</t>
  </si>
  <si>
    <t>-465336774</t>
  </si>
  <si>
    <t>460791212</t>
  </si>
  <si>
    <t>Montáž trubek ochranných plastových uložených volně do rýhy ohebných přes 32 do 50 mm uložených do rýhy</t>
  </si>
  <si>
    <t>-1999426077</t>
  </si>
  <si>
    <t>460791213</t>
  </si>
  <si>
    <t>Montáž trubek ochranných plastových uložených volně do rýhy ohebných přes 50 do 90 mm uložených do rýhy</t>
  </si>
  <si>
    <t>729658820</t>
  </si>
  <si>
    <t>3436,7</t>
  </si>
  <si>
    <t>103,101</t>
  </si>
  <si>
    <t>584,239</t>
  </si>
  <si>
    <t>360,854</t>
  </si>
  <si>
    <t>2044,837</t>
  </si>
  <si>
    <t>25,775</t>
  </si>
  <si>
    <t>146,06</t>
  </si>
  <si>
    <t>SO 03 - Kanalizace</t>
  </si>
  <si>
    <t>75,482</t>
  </si>
  <si>
    <t>30,193</t>
  </si>
  <si>
    <t>SO 03.1 - Kanalizační stoky</t>
  </si>
  <si>
    <t>45,289</t>
  </si>
  <si>
    <t>920,919</t>
  </si>
  <si>
    <t>27,628</t>
  </si>
  <si>
    <t>156,556</t>
  </si>
  <si>
    <t>96,696</t>
  </si>
  <si>
    <t>547,947</t>
  </si>
  <si>
    <t>6,907</t>
  </si>
  <si>
    <t>39,139</t>
  </si>
  <si>
    <t>24,835</t>
  </si>
  <si>
    <t>292,678</t>
  </si>
  <si>
    <t>525,21</t>
  </si>
  <si>
    <t>603,992</t>
  </si>
  <si>
    <t>33,39</t>
  </si>
  <si>
    <t>1078,286</t>
  </si>
  <si>
    <t>431,314</t>
  </si>
  <si>
    <t>1693,691</t>
  </si>
  <si>
    <t>2689,117</t>
  </si>
  <si>
    <t>Pažení_rýh_do8</t>
  </si>
  <si>
    <t>Příložné pažení rýh do hloubky 8,0m</t>
  </si>
  <si>
    <t>429,378</t>
  </si>
  <si>
    <t>Pažení_šachet_do4</t>
  </si>
  <si>
    <t>Příložné pažení šachet do hloubky 4,0m</t>
  </si>
  <si>
    <t>1270,192</t>
  </si>
  <si>
    <t>Podkladní_deska</t>
  </si>
  <si>
    <t>Podkladní deska</t>
  </si>
  <si>
    <t>38,053</t>
  </si>
  <si>
    <t>Potrubí_DN300</t>
  </si>
  <si>
    <t>Potrubí DN300</t>
  </si>
  <si>
    <t>2037</t>
  </si>
  <si>
    <t>Rozepření_paž_šach</t>
  </si>
  <si>
    <t>Rozepření pažení šachet do hloubky 4,0m</t>
  </si>
  <si>
    <t>698,606</t>
  </si>
  <si>
    <t>Rýha_DN300</t>
  </si>
  <si>
    <t>Šířka rýhy pro potrubí DN 300</t>
  </si>
  <si>
    <t>1,25</t>
  </si>
  <si>
    <t>Rýha_DN300_souběh</t>
  </si>
  <si>
    <t>Šířka rýhy pro potrubí DN 300 v souběhu s kanalizací</t>
  </si>
  <si>
    <t>1272,11</t>
  </si>
  <si>
    <t>1911,285</t>
  </si>
  <si>
    <t>366,639</t>
  </si>
  <si>
    <t>3313,504</t>
  </si>
  <si>
    <t>217,881</t>
  </si>
  <si>
    <t>2030,306</t>
  </si>
  <si>
    <t>1401,187</t>
  </si>
  <si>
    <t>0,77</t>
  </si>
  <si>
    <t>628,349</t>
  </si>
  <si>
    <t>196,35</t>
  </si>
  <si>
    <t>2675,391</t>
  </si>
  <si>
    <t>98,175</t>
  </si>
  <si>
    <t>M - Práce a dodávky M</t>
  </si>
  <si>
    <t xml:space="preserve">    23-M - Montáže potrubí</t>
  </si>
  <si>
    <t>487494980</t>
  </si>
  <si>
    <t>837786343</t>
  </si>
  <si>
    <t>102521690</t>
  </si>
  <si>
    <t>998380695</t>
  </si>
  <si>
    <t>-1740811095</t>
  </si>
  <si>
    <t>-54903630</t>
  </si>
  <si>
    <t>1706962836</t>
  </si>
  <si>
    <t>-1752500071</t>
  </si>
  <si>
    <t>285459700</t>
  </si>
  <si>
    <t>-811837696</t>
  </si>
  <si>
    <t>Druhá část započtena v příslušném objektu vodovodu</t>
  </si>
  <si>
    <t>-846660543</t>
  </si>
  <si>
    <t>-582542123</t>
  </si>
  <si>
    <t>1674800897</t>
  </si>
  <si>
    <t>"Předpoklad" 150,000</t>
  </si>
  <si>
    <t>-1826678607</t>
  </si>
  <si>
    <t>-19598450</t>
  </si>
  <si>
    <t>1145238899</t>
  </si>
  <si>
    <t>Vodní překážka na stoce A</t>
  </si>
  <si>
    <t>(1141,900-1135,160)*Rýha_DN300_souběh*(2,650+Tl_lože)</t>
  </si>
  <si>
    <t>Vodní překážka na stoce A-1</t>
  </si>
  <si>
    <t>(36,430-31,230)*Rýha_DN300_souběh*(2,710+Tl_lože)</t>
  </si>
  <si>
    <t>Úprava břehu pro zřízení kamenného záhozu - předpoklad (druhá polovina započtena v objektu vodovodu)</t>
  </si>
  <si>
    <t>542004248</t>
  </si>
  <si>
    <t>910299955</t>
  </si>
  <si>
    <t>1178733277</t>
  </si>
  <si>
    <t>-190523097</t>
  </si>
  <si>
    <t>-837255650</t>
  </si>
  <si>
    <t>132454204</t>
  </si>
  <si>
    <t>Hloubení zapažených rýh š do 2000 mm v hornině třídy těžitelnosti II skupiny 5 objem do 500 m3</t>
  </si>
  <si>
    <t>-465363197</t>
  </si>
  <si>
    <t>https://podminky.urs.cz/item/CS_URS_2021_02/132454204</t>
  </si>
  <si>
    <t>132554204</t>
  </si>
  <si>
    <t>Hloubení zapažených rýh š do 2000 mm v hornině třídy těžitelnosti III skupiny 6 objem do 500 m3</t>
  </si>
  <si>
    <t>-1620883784</t>
  </si>
  <si>
    <t>https://podminky.urs.cz/item/CS_URS_2021_02/132554204</t>
  </si>
  <si>
    <t>-166666502</t>
  </si>
  <si>
    <t>133251102</t>
  </si>
  <si>
    <t>Hloubení šachet nezapažených v hornině třídy těžitelnosti I skupiny 3 objem do 50 m3</t>
  </si>
  <si>
    <t>991013499</t>
  </si>
  <si>
    <t>https://podminky.urs.cz/item/CS_URS_2021_02/133251102</t>
  </si>
  <si>
    <t>1261631972</t>
  </si>
  <si>
    <t>-238814152</t>
  </si>
  <si>
    <t>-1454652749</t>
  </si>
  <si>
    <t>133451102</t>
  </si>
  <si>
    <t>Hloubení šachet nezapažených v hornině třídy těžitelnosti II skupiny 5 objem do 50 m3</t>
  </si>
  <si>
    <t>1899030254</t>
  </si>
  <si>
    <t>https://podminky.urs.cz/item/CS_URS_2021_02/133451102</t>
  </si>
  <si>
    <t>133551102</t>
  </si>
  <si>
    <t>Hloubení šachet nezapažených v hornině třídy těžitelnosti III skupiny 6 objem do 50 m3</t>
  </si>
  <si>
    <t>557539438</t>
  </si>
  <si>
    <t>https://podminky.urs.cz/item/CS_URS_2021_02/133551102</t>
  </si>
  <si>
    <t>-1363676863</t>
  </si>
  <si>
    <t>-1145189274</t>
  </si>
  <si>
    <t>-1877356983</t>
  </si>
  <si>
    <t>"Potrubí DN300" 1511,000+96,500+8,000+27,000+320,500+23,000+51,000</t>
  </si>
  <si>
    <t>"Šířka rýhy pro potrubí PVC DN 300" 0,10+1,050+0,10</t>
  </si>
  <si>
    <t>"Šířka rýhy pro potrubí PVC DN 300 ve sdružené výkopu s vodovodem" 1,750-(0,10+0,55+0,10)</t>
  </si>
  <si>
    <t>Stoka A</t>
  </si>
  <si>
    <t>"Staničení 0,0000-50,0000" (50,000-0,000)*Rýha_DN300_souběh*(1,820+Tl_lože)</t>
  </si>
  <si>
    <t>"Staničení 50,000-328,350" (328,35-50,00)*Rýha_DN300_souběh*(2,575+Tl_lože)</t>
  </si>
  <si>
    <t>"Staničení 328,35-439,980" (439,98-328,35)*Rýha_DN300_souběh*(2,575+Tl_lože)</t>
  </si>
  <si>
    <t>"Staničení 439,98-613,170" (613,17-439,98)*Rýha_DN300_souběh*(1,900+Tl_lože)</t>
  </si>
  <si>
    <t>"Staničení 613,17-732,830" (732,83-613,17)*Rýha_DN300_souběh*(1,900+Tl_lože)</t>
  </si>
  <si>
    <t>"Staničení 732,83-763,240" (763,24-732,83)*Rýha_DN300_souběh*(2,065+Tl_lože)</t>
  </si>
  <si>
    <t>"Staničení 763,24-781,340" (781,34-763,24)*Rýha_DN300_souběh*(2,065+Tl_lože)</t>
  </si>
  <si>
    <t>"Staničení 781,34-814,080" (814,08-781,34)*Rýha_DN300_souběh*(2,065+Tl_lože)</t>
  </si>
  <si>
    <t>"Staničení 814,08-977,670" (977,67-814,08)*Rýha_DN300_souběh*(1,850+Tl_lože)</t>
  </si>
  <si>
    <t>"Staničení 977,67-1034,90" (1034,9-977,67)*Rýha_DN300_souběh*(3,115+Tl_lože)</t>
  </si>
  <si>
    <t>"Staničení 1034,9-1054,07" (1054,0-1034,9)*Rýha_DN300_souběh*(4,515+Tl_lože)</t>
  </si>
  <si>
    <t>"Staničení 1054,0-1127,67" (1127,7-1054,0)*Rýha_DN300_souběh*(4,530+Tl_lože)</t>
  </si>
  <si>
    <t>"Staničení 1127,7-1141,90" (1141,9-1127,7)*Rýha_DN300_souběh*(3,315+Tl_lože)</t>
  </si>
  <si>
    <t>"Staničení 1141,9-1241,90" (1241,9-1141,9)*Rýha_DN300_souběh*(2,010+Tl_lože)</t>
  </si>
  <si>
    <t>"Staničení 1241,9-1320,59" (1320,6-1241,9)*Rýha_DN300_souběh*(2,060+Tl_lože)</t>
  </si>
  <si>
    <t>"Staničení 1320,6-1511,00" (1511,0-1320,6)*Rýha_DN300_souběh*(2,100+Tl_lože)</t>
  </si>
  <si>
    <t>Stoka A-1</t>
  </si>
  <si>
    <t>"Staničení 0,0000-28,3500" (28,3500-0,000)*Rýha_DN300_souběh*(2,970+Tl_lože)</t>
  </si>
  <si>
    <t>"Staničení 28,350-38,5000" (38,5000-28,35)*Rýha_DN300_souběh*(2,770+Tl_lože)</t>
  </si>
  <si>
    <t>"Staničení 38,500-96,5000" (96,5000-38,50)*Rýha_DN300_souběh*(2,375+Tl_lože)</t>
  </si>
  <si>
    <t>Stoka A-2</t>
  </si>
  <si>
    <t>"Staničení 0,0000-3,2100" (3,2100-0,00000)*Rýha_DN300*(2,395+Tl_lože)</t>
  </si>
  <si>
    <t>"Staničení 3,2100-8,0000" (8,0000-3,21000)*Rýha_DN300*(2,115+Tl_lože)</t>
  </si>
  <si>
    <t>Stoka A-3</t>
  </si>
  <si>
    <t>"Staničení 0,000-27,0000" (27,000-0,00000)*Rýha_DN300_souběh*(1,850+Tl_lože)</t>
  </si>
  <si>
    <t>Stoka A-4</t>
  </si>
  <si>
    <t>"Staničení 0,0000-56,620" (56,620-0,00000)*Rýha_DN300_souběh*(2,385+Tl_lože)</t>
  </si>
  <si>
    <t>"Staničení 56,620-88,780" (88,780-56,6200)*Rýha_DN300_souběh*(1,815+Tl_lože)</t>
  </si>
  <si>
    <t>"Staničení 88,780-311,06" (311,06-88,7800)*Rýha_DN300_souběh*(1,790+Tl_lože)</t>
  </si>
  <si>
    <t>"Staničení 311,06-320,50" (320,50-311,060)*Rýha_DN300_souběh*(1,775+Tl_lože)</t>
  </si>
  <si>
    <t>Stoka A-4-1</t>
  </si>
  <si>
    <t>"Staničení 0,000-23,0000" (23,000-0,00000)*Rýha_DN300_souběh*(1,815+Tl_lože)</t>
  </si>
  <si>
    <t>Stoka A-5</t>
  </si>
  <si>
    <t>"Staničení 0,000-51,0000" (51,000-0,00000)*Rýha_DN300_souběh*(1,800+Tl_lože)</t>
  </si>
  <si>
    <t>"Rozšíření výkopu rýh v místě šachet hloubky do 3,0m - stoka A" 2,20*(2,20-Rýha_DN300_souběh)*(89,78+45*(0,10+0,10))</t>
  </si>
  <si>
    <t>"Rozšíření výkopu rýh v místě šachet hloubky přes 3,0m - stoka A" 2,50*(2,50-Rýha_DN300_souběh)*(24,41+6*(0,10+0,10))</t>
  </si>
  <si>
    <t>"Rozšíření výkopu rýh v místě šachet hloubky do 3,0m - stoka A-1" 2,20*(2,20-Rýha_DN300_souběh)*(8,31+4*(0,10+0,10))</t>
  </si>
  <si>
    <t>"Rozšíření výkopu rýh v místě šachet hloubky přes 3,0m - stoka A-1" 2,50*(2,50-Rýha_DN300_souběh)*(9,36+3*(0,10+0,10))</t>
  </si>
  <si>
    <t>"Rozšíření výkopu rýh v místě šachet hloubky do 3,0m - stoka A-2" 2,20*(2,20-Rýha_DN300_souběh)*0,000</t>
  </si>
  <si>
    <t>"Rozšíření výkopu rýh v místě šachet hloubky přes 3,0m - stoka A-2" 2,50*(2,50-Rýha_DN300_souběh)*0,000</t>
  </si>
  <si>
    <t>"Rozšíření výkopu rýh v místě šachet hloubky do 3,0m - stoka A-3" 2,20*(2,20-Rýha_DN300_souběh)*(3,65+2*(0,10+0,10))</t>
  </si>
  <si>
    <t>"Rozšíření výkopu rýh v místě šachet hloubky přes 3,0m - stoka A-3" 2,50*(2,50-Rýha_DN300_souběh)*0,000</t>
  </si>
  <si>
    <t>"Rozšíření výkopu rýh v místě šachet hloubky do 3,0m - stoka A-4" 2,20*(2,20-Rýha_DN300_souběh)*(18,24+10*(0,10+0,10))</t>
  </si>
  <si>
    <t>"Rozšíření výkopu rýh v místě šachet hloubky přes 3,0m - stoka A-4" 2,50*(2,50-Rýha_DN300_souběh)*0,000</t>
  </si>
  <si>
    <t>"Rozšíření výkopu rýh v místě šachet hloubky do 3,0m - stoka A-4-1" 2,20*(2,20-Rýha_DN300_souběh)*(3,64+2*(0,10+0,10))</t>
  </si>
  <si>
    <t>"Rozšíření výkopu rýh v místě šachet hloubky přes 3,0m - stoka A-4-1" 2,50*(2,50-Rýha_DN300_souběh)*0,000</t>
  </si>
  <si>
    <t>"Rozšíření výkopu rýh v místě šachet hloubky do 3,0m - stoka A-5" 2,20*(2,20-Rýha_DN300_souběh)*(7,32+4*(0,10+0,10))</t>
  </si>
  <si>
    <t>"Rozšíření výkopu rýh v místě šachet hloubkypřes 3,0m - stoka A-5" 2,50*(2,50-Rýha_DN300_souběh)*0,000</t>
  </si>
  <si>
    <t>Odpočet mocnosti komunikace Stoka A</t>
  </si>
  <si>
    <t>"Státní komunikace asfaltová" -((1127,000-0,000)+(1409,660-1320,590))*Rýha_DN300_souběh*Tl_kom_SA</t>
  </si>
  <si>
    <t>"Místní komunikace asfaltová" -(1511,000-1409,660)*Rýha_DN300_souběh*Tl_kom_MA</t>
  </si>
  <si>
    <t>"Místní komunikace štěrková" -(0)*Rýha_DN300_souběh*Tl_kom_MŠ</t>
  </si>
  <si>
    <t>"Travnaté plochy,zemědělský pozemek" -((1135,160-1127,000)+(1320,590-1141,90))*Rýha_DN300_souběh*Tl_zeleň</t>
  </si>
  <si>
    <t>Vodní překážka ve staničení 1135,160-1141,90</t>
  </si>
  <si>
    <t>Odpočet mocnosti komunikace Stoka A-1</t>
  </si>
  <si>
    <t>"Státní komunikace asfaltová" -(28,800-14,320)*Rýha_DN300_souběh*Tl_kom_SA</t>
  </si>
  <si>
    <t>"Místní komunikace asfaltová" -(96,500-38,500)*Rýha_DN300_souběh*Tl_kom_MA</t>
  </si>
  <si>
    <t>"Místní komunikace štěrková" -(14,320-0,000)*Rýha_DN300_souběh*Tl_kom_MŠ</t>
  </si>
  <si>
    <t>"Travnaté plochy,zemědělský pozemek" -((38,500-36,430)+(31,2300-28,800))*Rýha_DN300_souběh*Tl_zeleň</t>
  </si>
  <si>
    <t>Vodní překážka ve staničení 31,230-36,430</t>
  </si>
  <si>
    <t>Odpočet mocnosti komunikace Stoka A-2</t>
  </si>
  <si>
    <t>"Státní komunikace asfaltová" -(4,000-0,000)*Rýha_DN300*Tl_kom_SA</t>
  </si>
  <si>
    <t>"Místní komunikace asfaltová" -(0,000)*Rýha_DN300*Tl_kom_MA</t>
  </si>
  <si>
    <t>"Místní komunikace štěrková" -(0,000)*Rýha_DN300*Tl_kom_MŠ</t>
  </si>
  <si>
    <t>"Travnaté plochy,zemědělský pozemek" -(8,000-4,000)*Rýha_DN300*Tl_zeleň</t>
  </si>
  <si>
    <t>Vodní překážka - na této trase se nenachází</t>
  </si>
  <si>
    <t>Odpočet mocnosti komunikace Stoka A-3</t>
  </si>
  <si>
    <t>"Státní komunikace asfaltová" -(5,560-0,000)*Rýha_DN300_souběh*Tl_kom_SA</t>
  </si>
  <si>
    <t>"Místní komunikace asfaltová" -(27,000-5,560)*Rýha_DN300_souběh*Tl_kom_MA</t>
  </si>
  <si>
    <t>"Místní komunikace štěrková" -(0,000)*Rýha_DN300_souběh*Tl_kom_MŠ</t>
  </si>
  <si>
    <t>"Travnaté plochy,zemědělský pozemek" -(0,000)*Rýha_DN300_souběh*Tl_zeleň</t>
  </si>
  <si>
    <t>Odpočet mocnosti komunikace Stoka A-4</t>
  </si>
  <si>
    <t>"Státní komunikace asfaltová" -(5,000-0,000)*Rýha_DN300_souběh*Tl_kom_SA</t>
  </si>
  <si>
    <t>"Místní komunikace asfaltová" -(320,50-5,000)*Rýha_DN300_souběh*Tl_kom_MA</t>
  </si>
  <si>
    <t>Odpočet mocnosti komunikace Stoka A-4-1</t>
  </si>
  <si>
    <t>"Státní komunikace asfaltová" -(0,000)*Rýha_DN300_souběh*Tl_kom_SA</t>
  </si>
  <si>
    <t>"Místní komunikace asfaltová" -(3,930-0,000)*Rýha_DN300_souběh*Tl_kom_MA</t>
  </si>
  <si>
    <t>"Místní komunikace štěrková" -(23,000-3,930)*Rýha_DN300_souběh*Tl_kom_MŠ</t>
  </si>
  <si>
    <t>Odpočet mocnosti komunikace Stoka A-5</t>
  </si>
  <si>
    <t>"Státní komunikace asfaltová" -(26,000-0,000)*Rýha_DN300_souběh*Tl_kom_SA</t>
  </si>
  <si>
    <t>"Místní komunikace asfaltová" -(51,000-26,00)*Rýha_DN300_souběh*Tl_kom_MA</t>
  </si>
  <si>
    <t>"Odpočet hloubení šachet" -Hloubení_šachet</t>
  </si>
  <si>
    <t>"Hloubení šachet hloubky do 3,0m - stoka A" 2,20*2,20*(89,78+45*(0,10+0,10))</t>
  </si>
  <si>
    <t>"Hloubení šachet hloubky přes 3,0m - stoka A" 2,50*2,50*(24,41+6*(0,10+0,10))</t>
  </si>
  <si>
    <t>"Hloubení šachet hloubky do 3,0m - stoka A-1" 2,20*2,20*(8,31+4*(0,10+0,10))</t>
  </si>
  <si>
    <t>"Hloubení šachet hloubky přes 3,0m - stoka A-1" 2,50*2,50*(9,36+3*(0,10+0,10))</t>
  </si>
  <si>
    <t>"Hloubení šachet hloubky do 3,0m - stoka A-2" 2,20*2,20*0,000</t>
  </si>
  <si>
    <t>"Hloubení šachet hloubky přes 3,0m - stoka A-2" 2,50*2,50*0,000</t>
  </si>
  <si>
    <t>"Hloubení šachet hloubky do 3,0m - stoka A-3" 2,20*2,20*(3,65+2*(0,10+0,10))</t>
  </si>
  <si>
    <t>"Hloubení šachet hloubky přes 3,0m - stoka A-3" 2,50*2,50*0,000</t>
  </si>
  <si>
    <t>"Hloubení šachet hloubky do 3,0m - stoka A-4" 2,20*2,20*(18,24+10*(0,10+0,10))</t>
  </si>
  <si>
    <t>"Hloubení šachet hloubky přes 3,0m - stoka A-4" 2,50*2,50*0,000</t>
  </si>
  <si>
    <t>"Hloubení šachet hloubky do 3,0m - stoka A-4-1" 2,20*2,20*(3,64+2*(0,10+0,10))</t>
  </si>
  <si>
    <t>"Hloubení šachet hloubky přes 3,0m - stoka A-4-1" 2,50*2,50*0,000</t>
  </si>
  <si>
    <t>"Hloubení šachet hloubky do 3,0m - stoka A-5" 2,20*2,20*(7,32+4*(0,10+0,10))</t>
  </si>
  <si>
    <t>"Hloubení šachet hloubky přes 3,0m - stoka A-5" 2,50*2,50*0,000</t>
  </si>
  <si>
    <t>-2013388461</t>
  </si>
  <si>
    <t>"Staničení 0,0000-50,0000" (50,000-0,000)*(1,820+Tl_lože)</t>
  </si>
  <si>
    <t>"Staničení 439,98-613,170" (613,17-439,98)*(1,900+Tl_lože)</t>
  </si>
  <si>
    <t>"Staničení 613,17-732,830" (732,83-613,17)*(1,900+Tl_lože)</t>
  </si>
  <si>
    <t>"Staničení 814,08-977,670" (977,67-814,08)*(1,850+Tl_lože)</t>
  </si>
  <si>
    <t>"Staničení 0,000-27,0000" (27,000-0,00000)*(1,850+Tl_lože)</t>
  </si>
  <si>
    <t>"Staničení 56,620-88,780" (88,780-56,6200)*(1,815+Tl_lože)</t>
  </si>
  <si>
    <t>"Staničení 88,780-311,06" (311,06-88,7800)*(1,790+Tl_lože)</t>
  </si>
  <si>
    <t>"Staničení 311,06-320,50" (320,50-311,060)*(1,775+Tl_lože)</t>
  </si>
  <si>
    <t>"Staničení 0,000-23,0000" (23,000-0,00000)*(1,815+Tl_lože)</t>
  </si>
  <si>
    <t>"Staničení 0,000-51,0000" (51,000-0,00000)*(1,800+Tl_lože)</t>
  </si>
  <si>
    <t>-1549969456</t>
  </si>
  <si>
    <t>"Staničení 50,000-328,350" (328,35-50,00)*(2,575+Tl_lože)</t>
  </si>
  <si>
    <t>"Staničení 328,35-439,980" (439,98-328,35)*(2,575+Tl_lože)</t>
  </si>
  <si>
    <t>"Staničení 732,83-763,240" (763,24-732,83)*(2,065+Tl_lože)</t>
  </si>
  <si>
    <t>"Staničení 763,24-781,340" (781,34-763,24)*(2,065+Tl_lože)</t>
  </si>
  <si>
    <t>"Staničení 781,34-814,080" (814,08-781,34)*(2,065+Tl_lože)</t>
  </si>
  <si>
    <t>"Staničení 977,67-1034,90" (1034,9-977,67)*(3,115+Tl_lože)</t>
  </si>
  <si>
    <t>"Staničení 1127,7-1141,90" (1141,9-1127,7)*(3,315+Tl_lože)</t>
  </si>
  <si>
    <t>"Staničení 1141,9-1241,90" (1241,9-1141,9)*(2,010+Tl_lože)</t>
  </si>
  <si>
    <t>"Staničení 1241,9-1320,59" (1320,6-1241,9)*(2,060+Tl_lože)</t>
  </si>
  <si>
    <t>"Staničení 1320,6-1511,00" (1511,0-1320,6)*(2,100+Tl_lože)</t>
  </si>
  <si>
    <t>"Staničení 0,0000-28,3500" (28,3500-0,000)*(2,970+Tl_lože)</t>
  </si>
  <si>
    <t>"Staničení 28,350-38,5000" (38,5000-28,35)*(2,770+Tl_lože)</t>
  </si>
  <si>
    <t>"Staničení 38,500-96,5000" (96,5000-38,50)*(2,375+Tl_lože)</t>
  </si>
  <si>
    <t>"Staničení 0,0000-3,2100" (3,2100-0,00000)*(2,395+Tl_lože)*2</t>
  </si>
  <si>
    <t>"Staničení 3,2100-8,0000" (8,0000-3,21000)*(2,115+Tl_lože)*2</t>
  </si>
  <si>
    <t>"Staničení 0,0000-56,620" (56,620-0,00000)*(2,385+Tl_lože)</t>
  </si>
  <si>
    <t>151101103</t>
  </si>
  <si>
    <t>Zřízení příložného pažení a rozepření stěn rýh hl přes 4 do 8 m</t>
  </si>
  <si>
    <t>-1319536648</t>
  </si>
  <si>
    <t>https://podminky.urs.cz/item/CS_URS_2021_02/151101103</t>
  </si>
  <si>
    <t>-393113198</t>
  </si>
  <si>
    <t>2097547395</t>
  </si>
  <si>
    <t>151101113</t>
  </si>
  <si>
    <t>Odstranění příložného pažení a rozepření stěn rýh hl přes 4 do 8 m</t>
  </si>
  <si>
    <t>1070694366</t>
  </si>
  <si>
    <t>https://podminky.urs.cz/item/CS_URS_2021_02/151101113</t>
  </si>
  <si>
    <t>-910352753</t>
  </si>
  <si>
    <t>"Hloubení šachet hloubky do 3,0m - stoka A" 2,20*(89,78+45*(0,10+0,10))*4</t>
  </si>
  <si>
    <t>"Hloubení šachet hloubky do 3,0m - stoka A-1" 2,20*(8,31+4*(0,10+0,10))*4</t>
  </si>
  <si>
    <t>"Hloubení šachet hloubky do 3,0m - stoka A-2" 2,20*0,000*4</t>
  </si>
  <si>
    <t>"Hloubení šachet hloubky do 3,0m - stoka A-3" 2,20*(3,65+2*(0,10+0,10))*4</t>
  </si>
  <si>
    <t>"Hloubení šachet hloubky do 3,0m - stoka A-4" 2,20*(18,24+10*(0,10+0,10))*4</t>
  </si>
  <si>
    <t>"Hloubení šachet hloubky do 3,0m - stoka A-4-1" 2,20*(3,64+2*(0,10+0,10))*4</t>
  </si>
  <si>
    <t>"Hloubení šachet hloubky do 3,0m - stoka A-5" 2,20*(7,32+4*(0,10+0,10))*4</t>
  </si>
  <si>
    <t>-18177386</t>
  </si>
  <si>
    <t>574423961</t>
  </si>
  <si>
    <t>-929745995</t>
  </si>
  <si>
    <t>151401501</t>
  </si>
  <si>
    <t>Přepažování rozepření při pažení příložném hl do 4 m</t>
  </si>
  <si>
    <t>-1237606898</t>
  </si>
  <si>
    <t>https://podminky.urs.cz/item/CS_URS_2021_02/151401501</t>
  </si>
  <si>
    <t>1807354624</t>
  </si>
  <si>
    <t>Hloubení_rýh_3_s+Hloubení_rýh_3_r+Hloubení_šachet_3_s+Hloubení_šachet_3_r</t>
  </si>
  <si>
    <t>-2103004488</t>
  </si>
  <si>
    <t>Hloubení_rýh_4_s+Hloubení_rýh_4_r+Hloubení_šachet_4_s+Hloubení_šachet_4_r</t>
  </si>
  <si>
    <t>1381866725</t>
  </si>
  <si>
    <t>-923978328</t>
  </si>
  <si>
    <t>-1555553547</t>
  </si>
  <si>
    <t>(Hloubení_rýh_4_s+Hloubení_rýh_4_r+Hloubení_šachet_4_s+Hloubení_šachet_4_r)*1,00</t>
  </si>
  <si>
    <t>(Hloubení_rýh_5_s+Hloubení_rýh_5_r+Hloubení_šachet_5_s+Hloubení_šachet_5_r)*1,00</t>
  </si>
  <si>
    <t>-1868778971</t>
  </si>
  <si>
    <t>1557751760</t>
  </si>
  <si>
    <t>(Hloubení_rýh_6_s+Hloubení_rýh_6_r+Hloubení_šachet_6_s+Hloubení_šachet_6_r)*1,00</t>
  </si>
  <si>
    <t>1286340372</t>
  </si>
  <si>
    <t>78853206</t>
  </si>
  <si>
    <t>2016497347</t>
  </si>
  <si>
    <t>Hloubení_rýh_5_s+Hloubení_rýh_5_r+Hloubení_šachet_5_s+Hloubení_šachet_5_r</t>
  </si>
  <si>
    <t>1331871938</t>
  </si>
  <si>
    <t>1711420658</t>
  </si>
  <si>
    <t>-1751060339</t>
  </si>
  <si>
    <t>Hloubení_rýh_3_r+Hloubení_rýh_3_s+Hloubení_šachet_3_s+Hloubení_šachet_3_r</t>
  </si>
  <si>
    <t>Hloubení_rýh_4_r+Hloubení_rýh_4_s+Hloubení_šachet_4_s+Hloubení_šachet_4_r</t>
  </si>
  <si>
    <t>Hloubení_rýh_5_r+Hloubení_rýh_5_s+Hloubení_šachet_5_s+Hloubení_šachet_5_r</t>
  </si>
  <si>
    <t>Hloubení_rýh_6_r+Hloubení_rýh_6_s+Hloubení_šachet_6_s+Hloubení_šachet_6_r</t>
  </si>
  <si>
    <t>701559000</t>
  </si>
  <si>
    <t>Vodní překážka na stoce A1</t>
  </si>
  <si>
    <t>(0,8*0,8*0,5+0,5*0,8+0,8*0,8*0,5)*2*(1141,900-1135,160)</t>
  </si>
  <si>
    <t>(0,8*0,8*0,5+0,5*0,8+0,8*0,8*0,5)*2*(36,430-31,230)</t>
  </si>
  <si>
    <t>428288763</t>
  </si>
  <si>
    <t>24,835*1,85</t>
  </si>
  <si>
    <t>-1817357342</t>
  </si>
  <si>
    <t>Hloubení_rýh+Hloubení_šachet</t>
  </si>
  <si>
    <t>-Podkladní_deska</t>
  </si>
  <si>
    <t>"Odpočet potrubí DN300" -3,14*0,150*0,150*Potrubí_DN300</t>
  </si>
  <si>
    <t>"Odpočet šachet" -3,14*0,50*0,50*(89,78+24,41+8,31+9,36+0,00+0,00+3,65+0,00+18,24+0,00+3,64+0,00+7,32+0,00)</t>
  </si>
  <si>
    <t>-893313695</t>
  </si>
  <si>
    <t>257047396</t>
  </si>
  <si>
    <t>-1675852539</t>
  </si>
  <si>
    <t>Potrubí_DN300*Rýha_DN300_souběh*(0,300+0,300)</t>
  </si>
  <si>
    <t>"Odpočet potrubí" -3,14*0,150*0,150*Potrubí_DN300</t>
  </si>
  <si>
    <t>1154007900</t>
  </si>
  <si>
    <t>-849324422</t>
  </si>
  <si>
    <t>-1083557788</t>
  </si>
  <si>
    <t>14718295</t>
  </si>
  <si>
    <t>98,175*0,02 'Přepočtené koeficientem množství</t>
  </si>
  <si>
    <t>214402737</t>
  </si>
  <si>
    <t>Komunikace Stoka A</t>
  </si>
  <si>
    <t>"Travnaté plochy,zemědělský pozemek" ((1135,160-1127,000)+(1320,590-1141,90))*Rýha_DN300_souběh</t>
  </si>
  <si>
    <t>Komunikace Stoka A-1</t>
  </si>
  <si>
    <t>"Travnaté plochy,zemědělský pozemek" ((38,500-36,430)+(31,2300-28,800))*Rýha_DN300_souběh</t>
  </si>
  <si>
    <t>Komunikace Stoka A-2</t>
  </si>
  <si>
    <t>"Travnaté plochy,zemědělský pozemek" (8,000-4,000)*Rýha_DN300</t>
  </si>
  <si>
    <t>Komunikace Stoka A-3</t>
  </si>
  <si>
    <t>"Travnaté plochy,zemědělský pozemek" (0,000)*Rýha_DN300_souběh</t>
  </si>
  <si>
    <t>Komunikace Stoka A-4</t>
  </si>
  <si>
    <t>Komunikace Stoka A-5</t>
  </si>
  <si>
    <t>726472683</t>
  </si>
  <si>
    <t>"Státní komunikace asfaltová" ((1127,000-0,000)+(1409,660-1320,590))*Rýha_DN300_souběh</t>
  </si>
  <si>
    <t>"Místní komunikace asfaltová" (1511,000-1409,660)*Rýha_DN300_souběh</t>
  </si>
  <si>
    <t>"Místní komunikace štěrková" (0)*Rýha_DN300_souběh</t>
  </si>
  <si>
    <t>"Státní komunikace asfaltová" (28,800-14,320)*Rýha_DN300_souběh</t>
  </si>
  <si>
    <t>"Místní komunikace asfaltová" (96,500-38,500)*Rýha_DN300_souběh</t>
  </si>
  <si>
    <t>"Místní komunikace štěrková" (14,320-0,000)*Rýha_DN300_souběh</t>
  </si>
  <si>
    <t>"Státní komunikace asfaltová" (4,000-0,000)*Rýha_DN300</t>
  </si>
  <si>
    <t>"Místní komunikace asfaltová" (0,000)*Rýha_DN300</t>
  </si>
  <si>
    <t>"Místní komunikace štěrková" (0,000)*Rýha_DN300</t>
  </si>
  <si>
    <t>"Státní komunikace asfaltová" (5,560-0,000)*Rýha_DN300_souběh</t>
  </si>
  <si>
    <t>"Místní komunikace asfaltová" (27,000-5,560)*Rýha_DN300_souběh</t>
  </si>
  <si>
    <t>"Místní komunikace štěrková" (0,000)*Rýha_DN300_souběh</t>
  </si>
  <si>
    <t>"Státní komunikace asfaltová" (5,000-0,000)*Rýha_DN300_souběh</t>
  </si>
  <si>
    <t>"Místní komunikace asfaltová" (320,50-5,000)*Rýha_DN300_souběh</t>
  </si>
  <si>
    <t>Komunikace Stoka A-4-1</t>
  </si>
  <si>
    <t>"Státní komunikace asfaltová" (0,000)*Rýha_DN300_souběh</t>
  </si>
  <si>
    <t>"Místní komunikace asfaltová" (3,930-0,000)*Rýha_DN300_souběh</t>
  </si>
  <si>
    <t>"Místní komunikace štěrková" (23,000-3,930)*Rýha_DN300_souběh</t>
  </si>
  <si>
    <t>"Státní komunikace asfaltová" (26,000-0,000)*Rýha_DN300_souběh</t>
  </si>
  <si>
    <t>"Místní komunikace asfaltová" (51,000-26,00)*Rýha_DN300_souběh</t>
  </si>
  <si>
    <t xml:space="preserve">"Státní komunikace asfaltová"  1216,070+14,480+5,000+5,560+5,000+0,000+26,000</t>
  </si>
  <si>
    <t>"Místní komunikace asfaltová" 101,340+58,000+0,000+21,440+315,500+3,930+25,000</t>
  </si>
  <si>
    <t>"Místní komunikace štěrková" 0,000+14,320+0,000+0,000+0,000+19,070+0,000</t>
  </si>
  <si>
    <t>-1869726613</t>
  </si>
  <si>
    <t>898618071</t>
  </si>
  <si>
    <t>1583083041</t>
  </si>
  <si>
    <t>"Monitoring stoky po realizaci" Potrubí_DN300</t>
  </si>
  <si>
    <t>-1817938712</t>
  </si>
  <si>
    <t>"Monitoring stoky při předání investorovi" Potrubí_DN300</t>
  </si>
  <si>
    <t>-1240584430</t>
  </si>
  <si>
    <t>"Rýha" Potrubí_DN300*Rýha_DN300*Tl_lože</t>
  </si>
  <si>
    <t>"Šachty" 2,20*2,20*Tl_lože*67+2,50*2,50*Tl_lože*9</t>
  </si>
  <si>
    <t>1217150763</t>
  </si>
  <si>
    <t>"Šachty" 2,20*2,20*0,100*67+2,50*2,50*0,10*9</t>
  </si>
  <si>
    <t>-942182255</t>
  </si>
  <si>
    <t>(1141,900-1135,160+1,80+1,80)*(0,500+Rýha_DN300_souběh)*0,500</t>
  </si>
  <si>
    <t>(36,430-31,230+1,80+1,80)*(0,500+Rýha_DN300_souběh)*0,500</t>
  </si>
  <si>
    <t>909896893</t>
  </si>
  <si>
    <t>"Místní komunikace štěrková" (0)*Rýha_DN300_souběh+0,15)</t>
  </si>
  <si>
    <t>"Místní komunikace štěrková" (14,320-0,000)*(Rýha_DN300_souběh+0,15)</t>
  </si>
  <si>
    <t>"Místní komunikace štěrková" (0,000)*(Rýha_DN300+0,15)</t>
  </si>
  <si>
    <t>"Místní komunikace štěrková" (0,000)*(Rýha_DN300_souběh+0,15)</t>
  </si>
  <si>
    <t>"Místní komunikace štěrková" (23,000-3,930)*(Rýha_DN300_souběh+0,15)</t>
  </si>
  <si>
    <t>-838468878</t>
  </si>
  <si>
    <t>-582862497</t>
  </si>
  <si>
    <t>1770721905</t>
  </si>
  <si>
    <t>175349503</t>
  </si>
  <si>
    <t>1691294187</t>
  </si>
  <si>
    <t>"Místní komunikace asfaltová" (1511,000-1409,660)*(Rýha_DN300_souběh+0,15)</t>
  </si>
  <si>
    <t>"Místní komunikace asfaltová" (96,500-38,500)*(Rýha_DN300_souběh+0,15)</t>
  </si>
  <si>
    <t>"Místní komunikace asfaltová" (0,000)*(Rýha_DN300+0,15)</t>
  </si>
  <si>
    <t>"Místní komunikace asfaltová" (27,000-5,560)*(Rýha_DN300_souběh+0,15)</t>
  </si>
  <si>
    <t>"Místní komunikace asfaltová" (320,50-5,000)*(Rýha_DN300_souběh+0,15)</t>
  </si>
  <si>
    <t>"Místní komunikace asfaltová" (3,930-0,000)*(Rýha_DN300_souběh+0,15)</t>
  </si>
  <si>
    <t>"Místní komunikace asfaltová" (51,000-26,00)*(Rýha_DN300_souběh+0,15)</t>
  </si>
  <si>
    <t>-652536362</t>
  </si>
  <si>
    <t>Polovina množství je v objektu Vodovodu a druhá polovina v objektu Vodovodu</t>
  </si>
  <si>
    <t>Komunikace Stoka A-2 - bez souběhu</t>
  </si>
  <si>
    <t>"Státní komunikace asfaltová" (4,000-0,000)*3,00</t>
  </si>
  <si>
    <t>-401915123</t>
  </si>
  <si>
    <t>-841702558</t>
  </si>
  <si>
    <t>871375241</t>
  </si>
  <si>
    <t>Kanalizační potrubí z tvrdého PVC vícevrstvé tuhost třídy SN12 DN 300</t>
  </si>
  <si>
    <t>-2100431730</t>
  </si>
  <si>
    <t>https://podminky.urs.cz/item/CS_URS_2021_02/871375241</t>
  </si>
  <si>
    <t>871445811</t>
  </si>
  <si>
    <t>Bourání stávajícího potrubí z PVC nebo PP DN přes 400 do 600</t>
  </si>
  <si>
    <t>-1899818247</t>
  </si>
  <si>
    <t>https://podminky.urs.cz/item/CS_URS_2021_02/871445811</t>
  </si>
  <si>
    <t>877375211</t>
  </si>
  <si>
    <t>Montáž tvarovek z tvrdého PVC-systém KG nebo z polypropylenu-systém KG 2000 jednoosé DN 315</t>
  </si>
  <si>
    <t>-1582840256</t>
  </si>
  <si>
    <t>https://podminky.urs.cz/item/CS_URS_2021_02/877375211</t>
  </si>
  <si>
    <t>"Stoka A" 102,000</t>
  </si>
  <si>
    <t>"Stoka A-1" 14,000</t>
  </si>
  <si>
    <t>"Stoka A-2" 1,000</t>
  </si>
  <si>
    <t>"Stoka A-3" 4,000</t>
  </si>
  <si>
    <t>"Stoka A-4" 20,000</t>
  </si>
  <si>
    <t>"Stoka A-4-1" 4,000</t>
  </si>
  <si>
    <t>"Stoka A-5" 8,000</t>
  </si>
  <si>
    <t>28612253</t>
  </si>
  <si>
    <t>vložka šachtová kanalizační DN 315</t>
  </si>
  <si>
    <t>815946451</t>
  </si>
  <si>
    <t>892372121</t>
  </si>
  <si>
    <t>Tlaková zkouška vzduchem potrubí DN 300 těsnícím vakem ucpávkovým</t>
  </si>
  <si>
    <t>-371761078</t>
  </si>
  <si>
    <t>https://podminky.urs.cz/item/CS_URS_2021_02/892372121</t>
  </si>
  <si>
    <t>"Stoka A" 51,000</t>
  </si>
  <si>
    <t>"Stoka A-1" 7,000</t>
  </si>
  <si>
    <t>"Stoka A-3" 2,000</t>
  </si>
  <si>
    <t>"Stoka A-4" 10,000</t>
  </si>
  <si>
    <t>"Stoka A-4-1" 2,000</t>
  </si>
  <si>
    <t>"Stoka A-5" 2,000</t>
  </si>
  <si>
    <t>899300450R</t>
  </si>
  <si>
    <t>Záslepka redukovaná pro plastové chráničky DN500/DN300</t>
  </si>
  <si>
    <t>-1294665894</t>
  </si>
  <si>
    <t>899300502R</t>
  </si>
  <si>
    <t>Nasunutí potrubní sekce do plastové chráničky DN 500 jmenovitá světlost nasouvaného potrubí DN 300</t>
  </si>
  <si>
    <t>155520926</t>
  </si>
  <si>
    <t>899311112</t>
  </si>
  <si>
    <t>Osazení poklopů s rámem hmotnosti přes 50 do 100 kg</t>
  </si>
  <si>
    <t>-966350655</t>
  </si>
  <si>
    <t>https://podminky.urs.cz/item/CS_URS_2021_02/899311112</t>
  </si>
  <si>
    <t>28661932</t>
  </si>
  <si>
    <t xml:space="preserve">poklop šachtový litinový  DN 600 pro třídu zatížení A15</t>
  </si>
  <si>
    <t>268407233</t>
  </si>
  <si>
    <t>1275003635</t>
  </si>
  <si>
    <t>-795824936</t>
  </si>
  <si>
    <t>-2105185778</t>
  </si>
  <si>
    <t>"Ostatní body" 76,000</t>
  </si>
  <si>
    <t>899722114</t>
  </si>
  <si>
    <t>Krytí potrubí z plastů výstražnou fólií z PVC 40 cm</t>
  </si>
  <si>
    <t>-26027575</t>
  </si>
  <si>
    <t>https://podminky.urs.cz/item/CS_URS_2021_02/899722114</t>
  </si>
  <si>
    <t>899875223R</t>
  </si>
  <si>
    <t>Tlaková zkouška prefabrikovaných betonových šachet</t>
  </si>
  <si>
    <t>-2127904762</t>
  </si>
  <si>
    <t>899900300R</t>
  </si>
  <si>
    <t>Úprava stávající šachty Š0 na stoce A</t>
  </si>
  <si>
    <t>1900958660</t>
  </si>
  <si>
    <t>899900400R</t>
  </si>
  <si>
    <t>Dodávka a montáž průběžné prefabrikované šachty DN1000 výšky od 1,01m do 2,00m</t>
  </si>
  <si>
    <t>-1193204981</t>
  </si>
  <si>
    <t>"Stoka A" 28,000</t>
  </si>
  <si>
    <t>"Stoka A-1" 3,000</t>
  </si>
  <si>
    <t xml:space="preserve">"Stoka A2" </t>
  </si>
  <si>
    <t>"Stoka A3" 2,000</t>
  </si>
  <si>
    <t>"Stoka A4" 10,000</t>
  </si>
  <si>
    <t>"Stoka A4-1" 2,000</t>
  </si>
  <si>
    <t>"Stoka A5" 3,000</t>
  </si>
  <si>
    <t>899900401R</t>
  </si>
  <si>
    <t>Dodávka a montáž průběžné prefabrikované šachty DN1000 výšky od 2,01m do 3,00m</t>
  </si>
  <si>
    <t>36932941</t>
  </si>
  <si>
    <t>"Stoka A" 10,000</t>
  </si>
  <si>
    <t>"Stoka A-1" 1,000</t>
  </si>
  <si>
    <t>"Stoka A2"</t>
  </si>
  <si>
    <t>"Stoka A3"</t>
  </si>
  <si>
    <t>"Stoka A4"</t>
  </si>
  <si>
    <t>"Stoka A4-1"</t>
  </si>
  <si>
    <t>"Stoka A5"</t>
  </si>
  <si>
    <t>899900402R</t>
  </si>
  <si>
    <t>Dodávka a montáž průběžné prefabrikované šachty DN1000 výšky od 3,01m do 4,00m</t>
  </si>
  <si>
    <t>377021934</t>
  </si>
  <si>
    <t>"Stoka A" 1,000</t>
  </si>
  <si>
    <t>"Stoka A-1" 2,000</t>
  </si>
  <si>
    <t>899900403R</t>
  </si>
  <si>
    <t>Dodávka a montáž průběžné prefabrikované šachty DN1000 výšky od 4,01m do 5,00m</t>
  </si>
  <si>
    <t>764779392</t>
  </si>
  <si>
    <t>"Stoka A" 4,000</t>
  </si>
  <si>
    <t>"Stoka A-1"</t>
  </si>
  <si>
    <t>899900411R</t>
  </si>
  <si>
    <t>Dodávka a montáž spadišťové prefabrikované šachty DN1000 výšky od 2,01m do 3,00m</t>
  </si>
  <si>
    <t>1493551270</t>
  </si>
  <si>
    <t>"Stoka A" 2,000</t>
  </si>
  <si>
    <t>899900412R</t>
  </si>
  <si>
    <t>Dodávka a montáž spadišťové prefabrikované šachty DN1000 výšky od 3,01m do 4,00m</t>
  </si>
  <si>
    <t>659690652</t>
  </si>
  <si>
    <t>899900420R</t>
  </si>
  <si>
    <t>Dodávka a montáž skluzové prefabrikované šachty DN1000 výšky od 1,01m do 2,00m</t>
  </si>
  <si>
    <t>370554806</t>
  </si>
  <si>
    <t>"Stoka A5" 1,000</t>
  </si>
  <si>
    <t>899900421R</t>
  </si>
  <si>
    <t>Dodávka a montáž skluzové prefabrikované šachty DN1000 výšky od 2,01m do 3,00m</t>
  </si>
  <si>
    <t>1036638941</t>
  </si>
  <si>
    <t>899911110</t>
  </si>
  <si>
    <t>Kluzná objímka výšky 25 mm vnějšího průměru potrubí do 582 mm</t>
  </si>
  <si>
    <t>1988318590</t>
  </si>
  <si>
    <t>https://podminky.urs.cz/item/CS_URS_2021_02/899911110</t>
  </si>
  <si>
    <t>968501713</t>
  </si>
  <si>
    <t>"Státní komunikace asfaltová" (1127,000-0,000)+(1409,660-1320,590)</t>
  </si>
  <si>
    <t>"Místní komunikace asfaltová" (1511,000-1409,660)</t>
  </si>
  <si>
    <t>"Státní komunikace asfaltová" (28,800-14,320)</t>
  </si>
  <si>
    <t>"Místní komunikace asfaltová" (96,500-38,500)</t>
  </si>
  <si>
    <t>"Státní komunikace asfaltová" (4,000-0,000)</t>
  </si>
  <si>
    <t>"Místní komunikace asfaltová" (0,000)</t>
  </si>
  <si>
    <t>"Státní komunikace asfaltová" (5,560-0,000)</t>
  </si>
  <si>
    <t>"Místní komunikace asfaltová" (27,000-5,560)</t>
  </si>
  <si>
    <t>"Státní komunikace asfaltová" (5,000-0,000)</t>
  </si>
  <si>
    <t>"Místní komunikace asfaltová" (320,50-5,000)</t>
  </si>
  <si>
    <t>"Státní komunikace asfaltová" (0,000)</t>
  </si>
  <si>
    <t>"Místní komunikace asfaltová" (3,930-0,000)</t>
  </si>
  <si>
    <t>"Státní komunikace asfaltová" (26,000-0,000)</t>
  </si>
  <si>
    <t>"Místní komunikace asfaltová" (51,000-26,00)</t>
  </si>
  <si>
    <t>2*(0,15+Rýha_DN300_souběh)</t>
  </si>
  <si>
    <t>814463577</t>
  </si>
  <si>
    <t>1548776703</t>
  </si>
  <si>
    <t>-418335554</t>
  </si>
  <si>
    <t>967356374</t>
  </si>
  <si>
    <t>-1827525086</t>
  </si>
  <si>
    <t>-450565092</t>
  </si>
  <si>
    <t>Práce a dodávky M</t>
  </si>
  <si>
    <t>23-M</t>
  </si>
  <si>
    <t>Montáže potrubí</t>
  </si>
  <si>
    <t>230011171</t>
  </si>
  <si>
    <t>Montáž potrubí trouby ocelové hladké tř.11-13 D 508 mm, tl 25,0 mm</t>
  </si>
  <si>
    <t>-1194636927</t>
  </si>
  <si>
    <t>https://podminky.urs.cz/item/CS_URS_2021_02/230011171</t>
  </si>
  <si>
    <t>28577424R</t>
  </si>
  <si>
    <t>ocelové potrubí d508mm tl 25,0mm</t>
  </si>
  <si>
    <t>256</t>
  </si>
  <si>
    <t>-869942268</t>
  </si>
  <si>
    <t>1582,035</t>
  </si>
  <si>
    <t>47,461</t>
  </si>
  <si>
    <t>268,946</t>
  </si>
  <si>
    <t>166,114</t>
  </si>
  <si>
    <t>941,311</t>
  </si>
  <si>
    <t>11,865</t>
  </si>
  <si>
    <t>67,236</t>
  </si>
  <si>
    <t>68,783</t>
  </si>
  <si>
    <t>33,113</t>
  </si>
  <si>
    <t>SO 03.2 - Kanalizační přípojky</t>
  </si>
  <si>
    <t>145,32</t>
  </si>
  <si>
    <t>11,022</t>
  </si>
  <si>
    <t>224,945</t>
  </si>
  <si>
    <t>89,978</t>
  </si>
  <si>
    <t>490,862</t>
  </si>
  <si>
    <t>2001,61</t>
  </si>
  <si>
    <t>Potrubí_DN150</t>
  </si>
  <si>
    <t>Potrubí DN150</t>
  </si>
  <si>
    <t>520,3</t>
  </si>
  <si>
    <t>Rýha_DN150</t>
  </si>
  <si>
    <t>Šířka rýhy pro potrubí DN 150</t>
  </si>
  <si>
    <t>1,1</t>
  </si>
  <si>
    <t>89,694</t>
  </si>
  <si>
    <t>407,7</t>
  </si>
  <si>
    <t>1186,526</t>
  </si>
  <si>
    <t>79,101</t>
  </si>
  <si>
    <t>177,982</t>
  </si>
  <si>
    <t>100,808</t>
  </si>
  <si>
    <t>77,174</t>
  </si>
  <si>
    <t>39,997</t>
  </si>
  <si>
    <t>1229,679</t>
  </si>
  <si>
    <t>19,999</t>
  </si>
  <si>
    <t>713457026</t>
  </si>
  <si>
    <t>2008748367</t>
  </si>
  <si>
    <t>1117161237</t>
  </si>
  <si>
    <t>1720197098</t>
  </si>
  <si>
    <t>1983148796</t>
  </si>
  <si>
    <t>1593963384</t>
  </si>
  <si>
    <t>-188417632</t>
  </si>
  <si>
    <t>-181894678</t>
  </si>
  <si>
    <t>-726960819</t>
  </si>
  <si>
    <t>442971827</t>
  </si>
  <si>
    <t>"Předpoklad" 79*1,50</t>
  </si>
  <si>
    <t>1471323372</t>
  </si>
  <si>
    <t>-200682166</t>
  </si>
  <si>
    <t>-1747601704</t>
  </si>
  <si>
    <t>-204828642</t>
  </si>
  <si>
    <t>-131742015</t>
  </si>
  <si>
    <t>70719231</t>
  </si>
  <si>
    <t>570563600</t>
  </si>
  <si>
    <t>-932255135</t>
  </si>
  <si>
    <t>-193339902</t>
  </si>
  <si>
    <t>663414595</t>
  </si>
  <si>
    <t>"Potrubí DN300" 382,900+15,500+7,500+95,700+2,400+16,300</t>
  </si>
  <si>
    <t>"Šířka rýhy pro potrubí PVC DN 150" 0,10+0,900+0,10</t>
  </si>
  <si>
    <t>Stoka A - průměrná hloubka 2,40m - 54 přípojek - celková délka 382,900m</t>
  </si>
  <si>
    <t>382,900*Rýha_DN150*(2,400+Tl_lože)</t>
  </si>
  <si>
    <t>Stoka A-1 - průměrná hloubka 2,71m - 2 přípojky - celková délka 15,500m</t>
  </si>
  <si>
    <t>15,500*Rýha_DN150*(2,710+Tl_lože)</t>
  </si>
  <si>
    <t>Stoka A-2 - průměrná hloubka 2,26m - bez přípojek</t>
  </si>
  <si>
    <t>0,000</t>
  </si>
  <si>
    <t>Stoka A-3 - průměrná hloubka 1,85m - 2 přípojky - celková délka 7,500m</t>
  </si>
  <si>
    <t>7,500*Rýha_DN150*(1,850+Tl_lože)</t>
  </si>
  <si>
    <t>Stoka A-4 - průměrná hloubka 1,94m - 17 přípojek - celková délka 95,700m</t>
  </si>
  <si>
    <t>95,700*Rýha_DN150*(1,940+Tl_lože)</t>
  </si>
  <si>
    <t>Stoka A-4-1 - průměrná hloubka 1,82m - 1 přípojka - celková délka 2,400m</t>
  </si>
  <si>
    <t>2,400*Rýha_DN150*(1,820+Tl_lože)</t>
  </si>
  <si>
    <t>Stoka A-5 - průměrná hloubka 1,80m - 3 přípojky - celková délka 16,300m</t>
  </si>
  <si>
    <t>16,300*Rýha_DN150*(1,800+Tl_lože)</t>
  </si>
  <si>
    <t>"Rozšíření výkopu rýh v místě revizních šachet - stoka A - předpoklad 5,0m3/šachta" 52*5,0</t>
  </si>
  <si>
    <t>"Rozšíření výkopu rýh v místě revizních šachet- stoka A-1 - předpoklad 5,0m3/šachta" 2*5,0</t>
  </si>
  <si>
    <t>"Rozšíření výkopu rýh v místě revizních šachet - stoka A-2 - předpoklad 5,0m3/šachta" 0*5,0</t>
  </si>
  <si>
    <t>"Rozšíření výkopu rýh v místě revizních šachet - stoka A-3 - předpoklad 5,0m3/šachta" 2*5,0</t>
  </si>
  <si>
    <t>"Rozšíření výkopu rýh v místě revizních šachet - stoka A-4 - předpoklad 5,0m3/šachta" 17*5,0</t>
  </si>
  <si>
    <t>"Rozšíření výkopu rýh v místě revizních šachet - stoka A-4-1 - předpoklad 5,0m3/šachta" 1*5,0</t>
  </si>
  <si>
    <t>"Rozšíření výkopu rýh v místě revizních šachet - stoka A-5 - předpoklad 5,0m3/šachta" 3*5,0</t>
  </si>
  <si>
    <t>"Státní komunikace asfaltová" -134,200*Rýha_DN150*Tl_kom_SA</t>
  </si>
  <si>
    <t>"Místní komunikace asfaltová" -(29,400+2,800)*Rýha_DN150*Tl_kom_MA</t>
  </si>
  <si>
    <t>"Místní komunikace štěrková" -27,700*Rýha_DN150*Tl_kom_MŠ</t>
  </si>
  <si>
    <t>"Travnaté plochy,zemědělský pozemek" -184,600*Rýha_DN150*Tl_zeleň</t>
  </si>
  <si>
    <t>"Státní komunikace asfaltová" -0,000*Rýha_DN150*Tl_kom_SA</t>
  </si>
  <si>
    <t>"Místní komunikace asfaltová" -6,900*Rýha_DN150*Tl_kom_MA</t>
  </si>
  <si>
    <t>"Místní komunikace štěrková" -0,000*Rýha_DN150*Tl_kom_MŠ</t>
  </si>
  <si>
    <t>"Travnaté plochy,zemědělský pozemek" -8,600*Rýha_DN150*Tl_zeleň</t>
  </si>
  <si>
    <t>"Místní komunikace asfaltová" -0,000*Rýha_DN150*Tl_kom_MA</t>
  </si>
  <si>
    <t>"Travnaté plochy,zemědělský pozemek" -0,000*Rýha_DN150*Tl_zeleň</t>
  </si>
  <si>
    <t>"Místní komunikace štěrková" -4,000*Rýha_DN150*Tl_kom_MŠ</t>
  </si>
  <si>
    <t>"Travnaté plochy,zemědělský pozemek" -3,500*Rýha_DN150*Tl_zeleň</t>
  </si>
  <si>
    <t>"Místní komunikace asfaltová" -(42,200+12,100)*Rýha_DN150*Tl_kom_MA</t>
  </si>
  <si>
    <t>"Travnaté plochy,zemědělský pozemek" -40,800*Rýha_DN150*Tl_zeleň</t>
  </si>
  <si>
    <t>"Místní komunikace štěrková" -1,700*Rýha_DN150*Tl_kom_MŠ</t>
  </si>
  <si>
    <t>"Travnaté plochy,zemědělský pozemek" -0,700*Rýha_DN150*Tl_zeleň</t>
  </si>
  <si>
    <t>"Státní komunikace asfaltová" -1,700*Rýha_DN150*Tl_kom_SA</t>
  </si>
  <si>
    <t>"Místní komunikace asfaltová" -10,400*Rýha_DN150*Tl_kom_MA</t>
  </si>
  <si>
    <t>"Travnaté plochy,zemědělský pozemek" -4,200*Rýha_DN150*Tl_zeleň</t>
  </si>
  <si>
    <t>-788021465</t>
  </si>
  <si>
    <t>7,500*(1,850+Tl_lože)*2</t>
  </si>
  <si>
    <t>95,700*(1,940+Tl_lože)*2</t>
  </si>
  <si>
    <t>2,400*(1,820+Tl_lože)*2</t>
  </si>
  <si>
    <t>16,300*(1,800+Tl_lože)*2</t>
  </si>
  <si>
    <t>587395769</t>
  </si>
  <si>
    <t>382,900*(2,400+Tl_lože)*2</t>
  </si>
  <si>
    <t>15,500*(2,710+Tl_lože)*2</t>
  </si>
  <si>
    <t>72977962</t>
  </si>
  <si>
    <t>-164427308</t>
  </si>
  <si>
    <t>-1998907510</t>
  </si>
  <si>
    <t>1910821102</t>
  </si>
  <si>
    <t>1046073454</t>
  </si>
  <si>
    <t>1560557212</t>
  </si>
  <si>
    <t>313494152</t>
  </si>
  <si>
    <t>1524631603</t>
  </si>
  <si>
    <t>1311704688</t>
  </si>
  <si>
    <t>-597294587</t>
  </si>
  <si>
    <t>929652388</t>
  </si>
  <si>
    <t>1668138608</t>
  </si>
  <si>
    <t>-1807641354</t>
  </si>
  <si>
    <t>-1081601212</t>
  </si>
  <si>
    <t>763984235</t>
  </si>
  <si>
    <t>Hloubení_rýh_3_r+Hloubení_rýh_3_s</t>
  </si>
  <si>
    <t>Hloubení_rýh_4_r+Hloubení_rýh_4_s</t>
  </si>
  <si>
    <t>Hloubení_rýh_5_r+Hloubení_rýh_5_s</t>
  </si>
  <si>
    <t>Hloubení_rýh_6_r+Hloubení_rýh_6_s</t>
  </si>
  <si>
    <t>530482703</t>
  </si>
  <si>
    <t>"Odpočet potrubí DN150" -3,14*0,150*0,150*Potrubí_DN150</t>
  </si>
  <si>
    <t>"Odpočet revizních šachet" -3,14*0,200*0,200*(52,0*2,40+2,0*2,71+2*1,85+17*1,94+1*1,82+3*1,80)</t>
  </si>
  <si>
    <t>-1192159219</t>
  </si>
  <si>
    <t>529465651</t>
  </si>
  <si>
    <t>1575189196</t>
  </si>
  <si>
    <t>Potrubí_DN150*Rýha_DN300_souběh*(0,150+0,300)</t>
  </si>
  <si>
    <t>"Odpočet potrubí" -3,14*0,075*0,075*Potrubí_DN150</t>
  </si>
  <si>
    <t>1697795421</t>
  </si>
  <si>
    <t>-721219895</t>
  </si>
  <si>
    <t>-1985379281</t>
  </si>
  <si>
    <t>-1400600733</t>
  </si>
  <si>
    <t>19,999*0,02 'Přepočtené koeficientem množství</t>
  </si>
  <si>
    <t>-1686935863</t>
  </si>
  <si>
    <t>"Travnaté plochy,zemědělský pozemek" 184,600*Rýha_DN150*Tl_zeleň</t>
  </si>
  <si>
    <t>"Travnaté plochy,zemědělský pozemek" 8,600*Rýha_DN150*Tl_zeleň</t>
  </si>
  <si>
    <t>"Travnaté plochy,zemědělský pozemek" 0,000*Rýha_DN150*Tl_zeleň</t>
  </si>
  <si>
    <t>"Travnaté plochy,zemědělský pozemek" 3,500*Rýha_DN150*Tl_zeleň</t>
  </si>
  <si>
    <t>"Travnaté plochy,zemědělský pozemek" 40,800*Rýha_DN150*Tl_zeleň</t>
  </si>
  <si>
    <t>"Travnaté plochy,zemědělský pozemek" 0,700*Rýha_DN150*Tl_zeleň</t>
  </si>
  <si>
    <t>"Travnaté plochy,zemědělský pozemek" 4,200*Rýha_DN150*Tl_zeleň</t>
  </si>
  <si>
    <t>-1440211956</t>
  </si>
  <si>
    <t>"Státní komunikace asfaltová" 134,200*Rýha_DN150*Tl_kom_SA</t>
  </si>
  <si>
    <t>"Místní komunikace asfaltová" (29,400+2,800)*Rýha_DN150*Tl_kom_MA</t>
  </si>
  <si>
    <t>"Místní komunikace štěrková" 27,700*Rýha_DN150*Tl_kom_MŠ</t>
  </si>
  <si>
    <t>"Státní komunikace asfaltová" 0,000*Rýha_DN150*Tl_kom_SA</t>
  </si>
  <si>
    <t>"Místní komunikace asfaltová" 6,900*Rýha_DN150*Tl_kom_MA</t>
  </si>
  <si>
    <t>"Místní komunikace štěrková" 0,000*Rýha_DN150*Tl_kom_MŠ</t>
  </si>
  <si>
    <t>"Místní komunikace asfaltová" 0,000*Rýha_DN150*Tl_kom_MA</t>
  </si>
  <si>
    <t>"Místní komunikace štěrková" 4,000*Rýha_DN150*Tl_kom_MŠ</t>
  </si>
  <si>
    <t>"Místní komunikace asfaltová" (42,200+12,100)*Rýha_DN150*Tl_kom_MA</t>
  </si>
  <si>
    <t>"Místní komunikace štěrková" 1,700*Rýha_DN150*Tl_kom_MŠ</t>
  </si>
  <si>
    <t>"Státní komunikace asfaltová" 1,700*Rýha_DN150*Tl_kom_SA</t>
  </si>
  <si>
    <t>"Místní komunikace asfaltová" 10,400*Rýha_DN150*Tl_kom_MA</t>
  </si>
  <si>
    <t xml:space="preserve">"Státní komunikace asfaltová"  88,572+0,000+0,000+0,000+0,000+1,122</t>
  </si>
  <si>
    <t>"Místní komunikace asfaltová" 10,272+2,201+0,000+17,322+0,000+3,318</t>
  </si>
  <si>
    <t>"Místní komunikace štěrková" 9,141+0,000+1,320+0,000+0,561+0,000</t>
  </si>
  <si>
    <t>456967907</t>
  </si>
  <si>
    <t>307452328</t>
  </si>
  <si>
    <t>1145159732</t>
  </si>
  <si>
    <t>"Monitoring stoky po realizaci" Potrubí_DN150</t>
  </si>
  <si>
    <t>203885590</t>
  </si>
  <si>
    <t>"Monitoring stoky při předání investorovi" Potrubí_DN150</t>
  </si>
  <si>
    <t>-379851376</t>
  </si>
  <si>
    <t>"Rýha" Potrubí_DN150*Rýha_DN150*Tl_lože</t>
  </si>
  <si>
    <t>"Revizní šachty" 77*1,00*1,00*0,15</t>
  </si>
  <si>
    <t>336794299</t>
  </si>
  <si>
    <t>"Místní komunikace štěrková" 0,000*(0,15+Rýha_DN150+0,15)</t>
  </si>
  <si>
    <t>"Místní komunikace štěrková" 4,000*(0,15+Rýha_DN150+0,15)</t>
  </si>
  <si>
    <t>"Místní komunikace štěrková" 1,700*(0,15+Rýha_DN150+0,15)</t>
  </si>
  <si>
    <t>-1519854762</t>
  </si>
  <si>
    <t>1755742097</t>
  </si>
  <si>
    <t>-904238300</t>
  </si>
  <si>
    <t>1277991122</t>
  </si>
  <si>
    <t>1511350387</t>
  </si>
  <si>
    <t>"Místní komunikace asfaltová" (29,400+2,800)*(0,15+Rýha_DN150+0,15)</t>
  </si>
  <si>
    <t>"Místní komunikace asfaltová" 6,900*(0,15+Rýha_DN150+0,15)</t>
  </si>
  <si>
    <t>"Místní komunikace asfaltová" 0,000*(0,15+Rýha_DN150+0,15)</t>
  </si>
  <si>
    <t>"Místní komunikace asfaltová" (42,200+12,100)*(0,15+Rýha_DN150+0,15)</t>
  </si>
  <si>
    <t>"Místní komunikace asfaltová" 10,400*(0,15+Rýha_DN150+0,15)</t>
  </si>
  <si>
    <t>-1420429857</t>
  </si>
  <si>
    <t>"Státní komunikace asfaltová" 134,200*3,000</t>
  </si>
  <si>
    <t>"Státní komunikace asfaltová" 1,700*3,000</t>
  </si>
  <si>
    <t>-1043148807</t>
  </si>
  <si>
    <t>871315241</t>
  </si>
  <si>
    <t>Kanalizační potrubí z tvrdého PVC vícevrstvé tuhost třídy SN12 DN 150</t>
  </si>
  <si>
    <t>-177897795</t>
  </si>
  <si>
    <t>https://podminky.urs.cz/item/CS_URS_2021_02/871315241</t>
  </si>
  <si>
    <t>28612258</t>
  </si>
  <si>
    <t>kroužek těsnící s plastovou výztuhou kanalizačního potrubí KG DN 160</t>
  </si>
  <si>
    <t>-2004964027</t>
  </si>
  <si>
    <t>877315231</t>
  </si>
  <si>
    <t>Montáž víčka z tvrdého PVC-systém KG DN 160</t>
  </si>
  <si>
    <t>-1345553759</t>
  </si>
  <si>
    <t>https://podminky.urs.cz/item/CS_URS_2021_02/877315231</t>
  </si>
  <si>
    <t>"Stoka A přípojka č.p. 36" 1,000</t>
  </si>
  <si>
    <t>"Stoka A přípojka č.p. 519" 1,000</t>
  </si>
  <si>
    <t>28611722</t>
  </si>
  <si>
    <t>víčko kanalizace plastové KG DN 160</t>
  </si>
  <si>
    <t>-380726047</t>
  </si>
  <si>
    <t>877375221</t>
  </si>
  <si>
    <t>Montáž tvarovek z tvrdého PVC-systém KG nebo z polypropylenu-systém KG 2000 dvouosé DN 315</t>
  </si>
  <si>
    <t>1469691871</t>
  </si>
  <si>
    <t>https://podminky.urs.cz/item/CS_URS_2021_02/877375221</t>
  </si>
  <si>
    <t>"Stoka A" 54</t>
  </si>
  <si>
    <t>"Stoka A-1" 2</t>
  </si>
  <si>
    <t>"Stoka A-2" 0</t>
  </si>
  <si>
    <t>"Stoka A-3" 2</t>
  </si>
  <si>
    <t>"Stoka A-4" 17</t>
  </si>
  <si>
    <t>"Stoka A-4-1" 1</t>
  </si>
  <si>
    <t>"Stoka A5" 3</t>
  </si>
  <si>
    <t>28612227</t>
  </si>
  <si>
    <t>odbočka kanalizační plastová PVC KG DN 315x160/45° SN12/16</t>
  </si>
  <si>
    <t>1979984789</t>
  </si>
  <si>
    <t>89205187</t>
  </si>
  <si>
    <t>894812001</t>
  </si>
  <si>
    <t>Revizní a čistící šachta z PP šachtové dno DN 400/150 přímý tok</t>
  </si>
  <si>
    <t>-74579064</t>
  </si>
  <si>
    <t>https://podminky.urs.cz/item/CS_URS_2021_02/894812001</t>
  </si>
  <si>
    <t>"Stoka A" 54-2</t>
  </si>
  <si>
    <t>894812033</t>
  </si>
  <si>
    <t>Revizní a čistící šachta z PP DN 400 šachtová roura korugovaná bez hrdla světlé hloubky 2000 mm</t>
  </si>
  <si>
    <t>165977586</t>
  </si>
  <si>
    <t>https://podminky.urs.cz/item/CS_URS_2021_02/894812033</t>
  </si>
  <si>
    <t>894812034</t>
  </si>
  <si>
    <t>Revizní a čistící šachta z PP DN 400 šachtová roura korugovaná bez hrdla světlé hloubky 3000 mm</t>
  </si>
  <si>
    <t>1689653507</t>
  </si>
  <si>
    <t>https://podminky.urs.cz/item/CS_URS_2021_02/894812034</t>
  </si>
  <si>
    <t>894812035</t>
  </si>
  <si>
    <t>Revizní a čistící šachta z PP DN 400 šachtová roura korugovaná bez hrdla světlé hloubky 6000 mm</t>
  </si>
  <si>
    <t>-1916124728</t>
  </si>
  <si>
    <t>https://podminky.urs.cz/item/CS_URS_2021_02/894812035</t>
  </si>
  <si>
    <t>894812041</t>
  </si>
  <si>
    <t>Příplatek k rourám revizní a čistící šachty z PP DN 400 za uříznutí šachtové roury</t>
  </si>
  <si>
    <t>741976953</t>
  </si>
  <si>
    <t>https://podminky.urs.cz/item/CS_URS_2021_02/894812041</t>
  </si>
  <si>
    <t>894812061</t>
  </si>
  <si>
    <t>Revizní a čistící šachta z PP DN 400 poklop litinový pochůzí pro třídu zatížení A15</t>
  </si>
  <si>
    <t>-1857710969</t>
  </si>
  <si>
    <t>https://podminky.urs.cz/item/CS_URS_2021_02/894812061</t>
  </si>
  <si>
    <t>894812062</t>
  </si>
  <si>
    <t>Revizní a čistící šachta z PP DN 400 poklop litinový s betonovým rámem pro třídu zatížení B125</t>
  </si>
  <si>
    <t>-1420488359</t>
  </si>
  <si>
    <t>https://podminky.urs.cz/item/CS_URS_2021_02/894812062</t>
  </si>
  <si>
    <t>-676606042</t>
  </si>
  <si>
    <t>"Ostatní body" 79,000</t>
  </si>
  <si>
    <t>-1082917315</t>
  </si>
  <si>
    <t>899875224R</t>
  </si>
  <si>
    <t>Tlaková zkouška celoplastových revizních šachet</t>
  </si>
  <si>
    <t>-857742955</t>
  </si>
  <si>
    <t>Napojení kanalizační přípojky na ZTI</t>
  </si>
  <si>
    <t>413465252</t>
  </si>
  <si>
    <t>-76787879</t>
  </si>
  <si>
    <t>"Státní komunikace asfaltová" 134,20</t>
  </si>
  <si>
    <t>"Místní komunikace asfaltová" 29,40+2,80</t>
  </si>
  <si>
    <t>"Místní komunikace asfaltová" 6,900</t>
  </si>
  <si>
    <t>"Místní komunikace asfaltová" 42,200+12,100</t>
  </si>
  <si>
    <t>"Státní komunikace asfaltová" 1,700</t>
  </si>
  <si>
    <t>"Místní komunikace asfaltová" 10,400</t>
  </si>
  <si>
    <t>2*3,00</t>
  </si>
  <si>
    <t>-710470583</t>
  </si>
  <si>
    <t>1633382983</t>
  </si>
  <si>
    <t>-1125506645</t>
  </si>
  <si>
    <t>1648429445</t>
  </si>
  <si>
    <t>-1119808753</t>
  </si>
  <si>
    <t>Mobilní_oplocení</t>
  </si>
  <si>
    <t>Mobilní oplocení</t>
  </si>
  <si>
    <t>Suť_beton</t>
  </si>
  <si>
    <t>Suť beton</t>
  </si>
  <si>
    <t>9,1</t>
  </si>
  <si>
    <t>11,025</t>
  </si>
  <si>
    <t>1,925</t>
  </si>
  <si>
    <t>SO 04 - Čistírna odpadních vod</t>
  </si>
  <si>
    <t>SO 04.1 - Příprava území</t>
  </si>
  <si>
    <t>111251102</t>
  </si>
  <si>
    <t>Odstranění křovin a stromů průměru kmene do 100 mm i s kořeny sklonu terénu do 1:5 z celkové plochy přes 100 do 500 m2 strojně</t>
  </si>
  <si>
    <t>117409602</t>
  </si>
  <si>
    <t>https://podminky.urs.cz/item/CS_URS_2021_02/111251102</t>
  </si>
  <si>
    <t>112151351</t>
  </si>
  <si>
    <t>Kácení stromu s postupným spouštěním koruny a kmene D přes 0,1 do 0,2 m</t>
  </si>
  <si>
    <t>284159718</t>
  </si>
  <si>
    <t>https://podminky.urs.cz/item/CS_URS_2021_02/112151351</t>
  </si>
  <si>
    <t>112155215</t>
  </si>
  <si>
    <t>Štěpkování solitérních stromků a větví průměru kmene do 300 mm s naložením</t>
  </si>
  <si>
    <t>1171955553</t>
  </si>
  <si>
    <t>https://podminky.urs.cz/item/CS_URS_2021_02/112155215</t>
  </si>
  <si>
    <t>112155315</t>
  </si>
  <si>
    <t>Štěpkování keřového porostu hustého s naložením</t>
  </si>
  <si>
    <t>-1298866578</t>
  </si>
  <si>
    <t>https://podminky.urs.cz/item/CS_URS_2021_02/112155315</t>
  </si>
  <si>
    <t>113106121</t>
  </si>
  <si>
    <t>Rozebrání dlažeb z betonových nebo kamenných dlaždic komunikací pro pěší ručně</t>
  </si>
  <si>
    <t>709986143</t>
  </si>
  <si>
    <t>https://podminky.urs.cz/item/CS_URS_2021_02/113106121</t>
  </si>
  <si>
    <t>113201112</t>
  </si>
  <si>
    <t>Vytrhání obrub silničních ležatých</t>
  </si>
  <si>
    <t>-1617344445</t>
  </si>
  <si>
    <t>https://podminky.urs.cz/item/CS_URS_2021_02/113201112</t>
  </si>
  <si>
    <t>119003215</t>
  </si>
  <si>
    <t>Trubková mobilní plotová zábrana výšky do 1,5 m pro zabezpečení výkopu zřízení</t>
  </si>
  <si>
    <t>178402533</t>
  </si>
  <si>
    <t>https://podminky.urs.cz/item/CS_URS_2021_02/119003215</t>
  </si>
  <si>
    <t>35,000</t>
  </si>
  <si>
    <t>119003216</t>
  </si>
  <si>
    <t>Trubková mobilní plotová zábrana výšky do 1,5 m pro zabezpečení výkopu odstranění</t>
  </si>
  <si>
    <t>-442398183</t>
  </si>
  <si>
    <t>https://podminky.urs.cz/item/CS_URS_2021_02/119003216</t>
  </si>
  <si>
    <t>121151123</t>
  </si>
  <si>
    <t>Sejmutí ornice plochy přes 500 m2 tl vrstvy do 200 mm strojně</t>
  </si>
  <si>
    <t>1299961995</t>
  </si>
  <si>
    <t>https://podminky.urs.cz/item/CS_URS_2021_02/121151123</t>
  </si>
  <si>
    <t>-1077517024</t>
  </si>
  <si>
    <t xml:space="preserve">Přemístění ornice na mezideponii </t>
  </si>
  <si>
    <t>580,000*0,150</t>
  </si>
  <si>
    <t>Přemístění ornice na staveniště pro zpětné použití</t>
  </si>
  <si>
    <t>60,000</t>
  </si>
  <si>
    <t>-1873896560</t>
  </si>
  <si>
    <t>27,000</t>
  </si>
  <si>
    <t>-1382937034</t>
  </si>
  <si>
    <t>Skládka ve vzdálenosti 23km (dle beton serveru)</t>
  </si>
  <si>
    <t>27,000*13</t>
  </si>
  <si>
    <t>-1697593967</t>
  </si>
  <si>
    <t>730645736</t>
  </si>
  <si>
    <t>27,000*1,650</t>
  </si>
  <si>
    <t>102251468</t>
  </si>
  <si>
    <t>"Uložení na mezideponii" 87,000</t>
  </si>
  <si>
    <t>"Uložení na skládku" 17,000</t>
  </si>
  <si>
    <t>181951113</t>
  </si>
  <si>
    <t>Úprava pláně v hornině třídy těžitelnosti II skupiny 4 a 5 bez zhutnění strojně</t>
  </si>
  <si>
    <t>-1929232607</t>
  </si>
  <si>
    <t>https://podminky.urs.cz/item/CS_URS_2021_02/181951113</t>
  </si>
  <si>
    <t>965221427R</t>
  </si>
  <si>
    <t>Provizorní úpravu dešťového svodu z objektu ČOV a jeho zaústění do odtoku z ČOV</t>
  </si>
  <si>
    <t>721604765</t>
  </si>
  <si>
    <t>966071822R</t>
  </si>
  <si>
    <t>Rozebrání oplocení z drátěného pletiva se čtvercovými oky v přes 1,6 do 2,0 m včetně sloupků a jejich základů</t>
  </si>
  <si>
    <t>-1569269161</t>
  </si>
  <si>
    <t>979024443</t>
  </si>
  <si>
    <t>Očištění vybouraných obrubníků a krajníků silničních</t>
  </si>
  <si>
    <t>1801146389</t>
  </si>
  <si>
    <t>https://podminky.urs.cz/item/CS_URS_2021_02/979024443</t>
  </si>
  <si>
    <t>979054442</t>
  </si>
  <si>
    <t>Očištění vybouraných z desek nebo dlaždic s původním spárováním z MC</t>
  </si>
  <si>
    <t>-639560520</t>
  </si>
  <si>
    <t>https://podminky.urs.cz/item/CS_URS_2021_02/979054442</t>
  </si>
  <si>
    <t>-416255292</t>
  </si>
  <si>
    <t>963268678</t>
  </si>
  <si>
    <t>997013861</t>
  </si>
  <si>
    <t>Poplatek za uložení stavebního odpadu na recyklační skládce (skládkovné) z prostého betonu kód odpadu 17 01 01</t>
  </si>
  <si>
    <t>-1692002090</t>
  </si>
  <si>
    <t>https://podminky.urs.cz/item/CS_URS_2021_02/997013861</t>
  </si>
  <si>
    <t>-1643024127</t>
  </si>
  <si>
    <t>998231411</t>
  </si>
  <si>
    <t>Ruční přesun hmot pro sadovnické a krajinářské úpravy do 100 m</t>
  </si>
  <si>
    <t>-446950211</t>
  </si>
  <si>
    <t>https://podminky.urs.cz/item/CS_URS_2021_02/998231411</t>
  </si>
  <si>
    <t>97,83</t>
  </si>
  <si>
    <t>578,656</t>
  </si>
  <si>
    <t>93,992</t>
  </si>
  <si>
    <t>SO 04.2 - Sdružené nádrže bioreaktorů</t>
  </si>
  <si>
    <t xml:space="preserve">    6 - Úpravy povrchů, podlahy a osazování výplní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</si>
  <si>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</si>
  <si>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</si>
  <si>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</si>
  <si>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</si>
  <si>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D1 - DEMONTÁŽE</t>
  </si>
  <si>
    <t xml:space="preserve">    D2 - MONTÁŽE</t>
  </si>
  <si>
    <t xml:space="preserve">    C22M - Materiály</t>
  </si>
  <si>
    <t>115101201</t>
  </si>
  <si>
    <t>Čerpání vody na dopravní výšku do 10 m průměrný přítok do 500 l/min</t>
  </si>
  <si>
    <t>-1315098997</t>
  </si>
  <si>
    <t>https://podminky.urs.cz/item/CS_URS_2021_02/115101201</t>
  </si>
  <si>
    <t>předpoklad dle TZ</t>
  </si>
  <si>
    <t>"zahájení - 1 měsíc" 30*24</t>
  </si>
  <si>
    <t>"2-6 měsíc" 6*30*24</t>
  </si>
  <si>
    <t>115101301</t>
  </si>
  <si>
    <t>Pohotovost čerpací soupravy pro dopravní výšku do 10 m přítok do 500 l/min</t>
  </si>
  <si>
    <t>-1091378405</t>
  </si>
  <si>
    <t>https://podminky.urs.cz/item/CS_URS_2021_02/115101301</t>
  </si>
  <si>
    <t>předpoklad dle TZ - 7 měsíců</t>
  </si>
  <si>
    <t>7*30</t>
  </si>
  <si>
    <t>115101999R</t>
  </si>
  <si>
    <t>Odvodnění stavební jámy - provedení odvodnění stavební jámy včetně založení čerpací studny (dno studny -6,350)</t>
  </si>
  <si>
    <t>soubor</t>
  </si>
  <si>
    <t>163028317</t>
  </si>
  <si>
    <t>Poznámka k položce:_x000d_
kompletní provedení dle návrhu dodavatele</t>
  </si>
  <si>
    <t>131251204</t>
  </si>
  <si>
    <t>Hloubení jam zapažených v hornině třídy těžitelnosti I skupiny 3 objem do 500 m3 strojně</t>
  </si>
  <si>
    <t>-660612772</t>
  </si>
  <si>
    <t>https://podminky.urs.cz/item/CS_URS_2021_02/131251204</t>
  </si>
  <si>
    <t>předpoklad zemina 3 - 20%</t>
  </si>
  <si>
    <t>(12,5*13,0*(448,65-443,7))*0,2</t>
  </si>
  <si>
    <t>(3,0*1,5/2*(448,65-443,7))*0,2*2</t>
  </si>
  <si>
    <t>131351204</t>
  </si>
  <si>
    <t>Hloubení jam zapažených v hornině třídy těžitelnosti II skupiny 4 objem do 500 m3 strojně</t>
  </si>
  <si>
    <t>426903329</t>
  </si>
  <si>
    <t>https://podminky.urs.cz/item/CS_URS_2021_02/131351204</t>
  </si>
  <si>
    <t>předpoklad zemina 4 - 60%</t>
  </si>
  <si>
    <t>(12,5*13,0*(448,65-443,7))*0,6</t>
  </si>
  <si>
    <t>(3,0*1,5/2*(448,65-443,7))*0,6*2</t>
  </si>
  <si>
    <t>131451204</t>
  </si>
  <si>
    <t>Hloubení jam zapažených v hornině třídy těžitelnosti II skupiny 5 objem do 500 m3 strojně</t>
  </si>
  <si>
    <t>655770980</t>
  </si>
  <si>
    <t>https://podminky.urs.cz/item/CS_URS_2021_02/131451204</t>
  </si>
  <si>
    <t>předpoklad zemina 5 - 10%</t>
  </si>
  <si>
    <t>(12,5*13,0*(448,65-443,7))*0,1</t>
  </si>
  <si>
    <t>(3,0*1,5/2*(448,65-443,7))*0,1*2</t>
  </si>
  <si>
    <t>153111114</t>
  </si>
  <si>
    <t>Příčné řezání ocelových zaberaněných štětovnic z terénu</t>
  </si>
  <si>
    <t>-1244796332</t>
  </si>
  <si>
    <t>https://podminky.urs.cz/item/CS_URS_2021_02/153111114</t>
  </si>
  <si>
    <t>rohy jámy - předpoklad</t>
  </si>
  <si>
    <t>153111115</t>
  </si>
  <si>
    <t>Podélné řezání ocelových zaberaněných štětovnic z terénu</t>
  </si>
  <si>
    <t>1514956200</t>
  </si>
  <si>
    <t>https://podminky.urs.cz/item/CS_URS_2021_02/153111115</t>
  </si>
  <si>
    <t xml:space="preserve">obvod jámy </t>
  </si>
  <si>
    <t>13,0*2+12,5+3,0*2</t>
  </si>
  <si>
    <t>153112132</t>
  </si>
  <si>
    <t>Zaberanění ocelových štětovnic na dl do 8 m ve stísněných podmínkách z terénu</t>
  </si>
  <si>
    <t>-1091044182</t>
  </si>
  <si>
    <t>https://podminky.urs.cz/item/CS_URS_2021_02/153112132</t>
  </si>
  <si>
    <t>předpokládaná hloubka/délka štětovnice - 8,0m</t>
  </si>
  <si>
    <t>44,5*8,0</t>
  </si>
  <si>
    <t>49000101</t>
  </si>
  <si>
    <t>kompletní materiál pro potřeby pažení jámy - štětovnice atd</t>
  </si>
  <si>
    <t>-1147302298</t>
  </si>
  <si>
    <t>0,952*1,05 'Přepočtené koeficientem množství</t>
  </si>
  <si>
    <t>153113119</t>
  </si>
  <si>
    <t>Vytažení ocelových štětovnic dl do 12 m zaberaněných do hl 8 m z terénu ve stísněných podmínkách</t>
  </si>
  <si>
    <t>-895427998</t>
  </si>
  <si>
    <t>https://podminky.urs.cz/item/CS_URS_2021_02/153113119</t>
  </si>
  <si>
    <t>161151103</t>
  </si>
  <si>
    <t>Svislé přemístění výkopku z horniny třídy těžitelnosti I skupiny 1 až 3 hl výkopu přes 4 do 8 m</t>
  </si>
  <si>
    <t>985453204</t>
  </si>
  <si>
    <t>https://podminky.urs.cz/item/CS_URS_2021_02/161151103</t>
  </si>
  <si>
    <t>161151113</t>
  </si>
  <si>
    <t>Svislé přemístění výkopku z horniny třídy těžitelnosti II skupiny 4 a 5 hl výkopu přes 4 do 8 m</t>
  </si>
  <si>
    <t>1146064557</t>
  </si>
  <si>
    <t>https://podminky.urs.cz/item/CS_URS_2021_02/161151113</t>
  </si>
  <si>
    <t>247,996*2</t>
  </si>
  <si>
    <t>-565556311</t>
  </si>
  <si>
    <t>165,330</t>
  </si>
  <si>
    <t>337,500*0,20</t>
  </si>
  <si>
    <t>1830225965</t>
  </si>
  <si>
    <t>495,990+82,666</t>
  </si>
  <si>
    <t>-643731311</t>
  </si>
  <si>
    <t>-337,500*0,20</t>
  </si>
  <si>
    <t>-1771083907</t>
  </si>
  <si>
    <t>97,830*13</t>
  </si>
  <si>
    <t>-1668953553</t>
  </si>
  <si>
    <t>-1243855824</t>
  </si>
  <si>
    <t>578,656*13</t>
  </si>
  <si>
    <t>-1293869081</t>
  </si>
  <si>
    <t>1453881814</t>
  </si>
  <si>
    <t>-1065735847</t>
  </si>
  <si>
    <t>97,830+578,656</t>
  </si>
  <si>
    <t>171201231.1</t>
  </si>
  <si>
    <t>-556847266</t>
  </si>
  <si>
    <t>https://podminky.urs.cz/item/CS_URS_2021_02/171201231.1</t>
  </si>
  <si>
    <t>-483051364</t>
  </si>
  <si>
    <t>-649203396</t>
  </si>
  <si>
    <t>zpětný zásyp - uložení na mezideponii</t>
  </si>
  <si>
    <t>13,0*1,5*5,0*2</t>
  </si>
  <si>
    <t>9,5*1,5*5,0*2</t>
  </si>
  <si>
    <t>-743085639</t>
  </si>
  <si>
    <t>337,500*0,8*1,667*1,23</t>
  </si>
  <si>
    <t>-1040432228</t>
  </si>
  <si>
    <t>(11,5*2+12,0*2)*0,25*0,25</t>
  </si>
  <si>
    <t>212755214</t>
  </si>
  <si>
    <t>Trativody z drenážních trubek plastových flexibilních D 100 mm bez lože</t>
  </si>
  <si>
    <t>1270098273</t>
  </si>
  <si>
    <t>https://podminky.urs.cz/item/CS_URS_2021_02/212755214</t>
  </si>
  <si>
    <t>11,5*2+12,0*2</t>
  </si>
  <si>
    <t>213141111</t>
  </si>
  <si>
    <t>Zřízení vrstvy z geotextilie v rovině nebo ve sklonu do 1:5 š do 3 m</t>
  </si>
  <si>
    <t>-1231629389</t>
  </si>
  <si>
    <t>https://podminky.urs.cz/item/CS_URS_2021_02/213141111</t>
  </si>
  <si>
    <t>uvažovaný přesah podkladního betonu a stěrku cca 1,0m na každou stranu</t>
  </si>
  <si>
    <t>12,3*11,8</t>
  </si>
  <si>
    <t>okapový chodníček</t>
  </si>
  <si>
    <t>21,0</t>
  </si>
  <si>
    <t>-2029222575</t>
  </si>
  <si>
    <t>145,14*1,1845 'Přepočtené koeficientem množství</t>
  </si>
  <si>
    <t>69311270</t>
  </si>
  <si>
    <t>geotextilie netkaná separační, ochranná, filtrační, drenážní PES 400g/m2</t>
  </si>
  <si>
    <t>-1981513676</t>
  </si>
  <si>
    <t>21*1,02 'Přepočtené koeficientem množství</t>
  </si>
  <si>
    <t>2024618207</t>
  </si>
  <si>
    <t>12,3*11,8*0,15</t>
  </si>
  <si>
    <t>273313511</t>
  </si>
  <si>
    <t>Základové desky z betonu tř. C 8/10</t>
  </si>
  <si>
    <t>1841571816</t>
  </si>
  <si>
    <t>https://podminky.urs.cz/item/CS_URS_2021_02/273313511</t>
  </si>
  <si>
    <t>Poznámka k položce:_x000d_
C8/10 X0</t>
  </si>
  <si>
    <t>12,3*11,8*0,1</t>
  </si>
  <si>
    <t>275313711</t>
  </si>
  <si>
    <t>Základové patky z betonu tř. C 20/25</t>
  </si>
  <si>
    <t>1236809474</t>
  </si>
  <si>
    <t>https://podminky.urs.cz/item/CS_URS_2021_02/275313711</t>
  </si>
  <si>
    <t>základy pod přístřešek nad kontejner</t>
  </si>
  <si>
    <t>0,5*0,5*1,0*4</t>
  </si>
  <si>
    <t>380326342</t>
  </si>
  <si>
    <t>Kompletní konstrukce ČOV, nádrží, vodojemů, žlabů ze ŽB pro konstrukce bílých van tř. C 30/37 tl přes 150 do 300 mm</t>
  </si>
  <si>
    <t>1774835599</t>
  </si>
  <si>
    <t>https://podminky.urs.cz/item/CS_URS_2021_02/380326342</t>
  </si>
  <si>
    <t xml:space="preserve">Poznámka k položce:_x000d_
C30/37 XC4, XA3, XF3, včetně těsnění pracovní spáry_x000d_
</t>
  </si>
  <si>
    <t>stěny - dělící</t>
  </si>
  <si>
    <t>8,7*(5,2-0,4)*0,3</t>
  </si>
  <si>
    <t>4,2*(4,8-1,2)*0,3</t>
  </si>
  <si>
    <t>Mezisoučet</t>
  </si>
  <si>
    <t>stropní deska</t>
  </si>
  <si>
    <t>4,7*8,7*0,25</t>
  </si>
  <si>
    <t>-(1,6*0,8*0,25)*2</t>
  </si>
  <si>
    <t>380326343</t>
  </si>
  <si>
    <t>Kompletní konstrukce ČOV, nádrží, vodojemů, žlabů ze ŽB pro konstrukce bílých van tř. C 30/37 tl přes 300 mm</t>
  </si>
  <si>
    <t>1684224727</t>
  </si>
  <si>
    <t>https://podminky.urs.cz/item/CS_URS_2021_02/380326343</t>
  </si>
  <si>
    <t>Poznámka k položce:_x000d_
C30/37 XC4, XA3, XF3, včetně těsnění pracovní spáry</t>
  </si>
  <si>
    <t>základová deska</t>
  </si>
  <si>
    <t>10,3*9,8*0,4</t>
  </si>
  <si>
    <t>stěny - obvod</t>
  </si>
  <si>
    <t>10,3*(5,2-0,4)*0,4*2</t>
  </si>
  <si>
    <t>8,7*(5,2-0,4)*0,4*2</t>
  </si>
  <si>
    <t>380356231</t>
  </si>
  <si>
    <t>Bednění kompletních konstrukcí ČOV, nádrží nebo vodojemů neomítaných ploch rovinných zřízení</t>
  </si>
  <si>
    <t>1811171012</t>
  </si>
  <si>
    <t>https://podminky.urs.cz/item/CS_URS_2021_02/380356231</t>
  </si>
  <si>
    <t>(10,3+9,8)*2*0,5</t>
  </si>
  <si>
    <t>10,0*(5,2-0,4)*2</t>
  </si>
  <si>
    <t>4,2*(5,2-0,4)*2</t>
  </si>
  <si>
    <t>4,7*(5,2-0,4)*2</t>
  </si>
  <si>
    <t>9,5*(5,2-0,4)*2</t>
  </si>
  <si>
    <t>8,7*(5,2-0,4)*2</t>
  </si>
  <si>
    <t>4,2*(4,8-1,2)*2</t>
  </si>
  <si>
    <t>4,7*8,7</t>
  </si>
  <si>
    <t>(1,6+0,8)*2*0,25*2</t>
  </si>
  <si>
    <t>380356232</t>
  </si>
  <si>
    <t>Bednění kompletních konstrukcí ČOV, nádrží nebo vodojemů neomítaných ploch rovinných odstranění</t>
  </si>
  <si>
    <t>107315838</t>
  </si>
  <si>
    <t>https://podminky.urs.cz/item/CS_URS_2021_02/380356232</t>
  </si>
  <si>
    <t>380361006R</t>
  </si>
  <si>
    <t>Výztuž kompletních konstrukcí ČOV, nádrží nebo vodojemů z betonářské oceli 10 505</t>
  </si>
  <si>
    <t>-2120363060</t>
  </si>
  <si>
    <t>Poznámka k položce:_x000d_
Cena aktuální dle navýšení cen železa</t>
  </si>
  <si>
    <t>Výkres tvaru a výztuže</t>
  </si>
  <si>
    <t>"tabulka výztuže" 13305,29*0,001</t>
  </si>
  <si>
    <t>Úpravy povrchů, podlahy a osazování výplní</t>
  </si>
  <si>
    <t>611325423</t>
  </si>
  <si>
    <t>Oprava vnitřní vápenocementové štukové omítky stropů v rozsahu plochy přes 30 do 50 %</t>
  </si>
  <si>
    <t>-1926351029</t>
  </si>
  <si>
    <t>https://podminky.urs.cz/item/CS_URS_2021_02/611325423</t>
  </si>
  <si>
    <t>podlahová plocha stávající ČOV</t>
  </si>
  <si>
    <t>35,18+5,13+2,88+1,28+9,72+24,42+22,44+6,6+31,92+31,92</t>
  </si>
  <si>
    <t>612325423</t>
  </si>
  <si>
    <t>Oprava vnitřní vápenocementové štukové omítky stěn v rozsahu plochy přes 30 do 50 %</t>
  </si>
  <si>
    <t>-478087198</t>
  </si>
  <si>
    <t>https://podminky.urs.cz/item/CS_URS_2021_02/612325423</t>
  </si>
  <si>
    <t xml:space="preserve">odhad množství </t>
  </si>
  <si>
    <t>300,0</t>
  </si>
  <si>
    <t>622325213</t>
  </si>
  <si>
    <t>Oprava vnější vápenné štukové omítky členitosti 1 stěn v rozsahu přes 30 do 50 %</t>
  </si>
  <si>
    <t>1401615673</t>
  </si>
  <si>
    <t>https://podminky.urs.cz/item/CS_URS_2021_02/622325213</t>
  </si>
  <si>
    <t>odhad množství</t>
  </si>
  <si>
    <t>200,0</t>
  </si>
  <si>
    <t>630999101</t>
  </si>
  <si>
    <t>Výplňová spádová konstrukce z betonu prostého tř. C 20/25</t>
  </si>
  <si>
    <t>1300431088</t>
  </si>
  <si>
    <t>Poznámka k položce:_x000d_
C20/25 XC1, suchá směs ukládaná po vrstvách</t>
  </si>
  <si>
    <t>vytvarování dna DN</t>
  </si>
  <si>
    <t>4,2*4,2*3,6*2</t>
  </si>
  <si>
    <t>-(0,6*0,6*3,6*2)</t>
  </si>
  <si>
    <t>124,416/2</t>
  </si>
  <si>
    <t>630999102</t>
  </si>
  <si>
    <t>Výztuž spádového betonu svařovanými sítěmi Kari</t>
  </si>
  <si>
    <t>-1104584835</t>
  </si>
  <si>
    <t>150/150/6 - 18,2kg/6m2, přesah a prořez 20%</t>
  </si>
  <si>
    <t>2,1*3,9*4*2*(18,2/6)*1,2*0,001</t>
  </si>
  <si>
    <t>631311135</t>
  </si>
  <si>
    <t>Mazanina tl přes 120 do 240 mm z betonu prostého tř. C 20/25</t>
  </si>
  <si>
    <t>-1877375239</t>
  </si>
  <si>
    <t>https://podminky.urs.cz/item/CS_URS_2021_02/631311135</t>
  </si>
  <si>
    <t>Poznámka k položce:_x000d_
C20/25 XC1</t>
  </si>
  <si>
    <t>průměrná tl. spádového betonu v KN - cca 200mm</t>
  </si>
  <si>
    <t>8,7*4,7*0,2</t>
  </si>
  <si>
    <t>631319013</t>
  </si>
  <si>
    <t>Příplatek k mazanině tl přes 120 do 240 mm za přehlazení povrchu</t>
  </si>
  <si>
    <t>-328120934</t>
  </si>
  <si>
    <t>https://podminky.urs.cz/item/CS_URS_2021_02/631319013</t>
  </si>
  <si>
    <t>631319175</t>
  </si>
  <si>
    <t>Příplatek k mazanině tl přes 120 do 240 mm za stržení povrchu spodní vrstvy před vložením výztuže</t>
  </si>
  <si>
    <t>918927516</t>
  </si>
  <si>
    <t>https://podminky.urs.cz/item/CS_URS_2021_02/631319175</t>
  </si>
  <si>
    <t>631319185</t>
  </si>
  <si>
    <t xml:space="preserve">Příplatek k mazanině tl přes 120 do 240 mm za sklon </t>
  </si>
  <si>
    <t>-1129656248</t>
  </si>
  <si>
    <t>https://podminky.urs.cz/item/CS_URS_2021_02/631319185</t>
  </si>
  <si>
    <t>631351101</t>
  </si>
  <si>
    <t>Zřízení bednění rýh a hran v podlahách</t>
  </si>
  <si>
    <t>-2054564016</t>
  </si>
  <si>
    <t>https://podminky.urs.cz/item/CS_URS_2021_02/631351101</t>
  </si>
  <si>
    <t>v místě kalu k odvodnění</t>
  </si>
  <si>
    <t>(1,5+0,6)*0,2</t>
  </si>
  <si>
    <t>631351102</t>
  </si>
  <si>
    <t>Odstranění bednění rýh a hran v podlahách</t>
  </si>
  <si>
    <t>1948871975</t>
  </si>
  <si>
    <t>https://podminky.urs.cz/item/CS_URS_2021_02/631351102</t>
  </si>
  <si>
    <t>631362021</t>
  </si>
  <si>
    <t>Výztuž mazanin svařovanými sítěmi Kari</t>
  </si>
  <si>
    <t>7197390</t>
  </si>
  <si>
    <t>https://podminky.urs.cz/item/CS_URS_2021_02/631362021</t>
  </si>
  <si>
    <t>8,7*4,7*(18,2/6)*1,2*0,001</t>
  </si>
  <si>
    <t>637121114</t>
  </si>
  <si>
    <t>Okapový chodník z kačírku tl 250 mm s udusáním</t>
  </si>
  <si>
    <t>-1168787671</t>
  </si>
  <si>
    <t>https://podminky.urs.cz/item/CS_URS_2021_02/637121114</t>
  </si>
  <si>
    <t>899623990R</t>
  </si>
  <si>
    <t>Odstranění stávajícího výtlaku z čerpací stanice</t>
  </si>
  <si>
    <t>-1991507650</t>
  </si>
  <si>
    <t>Poznámka k položce:_x000d_
Všechny práce spojené s odstraněním výtlaku. Přeložení (nové trasa) je součástí SO 04.3.</t>
  </si>
  <si>
    <t>916231213</t>
  </si>
  <si>
    <t>Osazení chodníkového obrubníku betonového stojatého s boční opěrou do lože z betonu prostého</t>
  </si>
  <si>
    <t>-529579725</t>
  </si>
  <si>
    <t>https://podminky.urs.cz/item/CS_URS_2021_02/916231213</t>
  </si>
  <si>
    <t>59217017</t>
  </si>
  <si>
    <t>obrubník betonový chodníkový 1000x100x250mm</t>
  </si>
  <si>
    <t>1767407194</t>
  </si>
  <si>
    <t>42*1,02 'Přepočtené koeficientem množství</t>
  </si>
  <si>
    <t>933901111</t>
  </si>
  <si>
    <t>Provedení zkoušky vodotěsnosti nádrže do 1000 m3</t>
  </si>
  <si>
    <t>163451568</t>
  </si>
  <si>
    <t>https://podminky.urs.cz/item/CS_URS_2021_02/933901111</t>
  </si>
  <si>
    <t>"KN" 8,7*4,7*4,5</t>
  </si>
  <si>
    <t>"DN" 4,2*4,2*3,6*2</t>
  </si>
  <si>
    <t>"vyspádování DN" -62,208</t>
  </si>
  <si>
    <t>08113910</t>
  </si>
  <si>
    <t>voda povrchová pro jinou potřebu průmyslu a služeb</t>
  </si>
  <si>
    <t>-812839514</t>
  </si>
  <si>
    <t>938902122</t>
  </si>
  <si>
    <t>Čištění ploch betonových konstrukcí tlakovou vodou</t>
  </si>
  <si>
    <t>745587997</t>
  </si>
  <si>
    <t>https://podminky.urs.cz/item/CS_URS_2021_02/938902122</t>
  </si>
  <si>
    <t xml:space="preserve">stávající ČOV - nádrže </t>
  </si>
  <si>
    <t>stěny</t>
  </si>
  <si>
    <t>(4,2+7,6)*2*4,3*2</t>
  </si>
  <si>
    <t>(3,4+6,6)*2*4,5</t>
  </si>
  <si>
    <t>(3,7+6,6)*2*4,5</t>
  </si>
  <si>
    <t>(1,0+6,6)*2*4,5</t>
  </si>
  <si>
    <t>dno</t>
  </si>
  <si>
    <t>4,2*7,6*2</t>
  </si>
  <si>
    <t>3,4*6,6</t>
  </si>
  <si>
    <t>3,7*6,6</t>
  </si>
  <si>
    <t>1,0*6,6</t>
  </si>
  <si>
    <t>938999101</t>
  </si>
  <si>
    <t>Čerpání fekálií ze stávajících nádrží, vč, odvozu a poplatku za likvidaci</t>
  </si>
  <si>
    <t>103113231</t>
  </si>
  <si>
    <t>stávající ČOV - nádrže</t>
  </si>
  <si>
    <t>4,2*7,6*4,3*2</t>
  </si>
  <si>
    <t>3,4*6,6*4,5</t>
  </si>
  <si>
    <t>3,7*6,6*4,5</t>
  </si>
  <si>
    <t>1,0*6,6*4,5</t>
  </si>
  <si>
    <t>941111121</t>
  </si>
  <si>
    <t>Montáž lešení řadového trubkového lehkého s podlahami zatížení do 200 kg/m2 š přes 0,9 do 1,2 m v do 10 m</t>
  </si>
  <si>
    <t>2045030026</t>
  </si>
  <si>
    <t>https://podminky.urs.cz/item/CS_URS_2021_02/941111121</t>
  </si>
  <si>
    <t>941111221</t>
  </si>
  <si>
    <t>Příplatek k lešení řadovému trubkovému lehkému s podlahami š 1,2 m v 10 m za první a ZKD den použití</t>
  </si>
  <si>
    <t>-242574370</t>
  </si>
  <si>
    <t>https://podminky.urs.cz/item/CS_URS_2021_02/941111221</t>
  </si>
  <si>
    <t>300*30 'Přepočtené koeficientem množství</t>
  </si>
  <si>
    <t>941111821</t>
  </si>
  <si>
    <t>Demontáž lešení řadového trubkového lehkého s podlahami zatížení do 200 kg/m2 š přes 0,9 do 1,2 m v do 10 m</t>
  </si>
  <si>
    <t>1384509295</t>
  </si>
  <si>
    <t>https://podminky.urs.cz/item/CS_URS_2021_02/941111821</t>
  </si>
  <si>
    <t>944511111</t>
  </si>
  <si>
    <t>Montáž ochranné sítě z textilie z umělých vláken</t>
  </si>
  <si>
    <t>-797080515</t>
  </si>
  <si>
    <t>https://podminky.urs.cz/item/CS_URS_2021_02/944511111</t>
  </si>
  <si>
    <t>944511211</t>
  </si>
  <si>
    <t>Příplatek k ochranné síti za první a ZKD den použití</t>
  </si>
  <si>
    <t>-217264978</t>
  </si>
  <si>
    <t>https://podminky.urs.cz/item/CS_URS_2021_02/944511211</t>
  </si>
  <si>
    <t>944511811</t>
  </si>
  <si>
    <t>Demontáž ochranné sítě z textilie z umělých vláken</t>
  </si>
  <si>
    <t>-1699810853</t>
  </si>
  <si>
    <t>https://podminky.urs.cz/item/CS_URS_2021_02/944511811</t>
  </si>
  <si>
    <t>949101111</t>
  </si>
  <si>
    <t>Lešení pomocné pro objekty pozemních staveb s lešeňovou podlahou v do 1,9 m zatížení do 150 kg/m2</t>
  </si>
  <si>
    <t>-1396793720</t>
  </si>
  <si>
    <t>https://podminky.urs.cz/item/CS_URS_2021_02/949101111</t>
  </si>
  <si>
    <t>půdorysná plocha objektů</t>
  </si>
  <si>
    <t>"stávající ČOV" 35,18+5,13+2,88+1,28+9,72+24,42+22,44+6,6+31,92+31,92</t>
  </si>
  <si>
    <t>"rozšíření" 17,64*2+40,89</t>
  </si>
  <si>
    <t>952901221</t>
  </si>
  <si>
    <t>Vyčištění budov průmyslových objektů při jakékoliv výšce podlaží</t>
  </si>
  <si>
    <t>1950117540</t>
  </si>
  <si>
    <t>https://podminky.urs.cz/item/CS_URS_2021_02/952901221</t>
  </si>
  <si>
    <t>953171022</t>
  </si>
  <si>
    <t>Osazování poklopů litinových nebo ocelových hm přes 50 do 100 kg - nádrže</t>
  </si>
  <si>
    <t>-2052765238</t>
  </si>
  <si>
    <t>https://podminky.urs.cz/item/CS_URS_2021_02/953171022</t>
  </si>
  <si>
    <t>"poklopy KN" 2+2</t>
  </si>
  <si>
    <t>"Z1" 1</t>
  </si>
  <si>
    <t>63126067R</t>
  </si>
  <si>
    <t xml:space="preserve">poklop kompozitní zátěžový hranatý včetně rámů a příslušenství 800/800mm </t>
  </si>
  <si>
    <t>1202802299</t>
  </si>
  <si>
    <t>63126068R</t>
  </si>
  <si>
    <t xml:space="preserve">poklop kompozitní zátěžový hranatý včetně rámů a příslušenství 900/600 </t>
  </si>
  <si>
    <t>1647074591</t>
  </si>
  <si>
    <t>968072455</t>
  </si>
  <si>
    <t>Vybourání kovových dveřních zárubní pl do 2 m2</t>
  </si>
  <si>
    <t>-539943095</t>
  </si>
  <si>
    <t>https://podminky.urs.cz/item/CS_URS_2021_02/968072455</t>
  </si>
  <si>
    <t>0,9*2,1*3</t>
  </si>
  <si>
    <t>972054491</t>
  </si>
  <si>
    <t>Vybourání otvorů v ŽB stropech nebo klenbách pl do 1 m2 tl přes 80 mm</t>
  </si>
  <si>
    <t>-1789848325</t>
  </si>
  <si>
    <t>https://podminky.urs.cz/item/CS_URS_2021_02/972054491</t>
  </si>
  <si>
    <t>0,9*0,6*0,25</t>
  </si>
  <si>
    <t>977151111</t>
  </si>
  <si>
    <t>Jádrové vrty diamantovými korunkami do stavebních materiálů D do 35 mm</t>
  </si>
  <si>
    <t>242283935</t>
  </si>
  <si>
    <t>https://podminky.urs.cz/item/CS_URS_2021_02/977151111</t>
  </si>
  <si>
    <t>977151127</t>
  </si>
  <si>
    <t>Jádrové vrty diamantovými korunkami do stavebních materiálů D přes 225 do 250 mm</t>
  </si>
  <si>
    <t>1288529144</t>
  </si>
  <si>
    <t>https://podminky.urs.cz/item/CS_URS_2021_02/977151127</t>
  </si>
  <si>
    <t>0,4*5</t>
  </si>
  <si>
    <t>977151131</t>
  </si>
  <si>
    <t>Jádrové vrty diamantovými korunkami do stavebních materiálů D přes 350 do 400 mm</t>
  </si>
  <si>
    <t>-1118478331</t>
  </si>
  <si>
    <t>https://podminky.urs.cz/item/CS_URS_2021_02/977151131</t>
  </si>
  <si>
    <t>978011161</t>
  </si>
  <si>
    <t>Otlučení (osekání) vnitřní vápenné nebo vápenocementové omítky stropů v rozsahu přes 30 do 50 %</t>
  </si>
  <si>
    <t>-1085042536</t>
  </si>
  <si>
    <t>https://podminky.urs.cz/item/CS_URS_2021_02/978011161</t>
  </si>
  <si>
    <t>978013161</t>
  </si>
  <si>
    <t>Otlučení (osekání) vnitřní vápenné nebo vápenocementové omítky stěn v rozsahu přes 30 do 50 %</t>
  </si>
  <si>
    <t>-578998073</t>
  </si>
  <si>
    <t>https://podminky.urs.cz/item/CS_URS_2021_02/978013161</t>
  </si>
  <si>
    <t>978015361</t>
  </si>
  <si>
    <t>Otlučení (osekání) vnější vápenné nebo vápenocementové omítky stupně členitosti 1 a 2 v rozsahu přes 40 do 50 %</t>
  </si>
  <si>
    <t>646274638</t>
  </si>
  <si>
    <t>https://podminky.urs.cz/item/CS_URS_2021_02/978015361</t>
  </si>
  <si>
    <t>-1563871041</t>
  </si>
  <si>
    <t>-1083017189</t>
  </si>
  <si>
    <t>985121122</t>
  </si>
  <si>
    <t>Tryskání degradovaného betonu stěn a rubu kleneb vodou pod tlakem přes 300 do 1250 barů</t>
  </si>
  <si>
    <t>1216253594</t>
  </si>
  <si>
    <t>https://podminky.urs.cz/item/CS_URS_2021_02/985121122</t>
  </si>
  <si>
    <t>985131111</t>
  </si>
  <si>
    <t>Očištění ploch stěn, rubu kleneb a podlah tlakovou vodou</t>
  </si>
  <si>
    <t>73634159</t>
  </si>
  <si>
    <t>https://podminky.urs.cz/item/CS_URS_2021_02/985131111</t>
  </si>
  <si>
    <t>985311113</t>
  </si>
  <si>
    <t>Reprofilace stěn cementovou sanační maltou tl přes 20 do 30 mm</t>
  </si>
  <si>
    <t>-2135146454</t>
  </si>
  <si>
    <t>https://podminky.urs.cz/item/CS_URS_2021_02/985311113</t>
  </si>
  <si>
    <t>985311313</t>
  </si>
  <si>
    <t>Reprofilace rubu kleneb a podlah cementovou sanační maltou tl přes 20 do 30 mm</t>
  </si>
  <si>
    <t>-2002187756</t>
  </si>
  <si>
    <t>https://podminky.urs.cz/item/CS_URS_2021_02/985311313</t>
  </si>
  <si>
    <t>988000101R</t>
  </si>
  <si>
    <t>Výměna poklopů - demontáž stávajícího poklopu, nový nátěr stávajícího ocelového rámu, dodávka a montáž nového poklopu, materiál kompozit</t>
  </si>
  <si>
    <t>649273393</t>
  </si>
  <si>
    <t>výpis prvků</t>
  </si>
  <si>
    <t>"Z1" 4</t>
  </si>
  <si>
    <t>"Z2" 5</t>
  </si>
  <si>
    <t>988000102R</t>
  </si>
  <si>
    <t>Těsnění nových prostupů dle požadavků od technologie a zaslepení již nevyužívaných (kompletní provedení dle PD)</t>
  </si>
  <si>
    <t>1096089484</t>
  </si>
  <si>
    <t>988000103R</t>
  </si>
  <si>
    <t>Postupná demontáž stávajícího nevyužitelného technologického vybavení včetně odvozu a likvidace odpadu</t>
  </si>
  <si>
    <t>1616748772</t>
  </si>
  <si>
    <t>988000104R</t>
  </si>
  <si>
    <t>Dodávka a montáž montovaného nerezového přístřešku nad kontejner včetně polykarbonátové střechy (kompletní provedení dle PD)</t>
  </si>
  <si>
    <t>-1530258450</t>
  </si>
  <si>
    <t>-486203136</t>
  </si>
  <si>
    <t>1877101245</t>
  </si>
  <si>
    <t>1810273291</t>
  </si>
  <si>
    <t>998142251</t>
  </si>
  <si>
    <t>Přesun hmot pro nádrže, jímky, zásobníky a jámy betonové monolitické v do 25 m</t>
  </si>
  <si>
    <t>444984772</t>
  </si>
  <si>
    <t>https://podminky.urs.cz/item/CS_URS_2021_02/998142251</t>
  </si>
  <si>
    <t>751000101</t>
  </si>
  <si>
    <t>Dodávka a montáž nástěnného ventilátoru, průměr 300mm, 1500m3/hod, 350W, 230V - ozn. V1 (kompletní provedení dle PD)</t>
  </si>
  <si>
    <t>1708979882</t>
  </si>
  <si>
    <t>"V1" 1</t>
  </si>
  <si>
    <t>751000102</t>
  </si>
  <si>
    <t>Dodávka a montáž vnitřní větrací mřížky, 300x300mm kotveno šrouby do stěny - ozn. V2 (kompletní provedení dle PD)</t>
  </si>
  <si>
    <t>-33078861</t>
  </si>
  <si>
    <t>"V2" 1</t>
  </si>
  <si>
    <t>751000103</t>
  </si>
  <si>
    <t>Dodávka a montáž venkovní lamelová větrací mřížka, 500x500mm kotveno šrouby do stěny - ozn. V3 (kompletní provedení dle PD)</t>
  </si>
  <si>
    <t>-152168795</t>
  </si>
  <si>
    <t>"V3" 1</t>
  </si>
  <si>
    <t>751000104</t>
  </si>
  <si>
    <t>Dodávka a montáž vestavěné protihlukové žaluzie, 500x500, hloubka 400mm, zvuková neprůzvučnost 10,3dB - ozn. V4 (kompletní provedení dle PD)</t>
  </si>
  <si>
    <t>-410733487</t>
  </si>
  <si>
    <t>"V4" 1</t>
  </si>
  <si>
    <t>751111812</t>
  </si>
  <si>
    <t>Demontáž ventilátoru kruhové potrubí D přes 200 do 400 mm</t>
  </si>
  <si>
    <t>31061600</t>
  </si>
  <si>
    <t>https://podminky.urs.cz/item/CS_URS_2021_02/751111812</t>
  </si>
  <si>
    <t>751344813</t>
  </si>
  <si>
    <t>Demontáž tlumiče hluku z kruhového potrubí D přes 200 do 300 mm</t>
  </si>
  <si>
    <t>935032670</t>
  </si>
  <si>
    <t>https://podminky.urs.cz/item/CS_URS_2021_02/751344813</t>
  </si>
  <si>
    <t>751398822</t>
  </si>
  <si>
    <t>Demontáž větrací mřížky stěnové průřezu přes 0,040 do 0,100 m2</t>
  </si>
  <si>
    <t>675212021</t>
  </si>
  <si>
    <t>https://podminky.urs.cz/item/CS_URS_2021_02/751398822</t>
  </si>
  <si>
    <t>998751201</t>
  </si>
  <si>
    <t>Přesun hmot procentní pro vzduchotechniku v objektech výšky do 12 m</t>
  </si>
  <si>
    <t>1721416854</t>
  </si>
  <si>
    <t>https://podminky.urs.cz/item/CS_URS_2021_02/998751201</t>
  </si>
  <si>
    <t>766</t>
  </si>
  <si>
    <t>Konstrukce truhlářské</t>
  </si>
  <si>
    <t>766660411</t>
  </si>
  <si>
    <t>Montáž vchodových dveří jednokřídlových bez nadsvětlíku do zdiva</t>
  </si>
  <si>
    <t>2004408132</t>
  </si>
  <si>
    <t>https://podminky.urs.cz/item/CS_URS_2021_02/766660411</t>
  </si>
  <si>
    <t>výměna dveří - výpis prvků</t>
  </si>
  <si>
    <t>"D1" 3</t>
  </si>
  <si>
    <t>61140500</t>
  </si>
  <si>
    <t xml:space="preserve">dveře jednokřídlé plastové bílé plné max rozměru otvoru 2,42m2 </t>
  </si>
  <si>
    <t>-1178804459</t>
  </si>
  <si>
    <t>Poznámka k položce:_x000d_
kompletní provedení dle PD - kování, rám, povrchová úprava atd</t>
  </si>
  <si>
    <t>0,8*2,0*3</t>
  </si>
  <si>
    <t>998766102</t>
  </si>
  <si>
    <t>Přesun hmot tonážní pro kce truhlářské v objektech v přes 6 do 12 m</t>
  </si>
  <si>
    <t>-646077632</t>
  </si>
  <si>
    <t>https://podminky.urs.cz/item/CS_URS_2021_02/998766102</t>
  </si>
  <si>
    <t>771</t>
  </si>
  <si>
    <t>Podlahy z dlaždic</t>
  </si>
  <si>
    <t>771573932</t>
  </si>
  <si>
    <t>Oprava podlah z keramických dlaždic pro mechanické zatížení lepených přes 9 do 12 ks/m2</t>
  </si>
  <si>
    <t>-1576578064</t>
  </si>
  <si>
    <t>https://podminky.urs.cz/item/CS_URS_2021_02/771573932</t>
  </si>
  <si>
    <t>100,0</t>
  </si>
  <si>
    <t>59761434</t>
  </si>
  <si>
    <t>dlažba keramická slinutá hladká do interiéru i exteriéru pro vysoké mechanické namáhání přes 9 do 12ks/m2</t>
  </si>
  <si>
    <t>-2046752568</t>
  </si>
  <si>
    <t>100*0,121 'Přepočtené koeficientem množství</t>
  </si>
  <si>
    <t>998771102</t>
  </si>
  <si>
    <t>Přesun hmot tonážní pro podlahy z dlaždic v objektech v přes 6 do 12 m</t>
  </si>
  <si>
    <t>628344799</t>
  </si>
  <si>
    <t>https://podminky.urs.cz/item/CS_URS_2021_02/998771102</t>
  </si>
  <si>
    <t>781</t>
  </si>
  <si>
    <t>Dokončovací práce - obklady</t>
  </si>
  <si>
    <t>781473920</t>
  </si>
  <si>
    <t>Oprava obkladu z obkladaček keramických přes 9 do 12 ks/m2 lepených</t>
  </si>
  <si>
    <t>2001697391</t>
  </si>
  <si>
    <t>https://podminky.urs.cz/item/CS_URS_2021_02/781473920</t>
  </si>
  <si>
    <t>59761026</t>
  </si>
  <si>
    <t>obklad keramický hladký do 12ks/m2</t>
  </si>
  <si>
    <t>-873481533</t>
  </si>
  <si>
    <t>100*0,12222 'Přepočtené koeficientem množství</t>
  </si>
  <si>
    <t>998781102</t>
  </si>
  <si>
    <t>Přesun hmot tonážní pro obklady keramické v objektech v přes 6 do 12 m</t>
  </si>
  <si>
    <t>-2055515497</t>
  </si>
  <si>
    <t>https://podminky.urs.cz/item/CS_URS_2021_02/998781102</t>
  </si>
  <si>
    <t>783</t>
  </si>
  <si>
    <t>Dokončovací práce - nátěry</t>
  </si>
  <si>
    <t>783200101</t>
  </si>
  <si>
    <t>Ochranné nátěry tesařských konstrukcí střechy včetně přípravy podkladu - rozsah dle mykologického průzkumu</t>
  </si>
  <si>
    <t>-1955631456</t>
  </si>
  <si>
    <t>783801401</t>
  </si>
  <si>
    <t>Ometení omítek před provedením nátěru</t>
  </si>
  <si>
    <t>514091801</t>
  </si>
  <si>
    <t>https://podminky.urs.cz/item/CS_URS_2021_02/783801401</t>
  </si>
  <si>
    <t>povrch nádrží - nové</t>
  </si>
  <si>
    <t>"KN" 4,7*8,7*2+8,7*4,55*2+4,7*4,55*2</t>
  </si>
  <si>
    <t>"DN" 4,2*3*2*1,2+0,6*0,6*2+0,6*3,9*4*2+1,8*3,9*4*2+4,2*0,3</t>
  </si>
  <si>
    <t>78382310R</t>
  </si>
  <si>
    <t>Penetrační nátěr na bázi vnitřní krystalizace, odolný agresivní vodě</t>
  </si>
  <si>
    <t>-876272036</t>
  </si>
  <si>
    <t>783823131</t>
  </si>
  <si>
    <t>Penetrační akrylátový nátěr hladkých, tenkovrstvých zrnitých nebo štukových omítek</t>
  </si>
  <si>
    <t>495684600</t>
  </si>
  <si>
    <t>https://podminky.urs.cz/item/CS_URS_2021_02/783823131</t>
  </si>
  <si>
    <t>783827121</t>
  </si>
  <si>
    <t>Krycí jednonásobný akrylátový nátěr omítek stupně členitosti 1 a 2</t>
  </si>
  <si>
    <t>1603477587</t>
  </si>
  <si>
    <t>https://podminky.urs.cz/item/CS_URS_2021_02/783827121</t>
  </si>
  <si>
    <t>78382740R</t>
  </si>
  <si>
    <t>Krycí dvojnásobný ochranný nátěr na bázi vnitřní krystalizace, odolný agresovní vodě hladkých betonových povrchů</t>
  </si>
  <si>
    <t>-1311044532</t>
  </si>
  <si>
    <t>784121001</t>
  </si>
  <si>
    <t>Oškrabání malby v mísnostech v do 3,80 m</t>
  </si>
  <si>
    <t>1329369861</t>
  </si>
  <si>
    <t>https://podminky.urs.cz/item/CS_URS_2021_02/784121001</t>
  </si>
  <si>
    <t>171,49+300,0</t>
  </si>
  <si>
    <t>784171121</t>
  </si>
  <si>
    <t>Zakrytí vnitřních ploch konstrukcí nebo prvků v místnostech v do 3,80 m</t>
  </si>
  <si>
    <t>1937253176</t>
  </si>
  <si>
    <t>https://podminky.urs.cz/item/CS_URS_2021_02/784171121</t>
  </si>
  <si>
    <t>58124844</t>
  </si>
  <si>
    <t>fólie pro malířské potřeby zakrývací tl 25µ 4x5m</t>
  </si>
  <si>
    <t>-750006495</t>
  </si>
  <si>
    <t>250*1,05 'Přepočtené koeficientem množství</t>
  </si>
  <si>
    <t>784181101</t>
  </si>
  <si>
    <t>Základní akrylátová jednonásobná bezbarvá penetrace podkladu v místnostech v do 3,80 m</t>
  </si>
  <si>
    <t>850060623</t>
  </si>
  <si>
    <t>https://podminky.urs.cz/item/CS_URS_2021_02/784181101</t>
  </si>
  <si>
    <t>784211101</t>
  </si>
  <si>
    <t>Dvojnásobné bílé malby ze směsí za mokra výborně oděruvzdorných v místnostech v do 3,80 m</t>
  </si>
  <si>
    <t>-1929414735</t>
  </si>
  <si>
    <t>https://podminky.urs.cz/item/CS_URS_2021_02/784211101</t>
  </si>
  <si>
    <t>D1</t>
  </si>
  <si>
    <t>DEMONTÁŽE</t>
  </si>
  <si>
    <t>-1615261562</t>
  </si>
  <si>
    <t>210200120R</t>
  </si>
  <si>
    <t>LED reflektorové svítidlo</t>
  </si>
  <si>
    <t>-83896935</t>
  </si>
  <si>
    <t>D2</t>
  </si>
  <si>
    <t>MONTÁŽE</t>
  </si>
  <si>
    <t>1138239207</t>
  </si>
  <si>
    <t>1159023028</t>
  </si>
  <si>
    <t>1039784325</t>
  </si>
  <si>
    <t>565686622</t>
  </si>
  <si>
    <t>210110001.1</t>
  </si>
  <si>
    <t>1290259272</t>
  </si>
  <si>
    <t>210110019</t>
  </si>
  <si>
    <t>pohybové čidlo venkovní</t>
  </si>
  <si>
    <t>625403553</t>
  </si>
  <si>
    <t>210200120R.1</t>
  </si>
  <si>
    <t>1812971996</t>
  </si>
  <si>
    <t>210220001R</t>
  </si>
  <si>
    <t>-163829348</t>
  </si>
  <si>
    <t>131</t>
  </si>
  <si>
    <t>210220002R</t>
  </si>
  <si>
    <t>napojení na stávající uzemnění ČOV</t>
  </si>
  <si>
    <t>74410151</t>
  </si>
  <si>
    <t>132</t>
  </si>
  <si>
    <t>210220020</t>
  </si>
  <si>
    <t>uzem. v zemi FeZn do 120 mm2 - základový zemnič</t>
  </si>
  <si>
    <t>121022925</t>
  </si>
  <si>
    <t>133</t>
  </si>
  <si>
    <t>1890788853</t>
  </si>
  <si>
    <t>134</t>
  </si>
  <si>
    <t>29659565</t>
  </si>
  <si>
    <t>135</t>
  </si>
  <si>
    <t>1585690414</t>
  </si>
  <si>
    <t>136</t>
  </si>
  <si>
    <t>788507513</t>
  </si>
  <si>
    <t>137</t>
  </si>
  <si>
    <t>-1284427674</t>
  </si>
  <si>
    <t>138</t>
  </si>
  <si>
    <t>1819829548</t>
  </si>
  <si>
    <t>139</t>
  </si>
  <si>
    <t>210800622</t>
  </si>
  <si>
    <t>CYA 1mm2 (H05V-K) (VU)</t>
  </si>
  <si>
    <t>-1217042977</t>
  </si>
  <si>
    <t>140</t>
  </si>
  <si>
    <t>-631056602</t>
  </si>
  <si>
    <t>141</t>
  </si>
  <si>
    <t>210810015</t>
  </si>
  <si>
    <t>CYKY 5x1.5 mm2 (VU)</t>
  </si>
  <si>
    <t>-789230394</t>
  </si>
  <si>
    <t>142</t>
  </si>
  <si>
    <t>montáž - zapojení vodárny - dodávka ZTI</t>
  </si>
  <si>
    <t>-2021130056</t>
  </si>
  <si>
    <t>143</t>
  </si>
  <si>
    <t>montáž - zapojení ventilátoru - dodávka VZT</t>
  </si>
  <si>
    <t>1966740024</t>
  </si>
  <si>
    <t>144</t>
  </si>
  <si>
    <t>210999003R</t>
  </si>
  <si>
    <t>-319023838</t>
  </si>
  <si>
    <t>145</t>
  </si>
  <si>
    <t>210999007R</t>
  </si>
  <si>
    <t>montáž - zapojení ponorné elektrody</t>
  </si>
  <si>
    <t>-1754080388</t>
  </si>
  <si>
    <t>146</t>
  </si>
  <si>
    <t>210999010R</t>
  </si>
  <si>
    <t>montáž EZS - komplet, včetně kabeláže a projektové dokumentace</t>
  </si>
  <si>
    <t>-651245372</t>
  </si>
  <si>
    <t>147</t>
  </si>
  <si>
    <t>210999100R</t>
  </si>
  <si>
    <t>protipožární prostupy a těsnění dle platné požární zprávy - komplet</t>
  </si>
  <si>
    <t>1550205393</t>
  </si>
  <si>
    <t>148</t>
  </si>
  <si>
    <t>210999200R</t>
  </si>
  <si>
    <t>napojení na stávající rozvod osvětlení</t>
  </si>
  <si>
    <t>-1970893315</t>
  </si>
  <si>
    <t>149</t>
  </si>
  <si>
    <t>210999300R</t>
  </si>
  <si>
    <t>přeložka stávajících kabelů stavební elektroinstalace do nového rozvaděče RMS</t>
  </si>
  <si>
    <t>1215338043</t>
  </si>
  <si>
    <t>150</t>
  </si>
  <si>
    <t>983276591</t>
  </si>
  <si>
    <t>151</t>
  </si>
  <si>
    <t>1788586878</t>
  </si>
  <si>
    <t>152</t>
  </si>
  <si>
    <t>-73192339</t>
  </si>
  <si>
    <t>153</t>
  </si>
  <si>
    <t>-1557050792</t>
  </si>
  <si>
    <t>154</t>
  </si>
  <si>
    <t>906633868</t>
  </si>
  <si>
    <t>155</t>
  </si>
  <si>
    <t>1654319929</t>
  </si>
  <si>
    <t>156</t>
  </si>
  <si>
    <t>750</t>
  </si>
  <si>
    <t>pohybový spínač venkovní, nástěnný</t>
  </si>
  <si>
    <t>-1151756608</t>
  </si>
  <si>
    <t>157</t>
  </si>
  <si>
    <t>-1249362272</t>
  </si>
  <si>
    <t>158</t>
  </si>
  <si>
    <t>-1155783024</t>
  </si>
  <si>
    <t>159</t>
  </si>
  <si>
    <t>-381230445</t>
  </si>
  <si>
    <t>160</t>
  </si>
  <si>
    <t>-2090037205</t>
  </si>
  <si>
    <t>161</t>
  </si>
  <si>
    <t>763662513</t>
  </si>
  <si>
    <t>162</t>
  </si>
  <si>
    <t>-186539376</t>
  </si>
  <si>
    <t>163</t>
  </si>
  <si>
    <t>-1567626965</t>
  </si>
  <si>
    <t>164</t>
  </si>
  <si>
    <t>2841</t>
  </si>
  <si>
    <t>CYA 1mm2 (H05V-K)</t>
  </si>
  <si>
    <t>-126531950</t>
  </si>
  <si>
    <t>165</t>
  </si>
  <si>
    <t>-104470067</t>
  </si>
  <si>
    <t>166</t>
  </si>
  <si>
    <t>2130434779</t>
  </si>
  <si>
    <t>167</t>
  </si>
  <si>
    <t>2960</t>
  </si>
  <si>
    <t>CYKY-J 5x1.5mm2</t>
  </si>
  <si>
    <t>-1069737723</t>
  </si>
  <si>
    <t>168</t>
  </si>
  <si>
    <t>A - venkovní LED reflektor 50W, IP54</t>
  </si>
  <si>
    <t>2030027451</t>
  </si>
  <si>
    <t>169</t>
  </si>
  <si>
    <t>90003</t>
  </si>
  <si>
    <t>563141986</t>
  </si>
  <si>
    <t>170</t>
  </si>
  <si>
    <t>90007</t>
  </si>
  <si>
    <t>ponorná elektroda</t>
  </si>
  <si>
    <t>-1947279440</t>
  </si>
  <si>
    <t>171</t>
  </si>
  <si>
    <t>90010</t>
  </si>
  <si>
    <t>dodávka EZS vč.kabeláže - minimální požadavky : ústředna 16 smyček, napájecí zdroj 230V, záložní aku.12V, klávesnice, 2x mag.sp.dveřní, 6x mag.sp.okenní, 1x PIR, 5x PIR pro náročné prostředí, venkovní zálohovaná siréna, vstupní zpožděná smyčka Zařízení mu</t>
  </si>
  <si>
    <t>-1076817163</t>
  </si>
  <si>
    <t>172</t>
  </si>
  <si>
    <t>-360197572</t>
  </si>
  <si>
    <t>173</t>
  </si>
  <si>
    <t>1845743002</t>
  </si>
  <si>
    <t>174</t>
  </si>
  <si>
    <t>1825698838</t>
  </si>
  <si>
    <t>175</t>
  </si>
  <si>
    <t>-117753985</t>
  </si>
  <si>
    <t>176</t>
  </si>
  <si>
    <t>-506393131</t>
  </si>
  <si>
    <t>177</t>
  </si>
  <si>
    <t>Výchozí revize uzemnění</t>
  </si>
  <si>
    <t>1963654715</t>
  </si>
  <si>
    <t>178</t>
  </si>
  <si>
    <t>-1354979918</t>
  </si>
  <si>
    <t>179</t>
  </si>
  <si>
    <t>1750156612</t>
  </si>
  <si>
    <t>180</t>
  </si>
  <si>
    <t>1720493910</t>
  </si>
  <si>
    <t>181</t>
  </si>
  <si>
    <t>-808703808</t>
  </si>
  <si>
    <t>182</t>
  </si>
  <si>
    <t>-1269112094</t>
  </si>
  <si>
    <t>183</t>
  </si>
  <si>
    <t>-918300461</t>
  </si>
  <si>
    <t>184</t>
  </si>
  <si>
    <t>-138191254</t>
  </si>
  <si>
    <t>185</t>
  </si>
  <si>
    <t>-883642937</t>
  </si>
  <si>
    <t>186</t>
  </si>
  <si>
    <t>-791362180</t>
  </si>
  <si>
    <t>187</t>
  </si>
  <si>
    <t>1468933947</t>
  </si>
  <si>
    <t>188</t>
  </si>
  <si>
    <t>-371147459</t>
  </si>
  <si>
    <t>189</t>
  </si>
  <si>
    <t>2108281607</t>
  </si>
  <si>
    <t>190</t>
  </si>
  <si>
    <t>1832740180</t>
  </si>
  <si>
    <t>191</t>
  </si>
  <si>
    <t>609243215</t>
  </si>
  <si>
    <t>192</t>
  </si>
  <si>
    <t>-336545543</t>
  </si>
  <si>
    <t>116,475</t>
  </si>
  <si>
    <t>3,494</t>
  </si>
  <si>
    <t>19,801</t>
  </si>
  <si>
    <t>12,23</t>
  </si>
  <si>
    <t>69,303</t>
  </si>
  <si>
    <t>0,874</t>
  </si>
  <si>
    <t>4,95</t>
  </si>
  <si>
    <t>71,415</t>
  </si>
  <si>
    <t>2,142</t>
  </si>
  <si>
    <t>SO 04.3 - Propojovací potrubí</t>
  </si>
  <si>
    <t>12,141</t>
  </si>
  <si>
    <t>7,499</t>
  </si>
  <si>
    <t>42,492</t>
  </si>
  <si>
    <t>0,536</t>
  </si>
  <si>
    <t>3,035</t>
  </si>
  <si>
    <t>7,89</t>
  </si>
  <si>
    <t>29,222</t>
  </si>
  <si>
    <t>11,689</t>
  </si>
  <si>
    <t>266,2</t>
  </si>
  <si>
    <t>7,569</t>
  </si>
  <si>
    <t>140,919</t>
  </si>
  <si>
    <t>9,395</t>
  </si>
  <si>
    <t>0,085</t>
  </si>
  <si>
    <t>150,043</t>
  </si>
  <si>
    <t>-1227579363</t>
  </si>
  <si>
    <t>"Výstavba nového odtoku vyčištěné vody" 20,000</t>
  </si>
  <si>
    <t>-752774108</t>
  </si>
  <si>
    <t>"Výstavba nového odtoku vyčištěné vody" 10,000*24,000</t>
  </si>
  <si>
    <t>146494343</t>
  </si>
  <si>
    <t>"Výstavba nového odtoku vyčištěné vody" 10,000</t>
  </si>
  <si>
    <t>-667274267</t>
  </si>
  <si>
    <t>"Předpoklad" 25</t>
  </si>
  <si>
    <t>-233433673</t>
  </si>
  <si>
    <t>819492384</t>
  </si>
  <si>
    <t>-133962441</t>
  </si>
  <si>
    <t>332961283</t>
  </si>
  <si>
    <t>1443808220</t>
  </si>
  <si>
    <t>-2033886811</t>
  </si>
  <si>
    <t>-1191617669</t>
  </si>
  <si>
    <t>849778721</t>
  </si>
  <si>
    <t>133254101</t>
  </si>
  <si>
    <t>Hloubení šachet zapažených v hornině třídy těžitelnosti I skupiny 3 objem do 20 m3</t>
  </si>
  <si>
    <t>-1360605738</t>
  </si>
  <si>
    <t>https://podminky.urs.cz/item/CS_URS_2021_02/133254101</t>
  </si>
  <si>
    <t>781812033</t>
  </si>
  <si>
    <t>133354102</t>
  </si>
  <si>
    <t>Hloubení šachet zapažených v hornině třídy těžitelnosti II skupiny 4 objem do 50 m3</t>
  </si>
  <si>
    <t>-391066755</t>
  </si>
  <si>
    <t>https://podminky.urs.cz/item/CS_URS_2021_02/133354102</t>
  </si>
  <si>
    <t>-37773823</t>
  </si>
  <si>
    <t>133454101</t>
  </si>
  <si>
    <t>Hloubení šachet zapažených v hornině třídy těžitelnosti II skupiny 5 objem do 20 m3</t>
  </si>
  <si>
    <t>-1719565541</t>
  </si>
  <si>
    <t>https://podminky.urs.cz/item/CS_URS_2021_02/133454101</t>
  </si>
  <si>
    <t>133554101</t>
  </si>
  <si>
    <t>Hloubení šachet zapažených v hornině třídy těžitelnosti III skupiny 6 objem do 20 m3</t>
  </si>
  <si>
    <t>-1922624667</t>
  </si>
  <si>
    <t>https://podminky.urs.cz/item/CS_URS_2021_02/133554101</t>
  </si>
  <si>
    <t>-1379646273</t>
  </si>
  <si>
    <t>-1215851000</t>
  </si>
  <si>
    <t>-94957511</t>
  </si>
  <si>
    <t>Přeložka výtlaku z čerpací stanice do objektu ČOV - rušení je součástí SO 04.2</t>
  </si>
  <si>
    <t>22,000*1,000*1,30</t>
  </si>
  <si>
    <t>Výstavba nového odtoku vyčištěné vody</t>
  </si>
  <si>
    <t>11,000*1,300*4,50</t>
  </si>
  <si>
    <t>"Trativod" 11,000*0,30*0,30</t>
  </si>
  <si>
    <t>"Rozšíření šachet" (2,300-1,300)*2,300*4,50*3</t>
  </si>
  <si>
    <t>Výstavba nátokového potrubí z nitrifikačních nádrží do nových dosazovacích nádrží - zemní práce nebudou, pokládka potrubí při zásypu objektu ČOV</t>
  </si>
  <si>
    <t>Výstava nového vodovodního potrubí</t>
  </si>
  <si>
    <t>47,000*0,80*1,50</t>
  </si>
  <si>
    <t>Výstavba potrubí sání kalu</t>
  </si>
  <si>
    <t>2,000*1,00*1,30</t>
  </si>
  <si>
    <t>Výstavba potrubí odtoku fugátu</t>
  </si>
  <si>
    <t>3,000*1,00*1,30</t>
  </si>
  <si>
    <t>-Hloubení_šachet</t>
  </si>
  <si>
    <t>Výstavba nového odtoku vyčištěné vody - šachta Š1, Š2, Š3</t>
  </si>
  <si>
    <t>2,300*2,300*4,50*3</t>
  </si>
  <si>
    <t>"Hloubení šachet třída těžitelnosti 6 - 20%, ručně 15%" Hloubení_šachet*0,05*0,15</t>
  </si>
  <si>
    <t>148752478R</t>
  </si>
  <si>
    <t>Kompletní zemní práce pro uložení technologického potrubí mezi stávajícím a novým objektem bioradaru</t>
  </si>
  <si>
    <t>-399258792</t>
  </si>
  <si>
    <t>Poznámka k položce:_x000d_
Výkop, příprava podkladu, obsyp potrubí a zásyp rýhy pro uložení technologického potrubí mezi stávajícím a novým objektem bioreaktoru. Jdná se o 3x kalové potrubí DN80 a potrubí tlakového vzduchu DN 50, která jsou kompletně dodávkou technologie. Potrubí budou oložena v pažené rýze na pískovém obsypu tl. 010,m a obsypána 300mm nad vrchol pískem.</t>
  </si>
  <si>
    <t>-383719507</t>
  </si>
  <si>
    <t>"Přeložka výtlaku z čerpací stanice do objektu ČOV" 22,000*1,30*2</t>
  </si>
  <si>
    <t>"Výstavba nového odtoku vyčištěné vody" 11,000*2,50*2</t>
  </si>
  <si>
    <t>"Výstava nového vodovodního potrubí" 47,000*1,50*2</t>
  </si>
  <si>
    <t>"Výstavba potrubí sání kalu" 2,000*1,30*2</t>
  </si>
  <si>
    <t>"Výstavba potrubí odtoku fugátu" 3,000*1,30*2</t>
  </si>
  <si>
    <t>590101415</t>
  </si>
  <si>
    <t>11,000*4,50*2</t>
  </si>
  <si>
    <t>-485415111</t>
  </si>
  <si>
    <t>-717316407</t>
  </si>
  <si>
    <t>1682390231</t>
  </si>
  <si>
    <t>-1975809783</t>
  </si>
  <si>
    <t>170101022</t>
  </si>
  <si>
    <t>1368710069</t>
  </si>
  <si>
    <t>887945698</t>
  </si>
  <si>
    <t>-556475458</t>
  </si>
  <si>
    <t>1699009806</t>
  </si>
  <si>
    <t>-685925654</t>
  </si>
  <si>
    <t>-284639911</t>
  </si>
  <si>
    <t>-1325590186</t>
  </si>
  <si>
    <t>623170159</t>
  </si>
  <si>
    <t>1882959080</t>
  </si>
  <si>
    <t>1320324260</t>
  </si>
  <si>
    <t>752140300</t>
  </si>
  <si>
    <t>"Odpočet potrubí DN 80 - přeložka výtlaku" -3,14*0,045*0,045*22,000</t>
  </si>
  <si>
    <t>"Odpočet potrubí DN 250 - odtok vyčištěné vody" -3,14*0,125*0,125*11,000</t>
  </si>
  <si>
    <t>"Odpočet potrubí DN 25 - nové vodovodní potrubí" -3,14*0,0125*0,0125*47,000</t>
  </si>
  <si>
    <t>"Odpočet potrubí DN 80 - výstavba potrubí sání kalu" -3,14*0,045*0,045*2,000</t>
  </si>
  <si>
    <t>"Odpočet potrubí DN 80 - výstavba potrubí odtoku fugátu" -3,14*0,045*0,045*3,000</t>
  </si>
  <si>
    <t>890566486</t>
  </si>
  <si>
    <t>488313685</t>
  </si>
  <si>
    <t>"Výstavba nátokového potrubí z nitrifikačních nádrží do nových dosazovacách nádrží" 2*2,0*1,30*(0,250+0,300)-3,14*0,125*0,125*2*2,0</t>
  </si>
  <si>
    <t>1191839011</t>
  </si>
  <si>
    <t>Přeložka výtlaku z čerpací stanice do objektu ČOV</t>
  </si>
  <si>
    <t>22,000*1,000*(0,090+0,300)-3,14*0,045*0,045*22,000</t>
  </si>
  <si>
    <t>11,000*1,300*(0,250+0,300)-3,14*0,125*0,125*11,000</t>
  </si>
  <si>
    <t>47,000*0,80*(0,025+0,300)-3,14*0,0125*0,125*47,000</t>
  </si>
  <si>
    <t>2,000*1,000*(0,090+0,300)-3,14*0,045*0,045*2,000</t>
  </si>
  <si>
    <t>3,000*1,00*(0,090+0,150)-3,14*0,045*0,045*3,000</t>
  </si>
  <si>
    <t>-1442989383</t>
  </si>
  <si>
    <t>"Výstavba nátokového potrubí z nitrifikačních nádrží do nových dosazovacách nádrží" 2*2,0*1,30*(0,250+0,300)-3,14*0,125*0,125*2*2,0*1,667*1,230</t>
  </si>
  <si>
    <t>188552417R</t>
  </si>
  <si>
    <t>Sonda kopaná pro ověření stávající trasy</t>
  </si>
  <si>
    <t>244308349</t>
  </si>
  <si>
    <t>"Výstavba nového odtoku vyčištěné vody - ověření hloubky šachty Š1" 1,000</t>
  </si>
  <si>
    <t>212752101</t>
  </si>
  <si>
    <t>Trativod z drenážních trubek korugovaných PE-HD SN 4 perforace 360° včetně lože otevřený výkop DN 100 pro liniové stavby</t>
  </si>
  <si>
    <t>623777749</t>
  </si>
  <si>
    <t>https://podminky.urs.cz/item/CS_URS_2021_02/212752101</t>
  </si>
  <si>
    <t>"Výstavba nového odtoku vyčištěné vody" 11,000</t>
  </si>
  <si>
    <t>-1642942186</t>
  </si>
  <si>
    <t>Monitoring stoky po realizaci</t>
  </si>
  <si>
    <t>"Výstavba nátokového potrubí z nitrifikačních nádrží do nových dosazovacách nádrží" 2*2,0</t>
  </si>
  <si>
    <t>-367703146</t>
  </si>
  <si>
    <t>Monitoring stoky při předání investorovi</t>
  </si>
  <si>
    <t>"Vystavba nového odtoku vyčištěné vody" 11,000</t>
  </si>
  <si>
    <t>1584594411</t>
  </si>
  <si>
    <t>"Přeložka výtlaku z čerpací stanice do objektu ČOV" 22,000*1,000*0,100</t>
  </si>
  <si>
    <t>"Výstavba nového odtoku vyčištěné vody" 11,000*1,30*0,10</t>
  </si>
  <si>
    <t>"Výstava nového vodovodního potrubí" 47,000*0,800*0,10</t>
  </si>
  <si>
    <t>"Výstavba potrubí sání kalu" 2,000*1,000*0,10</t>
  </si>
  <si>
    <t>"Výstavba potrubí odtoku fugátu" 3,000*1,000*0,10</t>
  </si>
  <si>
    <t>"Výstavba nátokového potrubí z nitrifikačních nádrží do nových dosazovacách nádrží" 2*2,0*1,30*0,100</t>
  </si>
  <si>
    <t>871161140R</t>
  </si>
  <si>
    <t>Montáž potrubí z PE100 SDR 11 otevřený výkop svařovaných na tupo D 25 x 2,3 mm</t>
  </si>
  <si>
    <t>-521784253</t>
  </si>
  <si>
    <t>"Výstavba nového vodovodního potrubí" 47,000</t>
  </si>
  <si>
    <t>28613169R</t>
  </si>
  <si>
    <t>trubka vodovodní PE100 SDR11 se signalizační vrstvou 25x2,3mm</t>
  </si>
  <si>
    <t>-1127907821</t>
  </si>
  <si>
    <t>Poznámka k položce:_x000d_
Potrubí bude opatřeno tepelnou izolací případně el. ohřevem napojeným na rozvod v kontejneru.</t>
  </si>
  <si>
    <t>47*1,015 'Přepočtené koeficientem množství</t>
  </si>
  <si>
    <t>871251811</t>
  </si>
  <si>
    <t>Bourání stávajícího potrubí z polyetylenu D přes 50 do 90 mm</t>
  </si>
  <si>
    <t>1294900137</t>
  </si>
  <si>
    <t>https://podminky.urs.cz/item/CS_URS_2021_02/871251811</t>
  </si>
  <si>
    <t>"Původní výtlačné potrubí z ČS, které bude přeloženo" 22,000</t>
  </si>
  <si>
    <t>871254301</t>
  </si>
  <si>
    <t>Montáž kanalizačního potrubí z PE SDR17 otevřený výkop sklon do 20 % svařovaných na tupo D 90x5,4 mm</t>
  </si>
  <si>
    <t>-865249069</t>
  </si>
  <si>
    <t>https://podminky.urs.cz/item/CS_URS_2021_02/871254301</t>
  </si>
  <si>
    <t>"Výtlak z čerpací stanice do objektu ČOV" 22,000</t>
  </si>
  <si>
    <t>"Výstavba potrubí sání kalu" 2,000</t>
  </si>
  <si>
    <t>"Výstavba potrubí odtoku fugátu" 3,000+4,000</t>
  </si>
  <si>
    <t>28613415R</t>
  </si>
  <si>
    <t>potrubí kanalizační tlakové PE100 SDR17 návin se signalizační vrstvou 90x5,4mm</t>
  </si>
  <si>
    <t>1002622873</t>
  </si>
  <si>
    <t>31*1,015 'Přepočtené koeficientem množství</t>
  </si>
  <si>
    <t>871365241</t>
  </si>
  <si>
    <t>Kanalizační potrubí z tvrdého PVC vícevrstvé tuhost třídy SN12 DN 250</t>
  </si>
  <si>
    <t>451737613</t>
  </si>
  <si>
    <t>https://podminky.urs.cz/item/CS_URS_2021_02/871365241</t>
  </si>
  <si>
    <t>871365811</t>
  </si>
  <si>
    <t>Bourání stávajícího potrubí z PVC nebo PP DN přes 150 do 250</t>
  </si>
  <si>
    <t>-1289361072</t>
  </si>
  <si>
    <t>https://podminky.urs.cz/item/CS_URS_2021_02/871365811</t>
  </si>
  <si>
    <t>"Odtok vyčištěné vody z původního ČOV - PVC DN 200" 2,000</t>
  </si>
  <si>
    <t>871452774R</t>
  </si>
  <si>
    <t>Napojení vodovodního potrubí na nově instalovanou vodárnu v místnosti strojovny</t>
  </si>
  <si>
    <t>-1165649680</t>
  </si>
  <si>
    <t>871452775R</t>
  </si>
  <si>
    <t>Odbočení na potrubí DN25 - DN3/4 v délce 3,0 pro ostřik dosazovacích nádrží</t>
  </si>
  <si>
    <t>-1932632671</t>
  </si>
  <si>
    <t>Poznámka k položce:_x000d_
Odbočka bude vybavena vypouštěním do vsakovací štěrkové vrstvy - pro odstavení v zimním období.</t>
  </si>
  <si>
    <t>871452776R</t>
  </si>
  <si>
    <t>Napojení vodovodního potrubí na vývod z kontejneru</t>
  </si>
  <si>
    <t>1419832557</t>
  </si>
  <si>
    <t>"Výstavba nového vodovodního potrubí" 1,000</t>
  </si>
  <si>
    <t>871452777R</t>
  </si>
  <si>
    <t>Napojení kanalizačního potrubí na vývod z kontejneru</t>
  </si>
  <si>
    <t>1284687593</t>
  </si>
  <si>
    <t>"Výstavba potrubí sání kalu" 1,000</t>
  </si>
  <si>
    <t>"Výstavba potrubí odtoku fugátu" 1,000</t>
  </si>
  <si>
    <t>871452792R</t>
  </si>
  <si>
    <t>Kotvení kanalizačního potrubí PE do ŽB konstrukce nerezovými objímkami</t>
  </si>
  <si>
    <t>-1282048271</t>
  </si>
  <si>
    <t>"Výstavba potrubí odtoku fugátu - kotvení uvnitř objektu ČS" 4,000</t>
  </si>
  <si>
    <t>892233121R</t>
  </si>
  <si>
    <t>Proplach a dezinfekce vodovodního potrubí DN od 25 do 70</t>
  </si>
  <si>
    <t>1933259787</t>
  </si>
  <si>
    <t>"Výstava nového vodovodního potrubí" 47,000</t>
  </si>
  <si>
    <t>1185628909</t>
  </si>
  <si>
    <t>997320255</t>
  </si>
  <si>
    <t>"Přeložka výtlaku z čerpací stanice do objektu ČOV" 1,000</t>
  </si>
  <si>
    <t>892362121</t>
  </si>
  <si>
    <t>Tlaková zkouška vzduchem potrubí DN 250 těsnícím vakem ucpávkovým</t>
  </si>
  <si>
    <t>-1605186637</t>
  </si>
  <si>
    <t>https://podminky.urs.cz/item/CS_URS_2021_02/892362121</t>
  </si>
  <si>
    <t>"Výstavba nového odtoku vyčištěné vody" 3,000</t>
  </si>
  <si>
    <t>"Výstavba nátokového potrubí z nitrifikačních nádrží do nových dosazovacách nádrží" 2,000</t>
  </si>
  <si>
    <t>-1017057470</t>
  </si>
  <si>
    <t>"Výstava nového vodovodního potrubí" 1,000</t>
  </si>
  <si>
    <t>-1824725081</t>
  </si>
  <si>
    <t>"Výstavba nového odtoku vyčištěné vody" 2,00</t>
  </si>
  <si>
    <t>-1366788796</t>
  </si>
  <si>
    <t>-353415773</t>
  </si>
  <si>
    <t>"Výstavba nového odtoku vyčištěné vody" 1,000</t>
  </si>
  <si>
    <t>787346989</t>
  </si>
  <si>
    <t>-1841250506</t>
  </si>
  <si>
    <t>"Ostatní body" 10,000</t>
  </si>
  <si>
    <t>-819394027</t>
  </si>
  <si>
    <t>738511295</t>
  </si>
  <si>
    <t>"Přeložka výtlaku z čerpací stanice do objektu ČOV" 22,000</t>
  </si>
  <si>
    <t>899722113</t>
  </si>
  <si>
    <t>Krytí potrubí z plastů výstražnou fólií z PVC 34cm</t>
  </si>
  <si>
    <t>-759771380</t>
  </si>
  <si>
    <t>https://podminky.urs.cz/item/CS_URS_2021_02/899722113</t>
  </si>
  <si>
    <t>1137868516</t>
  </si>
  <si>
    <t>899900399R</t>
  </si>
  <si>
    <t>Dodávka a montáž měrné prefabrikované šachty DN1000 výšky od 1,01m do 2,00m</t>
  </si>
  <si>
    <t>1505529532</t>
  </si>
  <si>
    <t>Poznámka k položce:_x000d_
Šachtové dno bez kynety, po osazení měrného žlabu bude dno dobetonováno dle pokynů výrobce žlabů._x000d_
Součástí položky je i dobetonování dna dle pokynů výrobce žlabů.</t>
  </si>
  <si>
    <t>-1079885291</t>
  </si>
  <si>
    <t>"Výstavba nového odtoku vyčištěné vody" 2,000</t>
  </si>
  <si>
    <t>899962554R</t>
  </si>
  <si>
    <t>Dodávka a montáž měrného žlabu dle specifikace PD</t>
  </si>
  <si>
    <t>573033632</t>
  </si>
  <si>
    <t>Poznámka k položce:_x000d_
Například Parshallův žlab P2</t>
  </si>
  <si>
    <t>989556201R</t>
  </si>
  <si>
    <t>Napojení potrubí PE-HD na stávající potrubí</t>
  </si>
  <si>
    <t>-720740686</t>
  </si>
  <si>
    <t>-545841460</t>
  </si>
  <si>
    <t>Poznámka k položce:_x000d_
Napojující okapový svod ze střechy objektu ČOV a_x000d_
odvádějící dešťové vody do nového odtoku z ČOV - v současné době je dešťový svod_x000d_
zaústěn do odtoku z ČOV, který bude demontován a nahrazen novým vedením, proto je_x000d_
nutné i přeložit stávající dešťovou kanalizaci. Potrubí je plnostěnné vícevrstvé PVC SN8_x000d_
DN 125, celkové délky cca 5 m. Na vtoku bude osazen lapač střešních splavenin. Zaústění_x000d_
do odtoku z ČOV bude provedeno až za měrným objektem!</t>
  </si>
  <si>
    <t>-1165413299</t>
  </si>
  <si>
    <t>697899433</t>
  </si>
  <si>
    <t>-1693971609</t>
  </si>
  <si>
    <t>-1615809347</t>
  </si>
  <si>
    <t>SO 04.4 - Oplocení</t>
  </si>
  <si>
    <t>-957055031</t>
  </si>
  <si>
    <t>"sloupek průběžný" 12*0,8</t>
  </si>
  <si>
    <t>"sloupek rohový" 3*0,8</t>
  </si>
  <si>
    <t>-1656821793</t>
  </si>
  <si>
    <t>1254203532</t>
  </si>
  <si>
    <t>-2060957681</t>
  </si>
  <si>
    <t>1,909*5 'Přepočtené koeficientem množství</t>
  </si>
  <si>
    <t>224672291</t>
  </si>
  <si>
    <t>"sloupek průběžný" 12*(PI*0,225*0,225*0,8)</t>
  </si>
  <si>
    <t>"sloupek rohový" 3*(PI*0,225*0,225*0,8)</t>
  </si>
  <si>
    <t>-1465739875</t>
  </si>
  <si>
    <t>1,909*1,65 'Přepočtené koeficientem množství</t>
  </si>
  <si>
    <t>338171133</t>
  </si>
  <si>
    <t>Osazování sloupků a vzpěr plotových ocelových v přes 2,60 m se zabetonováním</t>
  </si>
  <si>
    <t>1538666859</t>
  </si>
  <si>
    <t>"sloupek průběžný" 12</t>
  </si>
  <si>
    <t>"sloupek rohový" 3</t>
  </si>
  <si>
    <t>553422R4</t>
  </si>
  <si>
    <t>sloupek ocelový plotový koncový poplastovaný 2800/48x3,5mm</t>
  </si>
  <si>
    <t>-347692679</t>
  </si>
  <si>
    <t>553422R5</t>
  </si>
  <si>
    <t>sloupek ocelový plotový průběžný poplastovaný 2800/48x3,5mm</t>
  </si>
  <si>
    <t>-848211931</t>
  </si>
  <si>
    <t>-1282747265</t>
  </si>
  <si>
    <t>553422R6</t>
  </si>
  <si>
    <t>vzpěra ocelová plotová poplastovaná 33,5x3,25mm včetně krytky s uchem 2250mm</t>
  </si>
  <si>
    <t>1135669693</t>
  </si>
  <si>
    <t>-1248758841</t>
  </si>
  <si>
    <t>1304544097</t>
  </si>
  <si>
    <t>1691034498</t>
  </si>
  <si>
    <t>9,4+19,2+8,2</t>
  </si>
  <si>
    <t>313275R5</t>
  </si>
  <si>
    <t>pletivo drátěné plastifikované se čtvercovými oky 50/2,5mm v 1800mm</t>
  </si>
  <si>
    <t>-1465247637</t>
  </si>
  <si>
    <t>36,8*1,05 'Přepočtené koeficientem množství</t>
  </si>
  <si>
    <t>1560688504</t>
  </si>
  <si>
    <t>36,800*3</t>
  </si>
  <si>
    <t>-1469421547</t>
  </si>
  <si>
    <t>1199692025</t>
  </si>
  <si>
    <t>SO 04.5 - Terénní a sadové úpravy</t>
  </si>
  <si>
    <t>-655825585</t>
  </si>
  <si>
    <t>Dovoz výkopku z mezideponie</t>
  </si>
  <si>
    <t>450,000</t>
  </si>
  <si>
    <t>-588934353</t>
  </si>
  <si>
    <t>Nakládání výkopku na mezideponii pro zpěné použití</t>
  </si>
  <si>
    <t>567787334</t>
  </si>
  <si>
    <t>181351103</t>
  </si>
  <si>
    <t>Rozprostření ornice tl vrstvy do 200 mm pl přes 100 do 500 m2 v rovině nebo ve svahu do 1:5 strojně</t>
  </si>
  <si>
    <t>-649369496</t>
  </si>
  <si>
    <t>https://podminky.urs.cz/item/CS_URS_2021_02/181351103</t>
  </si>
  <si>
    <t>181411131</t>
  </si>
  <si>
    <t>Založení parkového trávníku výsevem pl do 1000 m2 v rovině a ve svahu do 1:5</t>
  </si>
  <si>
    <t>1086393585</t>
  </si>
  <si>
    <t>https://podminky.urs.cz/item/CS_URS_2021_02/181411131</t>
  </si>
  <si>
    <t>-907303730</t>
  </si>
  <si>
    <t>690*0,02 'Přepočtené koeficientem množství</t>
  </si>
  <si>
    <t>-276459353</t>
  </si>
  <si>
    <t>181951114</t>
  </si>
  <si>
    <t>Úprava pláně v hornině třídy těžitelnosti II skupiny 4 a 5 se zhutněním strojně</t>
  </si>
  <si>
    <t>459673249</t>
  </si>
  <si>
    <t>https://podminky.urs.cz/item/CS_URS_2021_02/181951114</t>
  </si>
  <si>
    <t>182251101</t>
  </si>
  <si>
    <t>Svahování násypů strojně</t>
  </si>
  <si>
    <t>-227445566</t>
  </si>
  <si>
    <t>https://podminky.urs.cz/item/CS_URS_2021_02/182251101</t>
  </si>
  <si>
    <t>1124089019</t>
  </si>
  <si>
    <t>1334249766</t>
  </si>
  <si>
    <t>1857485249R</t>
  </si>
  <si>
    <t>Příplatek za profilace terénu - zemní práce</t>
  </si>
  <si>
    <t>-462149882</t>
  </si>
  <si>
    <t>189662471R</t>
  </si>
  <si>
    <t>Osazení křovin nebo dřevin včetně hloubení jamek, dodávka hnojiva a ukotvení, včetně následné roční péče</t>
  </si>
  <si>
    <t>-170543749</t>
  </si>
  <si>
    <t>201445785R</t>
  </si>
  <si>
    <t>Crataegus oxyacantha - hloh obecný</t>
  </si>
  <si>
    <t>2091698772</t>
  </si>
  <si>
    <t>201445796R</t>
  </si>
  <si>
    <t>Betula pendula - bříza běloková</t>
  </si>
  <si>
    <t>2015653303</t>
  </si>
  <si>
    <t>-1038828738</t>
  </si>
  <si>
    <t>SO 04.6 - Zpevněné plochy</t>
  </si>
  <si>
    <t>-1725095881</t>
  </si>
  <si>
    <t>"Zpevněné pojízdné plochy" 57,500</t>
  </si>
  <si>
    <t>"Chodníky" 40,000</t>
  </si>
  <si>
    <t>-2012659539</t>
  </si>
  <si>
    <t>564871111</t>
  </si>
  <si>
    <t>Podklad ze štěrkodrtě ŠD tl 250 mm</t>
  </si>
  <si>
    <t>2116752448</t>
  </si>
  <si>
    <t>https://podminky.urs.cz/item/CS_URS_2021_02/564871111</t>
  </si>
  <si>
    <t>564952112</t>
  </si>
  <si>
    <t>Podklad z mechanicky zpevněného kameniva MZK tl 160 mm</t>
  </si>
  <si>
    <t>815065072</t>
  </si>
  <si>
    <t>https://podminky.urs.cz/item/CS_URS_2021_02/564952112</t>
  </si>
  <si>
    <t>573231108</t>
  </si>
  <si>
    <t>Postřik živičný spojovací ze silniční emulze v množství 0,50 kg/m2</t>
  </si>
  <si>
    <t>324101409</t>
  </si>
  <si>
    <t>https://podminky.urs.cz/item/CS_URS_2021_02/573231108</t>
  </si>
  <si>
    <t>1876399517</t>
  </si>
  <si>
    <t>596211110</t>
  </si>
  <si>
    <t>Kladení zámkové dlažby komunikací pro pěší tl 60 mm skupiny A pl do 50 m2</t>
  </si>
  <si>
    <t>-211407930</t>
  </si>
  <si>
    <t>https://podminky.urs.cz/item/CS_URS_2021_02/596211110</t>
  </si>
  <si>
    <t>59245015</t>
  </si>
  <si>
    <t>dlažba zámková tvaru I 200x165x60mm přírodní</t>
  </si>
  <si>
    <t>397472982</t>
  </si>
  <si>
    <t>40*1,03 'Přepočtené koeficientem množství</t>
  </si>
  <si>
    <t>916131213</t>
  </si>
  <si>
    <t>Osazení silničního obrubníku betonového stojatého s boční opěrou do lože z betonu prostého</t>
  </si>
  <si>
    <t>-806642504</t>
  </si>
  <si>
    <t>https://podminky.urs.cz/item/CS_URS_2021_02/916131213</t>
  </si>
  <si>
    <t>59217033</t>
  </si>
  <si>
    <t>obrubník betonový silniční 1000x100x300mm</t>
  </si>
  <si>
    <t>1599276264</t>
  </si>
  <si>
    <t>14*1,02 'Přepočtené koeficientem množství</t>
  </si>
  <si>
    <t>1206311326</t>
  </si>
  <si>
    <t>59217021</t>
  </si>
  <si>
    <t>obrubník betonový chodníkový 1000x150x300mm</t>
  </si>
  <si>
    <t>232926623</t>
  </si>
  <si>
    <t>916991121</t>
  </si>
  <si>
    <t>Lože pod obrubníky, krajníky nebo obruby z dlažebních kostek z betonu prostého</t>
  </si>
  <si>
    <t>-2040351190</t>
  </si>
  <si>
    <t>https://podminky.urs.cz/item/CS_URS_2021_02/916991121</t>
  </si>
  <si>
    <t>14*0,30*0,15</t>
  </si>
  <si>
    <t>42*0,20*0,15</t>
  </si>
  <si>
    <t>998223011</t>
  </si>
  <si>
    <t>Přesun hmot pro pozemní komunikace s krytem dlážděným</t>
  </si>
  <si>
    <t>1248434047</t>
  </si>
  <si>
    <t>https://podminky.urs.cz/item/CS_URS_2021_02/998223011</t>
  </si>
  <si>
    <t>SO 04.7 - Přípojka NN</t>
  </si>
  <si>
    <t>-1272214127</t>
  </si>
  <si>
    <t>210100004</t>
  </si>
  <si>
    <t>ukonč.vod.v rozv.vč.zap.a konc.do 25mm2</t>
  </si>
  <si>
    <t>-1933109902</t>
  </si>
  <si>
    <t>210100006</t>
  </si>
  <si>
    <t>ukonč.vod.v rozv.vč.zap.a konc.do 50mm2</t>
  </si>
  <si>
    <t>869609404</t>
  </si>
  <si>
    <t>210100009</t>
  </si>
  <si>
    <t>ukonč.vod.v rozv.vč.zap.a konc.do 120mm2</t>
  </si>
  <si>
    <t>-123774381</t>
  </si>
  <si>
    <t>210100012</t>
  </si>
  <si>
    <t>ukonč.vod.v rozv.vč.zap.a konc.do 240mm2</t>
  </si>
  <si>
    <t>685329367</t>
  </si>
  <si>
    <t>-670667325</t>
  </si>
  <si>
    <t>-2134685509</t>
  </si>
  <si>
    <t>2130514844</t>
  </si>
  <si>
    <t>-572234435</t>
  </si>
  <si>
    <t>210810091</t>
  </si>
  <si>
    <t>CYKY-J 4x50mm2 1kV (VU)</t>
  </si>
  <si>
    <t>72736289</t>
  </si>
  <si>
    <t>210901078</t>
  </si>
  <si>
    <t>AYKY-J 3x240+120mm2 1kV (VU)</t>
  </si>
  <si>
    <t>-1664386895</t>
  </si>
  <si>
    <t>1852261107</t>
  </si>
  <si>
    <t>614648401</t>
  </si>
  <si>
    <t>210950203</t>
  </si>
  <si>
    <t>přípl. za zatahování kab. do chráničky do 4kg/m</t>
  </si>
  <si>
    <t>-1532105856</t>
  </si>
  <si>
    <t>-1403091515</t>
  </si>
  <si>
    <t>2143</t>
  </si>
  <si>
    <t>AYKY-J 3x240+120mm2</t>
  </si>
  <si>
    <t>1872015230</t>
  </si>
  <si>
    <t>-1064678602</t>
  </si>
  <si>
    <t>2948</t>
  </si>
  <si>
    <t>CYKY-J 4x50mm2</t>
  </si>
  <si>
    <t>693764313</t>
  </si>
  <si>
    <t>4311</t>
  </si>
  <si>
    <t>pojistková vložka PNA2 160AgG</t>
  </si>
  <si>
    <t>-1925159340</t>
  </si>
  <si>
    <t>4312</t>
  </si>
  <si>
    <t>pojistková vložka PNA2 200AgG</t>
  </si>
  <si>
    <t>-2113474896</t>
  </si>
  <si>
    <t>elektroměrový rozvaděč pro nepřímé měření s přípojkovou skříní vedel sebe, typový - plastový v pilíři (NS212+102/NKW8D/ČEZ/125B/3)</t>
  </si>
  <si>
    <t>918040076</t>
  </si>
  <si>
    <t>-1286130341</t>
  </si>
  <si>
    <t>-988877882</t>
  </si>
  <si>
    <t>-717789293</t>
  </si>
  <si>
    <t>91032</t>
  </si>
  <si>
    <t>chránička kabelová PE110</t>
  </si>
  <si>
    <t>1446770461</t>
  </si>
  <si>
    <t>1398022512</t>
  </si>
  <si>
    <t>-1849217279</t>
  </si>
  <si>
    <t>Napojení v pojistkové skříni SR402 v pilíři</t>
  </si>
  <si>
    <t>496955054</t>
  </si>
  <si>
    <t>Přeložka stávajícího přívodního kabelu CYKY-J 4x25 do nové pozice RE a RMS</t>
  </si>
  <si>
    <t>1172054492</t>
  </si>
  <si>
    <t>-90837969</t>
  </si>
  <si>
    <t>222940737</t>
  </si>
  <si>
    <t>62700288</t>
  </si>
  <si>
    <t>2031600345</t>
  </si>
  <si>
    <t>438516323</t>
  </si>
  <si>
    <t>-2056244841</t>
  </si>
  <si>
    <t>-1910664501</t>
  </si>
  <si>
    <t>644846596</t>
  </si>
  <si>
    <t>-1378897036</t>
  </si>
  <si>
    <t>00012</t>
  </si>
  <si>
    <t>-1252298428</t>
  </si>
  <si>
    <t>490097353</t>
  </si>
  <si>
    <t>-933310688</t>
  </si>
  <si>
    <t>-246206094</t>
  </si>
  <si>
    <t>485270293</t>
  </si>
  <si>
    <t>-1212996534</t>
  </si>
  <si>
    <t>741391322</t>
  </si>
  <si>
    <t>460631214</t>
  </si>
  <si>
    <t>Řízené horizontální vrtání při elektromontážích v hornině tř. těžitelnosti I a II skupiny 1 až 4 vnějšího průměru přes 140 do 180 mm</t>
  </si>
  <si>
    <t>1014788726</t>
  </si>
  <si>
    <t>460632113</t>
  </si>
  <si>
    <t>Startovací jáma pro protlak výkop včetně zásypu ručně v hornině tř. těžitelnosti I skupiny 3</t>
  </si>
  <si>
    <t>-1086278328</t>
  </si>
  <si>
    <t>460632213</t>
  </si>
  <si>
    <t>Koncová jáma pro protlak výkop včetně zásypu ručně v hornině tř. těžitelnosti I skupiny 3</t>
  </si>
  <si>
    <t>1811767753</t>
  </si>
  <si>
    <t>-918035953</t>
  </si>
  <si>
    <t>412914012</t>
  </si>
  <si>
    <t>-1328251007</t>
  </si>
  <si>
    <t>-1857236812</t>
  </si>
  <si>
    <t>460791214</t>
  </si>
  <si>
    <t>Montáž trubek ochranných plastových uložených volně do rýhy ohebných přes 90 do 110 mm uložených do rýhy</t>
  </si>
  <si>
    <t>701881720</t>
  </si>
  <si>
    <t>PS - Provozní soubory</t>
  </si>
  <si>
    <t>PS 01 - Technologické vystrojení stávajícího vodojemu 100 m3</t>
  </si>
  <si>
    <t>PS 01.1 - Strojně technologická část</t>
  </si>
  <si>
    <t>Ostatní - Ostatní</t>
  </si>
  <si>
    <t xml:space="preserve">    118TV - Technologické celky</t>
  </si>
  <si>
    <t>Ostatní</t>
  </si>
  <si>
    <t>118TV</t>
  </si>
  <si>
    <t>Technologické celky</t>
  </si>
  <si>
    <t xml:space="preserve">Čerpací stanice se dvěma vertikálními celonerezovými odstředivými čerpadly </t>
  </si>
  <si>
    <t>512</t>
  </si>
  <si>
    <t>213146101</t>
  </si>
  <si>
    <t xml:space="preserve">Poznámka k položce:_x000d_
Čerpací stanice se dvěma vertikálními celonerezovými odstředivými  čerpadly _x000d_
s mechanickou ucpávkou (SiC/Carbid/EPDM) a přírubovým elektromotorem (4 kW, 400 V, 2900 ot/min)_x000d_
spojeným v  monoblok, čerpadla jsou osazená na společném nerezovém základovém rámu, _x000d_
sání i výtlak čerpadel je vyveden do společného nerezového potrubí DN 65, ukončeno závitem 2 1/2". _x000d_
Stanice obsahuje 2 ks celonerezových zpětných klapek, uzavírací armatury před a za čerpadly,_x000d_
2 ks manometr - sání/výtlak s nerez pouzdrem a náplní a pod._x000d_
Volné návarky: výtlak: 1/2", Sání: 3/4"_x000d_
materiál potrubí: nerez._x000d_
Parametry: Q=3 l/s, při čerpané výšce H=64 m, při f= cca 45,5 Hz._x000d_
</t>
  </si>
  <si>
    <t xml:space="preserve">Tlaková expanzní nádoba s membránou  pro pitnou vodu</t>
  </si>
  <si>
    <t>-670654767</t>
  </si>
  <si>
    <t xml:space="preserve">Poznámka k položce:_x000d_
Tlaková expanzní nádoba s membránou  pro pitnou vodu_x000d_
V = 300 l, PN16, přetlak plynu (dusíku) z výroby 4,0 bar, přívod DN80,_x000d_
s vnější a vnitřní povrchovou úpravou proti korozi,_x000d_
vč. manometru a signalizace netěsnosti membrány_x000d_
</t>
  </si>
  <si>
    <t xml:space="preserve">Propojovací potrubí -  nerez.ocel tř.17 DN80 (84x2mm)</t>
  </si>
  <si>
    <t>bm</t>
  </si>
  <si>
    <t>-2031294967</t>
  </si>
  <si>
    <t xml:space="preserve">Propojovací potrubí -  nerez.ocel tř.17 DN100 (104x2mm)</t>
  </si>
  <si>
    <t>-1167752747</t>
  </si>
  <si>
    <t>Vtokový a sací koš DN80 přírubový s nerez. sítkem</t>
  </si>
  <si>
    <t>-886417492</t>
  </si>
  <si>
    <t>Uzavírací klapka DN80, PN16 s ruční pákou</t>
  </si>
  <si>
    <t>-1598502313</t>
  </si>
  <si>
    <t>Montážní vložka DN80, PN10</t>
  </si>
  <si>
    <t>-186486507</t>
  </si>
  <si>
    <t>Kontaktní suchoběžný vodoměr přírubový DN 80, PN16, Qn = 63 m3/h), s impulzním vysílačem, pro studenou pitnou vodu, bez nároku na uklidňovací délku</t>
  </si>
  <si>
    <t>487062266</t>
  </si>
  <si>
    <t>Nerezový kulový kohout DN1"</t>
  </si>
  <si>
    <t>-1859707958</t>
  </si>
  <si>
    <t>Zavzdušňovací a odvzdušňovací ventil DN1", PN16</t>
  </si>
  <si>
    <t>-1208982422</t>
  </si>
  <si>
    <t>Redukční příruba XR DN80/100, PN16</t>
  </si>
  <si>
    <t>40662277</t>
  </si>
  <si>
    <t>Trubní tvarovky (nerez. ocel, tvárná litina), příruby + materiál pro přírubové spoje (těsnění, nerez. šrouby, matice, podložky)</t>
  </si>
  <si>
    <t>-1533706875</t>
  </si>
  <si>
    <t>Kotvení potrubí (4ks nerez. podpěra se třmenem), pomocné a doplňkové konstrukce</t>
  </si>
  <si>
    <t>1277300330</t>
  </si>
  <si>
    <t>PS 01.2 - Elektročást</t>
  </si>
  <si>
    <t>D1 - Dodávka - prvky elektro a MaR</t>
  </si>
  <si>
    <t>D2 - Dodávka - kabely</t>
  </si>
  <si>
    <t>D3 - Dodávka - montážní materiál</t>
  </si>
  <si>
    <t>D4 - Dodávka - ostatní služby</t>
  </si>
  <si>
    <t>Dodávka - prvky elektro a MaR</t>
  </si>
  <si>
    <t>GIZ01</t>
  </si>
  <si>
    <t>Magnetický dveřní spínač Jablotron SA-220</t>
  </si>
  <si>
    <t>721897173</t>
  </si>
  <si>
    <t>LZA15</t>
  </si>
  <si>
    <t>Plovákový spínač Locato LVFS W</t>
  </si>
  <si>
    <t>2093959221</t>
  </si>
  <si>
    <t>PIC06, PIC07</t>
  </si>
  <si>
    <t>Snímač tlaku 0-16 bar/4-20 mA, s atestem pro styk s pitnou vodou</t>
  </si>
  <si>
    <t>444375728</t>
  </si>
  <si>
    <t>PZA02</t>
  </si>
  <si>
    <t>Tlakový spínač</t>
  </si>
  <si>
    <t>-1597889042</t>
  </si>
  <si>
    <t>R1.1</t>
  </si>
  <si>
    <t>Jistič Schrack BM018316 - 16 A/B, 3 póly</t>
  </si>
  <si>
    <t>1901854619</t>
  </si>
  <si>
    <t>R1.1.1</t>
  </si>
  <si>
    <t>Jistič s proudovým chráničem Schrack BO618510 - 10 A/B, Id = 30 mA, 1+N</t>
  </si>
  <si>
    <t>1039116744</t>
  </si>
  <si>
    <t>R1.1.2</t>
  </si>
  <si>
    <t>2vodičová průchozí N svorka Wago 2202-1204, 2,5 mm²</t>
  </si>
  <si>
    <t>1507452407</t>
  </si>
  <si>
    <t>R1.1 R1.2</t>
  </si>
  <si>
    <t>2vodičová průchozí svorka Wago 2202-1201, 2,5 mm²</t>
  </si>
  <si>
    <t>1865042123</t>
  </si>
  <si>
    <t>R1.1 R1.2.1</t>
  </si>
  <si>
    <t>Koncová bočnice a separátor Wago 2002-1292</t>
  </si>
  <si>
    <t>222995549</t>
  </si>
  <si>
    <t>R1.2</t>
  </si>
  <si>
    <t>Modul systémového napájení 24 V DC, Wago 750-613</t>
  </si>
  <si>
    <t>-910102451</t>
  </si>
  <si>
    <t>R1.2.1</t>
  </si>
  <si>
    <t>16kanálový binární vstup Wago 750-1405</t>
  </si>
  <si>
    <t>-595588821</t>
  </si>
  <si>
    <t>R1.2.2</t>
  </si>
  <si>
    <t>Relé Schrack XT484LC4 - 2 V/Z - 24 V DC - 8 A - s LED a ochrannou diodou</t>
  </si>
  <si>
    <t>1822626076</t>
  </si>
  <si>
    <t>R1.2.3</t>
  </si>
  <si>
    <t>Patice relé, Schrack YRT78626 - šroubové svorky</t>
  </si>
  <si>
    <t>373897896</t>
  </si>
  <si>
    <t>R1.2.4</t>
  </si>
  <si>
    <t>Plastová upevňovací spona - pro řadu XT, Schrack XT17017</t>
  </si>
  <si>
    <t>1798831735</t>
  </si>
  <si>
    <t>R1.2.5</t>
  </si>
  <si>
    <t>Černý kompletní otočný přepínač Ø22 3-polohy pevné VZ , Schneider Electric XB5AD33</t>
  </si>
  <si>
    <t>909541159</t>
  </si>
  <si>
    <t>R1.2.6</t>
  </si>
  <si>
    <t>Držák legendy 30 x 50 mm s legendou 18 x 27 mm, Schneider Electric ZBZ33</t>
  </si>
  <si>
    <t>1296863519</t>
  </si>
  <si>
    <t>R1.2.7</t>
  </si>
  <si>
    <t>2vodičová diodová svorka Wago 280-915/281-410</t>
  </si>
  <si>
    <t>273956951</t>
  </si>
  <si>
    <t>R1.2.8</t>
  </si>
  <si>
    <t>Koncová bočnice a separátor Wago 280-308</t>
  </si>
  <si>
    <t>1128279570</t>
  </si>
  <si>
    <t>RX18</t>
  </si>
  <si>
    <t>Krabicová rozvodka 104x104 mm, IP66, Hensel DK 0400 GZ</t>
  </si>
  <si>
    <t>456776841</t>
  </si>
  <si>
    <t>RX18...RX20</t>
  </si>
  <si>
    <t>Páčková svorka 2,5 mm² pro 2 vodiče, Wago 221-412</t>
  </si>
  <si>
    <t>320870042</t>
  </si>
  <si>
    <t>RX19 RX20</t>
  </si>
  <si>
    <t>Krabicová rozvodka 93x93 mm, IP66, Hensel DK 0200 GZ</t>
  </si>
  <si>
    <t>1962233964</t>
  </si>
  <si>
    <t>U26 U27</t>
  </si>
  <si>
    <t>Frekvenční měnič 4 kW, IP54, 3x 380-500 VAC, 9.6A, Danfoss VACON0100-3L-0009-5-FLOW+SBF4+IP54+FL04</t>
  </si>
  <si>
    <t>24524461</t>
  </si>
  <si>
    <t>Dodávka - kabely</t>
  </si>
  <si>
    <t>Instalační kabel CYKY-J 3x2,5</t>
  </si>
  <si>
    <t>524026361</t>
  </si>
  <si>
    <t>Kabel J-Y(ST)Y 1x2x0.8</t>
  </si>
  <si>
    <t>-1960188438</t>
  </si>
  <si>
    <t>Pol3</t>
  </si>
  <si>
    <t>Kabel J-Y(ST)Y 2x2x0,8</t>
  </si>
  <si>
    <t>1901731427</t>
  </si>
  <si>
    <t>Pol4</t>
  </si>
  <si>
    <t>Kabel J-Y(ST)Y 4x2x0,8</t>
  </si>
  <si>
    <t>1344706235</t>
  </si>
  <si>
    <t>Pol5</t>
  </si>
  <si>
    <t>Kabel J-Y(ST)Y 6x2x0,8</t>
  </si>
  <si>
    <t>-1050675885</t>
  </si>
  <si>
    <t>Pol6</t>
  </si>
  <si>
    <t>Ohebný kabel YSLY-JZ 3x1</t>
  </si>
  <si>
    <t>-1981788570</t>
  </si>
  <si>
    <t>Pol7</t>
  </si>
  <si>
    <t>Ohebný kabel YSLY-JZ 4x2,5</t>
  </si>
  <si>
    <t>1675357685</t>
  </si>
  <si>
    <t>Pol8</t>
  </si>
  <si>
    <t>Ohebný stíněný kabel YSLCY-JB 4x2,5</t>
  </si>
  <si>
    <t>-515531138</t>
  </si>
  <si>
    <t>D3</t>
  </si>
  <si>
    <t>Dodávka - montážní materiál</t>
  </si>
  <si>
    <t>Pol9</t>
  </si>
  <si>
    <t>Nerezový drátěný žlab 100x50 s příslušenstvím</t>
  </si>
  <si>
    <t>-1656703814</t>
  </si>
  <si>
    <t>Pol10</t>
  </si>
  <si>
    <t>Nerezový drátěný žlab 50x50 s příslušenstvím</t>
  </si>
  <si>
    <t>-2143504949</t>
  </si>
  <si>
    <t>Pol11</t>
  </si>
  <si>
    <t>Ohebná elektroinstalační trubka pr. 16 mm, vč. úchytného materiálu</t>
  </si>
  <si>
    <t>-1847699893</t>
  </si>
  <si>
    <t>Pol12</t>
  </si>
  <si>
    <t>Ohebná elektroinstalační trubka pr. 25 mm, vč. úchytného materiálu</t>
  </si>
  <si>
    <t>1872420807</t>
  </si>
  <si>
    <t>Pol13</t>
  </si>
  <si>
    <t>Elektroinstalační trubka šedá průměr 16mm, včetně kolen vývodek a úchytného materiálu</t>
  </si>
  <si>
    <t>1042998553</t>
  </si>
  <si>
    <t>Pol14</t>
  </si>
  <si>
    <t>Elektroinstalační trubka šedá průměr 25mm, včetně kolen vývodek a úchytného materiálu</t>
  </si>
  <si>
    <t>-1702933556</t>
  </si>
  <si>
    <t>Pol15</t>
  </si>
  <si>
    <t>Drobný montážní materiál</t>
  </si>
  <si>
    <t>-1665771371</t>
  </si>
  <si>
    <t>D4</t>
  </si>
  <si>
    <t>Dodávka - ostatní služby</t>
  </si>
  <si>
    <t>Pol16</t>
  </si>
  <si>
    <t>Montáž (kabely, trasy, usazení rozváděče, ostatní)</t>
  </si>
  <si>
    <t>1359047925</t>
  </si>
  <si>
    <t>Pol17</t>
  </si>
  <si>
    <t>Výchozí revize el. zařízení</t>
  </si>
  <si>
    <t>1709932937</t>
  </si>
  <si>
    <t>Pol18</t>
  </si>
  <si>
    <t>Uvedení do provozu včetně zaregulování</t>
  </si>
  <si>
    <t>1853731384</t>
  </si>
  <si>
    <t>Pol19</t>
  </si>
  <si>
    <t>Dokumentace skutečného stavu, návod pro obsluhu a podklady pro provozní řád</t>
  </si>
  <si>
    <t>2131615767</t>
  </si>
  <si>
    <t>Pol20</t>
  </si>
  <si>
    <t>Koordinace MaR a ostatní technologie</t>
  </si>
  <si>
    <t>1466868045</t>
  </si>
  <si>
    <t>Pol21</t>
  </si>
  <si>
    <t>Rozšíření aplikačního SW pro PLC ÚV</t>
  </si>
  <si>
    <t>I/O</t>
  </si>
  <si>
    <t>1667737952</t>
  </si>
  <si>
    <t>Pol22</t>
  </si>
  <si>
    <t>Rozšíření aplikačního SW pro HMI ÚV</t>
  </si>
  <si>
    <t>-443781590</t>
  </si>
  <si>
    <t>Pol23</t>
  </si>
  <si>
    <t>Rozšíření SW ÚV pro komunikaci s VDJ Kvaň</t>
  </si>
  <si>
    <t>1065202646</t>
  </si>
  <si>
    <t>Pol24</t>
  </si>
  <si>
    <t>Příprava dat pro přenos na dispečink provozovatele</t>
  </si>
  <si>
    <t>118845466</t>
  </si>
  <si>
    <t>Pol25</t>
  </si>
  <si>
    <t>Funkční zkoušky</t>
  </si>
  <si>
    <t>1742706658</t>
  </si>
  <si>
    <t>Pol26</t>
  </si>
  <si>
    <t>Zkušební provoz</t>
  </si>
  <si>
    <t>h</t>
  </si>
  <si>
    <t>2120750272</t>
  </si>
  <si>
    <t>Pol27</t>
  </si>
  <si>
    <t>Zaškolení personálu obsluhy a údržby</t>
  </si>
  <si>
    <t>510853167</t>
  </si>
  <si>
    <t>Pol28</t>
  </si>
  <si>
    <t>Celkové režijní náklady ( montážní plošiny, lešení, služby, ... )</t>
  </si>
  <si>
    <t>-719090137</t>
  </si>
  <si>
    <t>Pol29</t>
  </si>
  <si>
    <t>Stavební přípomoce - sekání, průrazy, průvrty</t>
  </si>
  <si>
    <t>-1181265873</t>
  </si>
  <si>
    <t>Pol30</t>
  </si>
  <si>
    <t>Stanovisko TIČR</t>
  </si>
  <si>
    <t>-142199066</t>
  </si>
  <si>
    <t>Pol31</t>
  </si>
  <si>
    <t>Likvidace odpadu</t>
  </si>
  <si>
    <t>-36630959</t>
  </si>
  <si>
    <t>PS 02 - Technologické vystrojení vodojemu Kváň</t>
  </si>
  <si>
    <t>PS 02.1 - Strojně technologická část</t>
  </si>
  <si>
    <t xml:space="preserve">    118TV - Technologické vystrojení</t>
  </si>
  <si>
    <t>Technologické vystrojení</t>
  </si>
  <si>
    <t>Automatická tlaková stanice pro pitnou vodu</t>
  </si>
  <si>
    <t>-839387392</t>
  </si>
  <si>
    <t xml:space="preserve">Poznámka k položce:_x000d_
Automatická tlaková stanice pro pitnou vodu_x000d_
dopravované množství             0 - 4 l/s _x000d_
výtlačná výška                       35 m v.sl.   _x000d_
Pmot                                      2x 1,1 kW, 400 V _x000d_
Se dvěma vertikálními celonerezovými čerpadly (1 + 1 s možností 2+0)_x000d_
Včetně membránové tlakové nádoby 50l,PN10, elektronické řídící jednotky s frekvenčním měničem, _x000d_
tlak.spínače, ochrany proti chodu na sucho, kontaktů pro přenos chodu - poruchy, _x000d_
manometru, zpětných klapek a uzavíracích armatur a dalšího_x000d_
příslušenství - to vše na ocel.základovém rámu (nerez. ocel)_x000d_
</t>
  </si>
  <si>
    <t>Uzavírací klapka, DN 80, PN16, mezipřírubová s elektrickým servopohonem pro pitnou vodu</t>
  </si>
  <si>
    <t>1220375917</t>
  </si>
  <si>
    <t>Uzavírací klapka, DN 80, PN16, mezipřírubová s ruční pákou, pro pitnou vodu</t>
  </si>
  <si>
    <t>-1915540293</t>
  </si>
  <si>
    <t>Uzavírací klapka, DN 50, PN16, mezipřírubová s ruční pákou, pro pitnou vodu</t>
  </si>
  <si>
    <t>-1411963744</t>
  </si>
  <si>
    <t>Kompenzátor přírubový DN80, PN10, pryžový pro pitnou vodu</t>
  </si>
  <si>
    <t>658740751</t>
  </si>
  <si>
    <t>Montážní vložka DN 80, PN16, pro pitnou vodu</t>
  </si>
  <si>
    <t>82777825</t>
  </si>
  <si>
    <t>Vtokový a sací koš DN 80, PN10, přírubový - LT s nerez. sítem</t>
  </si>
  <si>
    <t>-870038558</t>
  </si>
  <si>
    <t>Vodoměr DN 80, PN16, s impulzním vysílačem, bez nároku na uklidňovací délku, pro pitnou vodu</t>
  </si>
  <si>
    <t>243853586</t>
  </si>
  <si>
    <t>Filtr s vypouštěcí přírubou a nerez. sítkem DN80, PN10, pro pitnou vodu</t>
  </si>
  <si>
    <t>-1726244239</t>
  </si>
  <si>
    <t>Kulový kohout DN3/4" s vypouštěním, závitový, nerezový, pro pitnou vodu</t>
  </si>
  <si>
    <t>696954121</t>
  </si>
  <si>
    <t>Vzorkovací kohout kulový DN1/2", závitový, nerezový, pro pitnou vodu (odběr vzorků)</t>
  </si>
  <si>
    <t>1755957872</t>
  </si>
  <si>
    <t>Dávkovací soubor pro dávkování roztoku chlornanu sodného</t>
  </si>
  <si>
    <t>-1834183880</t>
  </si>
  <si>
    <t xml:space="preserve">Poznámka k položce:_x000d_
Dávkovací soubor pro dávkování roztoku chlornanu sodného_x000d_
v kompletním provedení - membránové dávkovací čerpadlo Qmax=0,59l/s, _x000d_
pmax=16 bar, P=0,17 kW _x000d_
zásobní nádrž PE-LD V=50l, záchytná vana 50l, ruční míchadlo, _x000d_
sací sestava, výtlačná hadička PE 6x4mm-10m + ochranná lišta (chránička) + kotevní mat., vstřikovací ventil_x000d_
</t>
  </si>
  <si>
    <t xml:space="preserve">Propojovací potrubí (nerez. ocel. tř. 17240, v akum.nádržích 17348, PVC, TLT, PP), tvarovky,  </t>
  </si>
  <si>
    <t>85035763</t>
  </si>
  <si>
    <t xml:space="preserve">Poznámka k položce:_x000d_
Propojovací potrubí (nerez. ocel. tř. 17240, v akum.nádržích 17348, PVC, TLT, PP), tvarovky,  _x000d_
příruby, přírubové spoje (šrouby, matky podložky, těsnění), speciální zakusovací příruby, _x000d_
drobné armatury a fitinky, včetně uložení potrubí (nerez. podpěry, konzoly, závěsy, třmeny a kotevní materiál)_x000d_
DN125 - 22 m_x000d_
DN100 - 2 m_x000d_
DN80  - 35 m_x000d_
DN50  - 5 m_x000d_
</t>
  </si>
  <si>
    <t>Pryžové článkové těsnění pro utěsnění technol. prostupů,</t>
  </si>
  <si>
    <t>-1312115492</t>
  </si>
  <si>
    <t xml:space="preserve">Poznámka k položce:_x000d_
Pryžové článkové těsnění pro utěsnění technol. prostupů,_x000d_
v provedení pro pitnou vodu s nerez. šroubovými spoji,_x000d_
pro prostupy DN50 - 4ks, DN80 - 9ks, DN100 - 1ks, DN125 - 4ks_x000d_
Pozn.: Tlakové prostupy mezi akumulačními nádržemi a armaturní komorou jsou se zdvojeným těsněním!_x000d_
</t>
  </si>
  <si>
    <t>Úroveň 4:</t>
  </si>
  <si>
    <t>PS.02.2.1 - Elektročást</t>
  </si>
  <si>
    <t>1839073090</t>
  </si>
  <si>
    <t>-480620507</t>
  </si>
  <si>
    <t>-598446909</t>
  </si>
  <si>
    <t>274756202</t>
  </si>
  <si>
    <t>-830807849</t>
  </si>
  <si>
    <t>830911341</t>
  </si>
  <si>
    <t>210860203</t>
  </si>
  <si>
    <t xml:space="preserve">JYTY 7x1mm  s Al laminovanou folií (VU)</t>
  </si>
  <si>
    <t>-2065452212</t>
  </si>
  <si>
    <t>montáž - zapojení rozvaděče ATS</t>
  </si>
  <si>
    <t>-1883079374</t>
  </si>
  <si>
    <t>1719721662</t>
  </si>
  <si>
    <t>-1772626664</t>
  </si>
  <si>
    <t>95086980</t>
  </si>
  <si>
    <t>2785</t>
  </si>
  <si>
    <t>JYTY 7x1mm2</t>
  </si>
  <si>
    <t>-700848102</t>
  </si>
  <si>
    <t>1295923239</t>
  </si>
  <si>
    <t>-1379441292</t>
  </si>
  <si>
    <t>1520243945</t>
  </si>
  <si>
    <t>-897563268</t>
  </si>
  <si>
    <t>1992797592</t>
  </si>
  <si>
    <t>372383717</t>
  </si>
  <si>
    <t>401045831</t>
  </si>
  <si>
    <t>Komplexní zkoušky, vč. vypracování harmonogramu</t>
  </si>
  <si>
    <t>1213327211</t>
  </si>
  <si>
    <t>Zaškolení obsluhy</t>
  </si>
  <si>
    <t>-1618729123</t>
  </si>
  <si>
    <t>-1803303685</t>
  </si>
  <si>
    <t>1111748387</t>
  </si>
  <si>
    <t>1557912224</t>
  </si>
  <si>
    <t>-1262114614</t>
  </si>
  <si>
    <t>2129800407</t>
  </si>
  <si>
    <t>PS.02.2.2 - Měření a regulace</t>
  </si>
  <si>
    <t>D1 - Dodávka - rozvaděč +DT1</t>
  </si>
  <si>
    <t>D2 - Dodávka - prvky elektro a MaR</t>
  </si>
  <si>
    <t>D3 - Dodávka - kabely</t>
  </si>
  <si>
    <t>D4 - Dodávka - montážní materiál</t>
  </si>
  <si>
    <t>D5 - Dodávka - ostatní služby</t>
  </si>
  <si>
    <t>Dodávka - rozvaděč +DT1</t>
  </si>
  <si>
    <t>DT1</t>
  </si>
  <si>
    <t>Plastová rozvodnice 1000x800x300 mm, IP66</t>
  </si>
  <si>
    <t>-634206318</t>
  </si>
  <si>
    <t>DT1.1</t>
  </si>
  <si>
    <t>Montážní plech 950x750 mm</t>
  </si>
  <si>
    <t>-580090948</t>
  </si>
  <si>
    <t>A1</t>
  </si>
  <si>
    <t>Procesorový modul</t>
  </si>
  <si>
    <t>-46664957</t>
  </si>
  <si>
    <t>A1.1</t>
  </si>
  <si>
    <t>8kanálový analogový vstup 4-20 mA</t>
  </si>
  <si>
    <t>-724753872</t>
  </si>
  <si>
    <t>A1.2, A1.3</t>
  </si>
  <si>
    <t>16kanálový binární vstup 24 V</t>
  </si>
  <si>
    <t>715049370</t>
  </si>
  <si>
    <t>A1.4</t>
  </si>
  <si>
    <t>4kanálový reléový výstup 250 V/5 A</t>
  </si>
  <si>
    <t>-1476324224</t>
  </si>
  <si>
    <t>A1.4.1</t>
  </si>
  <si>
    <t>Zakončovací modul PLC</t>
  </si>
  <si>
    <t>-1671415196</t>
  </si>
  <si>
    <t>A1-T1</t>
  </si>
  <si>
    <t>GSM UMTS anténa, magnetický držák, kabel 2,5 m GSM</t>
  </si>
  <si>
    <t>1195153684</t>
  </si>
  <si>
    <t>A2</t>
  </si>
  <si>
    <t>Zobrazovač 4", dotykový displej</t>
  </si>
  <si>
    <t>-1255553808</t>
  </si>
  <si>
    <t>A3</t>
  </si>
  <si>
    <t>Rozdělovač pulsů - 1 vstup/3 výstupy</t>
  </si>
  <si>
    <t>1712190505</t>
  </si>
  <si>
    <t>FA0</t>
  </si>
  <si>
    <t>Jistič jednopólový 10 A/B</t>
  </si>
  <si>
    <t>-1492469763</t>
  </si>
  <si>
    <t>FA1</t>
  </si>
  <si>
    <t>Jistič jednopólový 6 A/C</t>
  </si>
  <si>
    <t>-716583364</t>
  </si>
  <si>
    <t>FA2…FA4</t>
  </si>
  <si>
    <t>Jistič jednopólový 6 A/B</t>
  </si>
  <si>
    <t>-1766478370</t>
  </si>
  <si>
    <t>FAx, Fix</t>
  </si>
  <si>
    <t>Pomocný spínač jističe</t>
  </si>
  <si>
    <t>912794700</t>
  </si>
  <si>
    <t>FI1…FI4</t>
  </si>
  <si>
    <t>Proudový chránič s nadproudovou ochranou 6 A/C Idn=30 mA char. AC</t>
  </si>
  <si>
    <t>902174587</t>
  </si>
  <si>
    <t>FI1…FI4.1</t>
  </si>
  <si>
    <t>Nástavec rukojeti proudového chrániče</t>
  </si>
  <si>
    <t>-669145610</t>
  </si>
  <si>
    <t>FU1.A</t>
  </si>
  <si>
    <t>Trubičková pojistka 5x20 4 A/F</t>
  </si>
  <si>
    <t>1893627237</t>
  </si>
  <si>
    <t>FU1.B…FU3</t>
  </si>
  <si>
    <t>Trubičková pojistka 5x20 2 A/F</t>
  </si>
  <si>
    <t>-1856098057</t>
  </si>
  <si>
    <t>FU1…FU4</t>
  </si>
  <si>
    <t>Pojistková svorka 5x20 mm, 4 mm²</t>
  </si>
  <si>
    <t>810710320</t>
  </si>
  <si>
    <t>FU4</t>
  </si>
  <si>
    <t>Trubičková pojistka 5x20 1 A/F</t>
  </si>
  <si>
    <t>152463620</t>
  </si>
  <si>
    <t>FV1</t>
  </si>
  <si>
    <t>Přepěťová ochrana T3, 275 V, 6 A, s vf filtrem, instalace těsně před chráněné zařízení</t>
  </si>
  <si>
    <t>-178807560</t>
  </si>
  <si>
    <t>G1</t>
  </si>
  <si>
    <t>Akumulátorový modul 0,8 Ah, 24 V/5 A</t>
  </si>
  <si>
    <t>-423109762</t>
  </si>
  <si>
    <t>K1</t>
  </si>
  <si>
    <t>Hladinové relé, 230 V~, 1 přepínací kontakt, funkce odčerpání</t>
  </si>
  <si>
    <t>1793081908</t>
  </si>
  <si>
    <t>KA1</t>
  </si>
  <si>
    <t>Relé - 2 V/Z - 230 V AC - 8 A - s LED 230 V AC 8 A</t>
  </si>
  <si>
    <t>-204706704</t>
  </si>
  <si>
    <t>KA1.1</t>
  </si>
  <si>
    <t>Patice relé - šroubové svorky</t>
  </si>
  <si>
    <t>-192607833</t>
  </si>
  <si>
    <t>KA1.2</t>
  </si>
  <si>
    <t>Plastová upevňovací spona relé</t>
  </si>
  <si>
    <t>1678683279</t>
  </si>
  <si>
    <t>KA1.3</t>
  </si>
  <si>
    <t>Odrušovací člen relé - varistor - 230 V AC</t>
  </si>
  <si>
    <t>-524744804</t>
  </si>
  <si>
    <t>L1, L2</t>
  </si>
  <si>
    <t>Rázová oddělovací tlumivka 500 V/16 A</t>
  </si>
  <si>
    <t>491706007</t>
  </si>
  <si>
    <t>N</t>
  </si>
  <si>
    <t>Rozbočovací N můstek</t>
  </si>
  <si>
    <t>987957733</t>
  </si>
  <si>
    <t>PE</t>
  </si>
  <si>
    <t>Rozbočovací PE můstek</t>
  </si>
  <si>
    <t>1760643348</t>
  </si>
  <si>
    <t>PH1</t>
  </si>
  <si>
    <t>Oranžová kompletní signálka Ø22 plná čočka integ. LED 24V</t>
  </si>
  <si>
    <t>417702990</t>
  </si>
  <si>
    <t>PH1…PH4, SA1, SA2</t>
  </si>
  <si>
    <t>Držák legendy 30 x 50 mm s legendou 18 x 27 mm neoznačeného</t>
  </si>
  <si>
    <t>1185219746</t>
  </si>
  <si>
    <t>PH2…PH4</t>
  </si>
  <si>
    <t>Bílá kompletní signálka Ø22 plná čočka integ. LED 24V BÍ</t>
  </si>
  <si>
    <t>-2023552324</t>
  </si>
  <si>
    <t>SA1, SA2</t>
  </si>
  <si>
    <t>Černý kompletní otočný přepínač Ø22 3-polohy pevné VZ</t>
  </si>
  <si>
    <t>-734948068</t>
  </si>
  <si>
    <t>U1</t>
  </si>
  <si>
    <t>Spínaný napájecí zdroj s integrovanou nabíjecí a řídicí jednotkou 24 V/5 A</t>
  </si>
  <si>
    <t>404988067</t>
  </si>
  <si>
    <t>X1...X7</t>
  </si>
  <si>
    <t>Bezšroubová koncová svěrka</t>
  </si>
  <si>
    <t>-827596436</t>
  </si>
  <si>
    <t>X1...X7.1</t>
  </si>
  <si>
    <t>2vodičová průchozí pružinová svorka 2,5 mm², šedá</t>
  </si>
  <si>
    <t>1232646325</t>
  </si>
  <si>
    <t>X1...X7.2</t>
  </si>
  <si>
    <t>Koncová bočnice a separátor</t>
  </si>
  <si>
    <t>-1009045600</t>
  </si>
  <si>
    <t>X4</t>
  </si>
  <si>
    <t>2vodičová průchozí pružinová N svorka 2,5 mm²</t>
  </si>
  <si>
    <t>-1305017573</t>
  </si>
  <si>
    <t>XC1</t>
  </si>
  <si>
    <t>Soklová zásuvka</t>
  </si>
  <si>
    <t>1888435115</t>
  </si>
  <si>
    <t>BP1</t>
  </si>
  <si>
    <t>Snímač tlaku pro pitnou vodu, 0-10 bar/4-20 mA, s konektorem</t>
  </si>
  <si>
    <t>1810143847</t>
  </si>
  <si>
    <t>BQ1…BQ4</t>
  </si>
  <si>
    <t>Hydrostatický hladinový spínač pro pitnou vodu 0-4 m/4-20 mA, kabel 6 m</t>
  </si>
  <si>
    <t>996114207</t>
  </si>
  <si>
    <t>MX1...MX10</t>
  </si>
  <si>
    <t>Páčková svorka 2,5 mm² pro 2 vodiče</t>
  </si>
  <si>
    <t>-840682685</t>
  </si>
  <si>
    <t>MX1...MX10.1</t>
  </si>
  <si>
    <t>Krabicová rozvodka 93x93 mm, IP66</t>
  </si>
  <si>
    <t>1752789530</t>
  </si>
  <si>
    <t>SL1.1…SL1.4</t>
  </si>
  <si>
    <t>Plovákový spínač pro pitnou vodu, kabel 5 m</t>
  </si>
  <si>
    <t>-250876968</t>
  </si>
  <si>
    <t>SL2.1…SL2.4</t>
  </si>
  <si>
    <t>Plovákový spínač pro pitnou vodu, kabel 3 m</t>
  </si>
  <si>
    <t>14444000</t>
  </si>
  <si>
    <t>SL3</t>
  </si>
  <si>
    <t>Ponorná vodivostní sonda, 3 elektrody, kabel 10 m</t>
  </si>
  <si>
    <t>-558981107</t>
  </si>
  <si>
    <t>SQ1</t>
  </si>
  <si>
    <t>Magnetický dveřní spínač</t>
  </si>
  <si>
    <t>1040119645</t>
  </si>
  <si>
    <t>XS1</t>
  </si>
  <si>
    <t>Zásuvka 250 V~/16 A, IP55</t>
  </si>
  <si>
    <t>1749360238</t>
  </si>
  <si>
    <t>Instalační kabel CYKY-J 3x1,5</t>
  </si>
  <si>
    <t>-1481974998</t>
  </si>
  <si>
    <t>-753477605</t>
  </si>
  <si>
    <t>-363875946</t>
  </si>
  <si>
    <t>1135160096</t>
  </si>
  <si>
    <t>1499340382</t>
  </si>
  <si>
    <t>Kabel pro pevné uložení JYTY-O 7x1</t>
  </si>
  <si>
    <t>1733610741</t>
  </si>
  <si>
    <t>Ohebný kabel YSLY-JZ 5x1,5</t>
  </si>
  <si>
    <t>496113715</t>
  </si>
  <si>
    <t>Ohebný kabel YSLY-OZ 7x1</t>
  </si>
  <si>
    <t>708892825</t>
  </si>
  <si>
    <t>Síťový kabel Patch CAT5e 2 m</t>
  </si>
  <si>
    <t>-460704430</t>
  </si>
  <si>
    <t>-1807561345</t>
  </si>
  <si>
    <t>-340765909</t>
  </si>
  <si>
    <t>-744840404</t>
  </si>
  <si>
    <t>49048472</t>
  </si>
  <si>
    <t>1233932970</t>
  </si>
  <si>
    <t>-902949905</t>
  </si>
  <si>
    <t>D5</t>
  </si>
  <si>
    <t>-1183934288</t>
  </si>
  <si>
    <t>80429642</t>
  </si>
  <si>
    <t>866647221</t>
  </si>
  <si>
    <t>-672451874</t>
  </si>
  <si>
    <t>Aplikační SW pro PLC VDJ Kvaň</t>
  </si>
  <si>
    <t>1619276194</t>
  </si>
  <si>
    <t>Aplikační SW pro HMI VDJ Kvaň</t>
  </si>
  <si>
    <t>-603123602</t>
  </si>
  <si>
    <t>Příprava PLC dat pro přenos na dispečink provozovatele</t>
  </si>
  <si>
    <t>-115388304</t>
  </si>
  <si>
    <t>Úpravy aplikačních SW PLC a HMI ÚV Zaječov</t>
  </si>
  <si>
    <t>-1695121837</t>
  </si>
  <si>
    <t>18948102</t>
  </si>
  <si>
    <t>-2096473856</t>
  </si>
  <si>
    <t>339788362</t>
  </si>
  <si>
    <t>228263606</t>
  </si>
  <si>
    <t>656473661</t>
  </si>
  <si>
    <t>-1710321730</t>
  </si>
  <si>
    <t>-2072025024</t>
  </si>
  <si>
    <t>-272722485</t>
  </si>
  <si>
    <t>PS.02.2.3 - Dispečink</t>
  </si>
  <si>
    <t>D1 - Dodávka - ostatní služby</t>
  </si>
  <si>
    <t xml:space="preserve">Rozšíření runtime licence SW  na 5000 proměnných</t>
  </si>
  <si>
    <t>-1277622335</t>
  </si>
  <si>
    <t>684449567</t>
  </si>
  <si>
    <t>Úprava aplikačního SW dispečinku (SW Promotic) - doplnění vodojemu Kvaň</t>
  </si>
  <si>
    <t>156382761</t>
  </si>
  <si>
    <t>-1217993847</t>
  </si>
  <si>
    <t>-1175790529</t>
  </si>
  <si>
    <t>-1945595411</t>
  </si>
  <si>
    <t>-297978867</t>
  </si>
  <si>
    <t>872340593</t>
  </si>
  <si>
    <t>PS 04 - Čistírna odpadních vod</t>
  </si>
  <si>
    <t>PS 04.1 - Mechanické předčištění</t>
  </si>
  <si>
    <t xml:space="preserve">    119ST - Strojně technologická část</t>
  </si>
  <si>
    <t>119ST</t>
  </si>
  <si>
    <t>Česlicový koš pro DN 300 s horním víkem, vč. spouštěcího zařízení (vodících tyčí),</t>
  </si>
  <si>
    <t>463739399</t>
  </si>
  <si>
    <t xml:space="preserve">Poznámka k položce:_x000d_
Česlicový koš pro DN 300 s horním víkem, vč. spouštěcího zařízení (vodících tyčí),_x000d_
kotevních prvků, montáže a příslušné dokumentace._x000d_
průlina 30 mm,  mat.provedení nerez ocel AISI 304, _x000d_
Otočný jeřáb s elektrickým kladkostrojem, 400V, 0,4kW, výška zdvihu 6m_x000d_
hlavní vypínač uzamykatelný na sloupu jeřábu_x000d_
nárazníky pro pojezd kladkostroje,  vymezovací dorazy otáčení ramene_x000d_
závěsný ovladač na těle kladkostroje, otáčení a pojezd tahem za břemeno_x000d_
nosnost 250kg, vyložení do 2m_x000d_
</t>
  </si>
  <si>
    <t>Ponorné kalové čerpadlo surové splaškové vody v ČS</t>
  </si>
  <si>
    <t>1599560918</t>
  </si>
  <si>
    <t xml:space="preserve">Poznámka k položce:_x000d_
Ponorné kalové čerpadlo surové splaškové vody v ČS_x000d_
se šroubovým odstředivým kolem - výměna stávajících čerpadel_x000d_
pro provoz řízený FM, Q = 4 l/s, H = 4-8 m, 400V, 50Hz, 1,5 kW, průchodnost 75mm,_x000d_
mat. oběžného kola korozi-vzdorná CrNiMo ocel, mat. sacího kužele chromová litina,_x000d_
bez patkového kolene a příslušenství - zůstává původní,_x000d_
uspořádání 2+1 suchá rezerva_x000d_
</t>
  </si>
  <si>
    <t>Samočinná vodárna s vertikálním čerpadlem a tlakovou nádobou 100 l/1 Mpa s pryžovým vakem</t>
  </si>
  <si>
    <t>2036148046</t>
  </si>
  <si>
    <t xml:space="preserve">Poznámka k položce:_x000d_
Samočinná vodárna s vertikálním čerpadlem a tlakovou nádobou 100 l/1 Mpa s pryžovým vakem,_x000d_
Qmax = 2,8 l/s, Hmax = 35m, 400V, 1,5 kW, 3,2A_x000d_
tlakový spínač 2,0 - 3,5 bar, sací výška 8m (sání ze studny), s manometrem,_x000d_
hmotnost  61 kg_x000d_
</t>
  </si>
  <si>
    <t>Stírané válcové síto s integrovaným lisem 500x1000x140 s krytem</t>
  </si>
  <si>
    <t>-1579291038</t>
  </si>
  <si>
    <t xml:space="preserve">Poznámka k položce:_x000d_
Stírané válcové síto s integrovaným lisem 500x1000x140 s krytem_x000d_
síto s děrováním kruhovým prům. otvorů 3mm, stírací kartáč dvojramenný, _x000d_
včetně elektromagnetického ventilu prací vody 3/4", sběrný žlab na čistou vodu, _x000d_
konstrukce/podstavec výšky 1,0m (na popelnici 120l), elektrický rozvaděč pro automatický_x000d_
chod síta, max. průtok přes síto Qmax = 10 l/s, P = 0,18 + 0,37 kW, 400 V, 50 Hz_x000d_
s bezpečnostním přepadem _x000d_
materiálové provedení: nerezová chromniklová ocel AISI 316 L, podstavec z AISI 304_x000d_
</t>
  </si>
  <si>
    <t xml:space="preserve">Plastová popelnice na shrabky </t>
  </si>
  <si>
    <t>1162180448</t>
  </si>
  <si>
    <t xml:space="preserve">Poznámka k položce:_x000d_
Plastová popelnice na shrabky _x000d_
pojízdná, V = 120 l, s děrovaným dnem pro odtok odsazené vody_x000d_
</t>
  </si>
  <si>
    <t xml:space="preserve">Potrubí -  nerez.ocel tř.17, žárově pozink.ocel, PVC, lPE, PPR, </t>
  </si>
  <si>
    <t>383331721</t>
  </si>
  <si>
    <t xml:space="preserve">Poznámka k položce:_x000d_
Potrubí -  nerez.ocel tř.17, žárově pozink.ocel, PVC, lPE, PPR, _x000d_
příruby,  tvarovky, uzavírací a regulační armatury, kotvení, pomocné a doplňkové konstrukce_x000d_
</t>
  </si>
  <si>
    <t>Demontáž stávajícího zařízení</t>
  </si>
  <si>
    <t>-51055252</t>
  </si>
  <si>
    <t xml:space="preserve">Poznámka k položce:_x000d_
Demontáž stávajícího zařízení_x000d_
- vystrojení čerpací stanice - komplet. (bez čištění)_x000d_
- strojně stírané síto s lisem  - komplet._x000d_
</t>
  </si>
  <si>
    <t>PS 04.2 - Biologické čištění</t>
  </si>
  <si>
    <t xml:space="preserve">Ponorné míchadlo v denitrifikační nádrži </t>
  </si>
  <si>
    <t>403665626</t>
  </si>
  <si>
    <t xml:space="preserve">Poznámka k položce:_x000d_
Ponorné míchadlo v denitrifikační nádrži _x000d_
průměr vrtule 400 mm, otáčky vrtule 710 ot/min,_x000d_
P = 2,75 kW, 400 V, 8 A, vč. montážního příslušenství,_x000d_
spuštěcího zařízení, vodící tyče, spodního a horního úchytu, konzoly s vějířem…_x000d_
Dolní okraj vrtule musí být min.250 mm nad horním okrajem aeračních elementů,_x000d_
vč.externího čidla průsaku mech.ucpávkou, vč. vyhodnocovacího relé +10 m kabelu_x000d_
</t>
  </si>
  <si>
    <t>Otočný jeřábek s ručním navijákem</t>
  </si>
  <si>
    <t>808110176</t>
  </si>
  <si>
    <t xml:space="preserve">Poznámka k položce:_x000d_
Otočný jeřábek s ručním navijákem_x000d_
vč. patky kotvené do ocel konstrukce lávky nad nádrží_x000d_
nosnost 150 kg, žárově pozink. ocel_x000d_
</t>
  </si>
  <si>
    <t>Jemnobublinný aerační systém v denitrifikační nádrži DEN1</t>
  </si>
  <si>
    <t>545094332</t>
  </si>
  <si>
    <t xml:space="preserve">Poznámka k položce:_x000d_
Jemnobublinný aerační systém v denitrifikační nádrži DEN1_x000d_
materiál  membrán provzdušňovačů silikon (bez změkčovadla, síťovaný platinou)_x000d_
pevně kotvený do dna nádrže na nerez. roštu (jekl 80/40 mat. 1.4301),_x000d_
velikost nádrže: 3,4 x 6,6 m, hloubka 4,8 m (hl. vody 4,3 m)_x000d_
celkové max. množství vzduchu  - cca 100 m3/h_x000d_
 vč. nerez. potrubních rozvodů, uzav. armatur, odvodnění roštů a kotevních prvků (mat. 1.4301)_x000d_
</t>
  </si>
  <si>
    <t>Jemnobublinný aerační systém v denitrifikační nádrži DEN2</t>
  </si>
  <si>
    <t>609629959</t>
  </si>
  <si>
    <t xml:space="preserve">Poznámka k položce:_x000d_
Jemnobublinný aerační systém v denitrifikační nádrži DEN2_x000d_
materiál  membrán provzdušňovačů silikon (bez změkčovadla, síťovaný platinou)_x000d_
pevně kotvený do dna nádrže na nerez. roštu (jekl 80/40 mat. 1.4301),_x000d_
velikost nádrže: 3,7 x 6,6 m, hloubka 4,8 m (hl. vody 4,3 m)_x000d_
celkové max. množství vzduchu  - cca 100 m3/h_x000d_
 vč. nerez. potrubních rozvodů, uzav. armatur, odvodnění roštů a kotevních prvků (mat. 1.4301)_x000d_
</t>
  </si>
  <si>
    <t>Jemnobublinný aerační systém v nitrifikační nádrži</t>
  </si>
  <si>
    <t>-1611987663</t>
  </si>
  <si>
    <t xml:space="preserve">Poznámka k položce:_x000d_
Jemnobublinný aerační systém v nitrifikační nádrži_x000d_
materiál  membrán provzdušňovačů silikon (bez změkčovadla, síťovaný platinou)_x000d_
pevně kotvený do dna nádrže na nerez. roštu (jekl 80/40 mat. 1.4301),_x000d_
velikost nádrže: 4,2 x 7,6 m, hloubka 4,8 m (hl. vody 4,3 m)_x000d_
celkové max. množství vzduchu  - cca 200 m3/h_x000d_
 vč. nerez. potrubních rozvodů, uzav. armatur, odvodnění roštů a kotevních prvků (mat. 1.4301)_x000d_
</t>
  </si>
  <si>
    <t>Technologické vystrojení vertikální čtvercové dosazovací nádrže 4,2 x 4,2 m</t>
  </si>
  <si>
    <t>-907285007</t>
  </si>
  <si>
    <t xml:space="preserve">Poznámka k položce:_x000d_
Technologické vystrojení vertikální čtvercové dosazovací nádrže 4,2 x 4,2 m_x000d_
v nerez. provedení, sestávající z:_x000d_
přítokového potrubí s uklidňovacím válcem DN800,_x000d_
odtokového žlabu s nornou stěnou a odtokovým potrubím vyčištěné vody,_x000d_
mamutího čerpadla pro odtah plovoucích nečistot s nerez. nasávacím trychtýřem a přívodem tlak.vzduchu,_x000d_
ofuku hladiny tlakovým vzduchem, vč. přívodu tlak. vzduchu a kotvení,_x000d_
nasávací trychtýř bude výškově stavitelný pomocí závitových tyčí, které budou vyvedeny min.0,5m_x000d_
nad podlahu obslužné lávky a budou zde ukončené ovládacími madly _x000d_
4 ks kulový kohoutl DN6/4“ s pákou, nerezové provedení_x000d_
2 ks solenoidový ventil DN6/4“, 230 V, bez napětí otevřen_x000d_
</t>
  </si>
  <si>
    <t>Ponorné kalové čerpadlo pro vnitřní recirkulaci kalu</t>
  </si>
  <si>
    <t>91386847</t>
  </si>
  <si>
    <t xml:space="preserve">Poznámka k položce:_x000d_
Ponorné kalové čerpadlo pro vnitřní recirkulaci kalu_x000d_
Q = 2,5 l/s, H = 0,5 m, P = 0,75 kW, 400 V_x000d_
průchodnost oběžným kolem 50 mm, výtlak DN65_x000d_
se zabudovanou tepelnou ochranou statoru a 10m kabelem,_x000d_
s vlhkostní elektrosondou pro kontrolu těsnosti ucpávky_x000d_
vč. nerez. řetězu a vodicí trubky pro hl. nádrže 4,8 m a příslušenství_x000d_
</t>
  </si>
  <si>
    <t>-76532174</t>
  </si>
  <si>
    <t xml:space="preserve">Poznámka k položce:_x000d_
Ponorné kalové čerpadlo pro vnitřní recirkulaci kalu_x000d_
Q = 2,5 l/s, H = 0,5 m, P = 0,75 kW, 400 V_x000d_
průchodnost oběžným kolem 50 mm, výtlak DN65_x000d_
se zabudovanou tepelnou ochranou statoru a 10m kabelem,_x000d_
suchá rezerva umístěná ve skladu_x000d_
</t>
  </si>
  <si>
    <t>976928023</t>
  </si>
  <si>
    <t xml:space="preserve">Poznámka k položce:_x000d_
Otočný jeřábek s ručním navijákem_x000d_
vč. patky kotvené do ocel konstrukce lávky nad dosazovací nádrží_x000d_
nosnost 100 kg, žárově pozink. ocel_x000d_
</t>
  </si>
  <si>
    <t xml:space="preserve">Ocel. obslužná lávka nad dosazovací nádrží  š = 800 mm</t>
  </si>
  <si>
    <t>-360496052</t>
  </si>
  <si>
    <t xml:space="preserve">Poznámka k položce:_x000d_
Ocel. obslužná lávka nad dosazovací nádrží  š = 800 mm_x000d_
s ochranným zábradlím v = 1,1 a okop. plechem_x000d_
mat. provedení: nosné prvky + zábradlí - žárově pozink. ocel, pochozí rošty - kompozit_x000d_
</t>
  </si>
  <si>
    <t>Ocel. obslužná lávka š = 1000 mm</t>
  </si>
  <si>
    <t>-1020453118</t>
  </si>
  <si>
    <t xml:space="preserve">Poznámka k položce:_x000d_
Ocel. obslužná lávka š = 1000 mm_x000d_
uložená mezi stávajícím a novým objektem ČOV, včetně schůdků, _x000d_
mat. provedení: nosné prvky + zábradlí - žárově pozink. ocel, pochozí rošty - kompozit_x000d_
</t>
  </si>
  <si>
    <t>Ocel. ochranné zábradlí - žárově pozink. Ocel</t>
  </si>
  <si>
    <t>-644162904</t>
  </si>
  <si>
    <t xml:space="preserve">Poznámka k položce:_x000d_
Ocel. ochranné zábradlí - žárově pozink. Ocel_x000d_
v = 1,1 m, s jednou zábradelní výplní a se zábradelní zarážkou výšky 100mm, _x000d_
kotveno na ocel. hmoždinky do ŽB kce nádrží_x000d_
</t>
  </si>
  <si>
    <t>Přenosný skládací hliníkový žebřík dl. 6,0 m</t>
  </si>
  <si>
    <t>-1780196673</t>
  </si>
  <si>
    <t xml:space="preserve">Dmychadlový agregát </t>
  </si>
  <si>
    <t>-1456650749</t>
  </si>
  <si>
    <t xml:space="preserve">Poznámka k položce:_x000d_
Dmychadlový agregát _x000d_
 s elektromotorem s úpravou pro regulaci otáček FM a protihlukovým krytem_x000d_
 Q = 70,8 - 201 m3/h, Δp =  55 kPa,_x000d_
 P = 5,5 kW,  400 V_x000d_
emisní hodnota akustického tlaku 69 dB_x000d_
</t>
  </si>
  <si>
    <t>Ocelový rám pro umístění dvou dmychadel na sebou</t>
  </si>
  <si>
    <t>1203948992</t>
  </si>
  <si>
    <t xml:space="preserve">Poznámka k položce:_x000d_
Ocelový rám pro umístění dvou dmychadel na sebou_x000d_
žárově pozink. ocel, vč. kotvení do podlahy_x000d_
</t>
  </si>
  <si>
    <t>Protihlukový kryt na prostupu výtlaku vzduchu z dmychárny</t>
  </si>
  <si>
    <t>-1156922547</t>
  </si>
  <si>
    <t xml:space="preserve">Poznámka k položce:_x000d_
Protihlukový kryt na prostupu výtlaku vzduchu z dmychárny_x000d_
s odhlučňovacími labyrinty s tlumící izolační hmotou_x000d_
žárově pozink. ocel, rozměrově přizpůsobit osazenému ventilátoru _x000d_
</t>
  </si>
  <si>
    <t>1256893979</t>
  </si>
  <si>
    <t xml:space="preserve">Poznámka k položce:_x000d_
Potrubí -  nerez.ocel tř.17, žárově pozink.ocel, PVC, lPE, PPR, _x000d_
příruby,  tvarovky, uzavírací a regulační armatury, kotvení, pomocné a doplňkové konstrukce_x000d_
vzduchové rozvaděče se svody k aeračním elementům s uzávěry, _x000d_
prodlužovací tyče armatur + ruční kola u šoupat_x000d_
vč. 20m zahradní hadice DN3/4" s koncovkou, pro ostřiky nádrží_x000d_
</t>
  </si>
  <si>
    <t>-1657612295</t>
  </si>
  <si>
    <t xml:space="preserve">Poznámka k položce:_x000d_
Demontáž stávajícího zařízení_x000d_
- vystrojení denitrifikační nádrže - komplet (bez čerpání a čištění)_x000d_
- vystrojení aktivačních nádrží - komplet (bez čerpání a čištění)_x000d_
- vestavěné dosazovací nádrže - komplet_x000d_
- vystrojení dmychárny - komplet _x000d_
</t>
  </si>
  <si>
    <t>PS 04.3 - Kalové hospodářství</t>
  </si>
  <si>
    <t xml:space="preserve">    119T - Strojně technologická část</t>
  </si>
  <si>
    <t>119T</t>
  </si>
  <si>
    <t>Hydropneumatické čerpadlo DN 100 pro odtah přebytečného kalu z DN</t>
  </si>
  <si>
    <t>78526179</t>
  </si>
  <si>
    <t xml:space="preserve">Poznámka k položce:_x000d_
Hydropneumatické čerpadlo DN 100 pro odtah přebytečného kalu z DN_x000d_
mat. nerez.ocel, přívod tlak. vzduchu DN 25 + ruční uzav.ventil a solenoidový _x000d_
ventil, kotvení do stěny a dna nádrže nerez.objímkami, výtlak do KN_x000d_
</t>
  </si>
  <si>
    <t>Ponorné kalové čerpadlo pro čerpání odsazené kalové vody z kalové nádrže</t>
  </si>
  <si>
    <t>-952424563</t>
  </si>
  <si>
    <t xml:space="preserve">Poznámka k položce:_x000d_
Ponorné kalové čerpadlo pro čerpání odsazené kalové vody z kalové nádrže_x000d_
s vlastním plovákovým spínačem, _x000d_
 Q = 2,5 l/s, H = 5 m, P = 0,5 kW, 230 V, 50 Hz_x000d_
vč. nerez. řetězu, vodicí trubky pro hl. nádrže 4,8 m, vedení čerpadla po trubce,_x000d_
výtlačné hadice DN50 a příslušenství_x000d_
</t>
  </si>
  <si>
    <t>Otočný jeřábek s ručním vrátkem</t>
  </si>
  <si>
    <t>-934569607</t>
  </si>
  <si>
    <t xml:space="preserve">Poznámka k položce:_x000d_
Otočný jeřábek s ručním vrátkem_x000d_
vč. patky kotvené do ŽB stropu nádrže_x000d_
pro nosnost 50 kg, s nerez. lankem,_x000d_
- žárově pozink. ocel_x000d_
</t>
  </si>
  <si>
    <t>Ponorné kalové čerpadlo kalu z KN k odvodnění</t>
  </si>
  <si>
    <t>-655810669</t>
  </si>
  <si>
    <t xml:space="preserve">Poznámka k položce:_x000d_
Ponorné kalové čerpadlo kalu z KN k odvodnění_x000d_
 Q = 1,5 l/s, H = 7 m, P = 2,35 kW, 400 V, 50 Hz_x000d_
průchodnost 35mm, dvojitá mech. ucpávka, ochrana proti přetížení,_x000d_
vč. spouštěcího zařízení, nerez. vodicích trubek pro hl. nádrže 4,8 m, nerez. řetězu_x000d_
a patkového kolena DN50, dl. kabelu 10m_x000d_
</t>
  </si>
  <si>
    <t xml:space="preserve">Středobublinný aerační systém v kalové nádrži </t>
  </si>
  <si>
    <t>1377700208</t>
  </si>
  <si>
    <t xml:space="preserve">Poznámka k položce:_x000d_
Středobublinný aerační systém v kalové nádrži _x000d_
materiál  membrán provzdušňovačů silikon (bez změkčovadla, síťovaný platinou)_x000d_
pevně kotvený do spádového dna nádrže na nerez. roštu (jekl 80/40 mat. 1.4301),_x000d_
velikost nádrže: 4,7 x 8,7 m, hloubka 4,8 m (max. hl.kalu 4,3 m)_x000d_
celkové max. množství vzduchu  - cca 180 m3/h_x000d_
 vč. nerez. potrubních rozvodů, uzav. armatur, odvodnění roštů a kotevních prvků (mat. 1.4301)_x000d_
</t>
  </si>
  <si>
    <t>Kompletní linka odvodnění přebytečného kalu</t>
  </si>
  <si>
    <t>-480814918</t>
  </si>
  <si>
    <t xml:space="preserve">Poznámka k položce:_x000d_
Kompletní linka odvodnění přebytečného kalu, sestávající z:_x000d_
Podávací vřetenové čerpadlo kalu k odvodnění 0,5-5 m3/h, 1,5 kW, 400V_x000d_
Indukční průtokoměr kalu k odvodnění DN40_x000d_
Indukční průtokoměr roztoku flokulantu DN15_x000d_
Dekantační odstředivka Q = 2-4 m3/h, vstupní suš. 2%, výstupní suš.18-25%, P = 15 kW_x000d_
Automatizovaná stanice pro přípravu roztoku flokulantu_x000d_
s míchadlem a dávkovacím čerpadlem roztoku flokulantu, 1,75 kW, 400V_x000d_
2x Žlabový dopravník odvodněného kalu dl. 2,5 a 5,5m, 0,75 + 1,5 kW, 400V _x000d_
Řídící rozvaděč odvodňovací linky pro automatický chod_x000d_
Samonosný ocelový technologický kontejner, zateplený, el.přímotop 2,0 kW _x000d_
Rozvody kalu, vody a flokulantu (propojení), vč. příslušných ručních armatur, elektroarmatur,_x000d_
tlakoměrů, el.rozvody od rozvaděče_x000d_
</t>
  </si>
  <si>
    <t>Ocelový vanový kontejner pro jednoramenný nosič</t>
  </si>
  <si>
    <t>-1501305940</t>
  </si>
  <si>
    <t xml:space="preserve">Poznámka k položce:_x000d_
Ocelový vanový kontejner pro jednoramenný nosič_x000d_
V = 9,11m3, 3835x2076x1500mm, nosnost 5t_x000d_
</t>
  </si>
  <si>
    <t>Přenosný multiplynový detektor</t>
  </si>
  <si>
    <t>2051481368</t>
  </si>
  <si>
    <t xml:space="preserve">Poznámka k položce:_x000d_
Přenosný multiplynový detektor_x000d_
pro monitorování hořlavých , kyslíkových a toxických plynů, se sondami_x000d_
pro detekci metanu (CH4), oxidu uhličitého (CO2), sirovodíku (H2S), _x000d_
amoniaku (NH3), oxidu uhelnatého (CO)_x000d_
v základním provedení, napájení nabíjecími NiMH bateriemi, vč. nabíječky_x000d_
</t>
  </si>
  <si>
    <t>1768869631</t>
  </si>
  <si>
    <t xml:space="preserve">Poznámka k položce:_x000d_
Potrubí -  nerez.ocel tř.17, žárově pozink.ocel, PVC, lPE, PPR, _x000d_
příruby,  tvarovky, armatury, kotvení, pomocné a doplňkové konstrukce_x000d_
vzduchový rozvaděč se svody k aeračním elementům s uzávěry, _x000d_
venkovní rozvody mezi nádržemi_x000d_
</t>
  </si>
  <si>
    <t>-914511201</t>
  </si>
  <si>
    <t xml:space="preserve">Poznámka k položce:_x000d_
Demontáž stávajícího zařízení_x000d_
- vystrojení kalové nádrže - komplet_x000d_
</t>
  </si>
  <si>
    <t xml:space="preserve">Provizorní úpravy stávající ČOV v průběhu stavby: </t>
  </si>
  <si>
    <t>-1959273148</t>
  </si>
  <si>
    <t xml:space="preserve">Poznámka k položce:_x000d_
Provizorní úpravy stávající ČOV v průběhu stavby: _x000d_
- provizorní dočasné obtoky, přečerpávání kalů, odpadních či vyčištěných vod, provizorní kotvení potrubí _x000d_
- provizorní přítokové potrubí odpadních vod, odtoku vyčištěné vody, přívodu pitné vody_x000d_
- provizorní dodávky tlakového vzduchu, provizorní el. rozvaděč a rozvody el. energie_x000d_
- po dokončení stavby navrácení veškerých provizorních opatření do funkčního finálního stavu_x000d_
</t>
  </si>
  <si>
    <t>PS 04.4.1 - Technologická elektroinstalace</t>
  </si>
  <si>
    <t>demontáž rozvaděče RO</t>
  </si>
  <si>
    <t>-704401386</t>
  </si>
  <si>
    <t>Demontáž stávající technologické elektroinstalace a MaR</t>
  </si>
  <si>
    <t>-399215364</t>
  </si>
  <si>
    <t>-1567988715</t>
  </si>
  <si>
    <t>-2047619245</t>
  </si>
  <si>
    <t>1059047209</t>
  </si>
  <si>
    <t>776107192</t>
  </si>
  <si>
    <t>210020310</t>
  </si>
  <si>
    <t>kab.žlab drátěný 54x150-250mm, komplet</t>
  </si>
  <si>
    <t>1347043323</t>
  </si>
  <si>
    <t>210020312</t>
  </si>
  <si>
    <t>kab.žlab drátěný 54x300-500mm, komplet</t>
  </si>
  <si>
    <t>765759250</t>
  </si>
  <si>
    <t>2124455520</t>
  </si>
  <si>
    <t>210100003</t>
  </si>
  <si>
    <t>1599095656</t>
  </si>
  <si>
    <t>210140431</t>
  </si>
  <si>
    <t>Havarijní vypínací tlačítko</t>
  </si>
  <si>
    <t>-265735689</t>
  </si>
  <si>
    <t>210190071</t>
  </si>
  <si>
    <t>montáž rozvaděče skříňového, 1.pole</t>
  </si>
  <si>
    <t>-1951545092</t>
  </si>
  <si>
    <t>-1935302355</t>
  </si>
  <si>
    <t>1744946109</t>
  </si>
  <si>
    <t>-1339739380</t>
  </si>
  <si>
    <t>210810009</t>
  </si>
  <si>
    <t>CYKY 4x1,5 mm2 (VU)</t>
  </si>
  <si>
    <t>-749952072</t>
  </si>
  <si>
    <t>-1098442169</t>
  </si>
  <si>
    <t>210810016R</t>
  </si>
  <si>
    <t>NYCY 4x2,5/2,5 mm2 (VU)</t>
  </si>
  <si>
    <t>-1851028214</t>
  </si>
  <si>
    <t>210810017R</t>
  </si>
  <si>
    <t>CYKY 5x16 mm2 (VU)</t>
  </si>
  <si>
    <t>-1496382357</t>
  </si>
  <si>
    <t>210810018</t>
  </si>
  <si>
    <t>CYKY 7x1.5 mm2 (VU)</t>
  </si>
  <si>
    <t>663909627</t>
  </si>
  <si>
    <t>210810019</t>
  </si>
  <si>
    <t>CYKY 7x2.5 mm2 (VU)</t>
  </si>
  <si>
    <t>-177049378</t>
  </si>
  <si>
    <t>210810032R</t>
  </si>
  <si>
    <t>Kabel v dodávce motoru, ponorného spínače (VU)</t>
  </si>
  <si>
    <t>-871971212</t>
  </si>
  <si>
    <t>495915107</t>
  </si>
  <si>
    <t>montáž - zapojení motoru, vč.měření proudu a nastavení v rozvaděči</t>
  </si>
  <si>
    <t>-1223355287</t>
  </si>
  <si>
    <t>montáž - zapojení rozvaděče</t>
  </si>
  <si>
    <t>-2105875121</t>
  </si>
  <si>
    <t>montáž - zapojení solenoidu</t>
  </si>
  <si>
    <t>-738318243</t>
  </si>
  <si>
    <t>2025777532</t>
  </si>
  <si>
    <t>-560181485</t>
  </si>
  <si>
    <t>854086720</t>
  </si>
  <si>
    <t>352</t>
  </si>
  <si>
    <t>plastová krabice se svorkovnicí, IP54 (7x2,5)</t>
  </si>
  <si>
    <t>-1846341747</t>
  </si>
  <si>
    <t>459123293</t>
  </si>
  <si>
    <t>-718287472</t>
  </si>
  <si>
    <t>392</t>
  </si>
  <si>
    <t>kabelový žlab drátěný (54/200), včetně příslušenství a nosníků</t>
  </si>
  <si>
    <t>-1873644912</t>
  </si>
  <si>
    <t>395</t>
  </si>
  <si>
    <t>kabelový žlab drátěný (54/500), včetně příslušenství a nosníků</t>
  </si>
  <si>
    <t>-477027633</t>
  </si>
  <si>
    <t>942</t>
  </si>
  <si>
    <t>havarijní vypínací tlačítko, IP54 - komplet</t>
  </si>
  <si>
    <t>844987173</t>
  </si>
  <si>
    <t>-1058124374</t>
  </si>
  <si>
    <t>-514080784</t>
  </si>
  <si>
    <t>1518686285</t>
  </si>
  <si>
    <t>-1749660507</t>
  </si>
  <si>
    <t>2940</t>
  </si>
  <si>
    <t>CYKY-J 4x1,5mm2</t>
  </si>
  <si>
    <t>189443332</t>
  </si>
  <si>
    <t>-1872482613</t>
  </si>
  <si>
    <t>2965</t>
  </si>
  <si>
    <t>CYKY-J 5x16mm2</t>
  </si>
  <si>
    <t>-614541149</t>
  </si>
  <si>
    <t>2970</t>
  </si>
  <si>
    <t>CYKY-J 7x1.5mm2</t>
  </si>
  <si>
    <t>-974381242</t>
  </si>
  <si>
    <t>2971</t>
  </si>
  <si>
    <t>CYKY-J 7x2.5mm2</t>
  </si>
  <si>
    <t>-452914563</t>
  </si>
  <si>
    <t>2991</t>
  </si>
  <si>
    <t>NYCY-J 4x2,5/2,5mm2</t>
  </si>
  <si>
    <t>-697379478</t>
  </si>
  <si>
    <t>Rozvaděč RMS - viz výkres D.2.2.4</t>
  </si>
  <si>
    <t>254949944</t>
  </si>
  <si>
    <t>-571575354</t>
  </si>
  <si>
    <t>91006</t>
  </si>
  <si>
    <t>fólie z polyetylenu šíře 340mm</t>
  </si>
  <si>
    <t>-1308360456</t>
  </si>
  <si>
    <t>-918129975</t>
  </si>
  <si>
    <t>Pol32</t>
  </si>
  <si>
    <t>1436014167</t>
  </si>
  <si>
    <t>Pol33</t>
  </si>
  <si>
    <t>2058348496</t>
  </si>
  <si>
    <t>1957046886</t>
  </si>
  <si>
    <t>2102068483</t>
  </si>
  <si>
    <t>44327015</t>
  </si>
  <si>
    <t>-247868361</t>
  </si>
  <si>
    <t>-312869315</t>
  </si>
  <si>
    <t>662057936</t>
  </si>
  <si>
    <t>1426317510</t>
  </si>
  <si>
    <t>-1996884012</t>
  </si>
  <si>
    <t>1584853538</t>
  </si>
  <si>
    <t>-1958520820</t>
  </si>
  <si>
    <t>-440471947</t>
  </si>
  <si>
    <t>296965082</t>
  </si>
  <si>
    <t>460161262</t>
  </si>
  <si>
    <t>Hloubení kabelových rýh ručně š 50 cm hl 70 cm v hornině tř I skupiny 3</t>
  </si>
  <si>
    <t>-230847105</t>
  </si>
  <si>
    <t>460161832</t>
  </si>
  <si>
    <t>Hloubení kabelových rýh ručně š 100 cm hl 70 cm v hornině tř I skupiny 3</t>
  </si>
  <si>
    <t>-561971183</t>
  </si>
  <si>
    <t>120529434</t>
  </si>
  <si>
    <t>460431272</t>
  </si>
  <si>
    <t>Zásyp kabelových rýh ručně se zhutněním š 50 cm hl 70 cm z horniny tř I skupiny 3</t>
  </si>
  <si>
    <t>1962110820</t>
  </si>
  <si>
    <t>460431832</t>
  </si>
  <si>
    <t>Zásyp kabelových rýh ručně se zhutněním š 100 cm hl 70 cm z horniny tř I skupiny 3</t>
  </si>
  <si>
    <t>-2003526705</t>
  </si>
  <si>
    <t>1047743338</t>
  </si>
  <si>
    <t>460671113</t>
  </si>
  <si>
    <t>fólie výstražná z PVC šířky 34cm</t>
  </si>
  <si>
    <t>-1290797183</t>
  </si>
  <si>
    <t>-159556072</t>
  </si>
  <si>
    <t>PS 04.4.2 - Měření a regulace</t>
  </si>
  <si>
    <t>D1 - Dodávka - rozvaděč DT</t>
  </si>
  <si>
    <t>D2 - Dodávka - svorkovnice a ovládací skříňky</t>
  </si>
  <si>
    <t>D3 - Dodávka - prvky elektro a MaR</t>
  </si>
  <si>
    <t>D4 - Dodávka - kabely</t>
  </si>
  <si>
    <t>D5 - Dodávka - montážní materiál</t>
  </si>
  <si>
    <t>D6 - Dodávka - ostatní služby</t>
  </si>
  <si>
    <t>Dodávka - rozvaděč DT</t>
  </si>
  <si>
    <t>DT</t>
  </si>
  <si>
    <t>Rozvaděč skříňový 2000x800x400,jednokřídlé dveře,RAL 7035</t>
  </si>
  <si>
    <t>1524277007</t>
  </si>
  <si>
    <t>DT.1</t>
  </si>
  <si>
    <t>Podstavec - podélný díl, 800x200</t>
  </si>
  <si>
    <t>519097632</t>
  </si>
  <si>
    <t>DT.2</t>
  </si>
  <si>
    <t>Podstavec - příčný díl, 400x200</t>
  </si>
  <si>
    <t>1571176267</t>
  </si>
  <si>
    <t>DT.3</t>
  </si>
  <si>
    <t>Bočnice rozváděče 2000x400, RAL 7035, balení 1 pár</t>
  </si>
  <si>
    <t>1106664814</t>
  </si>
  <si>
    <t>Procesorový modul s GSM/GPRS/SMS komunikací</t>
  </si>
  <si>
    <t>575638201</t>
  </si>
  <si>
    <t>GSM UMTS anténa, magnetický držák, kabel 2,5 m</t>
  </si>
  <si>
    <t>456772093</t>
  </si>
  <si>
    <t>A1.1, A1.2</t>
  </si>
  <si>
    <t>-1970113669</t>
  </si>
  <si>
    <t>A1.3, A1.4</t>
  </si>
  <si>
    <t>4kanálový analogový výstup 4-20 mA</t>
  </si>
  <si>
    <t>1069983335</t>
  </si>
  <si>
    <t>A1.5…A1.10</t>
  </si>
  <si>
    <t>16kanálový binární vstup 24 V DC</t>
  </si>
  <si>
    <t>871821863</t>
  </si>
  <si>
    <t>A1.11</t>
  </si>
  <si>
    <t>Systémové napájení 24 V DC</t>
  </si>
  <si>
    <t>756081152</t>
  </si>
  <si>
    <t>A1.12…A1.17</t>
  </si>
  <si>
    <t>639752752</t>
  </si>
  <si>
    <t>A1.17</t>
  </si>
  <si>
    <t>-1327141143</t>
  </si>
  <si>
    <t>Zobrazovač 10", dotykový displej</t>
  </si>
  <si>
    <t>1162655287</t>
  </si>
  <si>
    <t>EH1</t>
  </si>
  <si>
    <t>Rozváděčové svítidlo 100-240 V~ 5 W</t>
  </si>
  <si>
    <t>-732476963</t>
  </si>
  <si>
    <t>EH1.1</t>
  </si>
  <si>
    <t>Napájecí kabel svítidla 2x1,5 mm²; 2 m</t>
  </si>
  <si>
    <t>94048409</t>
  </si>
  <si>
    <t>767573498</t>
  </si>
  <si>
    <t>-1190876870</t>
  </si>
  <si>
    <t>FA2, FA3, FA4</t>
  </si>
  <si>
    <t>-1527668530</t>
  </si>
  <si>
    <t>FI1</t>
  </si>
  <si>
    <t>-375149981</t>
  </si>
  <si>
    <t>FU1A…FU4</t>
  </si>
  <si>
    <t>1198295230</t>
  </si>
  <si>
    <t>FU1A</t>
  </si>
  <si>
    <t>809197399</t>
  </si>
  <si>
    <t>786075725</t>
  </si>
  <si>
    <t>897076687</t>
  </si>
  <si>
    <t>přepěťová ochrana s vf filtrem, instalace těsně před chráněné zařízení SPD T3 + FILTER</t>
  </si>
  <si>
    <t>1648199194</t>
  </si>
  <si>
    <t>FV2…FV24</t>
  </si>
  <si>
    <t>Svodič bleskových proudů 4x jednožilová linka 24 V=, ST 1+2+3</t>
  </si>
  <si>
    <t>627378492</t>
  </si>
  <si>
    <t>FV25…FV27</t>
  </si>
  <si>
    <t>Svodič bleskových proudů, 2x dvoužilová linka 24 V=, ST 1+2+3</t>
  </si>
  <si>
    <t>-261887405</t>
  </si>
  <si>
    <t>Akumulátorový modul 24 V/5 A; 0,8 Ah</t>
  </si>
  <si>
    <t>2029654110</t>
  </si>
  <si>
    <t>Hladinové relé, 230 V~, přepínací kontakt, přepínač režimů</t>
  </si>
  <si>
    <t>742091520</t>
  </si>
  <si>
    <t>Paticové relé, kontakty 2 V/Z, 8 A, cívka 24 V DC, s LED a ochrannou diodou</t>
  </si>
  <si>
    <t>1372195990</t>
  </si>
  <si>
    <t>934067214</t>
  </si>
  <si>
    <t>1201221057</t>
  </si>
  <si>
    <t>528515159</t>
  </si>
  <si>
    <t>Rozbočovací N můstek, 15x16 mm2</t>
  </si>
  <si>
    <t>1807671853</t>
  </si>
  <si>
    <t>Rozbočovací PE můstek, 15x16 mm2</t>
  </si>
  <si>
    <t>-418782642</t>
  </si>
  <si>
    <t>-1769156974</t>
  </si>
  <si>
    <t>X0-X7</t>
  </si>
  <si>
    <t>-1377992109</t>
  </si>
  <si>
    <t>X0-X7.1</t>
  </si>
  <si>
    <t>2vodičová průchozí svorka 2,5 mm² , šedá</t>
  </si>
  <si>
    <t>-1603201410</t>
  </si>
  <si>
    <t>X0-X7.2</t>
  </si>
  <si>
    <t>-1631141926</t>
  </si>
  <si>
    <t>2vodičová průchozí N svorka 2,5 mm²</t>
  </si>
  <si>
    <t>1463475098</t>
  </si>
  <si>
    <t>Soklová zásuvka 230 V/16 A</t>
  </si>
  <si>
    <t>-2011596831</t>
  </si>
  <si>
    <t>Dodávka - svorkovnice a ovládací skříňky</t>
  </si>
  <si>
    <t>MS3...MS22 MXS12, M</t>
  </si>
  <si>
    <t xml:space="preserve">Skříňka pro 3 ovládače  Ø22 mm</t>
  </si>
  <si>
    <t>1262167647</t>
  </si>
  <si>
    <t>MS3...MS22 MXS12, .1</t>
  </si>
  <si>
    <t>Ucpávková vývodka M20x1,5 s maticí</t>
  </si>
  <si>
    <t>-1528077253</t>
  </si>
  <si>
    <t>MS3...MS22 MXS12, .2</t>
  </si>
  <si>
    <t>Oranžová LED signálka Ø22, 24 V, zadní montáž</t>
  </si>
  <si>
    <t>2144584975</t>
  </si>
  <si>
    <t>MS3...MS22 MXS12, .3</t>
  </si>
  <si>
    <t>Držák legendy ovládačů</t>
  </si>
  <si>
    <t>-2074720795</t>
  </si>
  <si>
    <t>MS3...MS22 MXS12, .4</t>
  </si>
  <si>
    <t>Bílá LED signálka Ø22, 24 V, zadní montáž</t>
  </si>
  <si>
    <t>-861335493</t>
  </si>
  <si>
    <t>MS3...MS11 MS13...MS</t>
  </si>
  <si>
    <t>Otočný přepínač Ø22 3 polohy pevné, 2 spínací kontakty, zadní montáž</t>
  </si>
  <si>
    <t>-96315097</t>
  </si>
  <si>
    <t>MS12</t>
  </si>
  <si>
    <t>Otočný přepínač Ø22 2-polohy pevné, 1 spínací kontakt, zadní montáž</t>
  </si>
  <si>
    <t>1823897838</t>
  </si>
  <si>
    <t>MXBQ1 MXBQ2 MXE MXSL</t>
  </si>
  <si>
    <t>-1498201612</t>
  </si>
  <si>
    <t>MXBQ1 MXBQ2 MXE MX.1</t>
  </si>
  <si>
    <t>1600737193</t>
  </si>
  <si>
    <t>BQ1, BQ2</t>
  </si>
  <si>
    <t>Hydrostatický hladinový spínač pro odpadní vodu 0-6 m/4-20 mA, kabel 10 m</t>
  </si>
  <si>
    <t>-459754600</t>
  </si>
  <si>
    <t>BQ3</t>
  </si>
  <si>
    <t>Ultrazvukový hladinový snímač 0-6 m, výstup 4-20 mA</t>
  </si>
  <si>
    <t>1022711494</t>
  </si>
  <si>
    <t>BQ4, BQ5</t>
  </si>
  <si>
    <t>Měřič rozpuštěného kyslíku 0-20 mg/l se snímáním teploty média 0-50 °C, 2x výstup 4-20 mA</t>
  </si>
  <si>
    <t>1754731827</t>
  </si>
  <si>
    <t>BQ6</t>
  </si>
  <si>
    <t>Ultrazvukový snímač hladiny pro Parshallův žlab s vyhodnocovací jednotkou, výstup 4-20 mA, pulsy</t>
  </si>
  <si>
    <t>816640366</t>
  </si>
  <si>
    <t>E</t>
  </si>
  <si>
    <t>Ponorná vodivostní sonda, 3 elektrody, kabel 5 m</t>
  </si>
  <si>
    <t>1427951842</t>
  </si>
  <si>
    <t>H1</t>
  </si>
  <si>
    <t>Výstražný červený maják s houkačkou, 230 V</t>
  </si>
  <si>
    <t>2017531596</t>
  </si>
  <si>
    <t>SL1…SL3</t>
  </si>
  <si>
    <t>Plovákový spínač pro splaškovou vodu, kabel 10 m</t>
  </si>
  <si>
    <t>-226306136</t>
  </si>
  <si>
    <t>1118611314</t>
  </si>
  <si>
    <t>1517525161</t>
  </si>
  <si>
    <t>Kabel J-Y(ST)Y 8x2x0,8</t>
  </si>
  <si>
    <t>-357663853</t>
  </si>
  <si>
    <t>Kabel pro pevné uložení JYTY-O 14x1</t>
  </si>
  <si>
    <t>-151338358</t>
  </si>
  <si>
    <t>Kabel pro pevné uložení JYTY-O 19x1</t>
  </si>
  <si>
    <t>-421414632</t>
  </si>
  <si>
    <t>Kabel pro pevné uložení JYTY-O 3x1</t>
  </si>
  <si>
    <t>-1642179016</t>
  </si>
  <si>
    <t>224604785</t>
  </si>
  <si>
    <t>Vodič H07V-K 16 ZŽ</t>
  </si>
  <si>
    <t>145845190</t>
  </si>
  <si>
    <t>Síťový kabel 2 m Patch CAT5e 8x</t>
  </si>
  <si>
    <t>1984247724</t>
  </si>
  <si>
    <t>Nerezový drátěný žlab 100x100 s příslušenstvím</t>
  </si>
  <si>
    <t>1328851585</t>
  </si>
  <si>
    <t>1656148421</t>
  </si>
  <si>
    <t>Ohebná dvouplášťová korugovaná chránička dn 90 mm</t>
  </si>
  <si>
    <t>-2121869714</t>
  </si>
  <si>
    <t>2110371354</t>
  </si>
  <si>
    <t>1337967537</t>
  </si>
  <si>
    <t>-1135164091</t>
  </si>
  <si>
    <t>1924755555</t>
  </si>
  <si>
    <t>Ocelová elektroinstalační trubka, dn 25 mm, žárově zinkovaná, včetně kolen vývodek a úchytného materiálu</t>
  </si>
  <si>
    <t>-678628736</t>
  </si>
  <si>
    <t>Ocelová elektroinstalační trubka, dn 32 mm, žárově zinkovaná, včetně kolen vývodek a úchytného materiálu</t>
  </si>
  <si>
    <t>324583192</t>
  </si>
  <si>
    <t>1488093573</t>
  </si>
  <si>
    <t>D6</t>
  </si>
  <si>
    <t>-1909413683</t>
  </si>
  <si>
    <t>291851468</t>
  </si>
  <si>
    <t>790169947</t>
  </si>
  <si>
    <t>289233219</t>
  </si>
  <si>
    <t>Aplikační SW pro PLC ČOV</t>
  </si>
  <si>
    <t>-1652270756</t>
  </si>
  <si>
    <t>Aplikační SW pro HMI ČOV</t>
  </si>
  <si>
    <t>1928877353</t>
  </si>
  <si>
    <t>279720707</t>
  </si>
  <si>
    <t>710894422</t>
  </si>
  <si>
    <t>385631797</t>
  </si>
  <si>
    <t>1217268984</t>
  </si>
  <si>
    <t>-1654336093</t>
  </si>
  <si>
    <t>-1365400745</t>
  </si>
  <si>
    <t>-1174024284</t>
  </si>
  <si>
    <t>1907721280</t>
  </si>
  <si>
    <t>Pol34</t>
  </si>
  <si>
    <t>-766880435</t>
  </si>
  <si>
    <t>PS 04.4.3 - Dispečink</t>
  </si>
  <si>
    <t>D1 - Dispečink</t>
  </si>
  <si>
    <t xml:space="preserve">    D2 - Dodávka - ostatní služby</t>
  </si>
  <si>
    <t>Rozšíření runtime licence SW Promotic na 5000 proměnných</t>
  </si>
  <si>
    <t>810285347</t>
  </si>
  <si>
    <t>1964193368</t>
  </si>
  <si>
    <t>Úprava aplikačního SW dispečinku (SW Promotic) - doplnění ČOV Zaječov</t>
  </si>
  <si>
    <t>-1328821878</t>
  </si>
  <si>
    <t>-313134995</t>
  </si>
  <si>
    <t>-215567109</t>
  </si>
  <si>
    <t>58103679</t>
  </si>
  <si>
    <t>-1888181985</t>
  </si>
  <si>
    <t>-1225397952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</si>
  <si>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</si>
  <si>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</si>
  <si>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</si>
  <si>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</si>
  <si>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</si>
  <si>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VRN3</t>
  </si>
  <si>
    <t>Zařízení staveniště</t>
  </si>
  <si>
    <t>030001000</t>
  </si>
  <si>
    <t>1024</t>
  </si>
  <si>
    <t>-1561905357</t>
  </si>
  <si>
    <t>https://podminky.urs.cz/item/CS_URS_2021_02/030001000</t>
  </si>
  <si>
    <t>VRN4</t>
  </si>
  <si>
    <t>Inženýrská činnost</t>
  </si>
  <si>
    <t>040001000</t>
  </si>
  <si>
    <t>-1757748594</t>
  </si>
  <si>
    <t>https://podminky.urs.cz/item/CS_URS_2021_02/040001000</t>
  </si>
  <si>
    <t>045002000</t>
  </si>
  <si>
    <t>Kompletační a koordinační činnost</t>
  </si>
  <si>
    <t>802278690</t>
  </si>
  <si>
    <t>https://podminky.urs.cz/item/CS_URS_2021_02/045002000</t>
  </si>
  <si>
    <t>VRN6</t>
  </si>
  <si>
    <t>Územní vlivy</t>
  </si>
  <si>
    <t>060001000</t>
  </si>
  <si>
    <t>106958804</t>
  </si>
  <si>
    <t>https://podminky.urs.cz/item/CS_URS_2021_02/060001000</t>
  </si>
  <si>
    <t>VRN7</t>
  </si>
  <si>
    <t>Provozní vlivy</t>
  </si>
  <si>
    <t>070001000</t>
  </si>
  <si>
    <t>1101863052</t>
  </si>
  <si>
    <t>https://podminky.urs.cz/item/CS_URS_2021_02/070001000</t>
  </si>
  <si>
    <t>ON - Ostatní náklady</t>
  </si>
  <si>
    <t xml:space="preserve">    VRN1 - Průzkumné, geodetické a projektové práce</t>
  </si>
  <si>
    <t xml:space="preserve">    VRN5 - Finanční náklady</t>
  </si>
  <si>
    <t>VRN1</t>
  </si>
  <si>
    <t>Průzkumné, geodetické a projektové práce</t>
  </si>
  <si>
    <t>011114000</t>
  </si>
  <si>
    <t>Inženýrsko-geologický průzkum</t>
  </si>
  <si>
    <t>86782281</t>
  </si>
  <si>
    <t>https://podminky.urs.cz/item/CS_URS_2021_02/011114000</t>
  </si>
  <si>
    <t>011314000</t>
  </si>
  <si>
    <t>Archeologický dohled</t>
  </si>
  <si>
    <t>2063215455</t>
  </si>
  <si>
    <t>https://podminky.urs.cz/item/CS_URS_2021_02/011314000</t>
  </si>
  <si>
    <t>011403000</t>
  </si>
  <si>
    <t>Průzkum výskytu nebezpečných látek bez rozlišení</t>
  </si>
  <si>
    <t>727943734</t>
  </si>
  <si>
    <t>https://podminky.urs.cz/item/CS_URS_2021_02/011403000</t>
  </si>
  <si>
    <t>011503000</t>
  </si>
  <si>
    <t>Stavební průzkum bez rozlišení</t>
  </si>
  <si>
    <t>1538844333</t>
  </si>
  <si>
    <t>https://podminky.urs.cz/item/CS_URS_2021_02/011503000</t>
  </si>
  <si>
    <t>012103000</t>
  </si>
  <si>
    <t>Geodetické práce před výstavbou</t>
  </si>
  <si>
    <t>-497799644</t>
  </si>
  <si>
    <t>https://podminky.urs.cz/item/CS_URS_2021_02/012103000</t>
  </si>
  <si>
    <t>012203000</t>
  </si>
  <si>
    <t>Geodetické práce při provádění stavby</t>
  </si>
  <si>
    <t>-2113075218</t>
  </si>
  <si>
    <t>https://podminky.urs.cz/item/CS_URS_2021_02/012203000</t>
  </si>
  <si>
    <t>012303000</t>
  </si>
  <si>
    <t>Geodetické práce po výstavbě</t>
  </si>
  <si>
    <t>-523489952</t>
  </si>
  <si>
    <t>https://podminky.urs.cz/item/CS_URS_2021_02/012303000</t>
  </si>
  <si>
    <t>013244000</t>
  </si>
  <si>
    <t>Dokumentace pro provádění stavby</t>
  </si>
  <si>
    <t>1751704685</t>
  </si>
  <si>
    <t>https://podminky.urs.cz/item/CS_URS_2021_02/013244000</t>
  </si>
  <si>
    <t xml:space="preserve">Poznámka k položce:_x000d_
Včetné případné dílenské dokumentace._x000d_
</t>
  </si>
  <si>
    <t>013254000</t>
  </si>
  <si>
    <t>1331547847</t>
  </si>
  <si>
    <t>https://podminky.urs.cz/item/CS_URS_2021_02/013254000</t>
  </si>
  <si>
    <t>013274000</t>
  </si>
  <si>
    <t>Pasportizace objektu před započetím prací</t>
  </si>
  <si>
    <t>1470768743</t>
  </si>
  <si>
    <t>https://podminky.urs.cz/item/CS_URS_2021_02/013274000</t>
  </si>
  <si>
    <t>013284000</t>
  </si>
  <si>
    <t>Pasportizace objektu po provedení prací</t>
  </si>
  <si>
    <t>-137936670</t>
  </si>
  <si>
    <t>https://podminky.urs.cz/item/CS_URS_2021_02/013284000</t>
  </si>
  <si>
    <t>041403000</t>
  </si>
  <si>
    <t>Koordinátor BOZP na staveništi</t>
  </si>
  <si>
    <t>1272591183</t>
  </si>
  <si>
    <t>https://podminky.urs.cz/item/CS_URS_2021_02/041403000</t>
  </si>
  <si>
    <t>042603000</t>
  </si>
  <si>
    <t>Plán zkoušek</t>
  </si>
  <si>
    <t>-384660318</t>
  </si>
  <si>
    <t>https://podminky.urs.cz/item/CS_URS_2021_02/042603000</t>
  </si>
  <si>
    <t>VRN5</t>
  </si>
  <si>
    <t>Finanční náklady</t>
  </si>
  <si>
    <t>051002000</t>
  </si>
  <si>
    <t>Pojistné</t>
  </si>
  <si>
    <t>-736880979</t>
  </si>
  <si>
    <t>https://podminky.urs.cz/item/CS_URS_2021_02/051002000</t>
  </si>
  <si>
    <t>056002000</t>
  </si>
  <si>
    <t>Bankovní záruka</t>
  </si>
  <si>
    <t>-1742669664</t>
  </si>
  <si>
    <t>https://podminky.urs.cz/item/CS_URS_2021_02/056002000</t>
  </si>
  <si>
    <t>SEZNAM FIGUR</t>
  </si>
  <si>
    <t>Výměra</t>
  </si>
  <si>
    <t xml:space="preserve"> SO/ SO 01/ SO 01.2</t>
  </si>
  <si>
    <t>Použití figury:</t>
  </si>
  <si>
    <t>(Potrubí_d110+(0,15+Rýha_d110+0,15))*2</t>
  </si>
  <si>
    <t>Obsyp strojně</t>
  </si>
  <si>
    <t>"Suť beton" 0,000</t>
  </si>
  <si>
    <t>"Suť stavební materiál" 1,152</t>
  </si>
  <si>
    <t>"Suť kamenivo" 30,148+70,693+167,516+155,914</t>
  </si>
  <si>
    <t>"Suť živice" 47,822+49,734</t>
  </si>
  <si>
    <t xml:space="preserve"> SO/ SO 01/ SO 01.3</t>
  </si>
  <si>
    <t>(Potrubí_d90+(0,15+Rýha_d90+0,15))*2</t>
  </si>
  <si>
    <t>"Suť stavební materiál" 0,225</t>
  </si>
  <si>
    <t>"Suť kamenivo" 100,633+106,787+235,967+301,900+320,362</t>
  </si>
  <si>
    <t>"Suť živice" 50,364+48,467+218,521+218,418</t>
  </si>
  <si>
    <t xml:space="preserve"> SO/ SO 01/ SO 01.4</t>
  </si>
  <si>
    <t>(Potrubí_d32+(0,15+Rýha_d32+0,15))*2</t>
  </si>
  <si>
    <t>"Suť stavební materiál" 0,000</t>
  </si>
  <si>
    <t>"Suť kamenivo" 22,103+37,706+42,557+7,368+12,569+14,186</t>
  </si>
  <si>
    <t>"Suť živice" 29,291+17,450+9,764+5,817</t>
  </si>
  <si>
    <t xml:space="preserve"> SO/ SO 02/ SO 02.1</t>
  </si>
  <si>
    <t xml:space="preserve"> SO/ SO 02/ SO 02.2</t>
  </si>
  <si>
    <t xml:space="preserve"> SO/ SO 02/ SO 02.3</t>
  </si>
  <si>
    <t xml:space="preserve"> SO/ SO 03/ SO 03.1</t>
  </si>
  <si>
    <t>(Potrubí_DN300+(0,35+Rýha_DN300+0,35))*2</t>
  </si>
  <si>
    <t>Pažení_šachet_atyp</t>
  </si>
  <si>
    <t>Pažení šachet atypické</t>
  </si>
  <si>
    <t>"Hloubení šachet hloubky přes 3,0m - stoka A" 2,50*(24,41+6*(0,10+0,10))*4</t>
  </si>
  <si>
    <t>"Hloubení šachet hloubky přes 3,0m - stoka A-1" 2,50*(9,36+3*(0,10+0,10))*4</t>
  </si>
  <si>
    <t>"Hloubení šachet hloubky přes 3,0m - stoka A-2" 2,50*0,000*4</t>
  </si>
  <si>
    <t>"Hloubení šachet hloubky přes 3,0m - stoka A-3" 2,50*0,000*4</t>
  </si>
  <si>
    <t>"Hloubení šachet hloubky přes 3,0m - stoka A-4" 2,50*0,000*4</t>
  </si>
  <si>
    <t>"Hloubení šachet hloubky přes 3,0m - stoka A-4-1" 2,50*0,000*4</t>
  </si>
  <si>
    <t>"Hloubení šachet hloubky přes 3,0m - stoka A-5" 2,50*0,000*4</t>
  </si>
  <si>
    <t>"Suť stavební materiál" 0,770</t>
  </si>
  <si>
    <t>"Suť kamenivo" 130,306+143,605+305,544+390,917+430,815</t>
  </si>
  <si>
    <t>"Suť živice" 60,399+55,567+292,585+219,798</t>
  </si>
  <si>
    <t xml:space="preserve"> SO/ SO 03/ SO 03.2</t>
  </si>
  <si>
    <t>MKA_1</t>
  </si>
  <si>
    <t>MKA_obrus_1</t>
  </si>
  <si>
    <t>(Potrubí_DN150+(0,35+Rýha_DN150+0,35))*2</t>
  </si>
  <si>
    <t>SKA_1</t>
  </si>
  <si>
    <t>SKA_obrus_1</t>
  </si>
  <si>
    <t>"Suť kamenivo" 8,904+11,079+20,877+26,711+33,237</t>
  </si>
  <si>
    <t>"Suť živice" 43,081+14,800+14,360+4,933</t>
  </si>
  <si>
    <t xml:space="preserve"> SO/ SO 04/ SO 04.1</t>
  </si>
  <si>
    <t>"Suť beton" 7,650+1,450</t>
  </si>
  <si>
    <t>"Suť stavební materiál" 1,925</t>
  </si>
  <si>
    <t>"Suť kamenivo" 0,000</t>
  </si>
  <si>
    <t>"Suť živice" 0,000</t>
  </si>
  <si>
    <t xml:space="preserve"> SO/ SO 04/ SO 04.2</t>
  </si>
  <si>
    <t>"Suť stavební materiál" 93,992</t>
  </si>
  <si>
    <t xml:space="preserve"> SO/ SO 04/ SO 04.3</t>
  </si>
  <si>
    <t>Pažení šachet atypické - štětovnice</t>
  </si>
  <si>
    <t>Výstavba nového odtoku vyčištěné vody - šachty Š1, Š2, Š3</t>
  </si>
  <si>
    <t>2,300*2,500*4*3</t>
  </si>
  <si>
    <t>"Suť stavební materiál" 0,085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</si>
</sst>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vertical="center" wrapText="1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12003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1251201" TargetMode="External" /><Relationship Id="rId4" Type="http://schemas.openxmlformats.org/officeDocument/2006/relationships/hyperlink" Target="https://podminky.urs.cz/item/CS_URS_2021_02/457311115" TargetMode="External" /><Relationship Id="rId5" Type="http://schemas.openxmlformats.org/officeDocument/2006/relationships/hyperlink" Target="https://podminky.urs.cz/item/CS_URS_2021_02/457311191" TargetMode="External" /><Relationship Id="rId6" Type="http://schemas.openxmlformats.org/officeDocument/2006/relationships/hyperlink" Target="https://podminky.urs.cz/item/CS_URS_2021_02/952903112" TargetMode="External" /><Relationship Id="rId7" Type="http://schemas.openxmlformats.org/officeDocument/2006/relationships/hyperlink" Target="https://podminky.urs.cz/item/CS_URS_2021_02/977151119" TargetMode="External" /><Relationship Id="rId8" Type="http://schemas.openxmlformats.org/officeDocument/2006/relationships/hyperlink" Target="https://podminky.urs.cz/item/CS_URS_2021_02/985112112" TargetMode="External" /><Relationship Id="rId9" Type="http://schemas.openxmlformats.org/officeDocument/2006/relationships/hyperlink" Target="https://podminky.urs.cz/item/CS_URS_2021_02/985112122" TargetMode="External" /><Relationship Id="rId10" Type="http://schemas.openxmlformats.org/officeDocument/2006/relationships/hyperlink" Target="https://podminky.urs.cz/item/CS_URS_2021_02/985112132" TargetMode="External" /><Relationship Id="rId11" Type="http://schemas.openxmlformats.org/officeDocument/2006/relationships/hyperlink" Target="https://podminky.urs.cz/item/CS_URS_2021_02/985112192" TargetMode="External" /><Relationship Id="rId12" Type="http://schemas.openxmlformats.org/officeDocument/2006/relationships/hyperlink" Target="https://podminky.urs.cz/item/CS_URS_2021_02/985113111" TargetMode="External" /><Relationship Id="rId13" Type="http://schemas.openxmlformats.org/officeDocument/2006/relationships/hyperlink" Target="https://podminky.urs.cz/item/CS_URS_2021_02/985113121" TargetMode="External" /><Relationship Id="rId14" Type="http://schemas.openxmlformats.org/officeDocument/2006/relationships/hyperlink" Target="https://podminky.urs.cz/item/CS_URS_2021_02/985113131" TargetMode="External" /><Relationship Id="rId15" Type="http://schemas.openxmlformats.org/officeDocument/2006/relationships/hyperlink" Target="https://podminky.urs.cz/item/CS_URS_2021_02/985113191" TargetMode="External" /><Relationship Id="rId16" Type="http://schemas.openxmlformats.org/officeDocument/2006/relationships/hyperlink" Target="https://podminky.urs.cz/item/CS_URS_2021_02/985121123" TargetMode="External" /><Relationship Id="rId17" Type="http://schemas.openxmlformats.org/officeDocument/2006/relationships/hyperlink" Target="https://podminky.urs.cz/item/CS_URS_2021_02/985121223" TargetMode="External" /><Relationship Id="rId18" Type="http://schemas.openxmlformats.org/officeDocument/2006/relationships/hyperlink" Target="https://podminky.urs.cz/item/CS_URS_2021_02/985121911" TargetMode="External" /><Relationship Id="rId19" Type="http://schemas.openxmlformats.org/officeDocument/2006/relationships/hyperlink" Target="https://podminky.urs.cz/item/CS_URS_2021_02/985311115" TargetMode="External" /><Relationship Id="rId20" Type="http://schemas.openxmlformats.org/officeDocument/2006/relationships/hyperlink" Target="https://podminky.urs.cz/item/CS_URS_2021_02/985311215" TargetMode="External" /><Relationship Id="rId21" Type="http://schemas.openxmlformats.org/officeDocument/2006/relationships/hyperlink" Target="https://podminky.urs.cz/item/CS_URS_2021_02/985311315" TargetMode="External" /><Relationship Id="rId22" Type="http://schemas.openxmlformats.org/officeDocument/2006/relationships/hyperlink" Target="https://podminky.urs.cz/item/CS_URS_2021_02/985311911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221" TargetMode="External" /><Relationship Id="rId3" Type="http://schemas.openxmlformats.org/officeDocument/2006/relationships/hyperlink" Target="https://podminky.urs.cz/item/CS_URS_2021_02/113107222" TargetMode="External" /><Relationship Id="rId4" Type="http://schemas.openxmlformats.org/officeDocument/2006/relationships/hyperlink" Target="https://podminky.urs.cz/item/CS_URS_2021_02/113107223" TargetMode="External" /><Relationship Id="rId5" Type="http://schemas.openxmlformats.org/officeDocument/2006/relationships/hyperlink" Target="https://podminky.urs.cz/item/CS_URS_2021_02/113154123" TargetMode="External" /><Relationship Id="rId6" Type="http://schemas.openxmlformats.org/officeDocument/2006/relationships/hyperlink" Target="https://podminky.urs.cz/item/CS_URS_2021_02/113154232" TargetMode="External" /><Relationship Id="rId7" Type="http://schemas.openxmlformats.org/officeDocument/2006/relationships/hyperlink" Target="https://podminky.urs.cz/item/CS_URS_2021_02/115001101" TargetMode="External" /><Relationship Id="rId8" Type="http://schemas.openxmlformats.org/officeDocument/2006/relationships/hyperlink" Target="https://podminky.urs.cz/item/CS_URS_2021_02/115101202" TargetMode="External" /><Relationship Id="rId9" Type="http://schemas.openxmlformats.org/officeDocument/2006/relationships/hyperlink" Target="https://podminky.urs.cz/item/CS_URS_2021_02/115101302" TargetMode="External" /><Relationship Id="rId10" Type="http://schemas.openxmlformats.org/officeDocument/2006/relationships/hyperlink" Target="https://podminky.urs.cz/item/CS_URS_2021_02/119001422" TargetMode="External" /><Relationship Id="rId11" Type="http://schemas.openxmlformats.org/officeDocument/2006/relationships/hyperlink" Target="https://podminky.urs.cz/item/CS_URS_2021_02/121151113" TargetMode="External" /><Relationship Id="rId12" Type="http://schemas.openxmlformats.org/officeDocument/2006/relationships/hyperlink" Target="https://podminky.urs.cz/item/CS_URS_2021_02/132212212" TargetMode="External" /><Relationship Id="rId13" Type="http://schemas.openxmlformats.org/officeDocument/2006/relationships/hyperlink" Target="https://podminky.urs.cz/item/CS_URS_2021_02/132251401" TargetMode="External" /><Relationship Id="rId14" Type="http://schemas.openxmlformats.org/officeDocument/2006/relationships/hyperlink" Target="https://podminky.urs.cz/item/CS_URS_2021_02/132254204" TargetMode="External" /><Relationship Id="rId15" Type="http://schemas.openxmlformats.org/officeDocument/2006/relationships/hyperlink" Target="https://podminky.urs.cz/item/CS_URS_2021_02/132312212" TargetMode="External" /><Relationship Id="rId16" Type="http://schemas.openxmlformats.org/officeDocument/2006/relationships/hyperlink" Target="https://podminky.urs.cz/item/CS_URS_2021_02/132351401" TargetMode="External" /><Relationship Id="rId17" Type="http://schemas.openxmlformats.org/officeDocument/2006/relationships/hyperlink" Target="https://podminky.urs.cz/item/CS_URS_2021_02/132354204" TargetMode="External" /><Relationship Id="rId18" Type="http://schemas.openxmlformats.org/officeDocument/2006/relationships/hyperlink" Target="https://podminky.urs.cz/item/CS_URS_2021_02/139001101" TargetMode="External" /><Relationship Id="rId19" Type="http://schemas.openxmlformats.org/officeDocument/2006/relationships/hyperlink" Target="https://podminky.urs.cz/item/CS_URS_2021_02/151101101" TargetMode="External" /><Relationship Id="rId20" Type="http://schemas.openxmlformats.org/officeDocument/2006/relationships/hyperlink" Target="https://podminky.urs.cz/item/CS_URS_2021_02/151101111" TargetMode="External" /><Relationship Id="rId21" Type="http://schemas.openxmlformats.org/officeDocument/2006/relationships/hyperlink" Target="https://podminky.urs.cz/item/CS_URS_2021_02/162551108" TargetMode="External" /><Relationship Id="rId22" Type="http://schemas.openxmlformats.org/officeDocument/2006/relationships/hyperlink" Target="https://podminky.urs.cz/item/CS_URS_2021_02/162551128" TargetMode="External" /><Relationship Id="rId23" Type="http://schemas.openxmlformats.org/officeDocument/2006/relationships/hyperlink" Target="https://podminky.urs.cz/item/CS_URS_2021_02/162751117" TargetMode="External" /><Relationship Id="rId24" Type="http://schemas.openxmlformats.org/officeDocument/2006/relationships/hyperlink" Target="https://podminky.urs.cz/item/CS_URS_2021_02/162751119" TargetMode="External" /><Relationship Id="rId25" Type="http://schemas.openxmlformats.org/officeDocument/2006/relationships/hyperlink" Target="https://podminky.urs.cz/item/CS_URS_2021_02/162751137" TargetMode="External" /><Relationship Id="rId26" Type="http://schemas.openxmlformats.org/officeDocument/2006/relationships/hyperlink" Target="https://podminky.urs.cz/item/CS_URS_2021_02/162751139" TargetMode="External" /><Relationship Id="rId27" Type="http://schemas.openxmlformats.org/officeDocument/2006/relationships/hyperlink" Target="https://podminky.urs.cz/item/CS_URS_2021_02/167151101" TargetMode="External" /><Relationship Id="rId28" Type="http://schemas.openxmlformats.org/officeDocument/2006/relationships/hyperlink" Target="https://podminky.urs.cz/item/CS_URS_2021_02/167151102" TargetMode="External" /><Relationship Id="rId29" Type="http://schemas.openxmlformats.org/officeDocument/2006/relationships/hyperlink" Target="https://podminky.urs.cz/item/CS_URS_2021_02/171151111" TargetMode="External" /><Relationship Id="rId30" Type="http://schemas.openxmlformats.org/officeDocument/2006/relationships/hyperlink" Target="https://podminky.urs.cz/item/CS_URS_2021_02/171201231" TargetMode="External" /><Relationship Id="rId31" Type="http://schemas.openxmlformats.org/officeDocument/2006/relationships/hyperlink" Target="https://podminky.urs.cz/item/CS_URS_2021_02/171251201" TargetMode="External" /><Relationship Id="rId32" Type="http://schemas.openxmlformats.org/officeDocument/2006/relationships/hyperlink" Target="https://podminky.urs.cz/item/CS_URS_2021_02/172153102" TargetMode="External" /><Relationship Id="rId33" Type="http://schemas.openxmlformats.org/officeDocument/2006/relationships/hyperlink" Target="https://podminky.urs.cz/item/CS_URS_2021_02/174151101" TargetMode="External" /><Relationship Id="rId34" Type="http://schemas.openxmlformats.org/officeDocument/2006/relationships/hyperlink" Target="https://podminky.urs.cz/item/CS_URS_2021_02/175111101" TargetMode="External" /><Relationship Id="rId35" Type="http://schemas.openxmlformats.org/officeDocument/2006/relationships/hyperlink" Target="https://podminky.urs.cz/item/CS_URS_2021_02/175151101" TargetMode="External" /><Relationship Id="rId36" Type="http://schemas.openxmlformats.org/officeDocument/2006/relationships/hyperlink" Target="https://podminky.urs.cz/item/CS_URS_2021_02/181311103" TargetMode="External" /><Relationship Id="rId37" Type="http://schemas.openxmlformats.org/officeDocument/2006/relationships/hyperlink" Target="https://podminky.urs.cz/item/CS_URS_2021_02/181451131" TargetMode="External" /><Relationship Id="rId38" Type="http://schemas.openxmlformats.org/officeDocument/2006/relationships/hyperlink" Target="https://podminky.urs.cz/item/CS_URS_2021_02/181913111" TargetMode="External" /><Relationship Id="rId39" Type="http://schemas.openxmlformats.org/officeDocument/2006/relationships/hyperlink" Target="https://podminky.urs.cz/item/CS_URS_2021_02/181913112" TargetMode="External" /><Relationship Id="rId40" Type="http://schemas.openxmlformats.org/officeDocument/2006/relationships/hyperlink" Target="https://podminky.urs.cz/item/CS_URS_2021_02/184802111" TargetMode="External" /><Relationship Id="rId41" Type="http://schemas.openxmlformats.org/officeDocument/2006/relationships/hyperlink" Target="https://podminky.urs.cz/item/CS_URS_2021_02/184802611" TargetMode="External" /><Relationship Id="rId42" Type="http://schemas.openxmlformats.org/officeDocument/2006/relationships/hyperlink" Target="https://podminky.urs.cz/item/CS_URS_2021_02/451573111" TargetMode="External" /><Relationship Id="rId43" Type="http://schemas.openxmlformats.org/officeDocument/2006/relationships/hyperlink" Target="https://podminky.urs.cz/item/CS_URS_2021_02/462512161" TargetMode="External" /><Relationship Id="rId44" Type="http://schemas.openxmlformats.org/officeDocument/2006/relationships/hyperlink" Target="https://podminky.urs.cz/item/CS_URS_2021_02/564782111" TargetMode="External" /><Relationship Id="rId45" Type="http://schemas.openxmlformats.org/officeDocument/2006/relationships/hyperlink" Target="https://podminky.urs.cz/item/CS_URS_2021_02/564821112" TargetMode="External" /><Relationship Id="rId46" Type="http://schemas.openxmlformats.org/officeDocument/2006/relationships/hyperlink" Target="https://podminky.urs.cz/item/CS_URS_2021_02/564861111" TargetMode="External" /><Relationship Id="rId47" Type="http://schemas.openxmlformats.org/officeDocument/2006/relationships/hyperlink" Target="https://podminky.urs.cz/item/CS_URS_2021_02/565135111" TargetMode="External" /><Relationship Id="rId48" Type="http://schemas.openxmlformats.org/officeDocument/2006/relationships/hyperlink" Target="https://podminky.urs.cz/item/CS_URS_2021_02/577134111" TargetMode="External" /><Relationship Id="rId49" Type="http://schemas.openxmlformats.org/officeDocument/2006/relationships/hyperlink" Target="https://podminky.urs.cz/item/CS_URS_2021_02/857242122" TargetMode="External" /><Relationship Id="rId50" Type="http://schemas.openxmlformats.org/officeDocument/2006/relationships/hyperlink" Target="https://podminky.urs.cz/item/CS_URS_2021_02/857264122" TargetMode="External" /><Relationship Id="rId51" Type="http://schemas.openxmlformats.org/officeDocument/2006/relationships/hyperlink" Target="https://podminky.urs.cz/item/CS_URS_2021_02/871251141" TargetMode="External" /><Relationship Id="rId52" Type="http://schemas.openxmlformats.org/officeDocument/2006/relationships/hyperlink" Target="https://podminky.urs.cz/item/CS_URS_2021_02/871351142" TargetMode="External" /><Relationship Id="rId53" Type="http://schemas.openxmlformats.org/officeDocument/2006/relationships/hyperlink" Target="https://podminky.urs.cz/item/CS_URS_2021_02/871393121" TargetMode="External" /><Relationship Id="rId54" Type="http://schemas.openxmlformats.org/officeDocument/2006/relationships/hyperlink" Target="https://podminky.urs.cz/item/CS_URS_2021_02/871395811" TargetMode="External" /><Relationship Id="rId55" Type="http://schemas.openxmlformats.org/officeDocument/2006/relationships/hyperlink" Target="https://podminky.urs.cz/item/CS_URS_2021_02/877251101" TargetMode="External" /><Relationship Id="rId56" Type="http://schemas.openxmlformats.org/officeDocument/2006/relationships/hyperlink" Target="https://podminky.urs.cz/item/CS_URS_2021_02/877251110" TargetMode="External" /><Relationship Id="rId57" Type="http://schemas.openxmlformats.org/officeDocument/2006/relationships/hyperlink" Target="https://podminky.urs.cz/item/CS_URS_2021_02/891241112" TargetMode="External" /><Relationship Id="rId58" Type="http://schemas.openxmlformats.org/officeDocument/2006/relationships/hyperlink" Target="https://podminky.urs.cz/item/CS_URS_2021_02/891247112" TargetMode="External" /><Relationship Id="rId59" Type="http://schemas.openxmlformats.org/officeDocument/2006/relationships/hyperlink" Target="https://podminky.urs.cz/item/CS_URS_2021_02/891261112" TargetMode="External" /><Relationship Id="rId60" Type="http://schemas.openxmlformats.org/officeDocument/2006/relationships/hyperlink" Target="https://podminky.urs.cz/item/CS_URS_2021_02/892271111" TargetMode="External" /><Relationship Id="rId61" Type="http://schemas.openxmlformats.org/officeDocument/2006/relationships/hyperlink" Target="https://podminky.urs.cz/item/CS_URS_2021_02/892273122" TargetMode="External" /><Relationship Id="rId62" Type="http://schemas.openxmlformats.org/officeDocument/2006/relationships/hyperlink" Target="https://podminky.urs.cz/item/CS_URS_2021_02/892372111" TargetMode="External" /><Relationship Id="rId63" Type="http://schemas.openxmlformats.org/officeDocument/2006/relationships/hyperlink" Target="https://podminky.urs.cz/item/CS_URS_2021_02/899401112" TargetMode="External" /><Relationship Id="rId64" Type="http://schemas.openxmlformats.org/officeDocument/2006/relationships/hyperlink" Target="https://podminky.urs.cz/item/CS_URS_2021_02/899401113" TargetMode="External" /><Relationship Id="rId65" Type="http://schemas.openxmlformats.org/officeDocument/2006/relationships/hyperlink" Target="https://podminky.urs.cz/item/CS_URS_2021_02/899713111" TargetMode="External" /><Relationship Id="rId66" Type="http://schemas.openxmlformats.org/officeDocument/2006/relationships/hyperlink" Target="https://podminky.urs.cz/item/CS_URS_2021_02/899721111" TargetMode="External" /><Relationship Id="rId67" Type="http://schemas.openxmlformats.org/officeDocument/2006/relationships/hyperlink" Target="https://podminky.urs.cz/item/CS_URS_2021_02/899722111" TargetMode="External" /><Relationship Id="rId68" Type="http://schemas.openxmlformats.org/officeDocument/2006/relationships/hyperlink" Target="https://podminky.urs.cz/item/CS_URS_2021_02/919732211" TargetMode="External" /><Relationship Id="rId69" Type="http://schemas.openxmlformats.org/officeDocument/2006/relationships/hyperlink" Target="https://podminky.urs.cz/item/CS_URS_2021_02/997002511" TargetMode="External" /><Relationship Id="rId70" Type="http://schemas.openxmlformats.org/officeDocument/2006/relationships/hyperlink" Target="https://podminky.urs.cz/item/CS_URS_2021_02/997002519" TargetMode="External" /><Relationship Id="rId71" Type="http://schemas.openxmlformats.org/officeDocument/2006/relationships/hyperlink" Target="https://podminky.urs.cz/item/CS_URS_2021_02/997013871" TargetMode="External" /><Relationship Id="rId72" Type="http://schemas.openxmlformats.org/officeDocument/2006/relationships/hyperlink" Target="https://podminky.urs.cz/item/CS_URS_2021_02/997221873" TargetMode="External" /><Relationship Id="rId73" Type="http://schemas.openxmlformats.org/officeDocument/2006/relationships/hyperlink" Target="https://podminky.urs.cz/item/CS_URS_2021_02/997221875" TargetMode="External" /><Relationship Id="rId74" Type="http://schemas.openxmlformats.org/officeDocument/2006/relationships/hyperlink" Target="https://podminky.urs.cz/item/CS_URS_2021_02/998276101" TargetMode="External" /><Relationship Id="rId7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123" TargetMode="External" /><Relationship Id="rId3" Type="http://schemas.openxmlformats.org/officeDocument/2006/relationships/hyperlink" Target="https://podminky.urs.cz/item/CS_URS_2021_02/113107221" TargetMode="External" /><Relationship Id="rId4" Type="http://schemas.openxmlformats.org/officeDocument/2006/relationships/hyperlink" Target="https://podminky.urs.cz/item/CS_URS_2021_02/113107222" TargetMode="External" /><Relationship Id="rId5" Type="http://schemas.openxmlformats.org/officeDocument/2006/relationships/hyperlink" Target="https://podminky.urs.cz/item/CS_URS_2021_02/113107223" TargetMode="External" /><Relationship Id="rId6" Type="http://schemas.openxmlformats.org/officeDocument/2006/relationships/hyperlink" Target="https://podminky.urs.cz/item/CS_URS_2021_02/113154123" TargetMode="External" /><Relationship Id="rId7" Type="http://schemas.openxmlformats.org/officeDocument/2006/relationships/hyperlink" Target="https://podminky.urs.cz/item/CS_URS_2021_02/113154232" TargetMode="External" /><Relationship Id="rId8" Type="http://schemas.openxmlformats.org/officeDocument/2006/relationships/hyperlink" Target="https://podminky.urs.cz/item/CS_URS_2021_02/113154234" TargetMode="External" /><Relationship Id="rId9" Type="http://schemas.openxmlformats.org/officeDocument/2006/relationships/hyperlink" Target="https://podminky.urs.cz/item/CS_URS_2021_02/113154333" TargetMode="External" /><Relationship Id="rId10" Type="http://schemas.openxmlformats.org/officeDocument/2006/relationships/hyperlink" Target="https://podminky.urs.cz/item/CS_URS_2021_02/115001105" TargetMode="External" /><Relationship Id="rId11" Type="http://schemas.openxmlformats.org/officeDocument/2006/relationships/hyperlink" Target="https://podminky.urs.cz/item/CS_URS_2021_02/115101202" TargetMode="External" /><Relationship Id="rId12" Type="http://schemas.openxmlformats.org/officeDocument/2006/relationships/hyperlink" Target="https://podminky.urs.cz/item/CS_URS_2021_02/115101302" TargetMode="External" /><Relationship Id="rId13" Type="http://schemas.openxmlformats.org/officeDocument/2006/relationships/hyperlink" Target="https://podminky.urs.cz/item/CS_URS_2021_02/119001422" TargetMode="External" /><Relationship Id="rId14" Type="http://schemas.openxmlformats.org/officeDocument/2006/relationships/hyperlink" Target="https://podminky.urs.cz/item/CS_URS_2021_02/121112003" TargetMode="External" /><Relationship Id="rId15" Type="http://schemas.openxmlformats.org/officeDocument/2006/relationships/hyperlink" Target="https://podminky.urs.cz/item/CS_URS_2021_02/131213102" TargetMode="External" /><Relationship Id="rId16" Type="http://schemas.openxmlformats.org/officeDocument/2006/relationships/hyperlink" Target="https://podminky.urs.cz/item/CS_URS_2021_02/131251102" TargetMode="External" /><Relationship Id="rId17" Type="http://schemas.openxmlformats.org/officeDocument/2006/relationships/hyperlink" Target="https://podminky.urs.cz/item/CS_URS_2021_02/131313102" TargetMode="External" /><Relationship Id="rId18" Type="http://schemas.openxmlformats.org/officeDocument/2006/relationships/hyperlink" Target="https://podminky.urs.cz/item/CS_URS_2021_02/131351103" TargetMode="External" /><Relationship Id="rId19" Type="http://schemas.openxmlformats.org/officeDocument/2006/relationships/hyperlink" Target="https://podminky.urs.cz/item/CS_URS_2021_02/132212212" TargetMode="External" /><Relationship Id="rId20" Type="http://schemas.openxmlformats.org/officeDocument/2006/relationships/hyperlink" Target="https://podminky.urs.cz/item/CS_URS_2021_02/132251401" TargetMode="External" /><Relationship Id="rId21" Type="http://schemas.openxmlformats.org/officeDocument/2006/relationships/hyperlink" Target="https://podminky.urs.cz/item/CS_URS_2021_02/132254204" TargetMode="External" /><Relationship Id="rId22" Type="http://schemas.openxmlformats.org/officeDocument/2006/relationships/hyperlink" Target="https://podminky.urs.cz/item/CS_URS_2021_02/132312212" TargetMode="External" /><Relationship Id="rId23" Type="http://schemas.openxmlformats.org/officeDocument/2006/relationships/hyperlink" Target="https://podminky.urs.cz/item/CS_URS_2021_02/132351401" TargetMode="External" /><Relationship Id="rId24" Type="http://schemas.openxmlformats.org/officeDocument/2006/relationships/hyperlink" Target="https://podminky.urs.cz/item/CS_URS_2021_02/132354204" TargetMode="External" /><Relationship Id="rId25" Type="http://schemas.openxmlformats.org/officeDocument/2006/relationships/hyperlink" Target="https://podminky.urs.cz/item/CS_URS_2021_02/139001101" TargetMode="External" /><Relationship Id="rId26" Type="http://schemas.openxmlformats.org/officeDocument/2006/relationships/hyperlink" Target="https://podminky.urs.cz/item/CS_URS_2021_02/151101101" TargetMode="External" /><Relationship Id="rId27" Type="http://schemas.openxmlformats.org/officeDocument/2006/relationships/hyperlink" Target="https://podminky.urs.cz/item/CS_URS_2021_02/151101111" TargetMode="External" /><Relationship Id="rId28" Type="http://schemas.openxmlformats.org/officeDocument/2006/relationships/hyperlink" Target="https://podminky.urs.cz/item/CS_URS_2021_02/162551108" TargetMode="External" /><Relationship Id="rId29" Type="http://schemas.openxmlformats.org/officeDocument/2006/relationships/hyperlink" Target="https://podminky.urs.cz/item/CS_URS_2021_02/162551128" TargetMode="External" /><Relationship Id="rId30" Type="http://schemas.openxmlformats.org/officeDocument/2006/relationships/hyperlink" Target="https://podminky.urs.cz/item/CS_URS_2021_02/162751117" TargetMode="External" /><Relationship Id="rId31" Type="http://schemas.openxmlformats.org/officeDocument/2006/relationships/hyperlink" Target="https://podminky.urs.cz/item/CS_URS_2021_02/162751119" TargetMode="External" /><Relationship Id="rId32" Type="http://schemas.openxmlformats.org/officeDocument/2006/relationships/hyperlink" Target="https://podminky.urs.cz/item/CS_URS_2021_02/162751137" TargetMode="External" /><Relationship Id="rId33" Type="http://schemas.openxmlformats.org/officeDocument/2006/relationships/hyperlink" Target="https://podminky.urs.cz/item/CS_URS_2021_02/162751139" TargetMode="External" /><Relationship Id="rId34" Type="http://schemas.openxmlformats.org/officeDocument/2006/relationships/hyperlink" Target="https://podminky.urs.cz/item/CS_URS_2021_02/167151101" TargetMode="External" /><Relationship Id="rId35" Type="http://schemas.openxmlformats.org/officeDocument/2006/relationships/hyperlink" Target="https://podminky.urs.cz/item/CS_URS_2021_02/167151102" TargetMode="External" /><Relationship Id="rId36" Type="http://schemas.openxmlformats.org/officeDocument/2006/relationships/hyperlink" Target="https://podminky.urs.cz/item/CS_URS_2021_02/171151111" TargetMode="External" /><Relationship Id="rId37" Type="http://schemas.openxmlformats.org/officeDocument/2006/relationships/hyperlink" Target="https://podminky.urs.cz/item/CS_URS_2021_02/171201231" TargetMode="External" /><Relationship Id="rId38" Type="http://schemas.openxmlformats.org/officeDocument/2006/relationships/hyperlink" Target="https://podminky.urs.cz/item/CS_URS_2021_02/171251201" TargetMode="External" /><Relationship Id="rId39" Type="http://schemas.openxmlformats.org/officeDocument/2006/relationships/hyperlink" Target="https://podminky.urs.cz/item/CS_URS_2021_02/172153102" TargetMode="External" /><Relationship Id="rId40" Type="http://schemas.openxmlformats.org/officeDocument/2006/relationships/hyperlink" Target="https://podminky.urs.cz/item/CS_URS_2021_02/174151101" TargetMode="External" /><Relationship Id="rId41" Type="http://schemas.openxmlformats.org/officeDocument/2006/relationships/hyperlink" Target="https://podminky.urs.cz/item/CS_URS_2021_02/175111101" TargetMode="External" /><Relationship Id="rId42" Type="http://schemas.openxmlformats.org/officeDocument/2006/relationships/hyperlink" Target="https://podminky.urs.cz/item/CS_URS_2021_02/175151101" TargetMode="External" /><Relationship Id="rId43" Type="http://schemas.openxmlformats.org/officeDocument/2006/relationships/hyperlink" Target="https://podminky.urs.cz/item/CS_URS_2021_02/181311103" TargetMode="External" /><Relationship Id="rId44" Type="http://schemas.openxmlformats.org/officeDocument/2006/relationships/hyperlink" Target="https://podminky.urs.cz/item/CS_URS_2021_02/181451131" TargetMode="External" /><Relationship Id="rId45" Type="http://schemas.openxmlformats.org/officeDocument/2006/relationships/hyperlink" Target="https://podminky.urs.cz/item/CS_URS_2021_02/181913111" TargetMode="External" /><Relationship Id="rId46" Type="http://schemas.openxmlformats.org/officeDocument/2006/relationships/hyperlink" Target="https://podminky.urs.cz/item/CS_URS_2021_02/181913112" TargetMode="External" /><Relationship Id="rId47" Type="http://schemas.openxmlformats.org/officeDocument/2006/relationships/hyperlink" Target="https://podminky.urs.cz/item/CS_URS_2021_02/184802111" TargetMode="External" /><Relationship Id="rId48" Type="http://schemas.openxmlformats.org/officeDocument/2006/relationships/hyperlink" Target="https://podminky.urs.cz/item/CS_URS_2021_02/184802611" TargetMode="External" /><Relationship Id="rId49" Type="http://schemas.openxmlformats.org/officeDocument/2006/relationships/hyperlink" Target="https://podminky.urs.cz/item/CS_URS_2021_02/451573111" TargetMode="External" /><Relationship Id="rId50" Type="http://schemas.openxmlformats.org/officeDocument/2006/relationships/hyperlink" Target="https://podminky.urs.cz/item/CS_URS_2021_02/462512161" TargetMode="External" /><Relationship Id="rId51" Type="http://schemas.openxmlformats.org/officeDocument/2006/relationships/hyperlink" Target="https://podminky.urs.cz/item/CS_URS_2021_02/564782111" TargetMode="External" /><Relationship Id="rId52" Type="http://schemas.openxmlformats.org/officeDocument/2006/relationships/hyperlink" Target="https://podminky.urs.cz/item/CS_URS_2021_02/564821112" TargetMode="External" /><Relationship Id="rId53" Type="http://schemas.openxmlformats.org/officeDocument/2006/relationships/hyperlink" Target="https://podminky.urs.cz/item/CS_URS_2021_02/564851111" TargetMode="External" /><Relationship Id="rId54" Type="http://schemas.openxmlformats.org/officeDocument/2006/relationships/hyperlink" Target="https://podminky.urs.cz/item/CS_URS_2021_02/564861111" TargetMode="External" /><Relationship Id="rId55" Type="http://schemas.openxmlformats.org/officeDocument/2006/relationships/hyperlink" Target="https://podminky.urs.cz/item/CS_URS_2021_02/565135111" TargetMode="External" /><Relationship Id="rId56" Type="http://schemas.openxmlformats.org/officeDocument/2006/relationships/hyperlink" Target="https://podminky.urs.cz/item/CS_URS_2021_02/577134111" TargetMode="External" /><Relationship Id="rId57" Type="http://schemas.openxmlformats.org/officeDocument/2006/relationships/hyperlink" Target="https://podminky.urs.cz/item/CS_URS_2021_02/577144111" TargetMode="External" /><Relationship Id="rId58" Type="http://schemas.openxmlformats.org/officeDocument/2006/relationships/hyperlink" Target="https://podminky.urs.cz/item/CS_URS_2021_02/857242122" TargetMode="External" /><Relationship Id="rId59" Type="http://schemas.openxmlformats.org/officeDocument/2006/relationships/hyperlink" Target="https://podminky.urs.cz/item/CS_URS_2021_02/857244122" TargetMode="External" /><Relationship Id="rId60" Type="http://schemas.openxmlformats.org/officeDocument/2006/relationships/hyperlink" Target="https://podminky.urs.cz/item/CS_URS_2021_02/871241141" TargetMode="External" /><Relationship Id="rId61" Type="http://schemas.openxmlformats.org/officeDocument/2006/relationships/hyperlink" Target="https://podminky.urs.cz/item/CS_URS_2021_02/871321141" TargetMode="External" /><Relationship Id="rId62" Type="http://schemas.openxmlformats.org/officeDocument/2006/relationships/hyperlink" Target="https://podminky.urs.cz/item/CS_URS_2021_02/871393121" TargetMode="External" /><Relationship Id="rId63" Type="http://schemas.openxmlformats.org/officeDocument/2006/relationships/hyperlink" Target="https://podminky.urs.cz/item/CS_URS_2021_02/871395811" TargetMode="External" /><Relationship Id="rId64" Type="http://schemas.openxmlformats.org/officeDocument/2006/relationships/hyperlink" Target="https://podminky.urs.cz/item/CS_URS_2021_02/877241101" TargetMode="External" /><Relationship Id="rId65" Type="http://schemas.openxmlformats.org/officeDocument/2006/relationships/hyperlink" Target="https://podminky.urs.cz/item/CS_URS_2021_02/877241110" TargetMode="External" /><Relationship Id="rId66" Type="http://schemas.openxmlformats.org/officeDocument/2006/relationships/hyperlink" Target="https://podminky.urs.cz/item/CS_URS_2021_02/877241113" TargetMode="External" /><Relationship Id="rId67" Type="http://schemas.openxmlformats.org/officeDocument/2006/relationships/hyperlink" Target="https://podminky.urs.cz/item/CS_URS_2021_02/877241118" TargetMode="External" /><Relationship Id="rId68" Type="http://schemas.openxmlformats.org/officeDocument/2006/relationships/hyperlink" Target="https://podminky.urs.cz/item/CS_URS_2021_02/891241112" TargetMode="External" /><Relationship Id="rId69" Type="http://schemas.openxmlformats.org/officeDocument/2006/relationships/hyperlink" Target="https://podminky.urs.cz/item/CS_URS_2021_02/891247112" TargetMode="External" /><Relationship Id="rId70" Type="http://schemas.openxmlformats.org/officeDocument/2006/relationships/hyperlink" Target="https://podminky.urs.cz/item/CS_URS_2021_02/891247212" TargetMode="External" /><Relationship Id="rId71" Type="http://schemas.openxmlformats.org/officeDocument/2006/relationships/hyperlink" Target="https://podminky.urs.cz/item/CS_URS_2021_02/892241111" TargetMode="External" /><Relationship Id="rId72" Type="http://schemas.openxmlformats.org/officeDocument/2006/relationships/hyperlink" Target="https://podminky.urs.cz/item/CS_URS_2021_02/892273122" TargetMode="External" /><Relationship Id="rId73" Type="http://schemas.openxmlformats.org/officeDocument/2006/relationships/hyperlink" Target="https://podminky.urs.cz/item/CS_URS_2021_02/892372111" TargetMode="External" /><Relationship Id="rId74" Type="http://schemas.openxmlformats.org/officeDocument/2006/relationships/hyperlink" Target="https://podminky.urs.cz/item/CS_URS_2021_02/899401112" TargetMode="External" /><Relationship Id="rId75" Type="http://schemas.openxmlformats.org/officeDocument/2006/relationships/hyperlink" Target="https://podminky.urs.cz/item/CS_URS_2021_02/899401113" TargetMode="External" /><Relationship Id="rId76" Type="http://schemas.openxmlformats.org/officeDocument/2006/relationships/hyperlink" Target="https://podminky.urs.cz/item/CS_URS_2021_02/899713111" TargetMode="External" /><Relationship Id="rId77" Type="http://schemas.openxmlformats.org/officeDocument/2006/relationships/hyperlink" Target="https://podminky.urs.cz/item/CS_URS_2021_02/899721111" TargetMode="External" /><Relationship Id="rId78" Type="http://schemas.openxmlformats.org/officeDocument/2006/relationships/hyperlink" Target="https://podminky.urs.cz/item/CS_URS_2021_02/899722111" TargetMode="External" /><Relationship Id="rId79" Type="http://schemas.openxmlformats.org/officeDocument/2006/relationships/hyperlink" Target="https://podminky.urs.cz/item/CS_URS_2021_02/899911102" TargetMode="External" /><Relationship Id="rId80" Type="http://schemas.openxmlformats.org/officeDocument/2006/relationships/hyperlink" Target="https://podminky.urs.cz/item/CS_URS_2021_02/919732211" TargetMode="External" /><Relationship Id="rId81" Type="http://schemas.openxmlformats.org/officeDocument/2006/relationships/hyperlink" Target="https://podminky.urs.cz/item/CS_URS_2021_02/997002511" TargetMode="External" /><Relationship Id="rId82" Type="http://schemas.openxmlformats.org/officeDocument/2006/relationships/hyperlink" Target="https://podminky.urs.cz/item/CS_URS_2021_02/997002519" TargetMode="External" /><Relationship Id="rId83" Type="http://schemas.openxmlformats.org/officeDocument/2006/relationships/hyperlink" Target="https://podminky.urs.cz/item/CS_URS_2021_02/997013871" TargetMode="External" /><Relationship Id="rId84" Type="http://schemas.openxmlformats.org/officeDocument/2006/relationships/hyperlink" Target="https://podminky.urs.cz/item/CS_URS_2021_02/997221873" TargetMode="External" /><Relationship Id="rId85" Type="http://schemas.openxmlformats.org/officeDocument/2006/relationships/hyperlink" Target="https://podminky.urs.cz/item/CS_URS_2021_02/997221875" TargetMode="External" /><Relationship Id="rId86" Type="http://schemas.openxmlformats.org/officeDocument/2006/relationships/hyperlink" Target="https://podminky.urs.cz/item/CS_URS_2021_02/998276101" TargetMode="External" /><Relationship Id="rId8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1" TargetMode="External" /><Relationship Id="rId2" Type="http://schemas.openxmlformats.org/officeDocument/2006/relationships/hyperlink" Target="https://podminky.urs.cz/item/CS_URS_2021_02/113107122" TargetMode="External" /><Relationship Id="rId3" Type="http://schemas.openxmlformats.org/officeDocument/2006/relationships/hyperlink" Target="https://podminky.urs.cz/item/CS_URS_2021_02/113107123" TargetMode="External" /><Relationship Id="rId4" Type="http://schemas.openxmlformats.org/officeDocument/2006/relationships/hyperlink" Target="https://podminky.urs.cz/item/CS_URS_2021_02/113107141" TargetMode="External" /><Relationship Id="rId5" Type="http://schemas.openxmlformats.org/officeDocument/2006/relationships/hyperlink" Target="https://podminky.urs.cz/item/CS_URS_2021_02/113107142" TargetMode="External" /><Relationship Id="rId6" Type="http://schemas.openxmlformats.org/officeDocument/2006/relationships/hyperlink" Target="https://podminky.urs.cz/item/CS_URS_2021_02/113107321" TargetMode="External" /><Relationship Id="rId7" Type="http://schemas.openxmlformats.org/officeDocument/2006/relationships/hyperlink" Target="https://podminky.urs.cz/item/CS_URS_2021_02/113107322" TargetMode="External" /><Relationship Id="rId8" Type="http://schemas.openxmlformats.org/officeDocument/2006/relationships/hyperlink" Target="https://podminky.urs.cz/item/CS_URS_2021_02/113107323" TargetMode="External" /><Relationship Id="rId9" Type="http://schemas.openxmlformats.org/officeDocument/2006/relationships/hyperlink" Target="https://podminky.urs.cz/item/CS_URS_2021_02/113107341" TargetMode="External" /><Relationship Id="rId10" Type="http://schemas.openxmlformats.org/officeDocument/2006/relationships/hyperlink" Target="https://podminky.urs.cz/item/CS_URS_2021_02/113107342" TargetMode="External" /><Relationship Id="rId11" Type="http://schemas.openxmlformats.org/officeDocument/2006/relationships/hyperlink" Target="https://podminky.urs.cz/item/CS_URS_2021_02/119001422" TargetMode="External" /><Relationship Id="rId12" Type="http://schemas.openxmlformats.org/officeDocument/2006/relationships/hyperlink" Target="https://podminky.urs.cz/item/CS_URS_2021_02/119003131" TargetMode="External" /><Relationship Id="rId13" Type="http://schemas.openxmlformats.org/officeDocument/2006/relationships/hyperlink" Target="https://podminky.urs.cz/item/CS_URS_2021_02/119003132" TargetMode="External" /><Relationship Id="rId14" Type="http://schemas.openxmlformats.org/officeDocument/2006/relationships/hyperlink" Target="https://podminky.urs.cz/item/CS_URS_2021_02/121112003" TargetMode="External" /><Relationship Id="rId15" Type="http://schemas.openxmlformats.org/officeDocument/2006/relationships/hyperlink" Target="https://podminky.urs.cz/item/CS_URS_2021_02/131213102" TargetMode="External" /><Relationship Id="rId16" Type="http://schemas.openxmlformats.org/officeDocument/2006/relationships/hyperlink" Target="https://podminky.urs.cz/item/CS_URS_2021_02/131251201" TargetMode="External" /><Relationship Id="rId17" Type="http://schemas.openxmlformats.org/officeDocument/2006/relationships/hyperlink" Target="https://podminky.urs.cz/item/CS_URS_2021_02/131313102" TargetMode="External" /><Relationship Id="rId18" Type="http://schemas.openxmlformats.org/officeDocument/2006/relationships/hyperlink" Target="https://podminky.urs.cz/item/CS_URS_2021_02/131351201" TargetMode="External" /><Relationship Id="rId19" Type="http://schemas.openxmlformats.org/officeDocument/2006/relationships/hyperlink" Target="https://podminky.urs.cz/item/CS_URS_2021_02/132212212" TargetMode="External" /><Relationship Id="rId20" Type="http://schemas.openxmlformats.org/officeDocument/2006/relationships/hyperlink" Target="https://podminky.urs.cz/item/CS_URS_2021_02/132254201" TargetMode="External" /><Relationship Id="rId21" Type="http://schemas.openxmlformats.org/officeDocument/2006/relationships/hyperlink" Target="https://podminky.urs.cz/item/CS_URS_2021_02/132312212" TargetMode="External" /><Relationship Id="rId22" Type="http://schemas.openxmlformats.org/officeDocument/2006/relationships/hyperlink" Target="https://podminky.urs.cz/item/CS_URS_2021_02/132354201" TargetMode="External" /><Relationship Id="rId23" Type="http://schemas.openxmlformats.org/officeDocument/2006/relationships/hyperlink" Target="https://podminky.urs.cz/item/CS_URS_2021_02/139001101" TargetMode="External" /><Relationship Id="rId24" Type="http://schemas.openxmlformats.org/officeDocument/2006/relationships/hyperlink" Target="https://podminky.urs.cz/item/CS_URS_2021_02/151101201" TargetMode="External" /><Relationship Id="rId25" Type="http://schemas.openxmlformats.org/officeDocument/2006/relationships/hyperlink" Target="https://podminky.urs.cz/item/CS_URS_2021_02/151101211" TargetMode="External" /><Relationship Id="rId26" Type="http://schemas.openxmlformats.org/officeDocument/2006/relationships/hyperlink" Target="https://podminky.urs.cz/item/CS_URS_2021_02/151101301" TargetMode="External" /><Relationship Id="rId27" Type="http://schemas.openxmlformats.org/officeDocument/2006/relationships/hyperlink" Target="https://podminky.urs.cz/item/CS_URS_2021_02/151101311" TargetMode="External" /><Relationship Id="rId28" Type="http://schemas.openxmlformats.org/officeDocument/2006/relationships/hyperlink" Target="https://podminky.urs.cz/item/CS_URS_2021_02/162551108" TargetMode="External" /><Relationship Id="rId29" Type="http://schemas.openxmlformats.org/officeDocument/2006/relationships/hyperlink" Target="https://podminky.urs.cz/item/CS_URS_2021_02/162551128" TargetMode="External" /><Relationship Id="rId30" Type="http://schemas.openxmlformats.org/officeDocument/2006/relationships/hyperlink" Target="https://podminky.urs.cz/item/CS_URS_2021_02/162751117" TargetMode="External" /><Relationship Id="rId31" Type="http://schemas.openxmlformats.org/officeDocument/2006/relationships/hyperlink" Target="https://podminky.urs.cz/item/CS_URS_2021_02/162751119" TargetMode="External" /><Relationship Id="rId32" Type="http://schemas.openxmlformats.org/officeDocument/2006/relationships/hyperlink" Target="https://podminky.urs.cz/item/CS_URS_2021_02/162751137" TargetMode="External" /><Relationship Id="rId33" Type="http://schemas.openxmlformats.org/officeDocument/2006/relationships/hyperlink" Target="https://podminky.urs.cz/item/CS_URS_2021_02/162751139" TargetMode="External" /><Relationship Id="rId34" Type="http://schemas.openxmlformats.org/officeDocument/2006/relationships/hyperlink" Target="https://podminky.urs.cz/item/CS_URS_2021_02/167151101" TargetMode="External" /><Relationship Id="rId35" Type="http://schemas.openxmlformats.org/officeDocument/2006/relationships/hyperlink" Target="https://podminky.urs.cz/item/CS_URS_2021_02/167151102" TargetMode="External" /><Relationship Id="rId36" Type="http://schemas.openxmlformats.org/officeDocument/2006/relationships/hyperlink" Target="https://podminky.urs.cz/item/CS_URS_2021_02/171151111" TargetMode="External" /><Relationship Id="rId37" Type="http://schemas.openxmlformats.org/officeDocument/2006/relationships/hyperlink" Target="https://podminky.urs.cz/item/CS_URS_2021_02/171201231" TargetMode="External" /><Relationship Id="rId38" Type="http://schemas.openxmlformats.org/officeDocument/2006/relationships/hyperlink" Target="https://podminky.urs.cz/item/CS_URS_2021_02/171251201" TargetMode="External" /><Relationship Id="rId39" Type="http://schemas.openxmlformats.org/officeDocument/2006/relationships/hyperlink" Target="https://podminky.urs.cz/item/CS_URS_2021_02/174151101" TargetMode="External" /><Relationship Id="rId40" Type="http://schemas.openxmlformats.org/officeDocument/2006/relationships/hyperlink" Target="https://podminky.urs.cz/item/CS_URS_2021_02/175111101" TargetMode="External" /><Relationship Id="rId41" Type="http://schemas.openxmlformats.org/officeDocument/2006/relationships/hyperlink" Target="https://podminky.urs.cz/item/CS_URS_2021_02/175151101" TargetMode="External" /><Relationship Id="rId42" Type="http://schemas.openxmlformats.org/officeDocument/2006/relationships/hyperlink" Target="https://podminky.urs.cz/item/CS_URS_2021_02/181311103" TargetMode="External" /><Relationship Id="rId43" Type="http://schemas.openxmlformats.org/officeDocument/2006/relationships/hyperlink" Target="https://podminky.urs.cz/item/CS_URS_2021_02/181451131" TargetMode="External" /><Relationship Id="rId44" Type="http://schemas.openxmlformats.org/officeDocument/2006/relationships/hyperlink" Target="https://podminky.urs.cz/item/CS_URS_2021_02/181913111" TargetMode="External" /><Relationship Id="rId45" Type="http://schemas.openxmlformats.org/officeDocument/2006/relationships/hyperlink" Target="https://podminky.urs.cz/item/CS_URS_2021_02/181913112" TargetMode="External" /><Relationship Id="rId46" Type="http://schemas.openxmlformats.org/officeDocument/2006/relationships/hyperlink" Target="https://podminky.urs.cz/item/CS_URS_2021_02/184802111" TargetMode="External" /><Relationship Id="rId47" Type="http://schemas.openxmlformats.org/officeDocument/2006/relationships/hyperlink" Target="https://podminky.urs.cz/item/CS_URS_2021_02/184802611" TargetMode="External" /><Relationship Id="rId48" Type="http://schemas.openxmlformats.org/officeDocument/2006/relationships/hyperlink" Target="https://podminky.urs.cz/item/CS_URS_2021_02/451541111" TargetMode="External" /><Relationship Id="rId49" Type="http://schemas.openxmlformats.org/officeDocument/2006/relationships/hyperlink" Target="https://podminky.urs.cz/item/CS_URS_2021_02/451573111" TargetMode="External" /><Relationship Id="rId50" Type="http://schemas.openxmlformats.org/officeDocument/2006/relationships/hyperlink" Target="https://podminky.urs.cz/item/CS_URS_2021_02/452311141" TargetMode="External" /><Relationship Id="rId51" Type="http://schemas.openxmlformats.org/officeDocument/2006/relationships/hyperlink" Target="https://podminky.urs.cz/item/CS_URS_2021_02/564782111" TargetMode="External" /><Relationship Id="rId52" Type="http://schemas.openxmlformats.org/officeDocument/2006/relationships/hyperlink" Target="https://podminky.urs.cz/item/CS_URS_2021_02/564821112" TargetMode="External" /><Relationship Id="rId53" Type="http://schemas.openxmlformats.org/officeDocument/2006/relationships/hyperlink" Target="https://podminky.urs.cz/item/CS_URS_2021_02/564851111" TargetMode="External" /><Relationship Id="rId54" Type="http://schemas.openxmlformats.org/officeDocument/2006/relationships/hyperlink" Target="https://podminky.urs.cz/item/CS_URS_2021_02/564861111" TargetMode="External" /><Relationship Id="rId55" Type="http://schemas.openxmlformats.org/officeDocument/2006/relationships/hyperlink" Target="https://podminky.urs.cz/item/CS_URS_2021_02/565135111" TargetMode="External" /><Relationship Id="rId56" Type="http://schemas.openxmlformats.org/officeDocument/2006/relationships/hyperlink" Target="https://podminky.urs.cz/item/CS_URS_2021_02/577134111" TargetMode="External" /><Relationship Id="rId57" Type="http://schemas.openxmlformats.org/officeDocument/2006/relationships/hyperlink" Target="https://podminky.urs.cz/item/CS_URS_2021_02/577144111" TargetMode="External" /><Relationship Id="rId58" Type="http://schemas.openxmlformats.org/officeDocument/2006/relationships/hyperlink" Target="https://podminky.urs.cz/item/CS_URS_2021_02/871161141" TargetMode="External" /><Relationship Id="rId59" Type="http://schemas.openxmlformats.org/officeDocument/2006/relationships/hyperlink" Target="https://podminky.urs.cz/item/CS_URS_2021_02/877161118" TargetMode="External" /><Relationship Id="rId60" Type="http://schemas.openxmlformats.org/officeDocument/2006/relationships/hyperlink" Target="https://podminky.urs.cz/item/CS_URS_2021_02/891249111" TargetMode="External" /><Relationship Id="rId61" Type="http://schemas.openxmlformats.org/officeDocument/2006/relationships/hyperlink" Target="https://podminky.urs.cz/item/CS_URS_2021_02/892241111" TargetMode="External" /><Relationship Id="rId62" Type="http://schemas.openxmlformats.org/officeDocument/2006/relationships/hyperlink" Target="https://podminky.urs.cz/item/CS_URS_2021_02/892372111" TargetMode="External" /><Relationship Id="rId63" Type="http://schemas.openxmlformats.org/officeDocument/2006/relationships/hyperlink" Target="https://podminky.urs.cz/item/CS_URS_2021_02/899401112" TargetMode="External" /><Relationship Id="rId64" Type="http://schemas.openxmlformats.org/officeDocument/2006/relationships/hyperlink" Target="https://podminky.urs.cz/item/CS_URS_2021_02/899713111" TargetMode="External" /><Relationship Id="rId65" Type="http://schemas.openxmlformats.org/officeDocument/2006/relationships/hyperlink" Target="https://podminky.urs.cz/item/CS_URS_2021_02/899721111" TargetMode="External" /><Relationship Id="rId66" Type="http://schemas.openxmlformats.org/officeDocument/2006/relationships/hyperlink" Target="https://podminky.urs.cz/item/CS_URS_2021_02/899722111" TargetMode="External" /><Relationship Id="rId67" Type="http://schemas.openxmlformats.org/officeDocument/2006/relationships/hyperlink" Target="https://podminky.urs.cz/item/CS_URS_2021_02/919732211" TargetMode="External" /><Relationship Id="rId68" Type="http://schemas.openxmlformats.org/officeDocument/2006/relationships/hyperlink" Target="https://podminky.urs.cz/item/CS_URS_2021_02/997002511" TargetMode="External" /><Relationship Id="rId69" Type="http://schemas.openxmlformats.org/officeDocument/2006/relationships/hyperlink" Target="https://podminky.urs.cz/item/CS_URS_2021_02/997002519" TargetMode="External" /><Relationship Id="rId70" Type="http://schemas.openxmlformats.org/officeDocument/2006/relationships/hyperlink" Target="https://podminky.urs.cz/item/CS_URS_2021_02/997221873" TargetMode="External" /><Relationship Id="rId71" Type="http://schemas.openxmlformats.org/officeDocument/2006/relationships/hyperlink" Target="https://podminky.urs.cz/item/CS_URS_2021_02/997221875" TargetMode="External" /><Relationship Id="rId72" Type="http://schemas.openxmlformats.org/officeDocument/2006/relationships/hyperlink" Target="https://podminky.urs.cz/item/CS_URS_2021_02/998276101" TargetMode="External" /><Relationship Id="rId7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13" TargetMode="External" /><Relationship Id="rId2" Type="http://schemas.openxmlformats.org/officeDocument/2006/relationships/hyperlink" Target="https://podminky.urs.cz/item/CS_URS_2021_02/131313102" TargetMode="External" /><Relationship Id="rId3" Type="http://schemas.openxmlformats.org/officeDocument/2006/relationships/hyperlink" Target="https://podminky.urs.cz/item/CS_URS_2021_02/131351104" TargetMode="External" /><Relationship Id="rId4" Type="http://schemas.openxmlformats.org/officeDocument/2006/relationships/hyperlink" Target="https://podminky.urs.cz/item/CS_URS_2021_02/131413102" TargetMode="External" /><Relationship Id="rId5" Type="http://schemas.openxmlformats.org/officeDocument/2006/relationships/hyperlink" Target="https://podminky.urs.cz/item/CS_URS_2021_02/131451104" TargetMode="External" /><Relationship Id="rId6" Type="http://schemas.openxmlformats.org/officeDocument/2006/relationships/hyperlink" Target="https://podminky.urs.cz/item/CS_URS_2021_02/131551104" TargetMode="External" /><Relationship Id="rId7" Type="http://schemas.openxmlformats.org/officeDocument/2006/relationships/hyperlink" Target="https://podminky.urs.cz/item/CS_URS_2021_02/138511101" TargetMode="External" /><Relationship Id="rId8" Type="http://schemas.openxmlformats.org/officeDocument/2006/relationships/hyperlink" Target="https://podminky.urs.cz/item/CS_URS_2021_02/139001101" TargetMode="External" /><Relationship Id="rId9" Type="http://schemas.openxmlformats.org/officeDocument/2006/relationships/hyperlink" Target="https://podminky.urs.cz/item/CS_URS_2021_02/162351103" TargetMode="External" /><Relationship Id="rId10" Type="http://schemas.openxmlformats.org/officeDocument/2006/relationships/hyperlink" Target="https://podminky.urs.cz/item/CS_URS_2021_02/162551108" TargetMode="External" /><Relationship Id="rId11" Type="http://schemas.openxmlformats.org/officeDocument/2006/relationships/hyperlink" Target="https://podminky.urs.cz/item/CS_URS_2021_02/162551128" TargetMode="External" /><Relationship Id="rId12" Type="http://schemas.openxmlformats.org/officeDocument/2006/relationships/hyperlink" Target="https://podminky.urs.cz/item/CS_URS_2021_02/162751137" TargetMode="External" /><Relationship Id="rId13" Type="http://schemas.openxmlformats.org/officeDocument/2006/relationships/hyperlink" Target="https://podminky.urs.cz/item/CS_URS_2021_02/162751139" TargetMode="External" /><Relationship Id="rId14" Type="http://schemas.openxmlformats.org/officeDocument/2006/relationships/hyperlink" Target="https://podminky.urs.cz/item/CS_URS_2021_02/162751157" TargetMode="External" /><Relationship Id="rId15" Type="http://schemas.openxmlformats.org/officeDocument/2006/relationships/hyperlink" Target="https://podminky.urs.cz/item/CS_URS_2021_02/162751159" TargetMode="External" /><Relationship Id="rId16" Type="http://schemas.openxmlformats.org/officeDocument/2006/relationships/hyperlink" Target="https://podminky.urs.cz/item/CS_URS_2021_02/167151101" TargetMode="External" /><Relationship Id="rId17" Type="http://schemas.openxmlformats.org/officeDocument/2006/relationships/hyperlink" Target="https://podminky.urs.cz/item/CS_URS_2021_02/167151102" TargetMode="External" /><Relationship Id="rId18" Type="http://schemas.openxmlformats.org/officeDocument/2006/relationships/hyperlink" Target="https://podminky.urs.cz/item/CS_URS_2021_02/167151103" TargetMode="External" /><Relationship Id="rId19" Type="http://schemas.openxmlformats.org/officeDocument/2006/relationships/hyperlink" Target="https://podminky.urs.cz/item/CS_URS_2021_02/171151111" TargetMode="External" /><Relationship Id="rId20" Type="http://schemas.openxmlformats.org/officeDocument/2006/relationships/hyperlink" Target="https://podminky.urs.cz/item/CS_URS_2021_02/171201231" TargetMode="External" /><Relationship Id="rId21" Type="http://schemas.openxmlformats.org/officeDocument/2006/relationships/hyperlink" Target="https://podminky.urs.cz/item/CS_URS_2021_02/171251201" TargetMode="External" /><Relationship Id="rId22" Type="http://schemas.openxmlformats.org/officeDocument/2006/relationships/hyperlink" Target="https://podminky.urs.cz/item/CS_URS_2021_02/174151101" TargetMode="External" /><Relationship Id="rId23" Type="http://schemas.openxmlformats.org/officeDocument/2006/relationships/hyperlink" Target="https://podminky.urs.cz/item/CS_URS_2021_02/181913112" TargetMode="External" /><Relationship Id="rId24" Type="http://schemas.openxmlformats.org/officeDocument/2006/relationships/hyperlink" Target="https://podminky.urs.cz/item/CS_URS_2021_02/211571121" TargetMode="External" /><Relationship Id="rId25" Type="http://schemas.openxmlformats.org/officeDocument/2006/relationships/hyperlink" Target="https://podminky.urs.cz/item/CS_URS_2021_02/212752501" TargetMode="External" /><Relationship Id="rId26" Type="http://schemas.openxmlformats.org/officeDocument/2006/relationships/hyperlink" Target="https://podminky.urs.cz/item/CS_URS_2021_02/271542211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9001422" TargetMode="External" /><Relationship Id="rId2" Type="http://schemas.openxmlformats.org/officeDocument/2006/relationships/hyperlink" Target="https://podminky.urs.cz/item/CS_URS_2021_02/121112003" TargetMode="External" /><Relationship Id="rId3" Type="http://schemas.openxmlformats.org/officeDocument/2006/relationships/hyperlink" Target="https://podminky.urs.cz/item/CS_URS_2021_02/131213102" TargetMode="External" /><Relationship Id="rId4" Type="http://schemas.openxmlformats.org/officeDocument/2006/relationships/hyperlink" Target="https://podminky.urs.cz/item/CS_URS_2021_02/131251102" TargetMode="External" /><Relationship Id="rId5" Type="http://schemas.openxmlformats.org/officeDocument/2006/relationships/hyperlink" Target="https://podminky.urs.cz/item/CS_URS_2021_02/131313102" TargetMode="External" /><Relationship Id="rId6" Type="http://schemas.openxmlformats.org/officeDocument/2006/relationships/hyperlink" Target="https://podminky.urs.cz/item/CS_URS_2021_02/131351103" TargetMode="External" /><Relationship Id="rId7" Type="http://schemas.openxmlformats.org/officeDocument/2006/relationships/hyperlink" Target="https://podminky.urs.cz/item/CS_URS_2021_02/131413102" TargetMode="External" /><Relationship Id="rId8" Type="http://schemas.openxmlformats.org/officeDocument/2006/relationships/hyperlink" Target="https://podminky.urs.cz/item/CS_URS_2021_02/131451100" TargetMode="External" /><Relationship Id="rId9" Type="http://schemas.openxmlformats.org/officeDocument/2006/relationships/hyperlink" Target="https://podminky.urs.cz/item/CS_URS_2021_02/131551101" TargetMode="External" /><Relationship Id="rId10" Type="http://schemas.openxmlformats.org/officeDocument/2006/relationships/hyperlink" Target="https://podminky.urs.cz/item/CS_URS_2021_02/132212212" TargetMode="External" /><Relationship Id="rId11" Type="http://schemas.openxmlformats.org/officeDocument/2006/relationships/hyperlink" Target="https://podminky.urs.cz/item/CS_URS_2021_02/132254201" TargetMode="External" /><Relationship Id="rId12" Type="http://schemas.openxmlformats.org/officeDocument/2006/relationships/hyperlink" Target="https://podminky.urs.cz/item/CS_URS_2021_02/132312212" TargetMode="External" /><Relationship Id="rId13" Type="http://schemas.openxmlformats.org/officeDocument/2006/relationships/hyperlink" Target="https://podminky.urs.cz/item/CS_URS_2021_02/132354201" TargetMode="External" /><Relationship Id="rId14" Type="http://schemas.openxmlformats.org/officeDocument/2006/relationships/hyperlink" Target="https://podminky.urs.cz/item/CS_URS_2021_02/132412212" TargetMode="External" /><Relationship Id="rId15" Type="http://schemas.openxmlformats.org/officeDocument/2006/relationships/hyperlink" Target="https://podminky.urs.cz/item/CS_URS_2021_02/132454201" TargetMode="External" /><Relationship Id="rId16" Type="http://schemas.openxmlformats.org/officeDocument/2006/relationships/hyperlink" Target="https://podminky.urs.cz/item/CS_URS_2021_02/132554201" TargetMode="External" /><Relationship Id="rId17" Type="http://schemas.openxmlformats.org/officeDocument/2006/relationships/hyperlink" Target="https://podminky.urs.cz/item/CS_URS_2021_02/133212012" TargetMode="External" /><Relationship Id="rId18" Type="http://schemas.openxmlformats.org/officeDocument/2006/relationships/hyperlink" Target="https://podminky.urs.cz/item/CS_URS_2021_02/133251101" TargetMode="External" /><Relationship Id="rId19" Type="http://schemas.openxmlformats.org/officeDocument/2006/relationships/hyperlink" Target="https://podminky.urs.cz/item/CS_URS_2021_02/133312012" TargetMode="External" /><Relationship Id="rId20" Type="http://schemas.openxmlformats.org/officeDocument/2006/relationships/hyperlink" Target="https://podminky.urs.cz/item/CS_URS_2021_02/133351102" TargetMode="External" /><Relationship Id="rId21" Type="http://schemas.openxmlformats.org/officeDocument/2006/relationships/hyperlink" Target="https://podminky.urs.cz/item/CS_URS_2021_02/133412012" TargetMode="External" /><Relationship Id="rId22" Type="http://schemas.openxmlformats.org/officeDocument/2006/relationships/hyperlink" Target="https://podminky.urs.cz/item/CS_URS_2021_02/133451101" TargetMode="External" /><Relationship Id="rId23" Type="http://schemas.openxmlformats.org/officeDocument/2006/relationships/hyperlink" Target="https://podminky.urs.cz/item/CS_URS_2021_02/133551101" TargetMode="External" /><Relationship Id="rId24" Type="http://schemas.openxmlformats.org/officeDocument/2006/relationships/hyperlink" Target="https://podminky.urs.cz/item/CS_URS_2021_02/138511101" TargetMode="External" /><Relationship Id="rId25" Type="http://schemas.openxmlformats.org/officeDocument/2006/relationships/hyperlink" Target="https://podminky.urs.cz/item/CS_URS_2021_02/138511201" TargetMode="External" /><Relationship Id="rId26" Type="http://schemas.openxmlformats.org/officeDocument/2006/relationships/hyperlink" Target="https://podminky.urs.cz/item/CS_URS_2021_02/138511301" TargetMode="External" /><Relationship Id="rId27" Type="http://schemas.openxmlformats.org/officeDocument/2006/relationships/hyperlink" Target="https://podminky.urs.cz/item/CS_URS_2021_02/139001101" TargetMode="External" /><Relationship Id="rId28" Type="http://schemas.openxmlformats.org/officeDocument/2006/relationships/hyperlink" Target="https://podminky.urs.cz/item/CS_URS_2021_02/151101101" TargetMode="External" /><Relationship Id="rId29" Type="http://schemas.openxmlformats.org/officeDocument/2006/relationships/hyperlink" Target="https://podminky.urs.cz/item/CS_URS_2021_02/151101102" TargetMode="External" /><Relationship Id="rId30" Type="http://schemas.openxmlformats.org/officeDocument/2006/relationships/hyperlink" Target="https://podminky.urs.cz/item/CS_URS_2021_02/151101111" TargetMode="External" /><Relationship Id="rId31" Type="http://schemas.openxmlformats.org/officeDocument/2006/relationships/hyperlink" Target="https://podminky.urs.cz/item/CS_URS_2021_02/151101112" TargetMode="External" /><Relationship Id="rId32" Type="http://schemas.openxmlformats.org/officeDocument/2006/relationships/hyperlink" Target="https://podminky.urs.cz/item/CS_URS_2021_02/162551108" TargetMode="External" /><Relationship Id="rId33" Type="http://schemas.openxmlformats.org/officeDocument/2006/relationships/hyperlink" Target="https://podminky.urs.cz/item/CS_URS_2021_02/162551128" TargetMode="External" /><Relationship Id="rId34" Type="http://schemas.openxmlformats.org/officeDocument/2006/relationships/hyperlink" Target="https://podminky.urs.cz/item/CS_URS_2021_02/162751117" TargetMode="External" /><Relationship Id="rId35" Type="http://schemas.openxmlformats.org/officeDocument/2006/relationships/hyperlink" Target="https://podminky.urs.cz/item/CS_URS_2021_02/162751119" TargetMode="External" /><Relationship Id="rId36" Type="http://schemas.openxmlformats.org/officeDocument/2006/relationships/hyperlink" Target="https://podminky.urs.cz/item/CS_URS_2021_02/162751137" TargetMode="External" /><Relationship Id="rId37" Type="http://schemas.openxmlformats.org/officeDocument/2006/relationships/hyperlink" Target="https://podminky.urs.cz/item/CS_URS_2021_02/162751139" TargetMode="External" /><Relationship Id="rId38" Type="http://schemas.openxmlformats.org/officeDocument/2006/relationships/hyperlink" Target="https://podminky.urs.cz/item/CS_URS_2021_02/162751157" TargetMode="External" /><Relationship Id="rId39" Type="http://schemas.openxmlformats.org/officeDocument/2006/relationships/hyperlink" Target="https://podminky.urs.cz/item/CS_URS_2021_02/162751159" TargetMode="External" /><Relationship Id="rId40" Type="http://schemas.openxmlformats.org/officeDocument/2006/relationships/hyperlink" Target="https://podminky.urs.cz/item/CS_URS_2021_02/167151101" TargetMode="External" /><Relationship Id="rId41" Type="http://schemas.openxmlformats.org/officeDocument/2006/relationships/hyperlink" Target="https://podminky.urs.cz/item/CS_URS_2021_02/167151102" TargetMode="External" /><Relationship Id="rId42" Type="http://schemas.openxmlformats.org/officeDocument/2006/relationships/hyperlink" Target="https://podminky.urs.cz/item/CS_URS_2021_02/171151111" TargetMode="External" /><Relationship Id="rId43" Type="http://schemas.openxmlformats.org/officeDocument/2006/relationships/hyperlink" Target="https://podminky.urs.cz/item/CS_URS_2021_02/171201231" TargetMode="External" /><Relationship Id="rId44" Type="http://schemas.openxmlformats.org/officeDocument/2006/relationships/hyperlink" Target="https://podminky.urs.cz/item/CS_URS_2021_02/171251201" TargetMode="External" /><Relationship Id="rId45" Type="http://schemas.openxmlformats.org/officeDocument/2006/relationships/hyperlink" Target="https://podminky.urs.cz/item/CS_URS_2021_02/174151101" TargetMode="External" /><Relationship Id="rId46" Type="http://schemas.openxmlformats.org/officeDocument/2006/relationships/hyperlink" Target="https://podminky.urs.cz/item/CS_URS_2021_02/175111101" TargetMode="External" /><Relationship Id="rId47" Type="http://schemas.openxmlformats.org/officeDocument/2006/relationships/hyperlink" Target="https://podminky.urs.cz/item/CS_URS_2021_02/175151101" TargetMode="External" /><Relationship Id="rId48" Type="http://schemas.openxmlformats.org/officeDocument/2006/relationships/hyperlink" Target="https://podminky.urs.cz/item/CS_URS_2021_02/181311103" TargetMode="External" /><Relationship Id="rId49" Type="http://schemas.openxmlformats.org/officeDocument/2006/relationships/hyperlink" Target="https://podminky.urs.cz/item/CS_URS_2021_02/181451131" TargetMode="External" /><Relationship Id="rId50" Type="http://schemas.openxmlformats.org/officeDocument/2006/relationships/hyperlink" Target="https://podminky.urs.cz/item/CS_URS_2021_02/181913111" TargetMode="External" /><Relationship Id="rId51" Type="http://schemas.openxmlformats.org/officeDocument/2006/relationships/hyperlink" Target="https://podminky.urs.cz/item/CS_URS_2021_02/184802111" TargetMode="External" /><Relationship Id="rId52" Type="http://schemas.openxmlformats.org/officeDocument/2006/relationships/hyperlink" Target="https://podminky.urs.cz/item/CS_URS_2021_02/184802611" TargetMode="External" /><Relationship Id="rId53" Type="http://schemas.openxmlformats.org/officeDocument/2006/relationships/hyperlink" Target="https://podminky.urs.cz/item/CS_URS_2021_02/211521111" TargetMode="External" /><Relationship Id="rId54" Type="http://schemas.openxmlformats.org/officeDocument/2006/relationships/hyperlink" Target="https://podminky.urs.cz/item/CS_URS_2021_02/211531111" TargetMode="External" /><Relationship Id="rId55" Type="http://schemas.openxmlformats.org/officeDocument/2006/relationships/hyperlink" Target="https://podminky.urs.cz/item/CS_URS_2021_02/211571121" TargetMode="External" /><Relationship Id="rId56" Type="http://schemas.openxmlformats.org/officeDocument/2006/relationships/hyperlink" Target="https://podminky.urs.cz/item/CS_URS_2021_02/211971110" TargetMode="External" /><Relationship Id="rId57" Type="http://schemas.openxmlformats.org/officeDocument/2006/relationships/hyperlink" Target="https://podminky.urs.cz/item/CS_URS_2021_02/212750103" TargetMode="External" /><Relationship Id="rId58" Type="http://schemas.openxmlformats.org/officeDocument/2006/relationships/hyperlink" Target="https://podminky.urs.cz/item/CS_URS_2021_02/359901211" TargetMode="External" /><Relationship Id="rId59" Type="http://schemas.openxmlformats.org/officeDocument/2006/relationships/hyperlink" Target="https://podminky.urs.cz/item/CS_URS_2021_02/359901212" TargetMode="External" /><Relationship Id="rId60" Type="http://schemas.openxmlformats.org/officeDocument/2006/relationships/hyperlink" Target="https://podminky.urs.cz/item/CS_URS_2021_02/451541111" TargetMode="External" /><Relationship Id="rId61" Type="http://schemas.openxmlformats.org/officeDocument/2006/relationships/hyperlink" Target="https://podminky.urs.cz/item/CS_URS_2021_02/451573111" TargetMode="External" /><Relationship Id="rId62" Type="http://schemas.openxmlformats.org/officeDocument/2006/relationships/hyperlink" Target="https://podminky.urs.cz/item/CS_URS_2021_02/452311131" TargetMode="External" /><Relationship Id="rId63" Type="http://schemas.openxmlformats.org/officeDocument/2006/relationships/hyperlink" Target="https://podminky.urs.cz/item/CS_URS_2021_02/457311114" TargetMode="External" /><Relationship Id="rId64" Type="http://schemas.openxmlformats.org/officeDocument/2006/relationships/hyperlink" Target="https://podminky.urs.cz/item/CS_URS_2021_02/857231151" TargetMode="External" /><Relationship Id="rId65" Type="http://schemas.openxmlformats.org/officeDocument/2006/relationships/hyperlink" Target="https://podminky.urs.cz/item/CS_URS_2021_02/871324201" TargetMode="External" /><Relationship Id="rId66" Type="http://schemas.openxmlformats.org/officeDocument/2006/relationships/hyperlink" Target="https://podminky.urs.cz/item/CS_URS_2021_02/871353121" TargetMode="External" /><Relationship Id="rId67" Type="http://schemas.openxmlformats.org/officeDocument/2006/relationships/hyperlink" Target="https://podminky.urs.cz/item/CS_URS_2021_02/891312421" TargetMode="External" /><Relationship Id="rId68" Type="http://schemas.openxmlformats.org/officeDocument/2006/relationships/hyperlink" Target="https://podminky.urs.cz/item/CS_URS_2021_02/892312121" TargetMode="External" /><Relationship Id="rId69" Type="http://schemas.openxmlformats.org/officeDocument/2006/relationships/hyperlink" Target="https://podminky.urs.cz/item/CS_URS_2021_02/894411311" TargetMode="External" /><Relationship Id="rId70" Type="http://schemas.openxmlformats.org/officeDocument/2006/relationships/hyperlink" Target="https://podminky.urs.cz/item/CS_URS_2021_02/894412411" TargetMode="External" /><Relationship Id="rId71" Type="http://schemas.openxmlformats.org/officeDocument/2006/relationships/hyperlink" Target="https://podminky.urs.cz/item/CS_URS_2021_02/894414111" TargetMode="External" /><Relationship Id="rId72" Type="http://schemas.openxmlformats.org/officeDocument/2006/relationships/hyperlink" Target="https://podminky.urs.cz/item/CS_URS_2021_02/899311111" TargetMode="External" /><Relationship Id="rId73" Type="http://schemas.openxmlformats.org/officeDocument/2006/relationships/hyperlink" Target="https://podminky.urs.cz/item/CS_URS_2021_02/899311114" TargetMode="External" /><Relationship Id="rId74" Type="http://schemas.openxmlformats.org/officeDocument/2006/relationships/hyperlink" Target="https://podminky.urs.cz/item/CS_URS_2021_02/899722111" TargetMode="External" /><Relationship Id="rId75" Type="http://schemas.openxmlformats.org/officeDocument/2006/relationships/hyperlink" Target="https://podminky.urs.cz/item/CS_URS_2021_02/998276101" TargetMode="External" /><Relationship Id="rId7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2203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3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81913112" TargetMode="External" /><Relationship Id="rId7" Type="http://schemas.openxmlformats.org/officeDocument/2006/relationships/hyperlink" Target="https://podminky.urs.cz/item/CS_URS_2021_02/564752111" TargetMode="External" /><Relationship Id="rId8" Type="http://schemas.openxmlformats.org/officeDocument/2006/relationships/hyperlink" Target="https://podminky.urs.cz/item/CS_URS_2021_02/564851111" TargetMode="External" /><Relationship Id="rId9" Type="http://schemas.openxmlformats.org/officeDocument/2006/relationships/hyperlink" Target="https://podminky.urs.cz/item/CS_URS_2021_02/571907113" TargetMode="External" /><Relationship Id="rId10" Type="http://schemas.openxmlformats.org/officeDocument/2006/relationships/hyperlink" Target="https://podminky.urs.cz/item/CS_URS_2021_02/998225111" TargetMode="External" /><Relationship Id="rId11" Type="http://schemas.openxmlformats.org/officeDocument/2006/relationships/hyperlink" Target="https://podminky.urs.cz/item/CS_URS_2021_02/998225191" TargetMode="External" /><Relationship Id="rId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11359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67111101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338171123" TargetMode="External" /><Relationship Id="rId7" Type="http://schemas.openxmlformats.org/officeDocument/2006/relationships/hyperlink" Target="https://podminky.urs.cz/item/CS_URS_2021_02/338171125" TargetMode="External" /><Relationship Id="rId8" Type="http://schemas.openxmlformats.org/officeDocument/2006/relationships/hyperlink" Target="https://podminky.urs.cz/item/CS_URS_2021_02/348101250" TargetMode="External" /><Relationship Id="rId9" Type="http://schemas.openxmlformats.org/officeDocument/2006/relationships/hyperlink" Target="https://podminky.urs.cz/item/CS_URS_2021_02/348121221" TargetMode="External" /><Relationship Id="rId10" Type="http://schemas.openxmlformats.org/officeDocument/2006/relationships/hyperlink" Target="https://podminky.urs.cz/item/CS_URS_2021_02/348401130" TargetMode="External" /><Relationship Id="rId11" Type="http://schemas.openxmlformats.org/officeDocument/2006/relationships/hyperlink" Target="https://podminky.urs.cz/item/CS_URS_2021_02/998232110" TargetMode="External" /><Relationship Id="rId1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123" TargetMode="External" /><Relationship Id="rId3" Type="http://schemas.openxmlformats.org/officeDocument/2006/relationships/hyperlink" Target="https://podminky.urs.cz/item/CS_URS_2021_02/113107221" TargetMode="External" /><Relationship Id="rId4" Type="http://schemas.openxmlformats.org/officeDocument/2006/relationships/hyperlink" Target="https://podminky.urs.cz/item/CS_URS_2021_02/113107222" TargetMode="External" /><Relationship Id="rId5" Type="http://schemas.openxmlformats.org/officeDocument/2006/relationships/hyperlink" Target="https://podminky.urs.cz/item/CS_URS_2021_02/113107223" TargetMode="External" /><Relationship Id="rId6" Type="http://schemas.openxmlformats.org/officeDocument/2006/relationships/hyperlink" Target="https://podminky.urs.cz/item/CS_URS_2021_02/113154123" TargetMode="External" /><Relationship Id="rId7" Type="http://schemas.openxmlformats.org/officeDocument/2006/relationships/hyperlink" Target="https://podminky.urs.cz/item/CS_URS_2021_02/113154232" TargetMode="External" /><Relationship Id="rId8" Type="http://schemas.openxmlformats.org/officeDocument/2006/relationships/hyperlink" Target="https://podminky.urs.cz/item/CS_URS_2021_02/113154234" TargetMode="External" /><Relationship Id="rId9" Type="http://schemas.openxmlformats.org/officeDocument/2006/relationships/hyperlink" Target="https://podminky.urs.cz/item/CS_URS_2021_02/113154333" TargetMode="External" /><Relationship Id="rId10" Type="http://schemas.openxmlformats.org/officeDocument/2006/relationships/hyperlink" Target="https://podminky.urs.cz/item/CS_URS_2021_02/115001105" TargetMode="External" /><Relationship Id="rId11" Type="http://schemas.openxmlformats.org/officeDocument/2006/relationships/hyperlink" Target="https://podminky.urs.cz/item/CS_URS_2021_02/115101202" TargetMode="External" /><Relationship Id="rId12" Type="http://schemas.openxmlformats.org/officeDocument/2006/relationships/hyperlink" Target="https://podminky.urs.cz/item/CS_URS_2021_02/115101302" TargetMode="External" /><Relationship Id="rId13" Type="http://schemas.openxmlformats.org/officeDocument/2006/relationships/hyperlink" Target="https://podminky.urs.cz/item/CS_URS_2021_02/119001422" TargetMode="External" /><Relationship Id="rId14" Type="http://schemas.openxmlformats.org/officeDocument/2006/relationships/hyperlink" Target="https://podminky.urs.cz/item/CS_URS_2021_02/121112003" TargetMode="External" /><Relationship Id="rId15" Type="http://schemas.openxmlformats.org/officeDocument/2006/relationships/hyperlink" Target="https://podminky.urs.cz/item/CS_URS_2021_02/132212212" TargetMode="External" /><Relationship Id="rId16" Type="http://schemas.openxmlformats.org/officeDocument/2006/relationships/hyperlink" Target="https://podminky.urs.cz/item/CS_URS_2021_02/132251401" TargetMode="External" /><Relationship Id="rId17" Type="http://schemas.openxmlformats.org/officeDocument/2006/relationships/hyperlink" Target="https://podminky.urs.cz/item/CS_URS_2021_02/132254204" TargetMode="External" /><Relationship Id="rId18" Type="http://schemas.openxmlformats.org/officeDocument/2006/relationships/hyperlink" Target="https://podminky.urs.cz/item/CS_URS_2021_02/132312212" TargetMode="External" /><Relationship Id="rId19" Type="http://schemas.openxmlformats.org/officeDocument/2006/relationships/hyperlink" Target="https://podminky.urs.cz/item/CS_URS_2021_02/132351401" TargetMode="External" /><Relationship Id="rId20" Type="http://schemas.openxmlformats.org/officeDocument/2006/relationships/hyperlink" Target="https://podminky.urs.cz/item/CS_URS_2021_02/132354204" TargetMode="External" /><Relationship Id="rId21" Type="http://schemas.openxmlformats.org/officeDocument/2006/relationships/hyperlink" Target="https://podminky.urs.cz/item/CS_URS_2021_02/132412212" TargetMode="External" /><Relationship Id="rId22" Type="http://schemas.openxmlformats.org/officeDocument/2006/relationships/hyperlink" Target="https://podminky.urs.cz/item/CS_URS_2021_02/132454204" TargetMode="External" /><Relationship Id="rId23" Type="http://schemas.openxmlformats.org/officeDocument/2006/relationships/hyperlink" Target="https://podminky.urs.cz/item/CS_URS_2021_02/132554204" TargetMode="External" /><Relationship Id="rId24" Type="http://schemas.openxmlformats.org/officeDocument/2006/relationships/hyperlink" Target="https://podminky.urs.cz/item/CS_URS_2021_02/133212012" TargetMode="External" /><Relationship Id="rId25" Type="http://schemas.openxmlformats.org/officeDocument/2006/relationships/hyperlink" Target="https://podminky.urs.cz/item/CS_URS_2021_02/133251102" TargetMode="External" /><Relationship Id="rId26" Type="http://schemas.openxmlformats.org/officeDocument/2006/relationships/hyperlink" Target="https://podminky.urs.cz/item/CS_URS_2021_02/133312012" TargetMode="External" /><Relationship Id="rId27" Type="http://schemas.openxmlformats.org/officeDocument/2006/relationships/hyperlink" Target="https://podminky.urs.cz/item/CS_URS_2021_02/133351102" TargetMode="External" /><Relationship Id="rId28" Type="http://schemas.openxmlformats.org/officeDocument/2006/relationships/hyperlink" Target="https://podminky.urs.cz/item/CS_URS_2021_02/133412012" TargetMode="External" /><Relationship Id="rId29" Type="http://schemas.openxmlformats.org/officeDocument/2006/relationships/hyperlink" Target="https://podminky.urs.cz/item/CS_URS_2021_02/133451102" TargetMode="External" /><Relationship Id="rId30" Type="http://schemas.openxmlformats.org/officeDocument/2006/relationships/hyperlink" Target="https://podminky.urs.cz/item/CS_URS_2021_02/133551102" TargetMode="External" /><Relationship Id="rId31" Type="http://schemas.openxmlformats.org/officeDocument/2006/relationships/hyperlink" Target="https://podminky.urs.cz/item/CS_URS_2021_02/138511201" TargetMode="External" /><Relationship Id="rId32" Type="http://schemas.openxmlformats.org/officeDocument/2006/relationships/hyperlink" Target="https://podminky.urs.cz/item/CS_URS_2021_02/138511301" TargetMode="External" /><Relationship Id="rId33" Type="http://schemas.openxmlformats.org/officeDocument/2006/relationships/hyperlink" Target="https://podminky.urs.cz/item/CS_URS_2021_02/139001101" TargetMode="External" /><Relationship Id="rId34" Type="http://schemas.openxmlformats.org/officeDocument/2006/relationships/hyperlink" Target="https://podminky.urs.cz/item/CS_URS_2021_02/151101101" TargetMode="External" /><Relationship Id="rId35" Type="http://schemas.openxmlformats.org/officeDocument/2006/relationships/hyperlink" Target="https://podminky.urs.cz/item/CS_URS_2021_02/151101102" TargetMode="External" /><Relationship Id="rId36" Type="http://schemas.openxmlformats.org/officeDocument/2006/relationships/hyperlink" Target="https://podminky.urs.cz/item/CS_URS_2021_02/151101103" TargetMode="External" /><Relationship Id="rId37" Type="http://schemas.openxmlformats.org/officeDocument/2006/relationships/hyperlink" Target="https://podminky.urs.cz/item/CS_URS_2021_02/151101111" TargetMode="External" /><Relationship Id="rId38" Type="http://schemas.openxmlformats.org/officeDocument/2006/relationships/hyperlink" Target="https://podminky.urs.cz/item/CS_URS_2021_02/151101112" TargetMode="External" /><Relationship Id="rId39" Type="http://schemas.openxmlformats.org/officeDocument/2006/relationships/hyperlink" Target="https://podminky.urs.cz/item/CS_URS_2021_02/151101113" TargetMode="External" /><Relationship Id="rId40" Type="http://schemas.openxmlformats.org/officeDocument/2006/relationships/hyperlink" Target="https://podminky.urs.cz/item/CS_URS_2021_02/151101201" TargetMode="External" /><Relationship Id="rId41" Type="http://schemas.openxmlformats.org/officeDocument/2006/relationships/hyperlink" Target="https://podminky.urs.cz/item/CS_URS_2021_02/151101211" TargetMode="External" /><Relationship Id="rId42" Type="http://schemas.openxmlformats.org/officeDocument/2006/relationships/hyperlink" Target="https://podminky.urs.cz/item/CS_URS_2021_02/151101301" TargetMode="External" /><Relationship Id="rId43" Type="http://schemas.openxmlformats.org/officeDocument/2006/relationships/hyperlink" Target="https://podminky.urs.cz/item/CS_URS_2021_02/151101311" TargetMode="External" /><Relationship Id="rId44" Type="http://schemas.openxmlformats.org/officeDocument/2006/relationships/hyperlink" Target="https://podminky.urs.cz/item/CS_URS_2021_02/151401501" TargetMode="External" /><Relationship Id="rId45" Type="http://schemas.openxmlformats.org/officeDocument/2006/relationships/hyperlink" Target="https://podminky.urs.cz/item/CS_URS_2021_02/162551108" TargetMode="External" /><Relationship Id="rId46" Type="http://schemas.openxmlformats.org/officeDocument/2006/relationships/hyperlink" Target="https://podminky.urs.cz/item/CS_URS_2021_02/162551128" TargetMode="External" /><Relationship Id="rId47" Type="http://schemas.openxmlformats.org/officeDocument/2006/relationships/hyperlink" Target="https://podminky.urs.cz/item/CS_URS_2021_02/162751117" TargetMode="External" /><Relationship Id="rId48" Type="http://schemas.openxmlformats.org/officeDocument/2006/relationships/hyperlink" Target="https://podminky.urs.cz/item/CS_URS_2021_02/162751119" TargetMode="External" /><Relationship Id="rId49" Type="http://schemas.openxmlformats.org/officeDocument/2006/relationships/hyperlink" Target="https://podminky.urs.cz/item/CS_URS_2021_02/162751137" TargetMode="External" /><Relationship Id="rId50" Type="http://schemas.openxmlformats.org/officeDocument/2006/relationships/hyperlink" Target="https://podminky.urs.cz/item/CS_URS_2021_02/162751139" TargetMode="External" /><Relationship Id="rId51" Type="http://schemas.openxmlformats.org/officeDocument/2006/relationships/hyperlink" Target="https://podminky.urs.cz/item/CS_URS_2021_02/162751157" TargetMode="External" /><Relationship Id="rId52" Type="http://schemas.openxmlformats.org/officeDocument/2006/relationships/hyperlink" Target="https://podminky.urs.cz/item/CS_URS_2021_02/162751159" TargetMode="External" /><Relationship Id="rId53" Type="http://schemas.openxmlformats.org/officeDocument/2006/relationships/hyperlink" Target="https://podminky.urs.cz/item/CS_URS_2021_02/167151101" TargetMode="External" /><Relationship Id="rId54" Type="http://schemas.openxmlformats.org/officeDocument/2006/relationships/hyperlink" Target="https://podminky.urs.cz/item/CS_URS_2021_02/167151102" TargetMode="External" /><Relationship Id="rId55" Type="http://schemas.openxmlformats.org/officeDocument/2006/relationships/hyperlink" Target="https://podminky.urs.cz/item/CS_URS_2021_02/171151111" TargetMode="External" /><Relationship Id="rId56" Type="http://schemas.openxmlformats.org/officeDocument/2006/relationships/hyperlink" Target="https://podminky.urs.cz/item/CS_URS_2021_02/171201231" TargetMode="External" /><Relationship Id="rId57" Type="http://schemas.openxmlformats.org/officeDocument/2006/relationships/hyperlink" Target="https://podminky.urs.cz/item/CS_URS_2021_02/171251201" TargetMode="External" /><Relationship Id="rId58" Type="http://schemas.openxmlformats.org/officeDocument/2006/relationships/hyperlink" Target="https://podminky.urs.cz/item/CS_URS_2021_02/172153102" TargetMode="External" /><Relationship Id="rId59" Type="http://schemas.openxmlformats.org/officeDocument/2006/relationships/hyperlink" Target="https://podminky.urs.cz/item/CS_URS_2021_02/174151101" TargetMode="External" /><Relationship Id="rId60" Type="http://schemas.openxmlformats.org/officeDocument/2006/relationships/hyperlink" Target="https://podminky.urs.cz/item/CS_URS_2021_02/175111101" TargetMode="External" /><Relationship Id="rId61" Type="http://schemas.openxmlformats.org/officeDocument/2006/relationships/hyperlink" Target="https://podminky.urs.cz/item/CS_URS_2021_02/175151101" TargetMode="External" /><Relationship Id="rId62" Type="http://schemas.openxmlformats.org/officeDocument/2006/relationships/hyperlink" Target="https://podminky.urs.cz/item/CS_URS_2021_02/181311103" TargetMode="External" /><Relationship Id="rId63" Type="http://schemas.openxmlformats.org/officeDocument/2006/relationships/hyperlink" Target="https://podminky.urs.cz/item/CS_URS_2021_02/181451131" TargetMode="External" /><Relationship Id="rId64" Type="http://schemas.openxmlformats.org/officeDocument/2006/relationships/hyperlink" Target="https://podminky.urs.cz/item/CS_URS_2021_02/181913111" TargetMode="External" /><Relationship Id="rId65" Type="http://schemas.openxmlformats.org/officeDocument/2006/relationships/hyperlink" Target="https://podminky.urs.cz/item/CS_URS_2021_02/181913112" TargetMode="External" /><Relationship Id="rId66" Type="http://schemas.openxmlformats.org/officeDocument/2006/relationships/hyperlink" Target="https://podminky.urs.cz/item/CS_URS_2021_02/184802111" TargetMode="External" /><Relationship Id="rId67" Type="http://schemas.openxmlformats.org/officeDocument/2006/relationships/hyperlink" Target="https://podminky.urs.cz/item/CS_URS_2021_02/184802611" TargetMode="External" /><Relationship Id="rId68" Type="http://schemas.openxmlformats.org/officeDocument/2006/relationships/hyperlink" Target="https://podminky.urs.cz/item/CS_URS_2021_02/359901211" TargetMode="External" /><Relationship Id="rId69" Type="http://schemas.openxmlformats.org/officeDocument/2006/relationships/hyperlink" Target="https://podminky.urs.cz/item/CS_URS_2021_02/359901212" TargetMode="External" /><Relationship Id="rId70" Type="http://schemas.openxmlformats.org/officeDocument/2006/relationships/hyperlink" Target="https://podminky.urs.cz/item/CS_URS_2021_02/451573111" TargetMode="External" /><Relationship Id="rId71" Type="http://schemas.openxmlformats.org/officeDocument/2006/relationships/hyperlink" Target="https://podminky.urs.cz/item/CS_URS_2021_02/452311131" TargetMode="External" /><Relationship Id="rId72" Type="http://schemas.openxmlformats.org/officeDocument/2006/relationships/hyperlink" Target="https://podminky.urs.cz/item/CS_URS_2021_02/462512161" TargetMode="External" /><Relationship Id="rId73" Type="http://schemas.openxmlformats.org/officeDocument/2006/relationships/hyperlink" Target="https://podminky.urs.cz/item/CS_URS_2021_02/564782111" TargetMode="External" /><Relationship Id="rId74" Type="http://schemas.openxmlformats.org/officeDocument/2006/relationships/hyperlink" Target="https://podminky.urs.cz/item/CS_URS_2021_02/564821112" TargetMode="External" /><Relationship Id="rId75" Type="http://schemas.openxmlformats.org/officeDocument/2006/relationships/hyperlink" Target="https://podminky.urs.cz/item/CS_URS_2021_02/564851111" TargetMode="External" /><Relationship Id="rId76" Type="http://schemas.openxmlformats.org/officeDocument/2006/relationships/hyperlink" Target="https://podminky.urs.cz/item/CS_URS_2021_02/564861111" TargetMode="External" /><Relationship Id="rId77" Type="http://schemas.openxmlformats.org/officeDocument/2006/relationships/hyperlink" Target="https://podminky.urs.cz/item/CS_URS_2021_02/565135111" TargetMode="External" /><Relationship Id="rId78" Type="http://schemas.openxmlformats.org/officeDocument/2006/relationships/hyperlink" Target="https://podminky.urs.cz/item/CS_URS_2021_02/577134111" TargetMode="External" /><Relationship Id="rId79" Type="http://schemas.openxmlformats.org/officeDocument/2006/relationships/hyperlink" Target="https://podminky.urs.cz/item/CS_URS_2021_02/577144111" TargetMode="External" /><Relationship Id="rId80" Type="http://schemas.openxmlformats.org/officeDocument/2006/relationships/hyperlink" Target="https://podminky.urs.cz/item/CS_URS_2021_02/871375241" TargetMode="External" /><Relationship Id="rId81" Type="http://schemas.openxmlformats.org/officeDocument/2006/relationships/hyperlink" Target="https://podminky.urs.cz/item/CS_URS_2021_02/871445811" TargetMode="External" /><Relationship Id="rId82" Type="http://schemas.openxmlformats.org/officeDocument/2006/relationships/hyperlink" Target="https://podminky.urs.cz/item/CS_URS_2021_02/877375211" TargetMode="External" /><Relationship Id="rId83" Type="http://schemas.openxmlformats.org/officeDocument/2006/relationships/hyperlink" Target="https://podminky.urs.cz/item/CS_URS_2021_02/892372121" TargetMode="External" /><Relationship Id="rId84" Type="http://schemas.openxmlformats.org/officeDocument/2006/relationships/hyperlink" Target="https://podminky.urs.cz/item/CS_URS_2021_02/899311112" TargetMode="External" /><Relationship Id="rId85" Type="http://schemas.openxmlformats.org/officeDocument/2006/relationships/hyperlink" Target="https://podminky.urs.cz/item/CS_URS_2021_02/899311114" TargetMode="External" /><Relationship Id="rId86" Type="http://schemas.openxmlformats.org/officeDocument/2006/relationships/hyperlink" Target="https://podminky.urs.cz/item/CS_URS_2021_02/899713111" TargetMode="External" /><Relationship Id="rId87" Type="http://schemas.openxmlformats.org/officeDocument/2006/relationships/hyperlink" Target="https://podminky.urs.cz/item/CS_URS_2021_02/899722114" TargetMode="External" /><Relationship Id="rId88" Type="http://schemas.openxmlformats.org/officeDocument/2006/relationships/hyperlink" Target="https://podminky.urs.cz/item/CS_URS_2021_02/899911110" TargetMode="External" /><Relationship Id="rId89" Type="http://schemas.openxmlformats.org/officeDocument/2006/relationships/hyperlink" Target="https://podminky.urs.cz/item/CS_URS_2021_02/919732211" TargetMode="External" /><Relationship Id="rId90" Type="http://schemas.openxmlformats.org/officeDocument/2006/relationships/hyperlink" Target="https://podminky.urs.cz/item/CS_URS_2021_02/997002511" TargetMode="External" /><Relationship Id="rId91" Type="http://schemas.openxmlformats.org/officeDocument/2006/relationships/hyperlink" Target="https://podminky.urs.cz/item/CS_URS_2021_02/997002519" TargetMode="External" /><Relationship Id="rId92" Type="http://schemas.openxmlformats.org/officeDocument/2006/relationships/hyperlink" Target="https://podminky.urs.cz/item/CS_URS_2021_02/997013871" TargetMode="External" /><Relationship Id="rId93" Type="http://schemas.openxmlformats.org/officeDocument/2006/relationships/hyperlink" Target="https://podminky.urs.cz/item/CS_URS_2021_02/997221873" TargetMode="External" /><Relationship Id="rId94" Type="http://schemas.openxmlformats.org/officeDocument/2006/relationships/hyperlink" Target="https://podminky.urs.cz/item/CS_URS_2021_02/997221875" TargetMode="External" /><Relationship Id="rId95" Type="http://schemas.openxmlformats.org/officeDocument/2006/relationships/hyperlink" Target="https://podminky.urs.cz/item/CS_URS_2021_02/998276101" TargetMode="External" /><Relationship Id="rId96" Type="http://schemas.openxmlformats.org/officeDocument/2006/relationships/hyperlink" Target="https://podminky.urs.cz/item/CS_URS_2021_02/230011171" TargetMode="External" /><Relationship Id="rId9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2" TargetMode="External" /><Relationship Id="rId2" Type="http://schemas.openxmlformats.org/officeDocument/2006/relationships/hyperlink" Target="https://podminky.urs.cz/item/CS_URS_2021_02/113107123" TargetMode="External" /><Relationship Id="rId3" Type="http://schemas.openxmlformats.org/officeDocument/2006/relationships/hyperlink" Target="https://podminky.urs.cz/item/CS_URS_2021_02/113107141" TargetMode="External" /><Relationship Id="rId4" Type="http://schemas.openxmlformats.org/officeDocument/2006/relationships/hyperlink" Target="https://podminky.urs.cz/item/CS_URS_2021_02/113107142" TargetMode="External" /><Relationship Id="rId5" Type="http://schemas.openxmlformats.org/officeDocument/2006/relationships/hyperlink" Target="https://podminky.urs.cz/item/CS_URS_2021_02/113107321" TargetMode="External" /><Relationship Id="rId6" Type="http://schemas.openxmlformats.org/officeDocument/2006/relationships/hyperlink" Target="https://podminky.urs.cz/item/CS_URS_2021_02/113107322" TargetMode="External" /><Relationship Id="rId7" Type="http://schemas.openxmlformats.org/officeDocument/2006/relationships/hyperlink" Target="https://podminky.urs.cz/item/CS_URS_2021_02/113107323" TargetMode="External" /><Relationship Id="rId8" Type="http://schemas.openxmlformats.org/officeDocument/2006/relationships/hyperlink" Target="https://podminky.urs.cz/item/CS_URS_2021_02/113107341" TargetMode="External" /><Relationship Id="rId9" Type="http://schemas.openxmlformats.org/officeDocument/2006/relationships/hyperlink" Target="https://podminky.urs.cz/item/CS_URS_2021_02/113107342" TargetMode="External" /><Relationship Id="rId10" Type="http://schemas.openxmlformats.org/officeDocument/2006/relationships/hyperlink" Target="https://podminky.urs.cz/item/CS_URS_2021_02/119001422" TargetMode="External" /><Relationship Id="rId11" Type="http://schemas.openxmlformats.org/officeDocument/2006/relationships/hyperlink" Target="https://podminky.urs.cz/item/CS_URS_2021_02/121112003" TargetMode="External" /><Relationship Id="rId12" Type="http://schemas.openxmlformats.org/officeDocument/2006/relationships/hyperlink" Target="https://podminky.urs.cz/item/CS_URS_2021_02/132212212" TargetMode="External" /><Relationship Id="rId13" Type="http://schemas.openxmlformats.org/officeDocument/2006/relationships/hyperlink" Target="https://podminky.urs.cz/item/CS_URS_2021_02/132254201" TargetMode="External" /><Relationship Id="rId14" Type="http://schemas.openxmlformats.org/officeDocument/2006/relationships/hyperlink" Target="https://podminky.urs.cz/item/CS_URS_2021_02/132312212" TargetMode="External" /><Relationship Id="rId15" Type="http://schemas.openxmlformats.org/officeDocument/2006/relationships/hyperlink" Target="https://podminky.urs.cz/item/CS_URS_2021_02/132354201" TargetMode="External" /><Relationship Id="rId16" Type="http://schemas.openxmlformats.org/officeDocument/2006/relationships/hyperlink" Target="https://podminky.urs.cz/item/CS_URS_2021_02/132412212" TargetMode="External" /><Relationship Id="rId17" Type="http://schemas.openxmlformats.org/officeDocument/2006/relationships/hyperlink" Target="https://podminky.urs.cz/item/CS_URS_2021_02/132454201" TargetMode="External" /><Relationship Id="rId18" Type="http://schemas.openxmlformats.org/officeDocument/2006/relationships/hyperlink" Target="https://podminky.urs.cz/item/CS_URS_2021_02/132554201" TargetMode="External" /><Relationship Id="rId19" Type="http://schemas.openxmlformats.org/officeDocument/2006/relationships/hyperlink" Target="https://podminky.urs.cz/item/CS_URS_2021_02/138511201" TargetMode="External" /><Relationship Id="rId20" Type="http://schemas.openxmlformats.org/officeDocument/2006/relationships/hyperlink" Target="https://podminky.urs.cz/item/CS_URS_2021_02/139001101" TargetMode="External" /><Relationship Id="rId21" Type="http://schemas.openxmlformats.org/officeDocument/2006/relationships/hyperlink" Target="https://podminky.urs.cz/item/CS_URS_2021_02/151101101" TargetMode="External" /><Relationship Id="rId22" Type="http://schemas.openxmlformats.org/officeDocument/2006/relationships/hyperlink" Target="https://podminky.urs.cz/item/CS_URS_2021_02/151101102" TargetMode="External" /><Relationship Id="rId23" Type="http://schemas.openxmlformats.org/officeDocument/2006/relationships/hyperlink" Target="https://podminky.urs.cz/item/CS_URS_2021_02/151101111" TargetMode="External" /><Relationship Id="rId24" Type="http://schemas.openxmlformats.org/officeDocument/2006/relationships/hyperlink" Target="https://podminky.urs.cz/item/CS_URS_2021_02/151101112" TargetMode="External" /><Relationship Id="rId25" Type="http://schemas.openxmlformats.org/officeDocument/2006/relationships/hyperlink" Target="https://podminky.urs.cz/item/CS_URS_2021_02/162551108" TargetMode="External" /><Relationship Id="rId26" Type="http://schemas.openxmlformats.org/officeDocument/2006/relationships/hyperlink" Target="https://podminky.urs.cz/item/CS_URS_2021_02/162551128" TargetMode="External" /><Relationship Id="rId27" Type="http://schemas.openxmlformats.org/officeDocument/2006/relationships/hyperlink" Target="https://podminky.urs.cz/item/CS_URS_2021_02/162751117" TargetMode="External" /><Relationship Id="rId28" Type="http://schemas.openxmlformats.org/officeDocument/2006/relationships/hyperlink" Target="https://podminky.urs.cz/item/CS_URS_2021_02/162751119" TargetMode="External" /><Relationship Id="rId29" Type="http://schemas.openxmlformats.org/officeDocument/2006/relationships/hyperlink" Target="https://podminky.urs.cz/item/CS_URS_2021_02/162751137" TargetMode="External" /><Relationship Id="rId30" Type="http://schemas.openxmlformats.org/officeDocument/2006/relationships/hyperlink" Target="https://podminky.urs.cz/item/CS_URS_2021_02/162751139" TargetMode="External" /><Relationship Id="rId31" Type="http://schemas.openxmlformats.org/officeDocument/2006/relationships/hyperlink" Target="https://podminky.urs.cz/item/CS_URS_2021_02/162751157" TargetMode="External" /><Relationship Id="rId32" Type="http://schemas.openxmlformats.org/officeDocument/2006/relationships/hyperlink" Target="https://podminky.urs.cz/item/CS_URS_2021_02/162751159" TargetMode="External" /><Relationship Id="rId33" Type="http://schemas.openxmlformats.org/officeDocument/2006/relationships/hyperlink" Target="https://podminky.urs.cz/item/CS_URS_2021_02/167151101" TargetMode="External" /><Relationship Id="rId34" Type="http://schemas.openxmlformats.org/officeDocument/2006/relationships/hyperlink" Target="https://podminky.urs.cz/item/CS_URS_2021_02/167151102" TargetMode="External" /><Relationship Id="rId35" Type="http://schemas.openxmlformats.org/officeDocument/2006/relationships/hyperlink" Target="https://podminky.urs.cz/item/CS_URS_2021_02/171151111" TargetMode="External" /><Relationship Id="rId36" Type="http://schemas.openxmlformats.org/officeDocument/2006/relationships/hyperlink" Target="https://podminky.urs.cz/item/CS_URS_2021_02/171201231" TargetMode="External" /><Relationship Id="rId37" Type="http://schemas.openxmlformats.org/officeDocument/2006/relationships/hyperlink" Target="https://podminky.urs.cz/item/CS_URS_2021_02/171251201" TargetMode="External" /><Relationship Id="rId38" Type="http://schemas.openxmlformats.org/officeDocument/2006/relationships/hyperlink" Target="https://podminky.urs.cz/item/CS_URS_2021_02/174151101" TargetMode="External" /><Relationship Id="rId39" Type="http://schemas.openxmlformats.org/officeDocument/2006/relationships/hyperlink" Target="https://podminky.urs.cz/item/CS_URS_2021_02/175111101" TargetMode="External" /><Relationship Id="rId40" Type="http://schemas.openxmlformats.org/officeDocument/2006/relationships/hyperlink" Target="https://podminky.urs.cz/item/CS_URS_2021_02/175151101" TargetMode="External" /><Relationship Id="rId41" Type="http://schemas.openxmlformats.org/officeDocument/2006/relationships/hyperlink" Target="https://podminky.urs.cz/item/CS_URS_2021_02/181311103" TargetMode="External" /><Relationship Id="rId42" Type="http://schemas.openxmlformats.org/officeDocument/2006/relationships/hyperlink" Target="https://podminky.urs.cz/item/CS_URS_2021_02/181451131" TargetMode="External" /><Relationship Id="rId43" Type="http://schemas.openxmlformats.org/officeDocument/2006/relationships/hyperlink" Target="https://podminky.urs.cz/item/CS_URS_2021_02/181913111" TargetMode="External" /><Relationship Id="rId44" Type="http://schemas.openxmlformats.org/officeDocument/2006/relationships/hyperlink" Target="https://podminky.urs.cz/item/CS_URS_2021_02/181913112" TargetMode="External" /><Relationship Id="rId45" Type="http://schemas.openxmlformats.org/officeDocument/2006/relationships/hyperlink" Target="https://podminky.urs.cz/item/CS_URS_2021_02/184802111" TargetMode="External" /><Relationship Id="rId46" Type="http://schemas.openxmlformats.org/officeDocument/2006/relationships/hyperlink" Target="https://podminky.urs.cz/item/CS_URS_2021_02/184802611" TargetMode="External" /><Relationship Id="rId47" Type="http://schemas.openxmlformats.org/officeDocument/2006/relationships/hyperlink" Target="https://podminky.urs.cz/item/CS_URS_2021_02/359901211" TargetMode="External" /><Relationship Id="rId48" Type="http://schemas.openxmlformats.org/officeDocument/2006/relationships/hyperlink" Target="https://podminky.urs.cz/item/CS_URS_2021_02/359901212" TargetMode="External" /><Relationship Id="rId49" Type="http://schemas.openxmlformats.org/officeDocument/2006/relationships/hyperlink" Target="https://podminky.urs.cz/item/CS_URS_2021_02/451573111" TargetMode="External" /><Relationship Id="rId50" Type="http://schemas.openxmlformats.org/officeDocument/2006/relationships/hyperlink" Target="https://podminky.urs.cz/item/CS_URS_2021_02/564782111" TargetMode="External" /><Relationship Id="rId51" Type="http://schemas.openxmlformats.org/officeDocument/2006/relationships/hyperlink" Target="https://podminky.urs.cz/item/CS_URS_2021_02/564821112" TargetMode="External" /><Relationship Id="rId52" Type="http://schemas.openxmlformats.org/officeDocument/2006/relationships/hyperlink" Target="https://podminky.urs.cz/item/CS_URS_2021_02/564851111" TargetMode="External" /><Relationship Id="rId53" Type="http://schemas.openxmlformats.org/officeDocument/2006/relationships/hyperlink" Target="https://podminky.urs.cz/item/CS_URS_2021_02/564861111" TargetMode="External" /><Relationship Id="rId54" Type="http://schemas.openxmlformats.org/officeDocument/2006/relationships/hyperlink" Target="https://podminky.urs.cz/item/CS_URS_2021_02/565135111" TargetMode="External" /><Relationship Id="rId55" Type="http://schemas.openxmlformats.org/officeDocument/2006/relationships/hyperlink" Target="https://podminky.urs.cz/item/CS_URS_2021_02/577134111" TargetMode="External" /><Relationship Id="rId56" Type="http://schemas.openxmlformats.org/officeDocument/2006/relationships/hyperlink" Target="https://podminky.urs.cz/item/CS_URS_2021_02/577144111" TargetMode="External" /><Relationship Id="rId57" Type="http://schemas.openxmlformats.org/officeDocument/2006/relationships/hyperlink" Target="https://podminky.urs.cz/item/CS_URS_2021_02/871315241" TargetMode="External" /><Relationship Id="rId58" Type="http://schemas.openxmlformats.org/officeDocument/2006/relationships/hyperlink" Target="https://podminky.urs.cz/item/CS_URS_2021_02/877315231" TargetMode="External" /><Relationship Id="rId59" Type="http://schemas.openxmlformats.org/officeDocument/2006/relationships/hyperlink" Target="https://podminky.urs.cz/item/CS_URS_2021_02/877375221" TargetMode="External" /><Relationship Id="rId60" Type="http://schemas.openxmlformats.org/officeDocument/2006/relationships/hyperlink" Target="https://podminky.urs.cz/item/CS_URS_2021_02/892312121" TargetMode="External" /><Relationship Id="rId61" Type="http://schemas.openxmlformats.org/officeDocument/2006/relationships/hyperlink" Target="https://podminky.urs.cz/item/CS_URS_2021_02/894812001" TargetMode="External" /><Relationship Id="rId62" Type="http://schemas.openxmlformats.org/officeDocument/2006/relationships/hyperlink" Target="https://podminky.urs.cz/item/CS_URS_2021_02/894812033" TargetMode="External" /><Relationship Id="rId63" Type="http://schemas.openxmlformats.org/officeDocument/2006/relationships/hyperlink" Target="https://podminky.urs.cz/item/CS_URS_2021_02/894812034" TargetMode="External" /><Relationship Id="rId64" Type="http://schemas.openxmlformats.org/officeDocument/2006/relationships/hyperlink" Target="https://podminky.urs.cz/item/CS_URS_2021_02/894812035" TargetMode="External" /><Relationship Id="rId65" Type="http://schemas.openxmlformats.org/officeDocument/2006/relationships/hyperlink" Target="https://podminky.urs.cz/item/CS_URS_2021_02/894812041" TargetMode="External" /><Relationship Id="rId66" Type="http://schemas.openxmlformats.org/officeDocument/2006/relationships/hyperlink" Target="https://podminky.urs.cz/item/CS_URS_2021_02/894812061" TargetMode="External" /><Relationship Id="rId67" Type="http://schemas.openxmlformats.org/officeDocument/2006/relationships/hyperlink" Target="https://podminky.urs.cz/item/CS_URS_2021_02/894812062" TargetMode="External" /><Relationship Id="rId68" Type="http://schemas.openxmlformats.org/officeDocument/2006/relationships/hyperlink" Target="https://podminky.urs.cz/item/CS_URS_2021_02/899713111" TargetMode="External" /><Relationship Id="rId69" Type="http://schemas.openxmlformats.org/officeDocument/2006/relationships/hyperlink" Target="https://podminky.urs.cz/item/CS_URS_2021_02/899722111" TargetMode="External" /><Relationship Id="rId70" Type="http://schemas.openxmlformats.org/officeDocument/2006/relationships/hyperlink" Target="https://podminky.urs.cz/item/CS_URS_2021_02/919732211" TargetMode="External" /><Relationship Id="rId71" Type="http://schemas.openxmlformats.org/officeDocument/2006/relationships/hyperlink" Target="https://podminky.urs.cz/item/CS_URS_2021_02/997002511" TargetMode="External" /><Relationship Id="rId72" Type="http://schemas.openxmlformats.org/officeDocument/2006/relationships/hyperlink" Target="https://podminky.urs.cz/item/CS_URS_2021_02/997002519" TargetMode="External" /><Relationship Id="rId73" Type="http://schemas.openxmlformats.org/officeDocument/2006/relationships/hyperlink" Target="https://podminky.urs.cz/item/CS_URS_2021_02/997221873" TargetMode="External" /><Relationship Id="rId74" Type="http://schemas.openxmlformats.org/officeDocument/2006/relationships/hyperlink" Target="https://podminky.urs.cz/item/CS_URS_2021_02/997221875" TargetMode="External" /><Relationship Id="rId75" Type="http://schemas.openxmlformats.org/officeDocument/2006/relationships/hyperlink" Target="https://podminky.urs.cz/item/CS_URS_2021_02/998276101" TargetMode="External" /><Relationship Id="rId76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51102" TargetMode="External" /><Relationship Id="rId2" Type="http://schemas.openxmlformats.org/officeDocument/2006/relationships/hyperlink" Target="https://podminky.urs.cz/item/CS_URS_2021_02/112151351" TargetMode="External" /><Relationship Id="rId3" Type="http://schemas.openxmlformats.org/officeDocument/2006/relationships/hyperlink" Target="https://podminky.urs.cz/item/CS_URS_2021_02/112155215" TargetMode="External" /><Relationship Id="rId4" Type="http://schemas.openxmlformats.org/officeDocument/2006/relationships/hyperlink" Target="https://podminky.urs.cz/item/CS_URS_2021_02/112155315" TargetMode="External" /><Relationship Id="rId5" Type="http://schemas.openxmlformats.org/officeDocument/2006/relationships/hyperlink" Target="https://podminky.urs.cz/item/CS_URS_2021_02/113106121" TargetMode="External" /><Relationship Id="rId6" Type="http://schemas.openxmlformats.org/officeDocument/2006/relationships/hyperlink" Target="https://podminky.urs.cz/item/CS_URS_2021_02/113201112" TargetMode="External" /><Relationship Id="rId7" Type="http://schemas.openxmlformats.org/officeDocument/2006/relationships/hyperlink" Target="https://podminky.urs.cz/item/CS_URS_2021_02/119003215" TargetMode="External" /><Relationship Id="rId8" Type="http://schemas.openxmlformats.org/officeDocument/2006/relationships/hyperlink" Target="https://podminky.urs.cz/item/CS_URS_2021_02/119003216" TargetMode="External" /><Relationship Id="rId9" Type="http://schemas.openxmlformats.org/officeDocument/2006/relationships/hyperlink" Target="https://podminky.urs.cz/item/CS_URS_2021_02/121151123" TargetMode="External" /><Relationship Id="rId10" Type="http://schemas.openxmlformats.org/officeDocument/2006/relationships/hyperlink" Target="https://podminky.urs.cz/item/CS_URS_2021_02/162551108" TargetMode="External" /><Relationship Id="rId11" Type="http://schemas.openxmlformats.org/officeDocument/2006/relationships/hyperlink" Target="https://podminky.urs.cz/item/CS_URS_2021_02/162751117" TargetMode="External" /><Relationship Id="rId12" Type="http://schemas.openxmlformats.org/officeDocument/2006/relationships/hyperlink" Target="https://podminky.urs.cz/item/CS_URS_2021_02/162751119" TargetMode="External" /><Relationship Id="rId13" Type="http://schemas.openxmlformats.org/officeDocument/2006/relationships/hyperlink" Target="https://podminky.urs.cz/item/CS_URS_2021_02/167151101" TargetMode="External" /><Relationship Id="rId14" Type="http://schemas.openxmlformats.org/officeDocument/2006/relationships/hyperlink" Target="https://podminky.urs.cz/item/CS_URS_2021_02/171201231" TargetMode="External" /><Relationship Id="rId15" Type="http://schemas.openxmlformats.org/officeDocument/2006/relationships/hyperlink" Target="https://podminky.urs.cz/item/CS_URS_2021_02/171251201" TargetMode="External" /><Relationship Id="rId16" Type="http://schemas.openxmlformats.org/officeDocument/2006/relationships/hyperlink" Target="https://podminky.urs.cz/item/CS_URS_2021_02/181951113" TargetMode="External" /><Relationship Id="rId17" Type="http://schemas.openxmlformats.org/officeDocument/2006/relationships/hyperlink" Target="https://podminky.urs.cz/item/CS_URS_2021_02/979024443" TargetMode="External" /><Relationship Id="rId18" Type="http://schemas.openxmlformats.org/officeDocument/2006/relationships/hyperlink" Target="https://podminky.urs.cz/item/CS_URS_2021_02/979054442" TargetMode="External" /><Relationship Id="rId19" Type="http://schemas.openxmlformats.org/officeDocument/2006/relationships/hyperlink" Target="https://podminky.urs.cz/item/CS_URS_2021_02/997002511" TargetMode="External" /><Relationship Id="rId20" Type="http://schemas.openxmlformats.org/officeDocument/2006/relationships/hyperlink" Target="https://podminky.urs.cz/item/CS_URS_2021_02/997002519" TargetMode="External" /><Relationship Id="rId21" Type="http://schemas.openxmlformats.org/officeDocument/2006/relationships/hyperlink" Target="https://podminky.urs.cz/item/CS_URS_2021_02/997013861" TargetMode="External" /><Relationship Id="rId22" Type="http://schemas.openxmlformats.org/officeDocument/2006/relationships/hyperlink" Target="https://podminky.urs.cz/item/CS_URS_2021_02/997013871" TargetMode="External" /><Relationship Id="rId23" Type="http://schemas.openxmlformats.org/officeDocument/2006/relationships/hyperlink" Target="https://podminky.urs.cz/item/CS_URS_2021_02/998231411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5101201" TargetMode="External" /><Relationship Id="rId2" Type="http://schemas.openxmlformats.org/officeDocument/2006/relationships/hyperlink" Target="https://podminky.urs.cz/item/CS_URS_2021_02/115101301" TargetMode="External" /><Relationship Id="rId3" Type="http://schemas.openxmlformats.org/officeDocument/2006/relationships/hyperlink" Target="https://podminky.urs.cz/item/CS_URS_2021_02/131251204" TargetMode="External" /><Relationship Id="rId4" Type="http://schemas.openxmlformats.org/officeDocument/2006/relationships/hyperlink" Target="https://podminky.urs.cz/item/CS_URS_2021_02/131351204" TargetMode="External" /><Relationship Id="rId5" Type="http://schemas.openxmlformats.org/officeDocument/2006/relationships/hyperlink" Target="https://podminky.urs.cz/item/CS_URS_2021_02/131451204" TargetMode="External" /><Relationship Id="rId6" Type="http://schemas.openxmlformats.org/officeDocument/2006/relationships/hyperlink" Target="https://podminky.urs.cz/item/CS_URS_2021_02/153111114" TargetMode="External" /><Relationship Id="rId7" Type="http://schemas.openxmlformats.org/officeDocument/2006/relationships/hyperlink" Target="https://podminky.urs.cz/item/CS_URS_2021_02/153111115" TargetMode="External" /><Relationship Id="rId8" Type="http://schemas.openxmlformats.org/officeDocument/2006/relationships/hyperlink" Target="https://podminky.urs.cz/item/CS_URS_2021_02/153112132" TargetMode="External" /><Relationship Id="rId9" Type="http://schemas.openxmlformats.org/officeDocument/2006/relationships/hyperlink" Target="https://podminky.urs.cz/item/CS_URS_2021_02/153113119" TargetMode="External" /><Relationship Id="rId10" Type="http://schemas.openxmlformats.org/officeDocument/2006/relationships/hyperlink" Target="https://podminky.urs.cz/item/CS_URS_2021_02/161151103" TargetMode="External" /><Relationship Id="rId11" Type="http://schemas.openxmlformats.org/officeDocument/2006/relationships/hyperlink" Target="https://podminky.urs.cz/item/CS_URS_2021_02/161151113" TargetMode="External" /><Relationship Id="rId12" Type="http://schemas.openxmlformats.org/officeDocument/2006/relationships/hyperlink" Target="https://podminky.urs.cz/item/CS_URS_2021_02/162551108" TargetMode="External" /><Relationship Id="rId13" Type="http://schemas.openxmlformats.org/officeDocument/2006/relationships/hyperlink" Target="https://podminky.urs.cz/item/CS_URS_2021_02/162551128" TargetMode="External" /><Relationship Id="rId14" Type="http://schemas.openxmlformats.org/officeDocument/2006/relationships/hyperlink" Target="https://podminky.urs.cz/item/CS_URS_2021_02/162751117" TargetMode="External" /><Relationship Id="rId15" Type="http://schemas.openxmlformats.org/officeDocument/2006/relationships/hyperlink" Target="https://podminky.urs.cz/item/CS_URS_2021_02/162751119" TargetMode="External" /><Relationship Id="rId16" Type="http://schemas.openxmlformats.org/officeDocument/2006/relationships/hyperlink" Target="https://podminky.urs.cz/item/CS_URS_2021_02/162751137" TargetMode="External" /><Relationship Id="rId17" Type="http://schemas.openxmlformats.org/officeDocument/2006/relationships/hyperlink" Target="https://podminky.urs.cz/item/CS_URS_2021_02/162751139" TargetMode="External" /><Relationship Id="rId18" Type="http://schemas.openxmlformats.org/officeDocument/2006/relationships/hyperlink" Target="https://podminky.urs.cz/item/CS_URS_2021_02/167151101" TargetMode="External" /><Relationship Id="rId19" Type="http://schemas.openxmlformats.org/officeDocument/2006/relationships/hyperlink" Target="https://podminky.urs.cz/item/CS_URS_2021_02/167151102" TargetMode="External" /><Relationship Id="rId20" Type="http://schemas.openxmlformats.org/officeDocument/2006/relationships/hyperlink" Target="https://podminky.urs.cz/item/CS_URS_2021_02/171151111" TargetMode="External" /><Relationship Id="rId21" Type="http://schemas.openxmlformats.org/officeDocument/2006/relationships/hyperlink" Target="https://podminky.urs.cz/item/CS_URS_2021_02/171201231.1" TargetMode="External" /><Relationship Id="rId22" Type="http://schemas.openxmlformats.org/officeDocument/2006/relationships/hyperlink" Target="https://podminky.urs.cz/item/CS_URS_2021_02/171251201" TargetMode="External" /><Relationship Id="rId23" Type="http://schemas.openxmlformats.org/officeDocument/2006/relationships/hyperlink" Target="https://podminky.urs.cz/item/CS_URS_2021_02/174151101" TargetMode="External" /><Relationship Id="rId24" Type="http://schemas.openxmlformats.org/officeDocument/2006/relationships/hyperlink" Target="https://podminky.urs.cz/item/CS_URS_2021_02/211531111" TargetMode="External" /><Relationship Id="rId25" Type="http://schemas.openxmlformats.org/officeDocument/2006/relationships/hyperlink" Target="https://podminky.urs.cz/item/CS_URS_2021_02/212755214" TargetMode="External" /><Relationship Id="rId26" Type="http://schemas.openxmlformats.org/officeDocument/2006/relationships/hyperlink" Target="https://podminky.urs.cz/item/CS_URS_2021_02/213141111" TargetMode="External" /><Relationship Id="rId27" Type="http://schemas.openxmlformats.org/officeDocument/2006/relationships/hyperlink" Target="https://podminky.urs.cz/item/CS_URS_2021_02/271542211" TargetMode="External" /><Relationship Id="rId28" Type="http://schemas.openxmlformats.org/officeDocument/2006/relationships/hyperlink" Target="https://podminky.urs.cz/item/CS_URS_2021_02/273313511" TargetMode="External" /><Relationship Id="rId29" Type="http://schemas.openxmlformats.org/officeDocument/2006/relationships/hyperlink" Target="https://podminky.urs.cz/item/CS_URS_2021_02/275313711" TargetMode="External" /><Relationship Id="rId30" Type="http://schemas.openxmlformats.org/officeDocument/2006/relationships/hyperlink" Target="https://podminky.urs.cz/item/CS_URS_2021_02/380326342" TargetMode="External" /><Relationship Id="rId31" Type="http://schemas.openxmlformats.org/officeDocument/2006/relationships/hyperlink" Target="https://podminky.urs.cz/item/CS_URS_2021_02/380326343" TargetMode="External" /><Relationship Id="rId32" Type="http://schemas.openxmlformats.org/officeDocument/2006/relationships/hyperlink" Target="https://podminky.urs.cz/item/CS_URS_2021_02/380356231" TargetMode="External" /><Relationship Id="rId33" Type="http://schemas.openxmlformats.org/officeDocument/2006/relationships/hyperlink" Target="https://podminky.urs.cz/item/CS_URS_2021_02/380356232" TargetMode="External" /><Relationship Id="rId34" Type="http://schemas.openxmlformats.org/officeDocument/2006/relationships/hyperlink" Target="https://podminky.urs.cz/item/CS_URS_2021_02/611325423" TargetMode="External" /><Relationship Id="rId35" Type="http://schemas.openxmlformats.org/officeDocument/2006/relationships/hyperlink" Target="https://podminky.urs.cz/item/CS_URS_2021_02/612325423" TargetMode="External" /><Relationship Id="rId36" Type="http://schemas.openxmlformats.org/officeDocument/2006/relationships/hyperlink" Target="https://podminky.urs.cz/item/CS_URS_2021_02/622325213" TargetMode="External" /><Relationship Id="rId37" Type="http://schemas.openxmlformats.org/officeDocument/2006/relationships/hyperlink" Target="https://podminky.urs.cz/item/CS_URS_2021_02/631311135" TargetMode="External" /><Relationship Id="rId38" Type="http://schemas.openxmlformats.org/officeDocument/2006/relationships/hyperlink" Target="https://podminky.urs.cz/item/CS_URS_2021_02/631319013" TargetMode="External" /><Relationship Id="rId39" Type="http://schemas.openxmlformats.org/officeDocument/2006/relationships/hyperlink" Target="https://podminky.urs.cz/item/CS_URS_2021_02/631319175" TargetMode="External" /><Relationship Id="rId40" Type="http://schemas.openxmlformats.org/officeDocument/2006/relationships/hyperlink" Target="https://podminky.urs.cz/item/CS_URS_2021_02/631319185" TargetMode="External" /><Relationship Id="rId41" Type="http://schemas.openxmlformats.org/officeDocument/2006/relationships/hyperlink" Target="https://podminky.urs.cz/item/CS_URS_2021_02/631351101" TargetMode="External" /><Relationship Id="rId42" Type="http://schemas.openxmlformats.org/officeDocument/2006/relationships/hyperlink" Target="https://podminky.urs.cz/item/CS_URS_2021_02/631351102" TargetMode="External" /><Relationship Id="rId43" Type="http://schemas.openxmlformats.org/officeDocument/2006/relationships/hyperlink" Target="https://podminky.urs.cz/item/CS_URS_2021_02/631362021" TargetMode="External" /><Relationship Id="rId44" Type="http://schemas.openxmlformats.org/officeDocument/2006/relationships/hyperlink" Target="https://podminky.urs.cz/item/CS_URS_2021_02/637121114" TargetMode="External" /><Relationship Id="rId45" Type="http://schemas.openxmlformats.org/officeDocument/2006/relationships/hyperlink" Target="https://podminky.urs.cz/item/CS_URS_2021_02/916231213" TargetMode="External" /><Relationship Id="rId46" Type="http://schemas.openxmlformats.org/officeDocument/2006/relationships/hyperlink" Target="https://podminky.urs.cz/item/CS_URS_2021_02/933901111" TargetMode="External" /><Relationship Id="rId47" Type="http://schemas.openxmlformats.org/officeDocument/2006/relationships/hyperlink" Target="https://podminky.urs.cz/item/CS_URS_2021_02/938902122" TargetMode="External" /><Relationship Id="rId48" Type="http://schemas.openxmlformats.org/officeDocument/2006/relationships/hyperlink" Target="https://podminky.urs.cz/item/CS_URS_2021_02/941111121" TargetMode="External" /><Relationship Id="rId49" Type="http://schemas.openxmlformats.org/officeDocument/2006/relationships/hyperlink" Target="https://podminky.urs.cz/item/CS_URS_2021_02/941111221" TargetMode="External" /><Relationship Id="rId50" Type="http://schemas.openxmlformats.org/officeDocument/2006/relationships/hyperlink" Target="https://podminky.urs.cz/item/CS_URS_2021_02/941111821" TargetMode="External" /><Relationship Id="rId51" Type="http://schemas.openxmlformats.org/officeDocument/2006/relationships/hyperlink" Target="https://podminky.urs.cz/item/CS_URS_2021_02/944511111" TargetMode="External" /><Relationship Id="rId52" Type="http://schemas.openxmlformats.org/officeDocument/2006/relationships/hyperlink" Target="https://podminky.urs.cz/item/CS_URS_2021_02/944511211" TargetMode="External" /><Relationship Id="rId53" Type="http://schemas.openxmlformats.org/officeDocument/2006/relationships/hyperlink" Target="https://podminky.urs.cz/item/CS_URS_2021_02/944511811" TargetMode="External" /><Relationship Id="rId54" Type="http://schemas.openxmlformats.org/officeDocument/2006/relationships/hyperlink" Target="https://podminky.urs.cz/item/CS_URS_2021_02/949101111" TargetMode="External" /><Relationship Id="rId55" Type="http://schemas.openxmlformats.org/officeDocument/2006/relationships/hyperlink" Target="https://podminky.urs.cz/item/CS_URS_2021_02/952901221" TargetMode="External" /><Relationship Id="rId56" Type="http://schemas.openxmlformats.org/officeDocument/2006/relationships/hyperlink" Target="https://podminky.urs.cz/item/CS_URS_2021_02/953171022" TargetMode="External" /><Relationship Id="rId57" Type="http://schemas.openxmlformats.org/officeDocument/2006/relationships/hyperlink" Target="https://podminky.urs.cz/item/CS_URS_2021_02/968072455" TargetMode="External" /><Relationship Id="rId58" Type="http://schemas.openxmlformats.org/officeDocument/2006/relationships/hyperlink" Target="https://podminky.urs.cz/item/CS_URS_2021_02/972054491" TargetMode="External" /><Relationship Id="rId59" Type="http://schemas.openxmlformats.org/officeDocument/2006/relationships/hyperlink" Target="https://podminky.urs.cz/item/CS_URS_2021_02/977151111" TargetMode="External" /><Relationship Id="rId60" Type="http://schemas.openxmlformats.org/officeDocument/2006/relationships/hyperlink" Target="https://podminky.urs.cz/item/CS_URS_2021_02/977151127" TargetMode="External" /><Relationship Id="rId61" Type="http://schemas.openxmlformats.org/officeDocument/2006/relationships/hyperlink" Target="https://podminky.urs.cz/item/CS_URS_2021_02/977151131" TargetMode="External" /><Relationship Id="rId62" Type="http://schemas.openxmlformats.org/officeDocument/2006/relationships/hyperlink" Target="https://podminky.urs.cz/item/CS_URS_2021_02/978011161" TargetMode="External" /><Relationship Id="rId63" Type="http://schemas.openxmlformats.org/officeDocument/2006/relationships/hyperlink" Target="https://podminky.urs.cz/item/CS_URS_2021_02/978013161" TargetMode="External" /><Relationship Id="rId64" Type="http://schemas.openxmlformats.org/officeDocument/2006/relationships/hyperlink" Target="https://podminky.urs.cz/item/CS_URS_2021_02/978015361" TargetMode="External" /><Relationship Id="rId65" Type="http://schemas.openxmlformats.org/officeDocument/2006/relationships/hyperlink" Target="https://podminky.urs.cz/item/CS_URS_2021_02/985112112" TargetMode="External" /><Relationship Id="rId66" Type="http://schemas.openxmlformats.org/officeDocument/2006/relationships/hyperlink" Target="https://podminky.urs.cz/item/CS_URS_2021_02/985112132" TargetMode="External" /><Relationship Id="rId67" Type="http://schemas.openxmlformats.org/officeDocument/2006/relationships/hyperlink" Target="https://podminky.urs.cz/item/CS_URS_2021_02/985121122" TargetMode="External" /><Relationship Id="rId68" Type="http://schemas.openxmlformats.org/officeDocument/2006/relationships/hyperlink" Target="https://podminky.urs.cz/item/CS_URS_2021_02/985131111" TargetMode="External" /><Relationship Id="rId69" Type="http://schemas.openxmlformats.org/officeDocument/2006/relationships/hyperlink" Target="https://podminky.urs.cz/item/CS_URS_2021_02/985311113" TargetMode="External" /><Relationship Id="rId70" Type="http://schemas.openxmlformats.org/officeDocument/2006/relationships/hyperlink" Target="https://podminky.urs.cz/item/CS_URS_2021_02/985311313" TargetMode="External" /><Relationship Id="rId71" Type="http://schemas.openxmlformats.org/officeDocument/2006/relationships/hyperlink" Target="https://podminky.urs.cz/item/CS_URS_2021_02/997002511" TargetMode="External" /><Relationship Id="rId72" Type="http://schemas.openxmlformats.org/officeDocument/2006/relationships/hyperlink" Target="https://podminky.urs.cz/item/CS_URS_2021_02/997002519" TargetMode="External" /><Relationship Id="rId73" Type="http://schemas.openxmlformats.org/officeDocument/2006/relationships/hyperlink" Target="https://podminky.urs.cz/item/CS_URS_2021_02/997013871" TargetMode="External" /><Relationship Id="rId74" Type="http://schemas.openxmlformats.org/officeDocument/2006/relationships/hyperlink" Target="https://podminky.urs.cz/item/CS_URS_2021_02/998142251" TargetMode="External" /><Relationship Id="rId75" Type="http://schemas.openxmlformats.org/officeDocument/2006/relationships/hyperlink" Target="https://podminky.urs.cz/item/CS_URS_2021_02/751111812" TargetMode="External" /><Relationship Id="rId76" Type="http://schemas.openxmlformats.org/officeDocument/2006/relationships/hyperlink" Target="https://podminky.urs.cz/item/CS_URS_2021_02/751344813" TargetMode="External" /><Relationship Id="rId77" Type="http://schemas.openxmlformats.org/officeDocument/2006/relationships/hyperlink" Target="https://podminky.urs.cz/item/CS_URS_2021_02/751398822" TargetMode="External" /><Relationship Id="rId78" Type="http://schemas.openxmlformats.org/officeDocument/2006/relationships/hyperlink" Target="https://podminky.urs.cz/item/CS_URS_2021_02/998751201" TargetMode="External" /><Relationship Id="rId79" Type="http://schemas.openxmlformats.org/officeDocument/2006/relationships/hyperlink" Target="https://podminky.urs.cz/item/CS_URS_2021_02/766660411" TargetMode="External" /><Relationship Id="rId80" Type="http://schemas.openxmlformats.org/officeDocument/2006/relationships/hyperlink" Target="https://podminky.urs.cz/item/CS_URS_2021_02/998766102" TargetMode="External" /><Relationship Id="rId81" Type="http://schemas.openxmlformats.org/officeDocument/2006/relationships/hyperlink" Target="https://podminky.urs.cz/item/CS_URS_2021_02/771573932" TargetMode="External" /><Relationship Id="rId82" Type="http://schemas.openxmlformats.org/officeDocument/2006/relationships/hyperlink" Target="https://podminky.urs.cz/item/CS_URS_2021_02/998771102" TargetMode="External" /><Relationship Id="rId83" Type="http://schemas.openxmlformats.org/officeDocument/2006/relationships/hyperlink" Target="https://podminky.urs.cz/item/CS_URS_2021_02/781473920" TargetMode="External" /><Relationship Id="rId84" Type="http://schemas.openxmlformats.org/officeDocument/2006/relationships/hyperlink" Target="https://podminky.urs.cz/item/CS_URS_2021_02/998781102" TargetMode="External" /><Relationship Id="rId85" Type="http://schemas.openxmlformats.org/officeDocument/2006/relationships/hyperlink" Target="https://podminky.urs.cz/item/CS_URS_2021_02/783801401" TargetMode="External" /><Relationship Id="rId86" Type="http://schemas.openxmlformats.org/officeDocument/2006/relationships/hyperlink" Target="https://podminky.urs.cz/item/CS_URS_2021_02/783823131" TargetMode="External" /><Relationship Id="rId87" Type="http://schemas.openxmlformats.org/officeDocument/2006/relationships/hyperlink" Target="https://podminky.urs.cz/item/CS_URS_2021_02/783827121" TargetMode="External" /><Relationship Id="rId88" Type="http://schemas.openxmlformats.org/officeDocument/2006/relationships/hyperlink" Target="https://podminky.urs.cz/item/CS_URS_2021_02/784121001" TargetMode="External" /><Relationship Id="rId89" Type="http://schemas.openxmlformats.org/officeDocument/2006/relationships/hyperlink" Target="https://podminky.urs.cz/item/CS_URS_2021_02/784171121" TargetMode="External" /><Relationship Id="rId90" Type="http://schemas.openxmlformats.org/officeDocument/2006/relationships/hyperlink" Target="https://podminky.urs.cz/item/CS_URS_2021_02/784181101" TargetMode="External" /><Relationship Id="rId91" Type="http://schemas.openxmlformats.org/officeDocument/2006/relationships/hyperlink" Target="https://podminky.urs.cz/item/CS_URS_2021_02/784211101" TargetMode="External" /><Relationship Id="rId9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5001101" TargetMode="External" /><Relationship Id="rId2" Type="http://schemas.openxmlformats.org/officeDocument/2006/relationships/hyperlink" Target="https://podminky.urs.cz/item/CS_URS_2021_02/115101201" TargetMode="External" /><Relationship Id="rId3" Type="http://schemas.openxmlformats.org/officeDocument/2006/relationships/hyperlink" Target="https://podminky.urs.cz/item/CS_URS_2021_02/115101301" TargetMode="External" /><Relationship Id="rId4" Type="http://schemas.openxmlformats.org/officeDocument/2006/relationships/hyperlink" Target="https://podminky.urs.cz/item/CS_URS_2021_02/119001422" TargetMode="External" /><Relationship Id="rId5" Type="http://schemas.openxmlformats.org/officeDocument/2006/relationships/hyperlink" Target="https://podminky.urs.cz/item/CS_URS_2021_02/132212212" TargetMode="External" /><Relationship Id="rId6" Type="http://schemas.openxmlformats.org/officeDocument/2006/relationships/hyperlink" Target="https://podminky.urs.cz/item/CS_URS_2021_02/132254201" TargetMode="External" /><Relationship Id="rId7" Type="http://schemas.openxmlformats.org/officeDocument/2006/relationships/hyperlink" Target="https://podminky.urs.cz/item/CS_URS_2021_02/132312212" TargetMode="External" /><Relationship Id="rId8" Type="http://schemas.openxmlformats.org/officeDocument/2006/relationships/hyperlink" Target="https://podminky.urs.cz/item/CS_URS_2021_02/132354201" TargetMode="External" /><Relationship Id="rId9" Type="http://schemas.openxmlformats.org/officeDocument/2006/relationships/hyperlink" Target="https://podminky.urs.cz/item/CS_URS_2021_02/132412212" TargetMode="External" /><Relationship Id="rId10" Type="http://schemas.openxmlformats.org/officeDocument/2006/relationships/hyperlink" Target="https://podminky.urs.cz/item/CS_URS_2021_02/132454201" TargetMode="External" /><Relationship Id="rId11" Type="http://schemas.openxmlformats.org/officeDocument/2006/relationships/hyperlink" Target="https://podminky.urs.cz/item/CS_URS_2021_02/132554201" TargetMode="External" /><Relationship Id="rId12" Type="http://schemas.openxmlformats.org/officeDocument/2006/relationships/hyperlink" Target="https://podminky.urs.cz/item/CS_URS_2021_02/133212012" TargetMode="External" /><Relationship Id="rId13" Type="http://schemas.openxmlformats.org/officeDocument/2006/relationships/hyperlink" Target="https://podminky.urs.cz/item/CS_URS_2021_02/133254101" TargetMode="External" /><Relationship Id="rId14" Type="http://schemas.openxmlformats.org/officeDocument/2006/relationships/hyperlink" Target="https://podminky.urs.cz/item/CS_URS_2021_02/133312012" TargetMode="External" /><Relationship Id="rId15" Type="http://schemas.openxmlformats.org/officeDocument/2006/relationships/hyperlink" Target="https://podminky.urs.cz/item/CS_URS_2021_02/133354102" TargetMode="External" /><Relationship Id="rId16" Type="http://schemas.openxmlformats.org/officeDocument/2006/relationships/hyperlink" Target="https://podminky.urs.cz/item/CS_URS_2021_02/133412012" TargetMode="External" /><Relationship Id="rId17" Type="http://schemas.openxmlformats.org/officeDocument/2006/relationships/hyperlink" Target="https://podminky.urs.cz/item/CS_URS_2021_02/133454101" TargetMode="External" /><Relationship Id="rId18" Type="http://schemas.openxmlformats.org/officeDocument/2006/relationships/hyperlink" Target="https://podminky.urs.cz/item/CS_URS_2021_02/133554101" TargetMode="External" /><Relationship Id="rId19" Type="http://schemas.openxmlformats.org/officeDocument/2006/relationships/hyperlink" Target="https://podminky.urs.cz/item/CS_URS_2021_02/138511201" TargetMode="External" /><Relationship Id="rId20" Type="http://schemas.openxmlformats.org/officeDocument/2006/relationships/hyperlink" Target="https://podminky.urs.cz/item/CS_URS_2021_02/138511301" TargetMode="External" /><Relationship Id="rId21" Type="http://schemas.openxmlformats.org/officeDocument/2006/relationships/hyperlink" Target="https://podminky.urs.cz/item/CS_URS_2021_02/139001101" TargetMode="External" /><Relationship Id="rId22" Type="http://schemas.openxmlformats.org/officeDocument/2006/relationships/hyperlink" Target="https://podminky.urs.cz/item/CS_URS_2021_02/151101101" TargetMode="External" /><Relationship Id="rId23" Type="http://schemas.openxmlformats.org/officeDocument/2006/relationships/hyperlink" Target="https://podminky.urs.cz/item/CS_URS_2021_02/151101102" TargetMode="External" /><Relationship Id="rId24" Type="http://schemas.openxmlformats.org/officeDocument/2006/relationships/hyperlink" Target="https://podminky.urs.cz/item/CS_URS_2021_02/151101111" TargetMode="External" /><Relationship Id="rId25" Type="http://schemas.openxmlformats.org/officeDocument/2006/relationships/hyperlink" Target="https://podminky.urs.cz/item/CS_URS_2021_02/151101112" TargetMode="External" /><Relationship Id="rId26" Type="http://schemas.openxmlformats.org/officeDocument/2006/relationships/hyperlink" Target="https://podminky.urs.cz/item/CS_URS_2021_02/162551108" TargetMode="External" /><Relationship Id="rId27" Type="http://schemas.openxmlformats.org/officeDocument/2006/relationships/hyperlink" Target="https://podminky.urs.cz/item/CS_URS_2021_02/162551128" TargetMode="External" /><Relationship Id="rId28" Type="http://schemas.openxmlformats.org/officeDocument/2006/relationships/hyperlink" Target="https://podminky.urs.cz/item/CS_URS_2021_02/162751117" TargetMode="External" /><Relationship Id="rId29" Type="http://schemas.openxmlformats.org/officeDocument/2006/relationships/hyperlink" Target="https://podminky.urs.cz/item/CS_URS_2021_02/162751119" TargetMode="External" /><Relationship Id="rId30" Type="http://schemas.openxmlformats.org/officeDocument/2006/relationships/hyperlink" Target="https://podminky.urs.cz/item/CS_URS_2021_02/162751137" TargetMode="External" /><Relationship Id="rId31" Type="http://schemas.openxmlformats.org/officeDocument/2006/relationships/hyperlink" Target="https://podminky.urs.cz/item/CS_URS_2021_02/162751139" TargetMode="External" /><Relationship Id="rId32" Type="http://schemas.openxmlformats.org/officeDocument/2006/relationships/hyperlink" Target="https://podminky.urs.cz/item/CS_URS_2021_02/162751157" TargetMode="External" /><Relationship Id="rId33" Type="http://schemas.openxmlformats.org/officeDocument/2006/relationships/hyperlink" Target="https://podminky.urs.cz/item/CS_URS_2021_02/162751159" TargetMode="External" /><Relationship Id="rId34" Type="http://schemas.openxmlformats.org/officeDocument/2006/relationships/hyperlink" Target="https://podminky.urs.cz/item/CS_URS_2021_02/167151101" TargetMode="External" /><Relationship Id="rId35" Type="http://schemas.openxmlformats.org/officeDocument/2006/relationships/hyperlink" Target="https://podminky.urs.cz/item/CS_URS_2021_02/167151102" TargetMode="External" /><Relationship Id="rId36" Type="http://schemas.openxmlformats.org/officeDocument/2006/relationships/hyperlink" Target="https://podminky.urs.cz/item/CS_URS_2021_02/171151111" TargetMode="External" /><Relationship Id="rId37" Type="http://schemas.openxmlformats.org/officeDocument/2006/relationships/hyperlink" Target="https://podminky.urs.cz/item/CS_URS_2021_02/171201231" TargetMode="External" /><Relationship Id="rId38" Type="http://schemas.openxmlformats.org/officeDocument/2006/relationships/hyperlink" Target="https://podminky.urs.cz/item/CS_URS_2021_02/171251201" TargetMode="External" /><Relationship Id="rId39" Type="http://schemas.openxmlformats.org/officeDocument/2006/relationships/hyperlink" Target="https://podminky.urs.cz/item/CS_URS_2021_02/174151101" TargetMode="External" /><Relationship Id="rId40" Type="http://schemas.openxmlformats.org/officeDocument/2006/relationships/hyperlink" Target="https://podminky.urs.cz/item/CS_URS_2021_02/175111101" TargetMode="External" /><Relationship Id="rId41" Type="http://schemas.openxmlformats.org/officeDocument/2006/relationships/hyperlink" Target="https://podminky.urs.cz/item/CS_URS_2021_02/175151101" TargetMode="External" /><Relationship Id="rId42" Type="http://schemas.openxmlformats.org/officeDocument/2006/relationships/hyperlink" Target="https://podminky.urs.cz/item/CS_URS_2021_02/212752101" TargetMode="External" /><Relationship Id="rId43" Type="http://schemas.openxmlformats.org/officeDocument/2006/relationships/hyperlink" Target="https://podminky.urs.cz/item/CS_URS_2021_02/359901211" TargetMode="External" /><Relationship Id="rId44" Type="http://schemas.openxmlformats.org/officeDocument/2006/relationships/hyperlink" Target="https://podminky.urs.cz/item/CS_URS_2021_02/359901212" TargetMode="External" /><Relationship Id="rId45" Type="http://schemas.openxmlformats.org/officeDocument/2006/relationships/hyperlink" Target="https://podminky.urs.cz/item/CS_URS_2021_02/451573111" TargetMode="External" /><Relationship Id="rId46" Type="http://schemas.openxmlformats.org/officeDocument/2006/relationships/hyperlink" Target="https://podminky.urs.cz/item/CS_URS_2021_02/871251811" TargetMode="External" /><Relationship Id="rId47" Type="http://schemas.openxmlformats.org/officeDocument/2006/relationships/hyperlink" Target="https://podminky.urs.cz/item/CS_URS_2021_02/871254301" TargetMode="External" /><Relationship Id="rId48" Type="http://schemas.openxmlformats.org/officeDocument/2006/relationships/hyperlink" Target="https://podminky.urs.cz/item/CS_URS_2021_02/871365241" TargetMode="External" /><Relationship Id="rId49" Type="http://schemas.openxmlformats.org/officeDocument/2006/relationships/hyperlink" Target="https://podminky.urs.cz/item/CS_URS_2021_02/871365811" TargetMode="External" /><Relationship Id="rId50" Type="http://schemas.openxmlformats.org/officeDocument/2006/relationships/hyperlink" Target="https://podminky.urs.cz/item/CS_URS_2021_02/892241111" TargetMode="External" /><Relationship Id="rId51" Type="http://schemas.openxmlformats.org/officeDocument/2006/relationships/hyperlink" Target="https://podminky.urs.cz/item/CS_URS_2021_02/892312121" TargetMode="External" /><Relationship Id="rId52" Type="http://schemas.openxmlformats.org/officeDocument/2006/relationships/hyperlink" Target="https://podminky.urs.cz/item/CS_URS_2021_02/892362121" TargetMode="External" /><Relationship Id="rId53" Type="http://schemas.openxmlformats.org/officeDocument/2006/relationships/hyperlink" Target="https://podminky.urs.cz/item/CS_URS_2021_02/892372111" TargetMode="External" /><Relationship Id="rId54" Type="http://schemas.openxmlformats.org/officeDocument/2006/relationships/hyperlink" Target="https://podminky.urs.cz/item/CS_URS_2021_02/899311112" TargetMode="External" /><Relationship Id="rId55" Type="http://schemas.openxmlformats.org/officeDocument/2006/relationships/hyperlink" Target="https://podminky.urs.cz/item/CS_URS_2021_02/899311114" TargetMode="External" /><Relationship Id="rId56" Type="http://schemas.openxmlformats.org/officeDocument/2006/relationships/hyperlink" Target="https://podminky.urs.cz/item/CS_URS_2021_02/899713111" TargetMode="External" /><Relationship Id="rId57" Type="http://schemas.openxmlformats.org/officeDocument/2006/relationships/hyperlink" Target="https://podminky.urs.cz/item/CS_URS_2021_02/899721111" TargetMode="External" /><Relationship Id="rId58" Type="http://schemas.openxmlformats.org/officeDocument/2006/relationships/hyperlink" Target="https://podminky.urs.cz/item/CS_URS_2021_02/899722111" TargetMode="External" /><Relationship Id="rId59" Type="http://schemas.openxmlformats.org/officeDocument/2006/relationships/hyperlink" Target="https://podminky.urs.cz/item/CS_URS_2021_02/899722113" TargetMode="External" /><Relationship Id="rId60" Type="http://schemas.openxmlformats.org/officeDocument/2006/relationships/hyperlink" Target="https://podminky.urs.cz/item/CS_URS_2021_02/997002511" TargetMode="External" /><Relationship Id="rId61" Type="http://schemas.openxmlformats.org/officeDocument/2006/relationships/hyperlink" Target="https://podminky.urs.cz/item/CS_URS_2021_02/997002519" TargetMode="External" /><Relationship Id="rId62" Type="http://schemas.openxmlformats.org/officeDocument/2006/relationships/hyperlink" Target="https://podminky.urs.cz/item/CS_URS_2021_02/997013871" TargetMode="External" /><Relationship Id="rId63" Type="http://schemas.openxmlformats.org/officeDocument/2006/relationships/hyperlink" Target="https://podminky.urs.cz/item/CS_URS_2021_02/998276101" TargetMode="External" /><Relationship Id="rId6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111359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67111101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338171125" TargetMode="External" /><Relationship Id="rId7" Type="http://schemas.openxmlformats.org/officeDocument/2006/relationships/hyperlink" Target="https://podminky.urs.cz/item/CS_URS_2021_02/348121221" TargetMode="External" /><Relationship Id="rId8" Type="http://schemas.openxmlformats.org/officeDocument/2006/relationships/hyperlink" Target="https://podminky.urs.cz/item/CS_URS_2021_02/348401130" TargetMode="External" /><Relationship Id="rId9" Type="http://schemas.openxmlformats.org/officeDocument/2006/relationships/hyperlink" Target="https://podminky.urs.cz/item/CS_URS_2021_02/998232110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62551108" TargetMode="External" /><Relationship Id="rId2" Type="http://schemas.openxmlformats.org/officeDocument/2006/relationships/hyperlink" Target="https://podminky.urs.cz/item/CS_URS_2021_02/167151101" TargetMode="External" /><Relationship Id="rId3" Type="http://schemas.openxmlformats.org/officeDocument/2006/relationships/hyperlink" Target="https://podminky.urs.cz/item/CS_URS_2021_02/171151111" TargetMode="External" /><Relationship Id="rId4" Type="http://schemas.openxmlformats.org/officeDocument/2006/relationships/hyperlink" Target="https://podminky.urs.cz/item/CS_URS_2021_02/181351103" TargetMode="External" /><Relationship Id="rId5" Type="http://schemas.openxmlformats.org/officeDocument/2006/relationships/hyperlink" Target="https://podminky.urs.cz/item/CS_URS_2021_02/181411131" TargetMode="External" /><Relationship Id="rId6" Type="http://schemas.openxmlformats.org/officeDocument/2006/relationships/hyperlink" Target="https://podminky.urs.cz/item/CS_URS_2021_02/181913111" TargetMode="External" /><Relationship Id="rId7" Type="http://schemas.openxmlformats.org/officeDocument/2006/relationships/hyperlink" Target="https://podminky.urs.cz/item/CS_URS_2021_02/181951114" TargetMode="External" /><Relationship Id="rId8" Type="http://schemas.openxmlformats.org/officeDocument/2006/relationships/hyperlink" Target="https://podminky.urs.cz/item/CS_URS_2021_02/182251101" TargetMode="External" /><Relationship Id="rId9" Type="http://schemas.openxmlformats.org/officeDocument/2006/relationships/hyperlink" Target="https://podminky.urs.cz/item/CS_URS_2021_02/184802111" TargetMode="External" /><Relationship Id="rId10" Type="http://schemas.openxmlformats.org/officeDocument/2006/relationships/hyperlink" Target="https://podminky.urs.cz/item/CS_URS_2021_02/184802611" TargetMode="External" /><Relationship Id="rId11" Type="http://schemas.openxmlformats.org/officeDocument/2006/relationships/hyperlink" Target="https://podminky.urs.cz/item/CS_URS_2021_02/998231411" TargetMode="External" /><Relationship Id="rId1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81913112" TargetMode="External" /><Relationship Id="rId2" Type="http://schemas.openxmlformats.org/officeDocument/2006/relationships/hyperlink" Target="https://podminky.urs.cz/item/CS_URS_2021_02/564851111" TargetMode="External" /><Relationship Id="rId3" Type="http://schemas.openxmlformats.org/officeDocument/2006/relationships/hyperlink" Target="https://podminky.urs.cz/item/CS_URS_2021_02/564871111" TargetMode="External" /><Relationship Id="rId4" Type="http://schemas.openxmlformats.org/officeDocument/2006/relationships/hyperlink" Target="https://podminky.urs.cz/item/CS_URS_2021_02/564952112" TargetMode="External" /><Relationship Id="rId5" Type="http://schemas.openxmlformats.org/officeDocument/2006/relationships/hyperlink" Target="https://podminky.urs.cz/item/CS_URS_2021_02/573231108" TargetMode="External" /><Relationship Id="rId6" Type="http://schemas.openxmlformats.org/officeDocument/2006/relationships/hyperlink" Target="https://podminky.urs.cz/item/CS_URS_2021_02/577144111" TargetMode="External" /><Relationship Id="rId7" Type="http://schemas.openxmlformats.org/officeDocument/2006/relationships/hyperlink" Target="https://podminky.urs.cz/item/CS_URS_2021_02/596211110" TargetMode="External" /><Relationship Id="rId8" Type="http://schemas.openxmlformats.org/officeDocument/2006/relationships/hyperlink" Target="https://podminky.urs.cz/item/CS_URS_2021_02/916131213" TargetMode="External" /><Relationship Id="rId9" Type="http://schemas.openxmlformats.org/officeDocument/2006/relationships/hyperlink" Target="https://podminky.urs.cz/item/CS_URS_2021_02/916231213" TargetMode="External" /><Relationship Id="rId10" Type="http://schemas.openxmlformats.org/officeDocument/2006/relationships/hyperlink" Target="https://podminky.urs.cz/item/CS_URS_2021_02/916991121" TargetMode="External" /><Relationship Id="rId11" Type="http://schemas.openxmlformats.org/officeDocument/2006/relationships/hyperlink" Target="https://podminky.urs.cz/item/CS_URS_2021_02/998223011" TargetMode="External" /><Relationship Id="rId1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0001000" TargetMode="External" /><Relationship Id="rId2" Type="http://schemas.openxmlformats.org/officeDocument/2006/relationships/hyperlink" Target="https://podminky.urs.cz/item/CS_URS_2021_02/040001000" TargetMode="External" /><Relationship Id="rId3" Type="http://schemas.openxmlformats.org/officeDocument/2006/relationships/hyperlink" Target="https://podminky.urs.cz/item/CS_URS_2021_02/045002000" TargetMode="External" /><Relationship Id="rId4" Type="http://schemas.openxmlformats.org/officeDocument/2006/relationships/hyperlink" Target="https://podminky.urs.cz/item/CS_URS_2021_02/060001000" TargetMode="External" /><Relationship Id="rId5" Type="http://schemas.openxmlformats.org/officeDocument/2006/relationships/hyperlink" Target="https://podminky.urs.cz/item/CS_URS_2021_02/070001000" TargetMode="External" /><Relationship Id="rId6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114000" TargetMode="External" /><Relationship Id="rId2" Type="http://schemas.openxmlformats.org/officeDocument/2006/relationships/hyperlink" Target="https://podminky.urs.cz/item/CS_URS_2021_02/011314000" TargetMode="External" /><Relationship Id="rId3" Type="http://schemas.openxmlformats.org/officeDocument/2006/relationships/hyperlink" Target="https://podminky.urs.cz/item/CS_URS_2021_02/011403000" TargetMode="External" /><Relationship Id="rId4" Type="http://schemas.openxmlformats.org/officeDocument/2006/relationships/hyperlink" Target="https://podminky.urs.cz/item/CS_URS_2021_02/011503000" TargetMode="External" /><Relationship Id="rId5" Type="http://schemas.openxmlformats.org/officeDocument/2006/relationships/hyperlink" Target="https://podminky.urs.cz/item/CS_URS_2021_02/012103000" TargetMode="External" /><Relationship Id="rId6" Type="http://schemas.openxmlformats.org/officeDocument/2006/relationships/hyperlink" Target="https://podminky.urs.cz/item/CS_URS_2021_02/012203000" TargetMode="External" /><Relationship Id="rId7" Type="http://schemas.openxmlformats.org/officeDocument/2006/relationships/hyperlink" Target="https://podminky.urs.cz/item/CS_URS_2021_02/012303000" TargetMode="External" /><Relationship Id="rId8" Type="http://schemas.openxmlformats.org/officeDocument/2006/relationships/hyperlink" Target="https://podminky.urs.cz/item/CS_URS_2021_02/013244000" TargetMode="External" /><Relationship Id="rId9" Type="http://schemas.openxmlformats.org/officeDocument/2006/relationships/hyperlink" Target="https://podminky.urs.cz/item/CS_URS_2021_02/013254000" TargetMode="External" /><Relationship Id="rId10" Type="http://schemas.openxmlformats.org/officeDocument/2006/relationships/hyperlink" Target="https://podminky.urs.cz/item/CS_URS_2021_02/013274000" TargetMode="External" /><Relationship Id="rId11" Type="http://schemas.openxmlformats.org/officeDocument/2006/relationships/hyperlink" Target="https://podminky.urs.cz/item/CS_URS_2021_02/013284000" TargetMode="External" /><Relationship Id="rId12" Type="http://schemas.openxmlformats.org/officeDocument/2006/relationships/hyperlink" Target="https://podminky.urs.cz/item/CS_URS_2021_02/041403000" TargetMode="External" /><Relationship Id="rId13" Type="http://schemas.openxmlformats.org/officeDocument/2006/relationships/hyperlink" Target="https://podminky.urs.cz/item/CS_URS_2021_02/042603000" TargetMode="External" /><Relationship Id="rId14" Type="http://schemas.openxmlformats.org/officeDocument/2006/relationships/hyperlink" Target="https://podminky.urs.cz/item/CS_URS_2021_02/051002000" TargetMode="External" /><Relationship Id="rId15" Type="http://schemas.openxmlformats.org/officeDocument/2006/relationships/hyperlink" Target="https://podminky.urs.cz/item/CS_URS_2021_02/056002000" TargetMode="External" /><Relationship Id="rId16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Zaječov rozšíření a intenzifikace ČOV Horní Kváň - kanalizace a vodovod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obec Zaječov, místní část Kvaň, Nová Ves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18. 8. 2021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Zaječov, Zaječov 265, 267 63 Zaječov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PIK VÍTEK s.r.o.,Kořenského 1025/7, 150 00 Praha 5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ROUND(AG95+AG118+AG136+AG137,2)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ROUND(AS95+AS118+AS136+AS137,2)</f>
        <v>0</v>
      </c>
      <c r="AT94" s="115">
        <f>ROUND(SUM(AV94:AW94),2)</f>
        <v>0</v>
      </c>
      <c r="AU94" s="116">
        <f>ROUND(AU95+AU118+AU136+AU137,5)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ROUND(AZ95+AZ118+AZ136+AZ137,2)</f>
        <v>0</v>
      </c>
      <c r="BA94" s="115">
        <f>ROUND(BA95+BA118+BA136+BA137,2)</f>
        <v>0</v>
      </c>
      <c r="BB94" s="115">
        <f>ROUND(BB95+BB118+BB136+BB137,2)</f>
        <v>0</v>
      </c>
      <c r="BC94" s="115">
        <f>ROUND(BC95+BC118+BC136+BC137,2)</f>
        <v>0</v>
      </c>
      <c r="BD94" s="117">
        <f>ROUND(BD95+BD118+BD136+BD137,2)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ROUND(AG96+AG101+AG107+AG110,2)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ROUND(AS96+AS101+AS107+AS110,2)</f>
        <v>0</v>
      </c>
      <c r="AT95" s="129">
        <f>ROUND(SUM(AV95:AW95),2)</f>
        <v>0</v>
      </c>
      <c r="AU95" s="130">
        <f>ROUND(AU96+AU101+AU107+AU110,5)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ROUND(AZ96+AZ101+AZ107+AZ110,2)</f>
        <v>0</v>
      </c>
      <c r="BA95" s="129">
        <f>ROUND(BA96+BA101+BA107+BA110,2)</f>
        <v>0</v>
      </c>
      <c r="BB95" s="129">
        <f>ROUND(BB96+BB101+BB107+BB110,2)</f>
        <v>0</v>
      </c>
      <c r="BC95" s="129">
        <f>ROUND(BC96+BC101+BC107+BC110,2)</f>
        <v>0</v>
      </c>
      <c r="BD95" s="131">
        <f>ROUND(BD96+BD101+BD107+BD110,2)</f>
        <v>0</v>
      </c>
      <c r="BE95" s="7"/>
      <c r="BS95" s="132" t="s">
        <v>79</v>
      </c>
      <c r="BT95" s="132" t="s">
        <v>14</v>
      </c>
      <c r="BU95" s="132" t="s">
        <v>81</v>
      </c>
      <c r="BV95" s="132" t="s">
        <v>82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4" customFormat="1" ht="16.5" customHeight="1">
      <c r="A96" s="4"/>
      <c r="B96" s="71"/>
      <c r="C96" s="133"/>
      <c r="D96" s="133"/>
      <c r="E96" s="134" t="s">
        <v>89</v>
      </c>
      <c r="F96" s="134"/>
      <c r="G96" s="134"/>
      <c r="H96" s="134"/>
      <c r="I96" s="134"/>
      <c r="J96" s="133"/>
      <c r="K96" s="134" t="s">
        <v>90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ROUND(SUM(AG97:AG100),2)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91</v>
      </c>
      <c r="AR96" s="73"/>
      <c r="AS96" s="138">
        <f>ROUND(SUM(AS97:AS100),2)</f>
        <v>0</v>
      </c>
      <c r="AT96" s="139">
        <f>ROUND(SUM(AV96:AW96),2)</f>
        <v>0</v>
      </c>
      <c r="AU96" s="140">
        <f>ROUND(SUM(AU97:AU100),5)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ROUND(SUM(AZ97:AZ100),2)</f>
        <v>0</v>
      </c>
      <c r="BA96" s="139">
        <f>ROUND(SUM(BA97:BA100),2)</f>
        <v>0</v>
      </c>
      <c r="BB96" s="139">
        <f>ROUND(SUM(BB97:BB100),2)</f>
        <v>0</v>
      </c>
      <c r="BC96" s="139">
        <f>ROUND(SUM(BC97:BC100),2)</f>
        <v>0</v>
      </c>
      <c r="BD96" s="141">
        <f>ROUND(SUM(BD97:BD100),2)</f>
        <v>0</v>
      </c>
      <c r="BE96" s="4"/>
      <c r="BS96" s="142" t="s">
        <v>79</v>
      </c>
      <c r="BT96" s="142" t="s">
        <v>88</v>
      </c>
      <c r="BU96" s="142" t="s">
        <v>81</v>
      </c>
      <c r="BV96" s="142" t="s">
        <v>82</v>
      </c>
      <c r="BW96" s="142" t="s">
        <v>92</v>
      </c>
      <c r="BX96" s="142" t="s">
        <v>87</v>
      </c>
      <c r="CL96" s="142" t="s">
        <v>1</v>
      </c>
    </row>
    <row r="97" s="4" customFormat="1" ht="16.5" customHeight="1">
      <c r="A97" s="143" t="s">
        <v>93</v>
      </c>
      <c r="B97" s="71"/>
      <c r="C97" s="133"/>
      <c r="D97" s="133"/>
      <c r="E97" s="133"/>
      <c r="F97" s="134" t="s">
        <v>94</v>
      </c>
      <c r="G97" s="134"/>
      <c r="H97" s="134"/>
      <c r="I97" s="134"/>
      <c r="J97" s="134"/>
      <c r="K97" s="133"/>
      <c r="L97" s="134" t="s">
        <v>95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 01.1 - Úpravy ve stáva...'!J34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91</v>
      </c>
      <c r="AR97" s="73"/>
      <c r="AS97" s="138">
        <v>0</v>
      </c>
      <c r="AT97" s="139">
        <f>ROUND(SUM(AV97:AW97),2)</f>
        <v>0</v>
      </c>
      <c r="AU97" s="140">
        <f>'SO 01.1 - Úpravy ve stáva...'!P128</f>
        <v>0</v>
      </c>
      <c r="AV97" s="139">
        <f>'SO 01.1 - Úpravy ve stáva...'!J37</f>
        <v>0</v>
      </c>
      <c r="AW97" s="139">
        <f>'SO 01.1 - Úpravy ve stáva...'!J38</f>
        <v>0</v>
      </c>
      <c r="AX97" s="139">
        <f>'SO 01.1 - Úpravy ve stáva...'!J39</f>
        <v>0</v>
      </c>
      <c r="AY97" s="139">
        <f>'SO 01.1 - Úpravy ve stáva...'!J40</f>
        <v>0</v>
      </c>
      <c r="AZ97" s="139">
        <f>'SO 01.1 - Úpravy ve stáva...'!F37</f>
        <v>0</v>
      </c>
      <c r="BA97" s="139">
        <f>'SO 01.1 - Úpravy ve stáva...'!F38</f>
        <v>0</v>
      </c>
      <c r="BB97" s="139">
        <f>'SO 01.1 - Úpravy ve stáva...'!F39</f>
        <v>0</v>
      </c>
      <c r="BC97" s="139">
        <f>'SO 01.1 - Úpravy ve stáva...'!F40</f>
        <v>0</v>
      </c>
      <c r="BD97" s="141">
        <f>'SO 01.1 - Úpravy ve stáva...'!F41</f>
        <v>0</v>
      </c>
      <c r="BE97" s="4"/>
      <c r="BT97" s="142" t="s">
        <v>96</v>
      </c>
      <c r="BV97" s="142" t="s">
        <v>82</v>
      </c>
      <c r="BW97" s="142" t="s">
        <v>97</v>
      </c>
      <c r="BX97" s="142" t="s">
        <v>92</v>
      </c>
      <c r="CL97" s="142" t="s">
        <v>1</v>
      </c>
    </row>
    <row r="98" s="4" customFormat="1" ht="16.5" customHeight="1">
      <c r="A98" s="143" t="s">
        <v>93</v>
      </c>
      <c r="B98" s="71"/>
      <c r="C98" s="133"/>
      <c r="D98" s="133"/>
      <c r="E98" s="133"/>
      <c r="F98" s="134" t="s">
        <v>98</v>
      </c>
      <c r="G98" s="134"/>
      <c r="H98" s="134"/>
      <c r="I98" s="134"/>
      <c r="J98" s="134"/>
      <c r="K98" s="133"/>
      <c r="L98" s="134" t="s">
        <v>99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 01.2 - Výtlačný řad'!J34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91</v>
      </c>
      <c r="AR98" s="73"/>
      <c r="AS98" s="138">
        <v>0</v>
      </c>
      <c r="AT98" s="139">
        <f>ROUND(SUM(AV98:AW98),2)</f>
        <v>0</v>
      </c>
      <c r="AU98" s="140">
        <f>'SO 01.2 - Výtlačný řad'!P132</f>
        <v>0</v>
      </c>
      <c r="AV98" s="139">
        <f>'SO 01.2 - Výtlačný řad'!J37</f>
        <v>0</v>
      </c>
      <c r="AW98" s="139">
        <f>'SO 01.2 - Výtlačný řad'!J38</f>
        <v>0</v>
      </c>
      <c r="AX98" s="139">
        <f>'SO 01.2 - Výtlačný řad'!J39</f>
        <v>0</v>
      </c>
      <c r="AY98" s="139">
        <f>'SO 01.2 - Výtlačný řad'!J40</f>
        <v>0</v>
      </c>
      <c r="AZ98" s="139">
        <f>'SO 01.2 - Výtlačný řad'!F37</f>
        <v>0</v>
      </c>
      <c r="BA98" s="139">
        <f>'SO 01.2 - Výtlačný řad'!F38</f>
        <v>0</v>
      </c>
      <c r="BB98" s="139">
        <f>'SO 01.2 - Výtlačný řad'!F39</f>
        <v>0</v>
      </c>
      <c r="BC98" s="139">
        <f>'SO 01.2 - Výtlačný řad'!F40</f>
        <v>0</v>
      </c>
      <c r="BD98" s="141">
        <f>'SO 01.2 - Výtlačný řad'!F41</f>
        <v>0</v>
      </c>
      <c r="BE98" s="4"/>
      <c r="BT98" s="142" t="s">
        <v>96</v>
      </c>
      <c r="BV98" s="142" t="s">
        <v>82</v>
      </c>
      <c r="BW98" s="142" t="s">
        <v>100</v>
      </c>
      <c r="BX98" s="142" t="s">
        <v>92</v>
      </c>
      <c r="CL98" s="142" t="s">
        <v>1</v>
      </c>
    </row>
    <row r="99" s="4" customFormat="1" ht="16.5" customHeight="1">
      <c r="A99" s="143" t="s">
        <v>93</v>
      </c>
      <c r="B99" s="71"/>
      <c r="C99" s="133"/>
      <c r="D99" s="133"/>
      <c r="E99" s="133"/>
      <c r="F99" s="134" t="s">
        <v>101</v>
      </c>
      <c r="G99" s="134"/>
      <c r="H99" s="134"/>
      <c r="I99" s="134"/>
      <c r="J99" s="134"/>
      <c r="K99" s="133"/>
      <c r="L99" s="134" t="s">
        <v>102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 01.3 - Vodovodní řady'!J34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91</v>
      </c>
      <c r="AR99" s="73"/>
      <c r="AS99" s="138">
        <v>0</v>
      </c>
      <c r="AT99" s="139">
        <f>ROUND(SUM(AV99:AW99),2)</f>
        <v>0</v>
      </c>
      <c r="AU99" s="140">
        <f>'SO 01.3 - Vodovodní řady'!P132</f>
        <v>0</v>
      </c>
      <c r="AV99" s="139">
        <f>'SO 01.3 - Vodovodní řady'!J37</f>
        <v>0</v>
      </c>
      <c r="AW99" s="139">
        <f>'SO 01.3 - Vodovodní řady'!J38</f>
        <v>0</v>
      </c>
      <c r="AX99" s="139">
        <f>'SO 01.3 - Vodovodní řady'!J39</f>
        <v>0</v>
      </c>
      <c r="AY99" s="139">
        <f>'SO 01.3 - Vodovodní řady'!J40</f>
        <v>0</v>
      </c>
      <c r="AZ99" s="139">
        <f>'SO 01.3 - Vodovodní řady'!F37</f>
        <v>0</v>
      </c>
      <c r="BA99" s="139">
        <f>'SO 01.3 - Vodovodní řady'!F38</f>
        <v>0</v>
      </c>
      <c r="BB99" s="139">
        <f>'SO 01.3 - Vodovodní řady'!F39</f>
        <v>0</v>
      </c>
      <c r="BC99" s="139">
        <f>'SO 01.3 - Vodovodní řady'!F40</f>
        <v>0</v>
      </c>
      <c r="BD99" s="141">
        <f>'SO 01.3 - Vodovodní řady'!F41</f>
        <v>0</v>
      </c>
      <c r="BE99" s="4"/>
      <c r="BT99" s="142" t="s">
        <v>96</v>
      </c>
      <c r="BV99" s="142" t="s">
        <v>82</v>
      </c>
      <c r="BW99" s="142" t="s">
        <v>103</v>
      </c>
      <c r="BX99" s="142" t="s">
        <v>92</v>
      </c>
      <c r="CL99" s="142" t="s">
        <v>1</v>
      </c>
    </row>
    <row r="100" s="4" customFormat="1" ht="16.5" customHeight="1">
      <c r="A100" s="143" t="s">
        <v>93</v>
      </c>
      <c r="B100" s="71"/>
      <c r="C100" s="133"/>
      <c r="D100" s="133"/>
      <c r="E100" s="133"/>
      <c r="F100" s="134" t="s">
        <v>104</v>
      </c>
      <c r="G100" s="134"/>
      <c r="H100" s="134"/>
      <c r="I100" s="134"/>
      <c r="J100" s="134"/>
      <c r="K100" s="133"/>
      <c r="L100" s="134" t="s">
        <v>105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 01.4 - Vodovodní přípojky'!J34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91</v>
      </c>
      <c r="AR100" s="73"/>
      <c r="AS100" s="138">
        <v>0</v>
      </c>
      <c r="AT100" s="139">
        <f>ROUND(SUM(AV100:AW100),2)</f>
        <v>0</v>
      </c>
      <c r="AU100" s="140">
        <f>'SO 01.4 - Vodovodní přípojky'!P132</f>
        <v>0</v>
      </c>
      <c r="AV100" s="139">
        <f>'SO 01.4 - Vodovodní přípojky'!J37</f>
        <v>0</v>
      </c>
      <c r="AW100" s="139">
        <f>'SO 01.4 - Vodovodní přípojky'!J38</f>
        <v>0</v>
      </c>
      <c r="AX100" s="139">
        <f>'SO 01.4 - Vodovodní přípojky'!J39</f>
        <v>0</v>
      </c>
      <c r="AY100" s="139">
        <f>'SO 01.4 - Vodovodní přípojky'!J40</f>
        <v>0</v>
      </c>
      <c r="AZ100" s="139">
        <f>'SO 01.4 - Vodovodní přípojky'!F37</f>
        <v>0</v>
      </c>
      <c r="BA100" s="139">
        <f>'SO 01.4 - Vodovodní přípojky'!F38</f>
        <v>0</v>
      </c>
      <c r="BB100" s="139">
        <f>'SO 01.4 - Vodovodní přípojky'!F39</f>
        <v>0</v>
      </c>
      <c r="BC100" s="139">
        <f>'SO 01.4 - Vodovodní přípojky'!F40</f>
        <v>0</v>
      </c>
      <c r="BD100" s="141">
        <f>'SO 01.4 - Vodovodní přípojky'!F41</f>
        <v>0</v>
      </c>
      <c r="BE100" s="4"/>
      <c r="BT100" s="142" t="s">
        <v>96</v>
      </c>
      <c r="BV100" s="142" t="s">
        <v>82</v>
      </c>
      <c r="BW100" s="142" t="s">
        <v>106</v>
      </c>
      <c r="BX100" s="142" t="s">
        <v>92</v>
      </c>
      <c r="CL100" s="142" t="s">
        <v>1</v>
      </c>
    </row>
    <row r="101" s="4" customFormat="1" ht="16.5" customHeight="1">
      <c r="A101" s="4"/>
      <c r="B101" s="71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108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ROUND(SUM(AG102:AG106),2)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91</v>
      </c>
      <c r="AR101" s="73"/>
      <c r="AS101" s="138">
        <f>ROUND(SUM(AS102:AS106),2)</f>
        <v>0</v>
      </c>
      <c r="AT101" s="139">
        <f>ROUND(SUM(AV101:AW101),2)</f>
        <v>0</v>
      </c>
      <c r="AU101" s="140">
        <f>ROUND(SUM(AU102:AU106),5)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ROUND(SUM(AZ102:AZ106),2)</f>
        <v>0</v>
      </c>
      <c r="BA101" s="139">
        <f>ROUND(SUM(BA102:BA106),2)</f>
        <v>0</v>
      </c>
      <c r="BB101" s="139">
        <f>ROUND(SUM(BB102:BB106),2)</f>
        <v>0</v>
      </c>
      <c r="BC101" s="139">
        <f>ROUND(SUM(BC102:BC106),2)</f>
        <v>0</v>
      </c>
      <c r="BD101" s="141">
        <f>ROUND(SUM(BD102:BD106),2)</f>
        <v>0</v>
      </c>
      <c r="BE101" s="4"/>
      <c r="BS101" s="142" t="s">
        <v>79</v>
      </c>
      <c r="BT101" s="142" t="s">
        <v>88</v>
      </c>
      <c r="BU101" s="142" t="s">
        <v>81</v>
      </c>
      <c r="BV101" s="142" t="s">
        <v>82</v>
      </c>
      <c r="BW101" s="142" t="s">
        <v>109</v>
      </c>
      <c r="BX101" s="142" t="s">
        <v>87</v>
      </c>
      <c r="CL101" s="142" t="s">
        <v>1</v>
      </c>
    </row>
    <row r="102" s="4" customFormat="1" ht="16.5" customHeight="1">
      <c r="A102" s="143" t="s">
        <v>93</v>
      </c>
      <c r="B102" s="71"/>
      <c r="C102" s="133"/>
      <c r="D102" s="133"/>
      <c r="E102" s="133"/>
      <c r="F102" s="134" t="s">
        <v>110</v>
      </c>
      <c r="G102" s="134"/>
      <c r="H102" s="134"/>
      <c r="I102" s="134"/>
      <c r="J102" s="134"/>
      <c r="K102" s="133"/>
      <c r="L102" s="134" t="s">
        <v>111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 02.1 - Vodojem 160 m3'!J34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91</v>
      </c>
      <c r="AR102" s="73"/>
      <c r="AS102" s="138">
        <v>0</v>
      </c>
      <c r="AT102" s="139">
        <f>ROUND(SUM(AV102:AW102),2)</f>
        <v>0</v>
      </c>
      <c r="AU102" s="140">
        <f>'SO 02.1 - Vodojem 160 m3'!P142</f>
        <v>0</v>
      </c>
      <c r="AV102" s="139">
        <f>'SO 02.1 - Vodojem 160 m3'!J37</f>
        <v>0</v>
      </c>
      <c r="AW102" s="139">
        <f>'SO 02.1 - Vodojem 160 m3'!J38</f>
        <v>0</v>
      </c>
      <c r="AX102" s="139">
        <f>'SO 02.1 - Vodojem 160 m3'!J39</f>
        <v>0</v>
      </c>
      <c r="AY102" s="139">
        <f>'SO 02.1 - Vodojem 160 m3'!J40</f>
        <v>0</v>
      </c>
      <c r="AZ102" s="139">
        <f>'SO 02.1 - Vodojem 160 m3'!F37</f>
        <v>0</v>
      </c>
      <c r="BA102" s="139">
        <f>'SO 02.1 - Vodojem 160 m3'!F38</f>
        <v>0</v>
      </c>
      <c r="BB102" s="139">
        <f>'SO 02.1 - Vodojem 160 m3'!F39</f>
        <v>0</v>
      </c>
      <c r="BC102" s="139">
        <f>'SO 02.1 - Vodojem 160 m3'!F40</f>
        <v>0</v>
      </c>
      <c r="BD102" s="141">
        <f>'SO 02.1 - Vodojem 160 m3'!F41</f>
        <v>0</v>
      </c>
      <c r="BE102" s="4"/>
      <c r="BT102" s="142" t="s">
        <v>96</v>
      </c>
      <c r="BV102" s="142" t="s">
        <v>82</v>
      </c>
      <c r="BW102" s="142" t="s">
        <v>112</v>
      </c>
      <c r="BX102" s="142" t="s">
        <v>109</v>
      </c>
      <c r="CL102" s="142" t="s">
        <v>1</v>
      </c>
    </row>
    <row r="103" s="4" customFormat="1" ht="16.5" customHeight="1">
      <c r="A103" s="143" t="s">
        <v>93</v>
      </c>
      <c r="B103" s="71"/>
      <c r="C103" s="133"/>
      <c r="D103" s="133"/>
      <c r="E103" s="133"/>
      <c r="F103" s="134" t="s">
        <v>113</v>
      </c>
      <c r="G103" s="134"/>
      <c r="H103" s="134"/>
      <c r="I103" s="134"/>
      <c r="J103" s="134"/>
      <c r="K103" s="133"/>
      <c r="L103" s="134" t="s">
        <v>114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 02.2 - Bezpečnostní př...'!J34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91</v>
      </c>
      <c r="AR103" s="73"/>
      <c r="AS103" s="138">
        <v>0</v>
      </c>
      <c r="AT103" s="139">
        <f>ROUND(SUM(AV103:AW103),2)</f>
        <v>0</v>
      </c>
      <c r="AU103" s="140">
        <f>'SO 02.2 - Bezpečnostní př...'!P131</f>
        <v>0</v>
      </c>
      <c r="AV103" s="139">
        <f>'SO 02.2 - Bezpečnostní př...'!J37</f>
        <v>0</v>
      </c>
      <c r="AW103" s="139">
        <f>'SO 02.2 - Bezpečnostní př...'!J38</f>
        <v>0</v>
      </c>
      <c r="AX103" s="139">
        <f>'SO 02.2 - Bezpečnostní př...'!J39</f>
        <v>0</v>
      </c>
      <c r="AY103" s="139">
        <f>'SO 02.2 - Bezpečnostní př...'!J40</f>
        <v>0</v>
      </c>
      <c r="AZ103" s="139">
        <f>'SO 02.2 - Bezpečnostní př...'!F37</f>
        <v>0</v>
      </c>
      <c r="BA103" s="139">
        <f>'SO 02.2 - Bezpečnostní př...'!F38</f>
        <v>0</v>
      </c>
      <c r="BB103" s="139">
        <f>'SO 02.2 - Bezpečnostní př...'!F39</f>
        <v>0</v>
      </c>
      <c r="BC103" s="139">
        <f>'SO 02.2 - Bezpečnostní př...'!F40</f>
        <v>0</v>
      </c>
      <c r="BD103" s="141">
        <f>'SO 02.2 - Bezpečnostní př...'!F41</f>
        <v>0</v>
      </c>
      <c r="BE103" s="4"/>
      <c r="BT103" s="142" t="s">
        <v>96</v>
      </c>
      <c r="BV103" s="142" t="s">
        <v>82</v>
      </c>
      <c r="BW103" s="142" t="s">
        <v>115</v>
      </c>
      <c r="BX103" s="142" t="s">
        <v>109</v>
      </c>
      <c r="CL103" s="142" t="s">
        <v>1</v>
      </c>
    </row>
    <row r="104" s="4" customFormat="1" ht="16.5" customHeight="1">
      <c r="A104" s="143" t="s">
        <v>93</v>
      </c>
      <c r="B104" s="71"/>
      <c r="C104" s="133"/>
      <c r="D104" s="133"/>
      <c r="E104" s="133"/>
      <c r="F104" s="134" t="s">
        <v>116</v>
      </c>
      <c r="G104" s="134"/>
      <c r="H104" s="134"/>
      <c r="I104" s="134"/>
      <c r="J104" s="134"/>
      <c r="K104" s="133"/>
      <c r="L104" s="134" t="s">
        <v>117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 02.3 - Zpevněné plochy'!J34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91</v>
      </c>
      <c r="AR104" s="73"/>
      <c r="AS104" s="138">
        <v>0</v>
      </c>
      <c r="AT104" s="139">
        <f>ROUND(SUM(AV104:AW104),2)</f>
        <v>0</v>
      </c>
      <c r="AU104" s="140">
        <f>'SO 02.3 - Zpevněné plochy'!P128</f>
        <v>0</v>
      </c>
      <c r="AV104" s="139">
        <f>'SO 02.3 - Zpevněné plochy'!J37</f>
        <v>0</v>
      </c>
      <c r="AW104" s="139">
        <f>'SO 02.3 - Zpevněné plochy'!J38</f>
        <v>0</v>
      </c>
      <c r="AX104" s="139">
        <f>'SO 02.3 - Zpevněné plochy'!J39</f>
        <v>0</v>
      </c>
      <c r="AY104" s="139">
        <f>'SO 02.3 - Zpevněné plochy'!J40</f>
        <v>0</v>
      </c>
      <c r="AZ104" s="139">
        <f>'SO 02.3 - Zpevněné plochy'!F37</f>
        <v>0</v>
      </c>
      <c r="BA104" s="139">
        <f>'SO 02.3 - Zpevněné plochy'!F38</f>
        <v>0</v>
      </c>
      <c r="BB104" s="139">
        <f>'SO 02.3 - Zpevněné plochy'!F39</f>
        <v>0</v>
      </c>
      <c r="BC104" s="139">
        <f>'SO 02.3 - Zpevněné plochy'!F40</f>
        <v>0</v>
      </c>
      <c r="BD104" s="141">
        <f>'SO 02.3 - Zpevněné plochy'!F41</f>
        <v>0</v>
      </c>
      <c r="BE104" s="4"/>
      <c r="BT104" s="142" t="s">
        <v>96</v>
      </c>
      <c r="BV104" s="142" t="s">
        <v>82</v>
      </c>
      <c r="BW104" s="142" t="s">
        <v>118</v>
      </c>
      <c r="BX104" s="142" t="s">
        <v>109</v>
      </c>
      <c r="CL104" s="142" t="s">
        <v>1</v>
      </c>
    </row>
    <row r="105" s="4" customFormat="1" ht="16.5" customHeight="1">
      <c r="A105" s="143" t="s">
        <v>93</v>
      </c>
      <c r="B105" s="71"/>
      <c r="C105" s="133"/>
      <c r="D105" s="133"/>
      <c r="E105" s="133"/>
      <c r="F105" s="134" t="s">
        <v>119</v>
      </c>
      <c r="G105" s="134"/>
      <c r="H105" s="134"/>
      <c r="I105" s="134"/>
      <c r="J105" s="134"/>
      <c r="K105" s="133"/>
      <c r="L105" s="134" t="s">
        <v>120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 02.4 - Oplocení'!J34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91</v>
      </c>
      <c r="AR105" s="73"/>
      <c r="AS105" s="138">
        <v>0</v>
      </c>
      <c r="AT105" s="139">
        <f>ROUND(SUM(AV105:AW105),2)</f>
        <v>0</v>
      </c>
      <c r="AU105" s="140">
        <f>'SO 02.4 - Oplocení'!P128</f>
        <v>0</v>
      </c>
      <c r="AV105" s="139">
        <f>'SO 02.4 - Oplocení'!J37</f>
        <v>0</v>
      </c>
      <c r="AW105" s="139">
        <f>'SO 02.4 - Oplocení'!J38</f>
        <v>0</v>
      </c>
      <c r="AX105" s="139">
        <f>'SO 02.4 - Oplocení'!J39</f>
        <v>0</v>
      </c>
      <c r="AY105" s="139">
        <f>'SO 02.4 - Oplocení'!J40</f>
        <v>0</v>
      </c>
      <c r="AZ105" s="139">
        <f>'SO 02.4 - Oplocení'!F37</f>
        <v>0</v>
      </c>
      <c r="BA105" s="139">
        <f>'SO 02.4 - Oplocení'!F38</f>
        <v>0</v>
      </c>
      <c r="BB105" s="139">
        <f>'SO 02.4 - Oplocení'!F39</f>
        <v>0</v>
      </c>
      <c r="BC105" s="139">
        <f>'SO 02.4 - Oplocení'!F40</f>
        <v>0</v>
      </c>
      <c r="BD105" s="141">
        <f>'SO 02.4 - Oplocení'!F41</f>
        <v>0</v>
      </c>
      <c r="BE105" s="4"/>
      <c r="BT105" s="142" t="s">
        <v>96</v>
      </c>
      <c r="BV105" s="142" t="s">
        <v>82</v>
      </c>
      <c r="BW105" s="142" t="s">
        <v>121</v>
      </c>
      <c r="BX105" s="142" t="s">
        <v>109</v>
      </c>
      <c r="CL105" s="142" t="s">
        <v>1</v>
      </c>
    </row>
    <row r="106" s="4" customFormat="1" ht="16.5" customHeight="1">
      <c r="A106" s="143" t="s">
        <v>93</v>
      </c>
      <c r="B106" s="71"/>
      <c r="C106" s="133"/>
      <c r="D106" s="133"/>
      <c r="E106" s="133"/>
      <c r="F106" s="134" t="s">
        <v>122</v>
      </c>
      <c r="G106" s="134"/>
      <c r="H106" s="134"/>
      <c r="I106" s="134"/>
      <c r="J106" s="134"/>
      <c r="K106" s="133"/>
      <c r="L106" s="134" t="s">
        <v>123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 02.5 - Přípojka NN'!J34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91</v>
      </c>
      <c r="AR106" s="73"/>
      <c r="AS106" s="138">
        <v>0</v>
      </c>
      <c r="AT106" s="139">
        <f>ROUND(SUM(AV106:AW106),2)</f>
        <v>0</v>
      </c>
      <c r="AU106" s="140">
        <f>'SO 02.5 - Přípojka NN'!P128</f>
        <v>0</v>
      </c>
      <c r="AV106" s="139">
        <f>'SO 02.5 - Přípojka NN'!J37</f>
        <v>0</v>
      </c>
      <c r="AW106" s="139">
        <f>'SO 02.5 - Přípojka NN'!J38</f>
        <v>0</v>
      </c>
      <c r="AX106" s="139">
        <f>'SO 02.5 - Přípojka NN'!J39</f>
        <v>0</v>
      </c>
      <c r="AY106" s="139">
        <f>'SO 02.5 - Přípojka NN'!J40</f>
        <v>0</v>
      </c>
      <c r="AZ106" s="139">
        <f>'SO 02.5 - Přípojka NN'!F37</f>
        <v>0</v>
      </c>
      <c r="BA106" s="139">
        <f>'SO 02.5 - Přípojka NN'!F38</f>
        <v>0</v>
      </c>
      <c r="BB106" s="139">
        <f>'SO 02.5 - Přípojka NN'!F39</f>
        <v>0</v>
      </c>
      <c r="BC106" s="139">
        <f>'SO 02.5 - Přípojka NN'!F40</f>
        <v>0</v>
      </c>
      <c r="BD106" s="141">
        <f>'SO 02.5 - Přípojka NN'!F41</f>
        <v>0</v>
      </c>
      <c r="BE106" s="4"/>
      <c r="BT106" s="142" t="s">
        <v>96</v>
      </c>
      <c r="BV106" s="142" t="s">
        <v>82</v>
      </c>
      <c r="BW106" s="142" t="s">
        <v>124</v>
      </c>
      <c r="BX106" s="142" t="s">
        <v>109</v>
      </c>
      <c r="CL106" s="142" t="s">
        <v>1</v>
      </c>
    </row>
    <row r="107" s="4" customFormat="1" ht="16.5" customHeight="1">
      <c r="A107" s="4"/>
      <c r="B107" s="71"/>
      <c r="C107" s="133"/>
      <c r="D107" s="133"/>
      <c r="E107" s="134" t="s">
        <v>125</v>
      </c>
      <c r="F107" s="134"/>
      <c r="G107" s="134"/>
      <c r="H107" s="134"/>
      <c r="I107" s="134"/>
      <c r="J107" s="133"/>
      <c r="K107" s="134" t="s">
        <v>126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ROUND(SUM(AG108:AG109),2)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91</v>
      </c>
      <c r="AR107" s="73"/>
      <c r="AS107" s="138">
        <f>ROUND(SUM(AS108:AS109),2)</f>
        <v>0</v>
      </c>
      <c r="AT107" s="139">
        <f>ROUND(SUM(AV107:AW107),2)</f>
        <v>0</v>
      </c>
      <c r="AU107" s="140">
        <f>ROUND(SUM(AU108:AU109),5)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ROUND(SUM(AZ108:AZ109),2)</f>
        <v>0</v>
      </c>
      <c r="BA107" s="139">
        <f>ROUND(SUM(BA108:BA109),2)</f>
        <v>0</v>
      </c>
      <c r="BB107" s="139">
        <f>ROUND(SUM(BB108:BB109),2)</f>
        <v>0</v>
      </c>
      <c r="BC107" s="139">
        <f>ROUND(SUM(BC108:BC109),2)</f>
        <v>0</v>
      </c>
      <c r="BD107" s="141">
        <f>ROUND(SUM(BD108:BD109),2)</f>
        <v>0</v>
      </c>
      <c r="BE107" s="4"/>
      <c r="BS107" s="142" t="s">
        <v>79</v>
      </c>
      <c r="BT107" s="142" t="s">
        <v>88</v>
      </c>
      <c r="BU107" s="142" t="s">
        <v>81</v>
      </c>
      <c r="BV107" s="142" t="s">
        <v>82</v>
      </c>
      <c r="BW107" s="142" t="s">
        <v>127</v>
      </c>
      <c r="BX107" s="142" t="s">
        <v>87</v>
      </c>
      <c r="CL107" s="142" t="s">
        <v>1</v>
      </c>
    </row>
    <row r="108" s="4" customFormat="1" ht="16.5" customHeight="1">
      <c r="A108" s="143" t="s">
        <v>93</v>
      </c>
      <c r="B108" s="71"/>
      <c r="C108" s="133"/>
      <c r="D108" s="133"/>
      <c r="E108" s="133"/>
      <c r="F108" s="134" t="s">
        <v>128</v>
      </c>
      <c r="G108" s="134"/>
      <c r="H108" s="134"/>
      <c r="I108" s="134"/>
      <c r="J108" s="134"/>
      <c r="K108" s="133"/>
      <c r="L108" s="134" t="s">
        <v>129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'SO 03.1 - Kanalizační stoky'!J34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91</v>
      </c>
      <c r="AR108" s="73"/>
      <c r="AS108" s="138">
        <v>0</v>
      </c>
      <c r="AT108" s="139">
        <f>ROUND(SUM(AV108:AW108),2)</f>
        <v>0</v>
      </c>
      <c r="AU108" s="140">
        <f>'SO 03.1 - Kanalizační stoky'!P135</f>
        <v>0</v>
      </c>
      <c r="AV108" s="139">
        <f>'SO 03.1 - Kanalizační stoky'!J37</f>
        <v>0</v>
      </c>
      <c r="AW108" s="139">
        <f>'SO 03.1 - Kanalizační stoky'!J38</f>
        <v>0</v>
      </c>
      <c r="AX108" s="139">
        <f>'SO 03.1 - Kanalizační stoky'!J39</f>
        <v>0</v>
      </c>
      <c r="AY108" s="139">
        <f>'SO 03.1 - Kanalizační stoky'!J40</f>
        <v>0</v>
      </c>
      <c r="AZ108" s="139">
        <f>'SO 03.1 - Kanalizační stoky'!F37</f>
        <v>0</v>
      </c>
      <c r="BA108" s="139">
        <f>'SO 03.1 - Kanalizační stoky'!F38</f>
        <v>0</v>
      </c>
      <c r="BB108" s="139">
        <f>'SO 03.1 - Kanalizační stoky'!F39</f>
        <v>0</v>
      </c>
      <c r="BC108" s="139">
        <f>'SO 03.1 - Kanalizační stoky'!F40</f>
        <v>0</v>
      </c>
      <c r="BD108" s="141">
        <f>'SO 03.1 - Kanalizační stoky'!F41</f>
        <v>0</v>
      </c>
      <c r="BE108" s="4"/>
      <c r="BT108" s="142" t="s">
        <v>96</v>
      </c>
      <c r="BV108" s="142" t="s">
        <v>82</v>
      </c>
      <c r="BW108" s="142" t="s">
        <v>130</v>
      </c>
      <c r="BX108" s="142" t="s">
        <v>127</v>
      </c>
      <c r="CL108" s="142" t="s">
        <v>1</v>
      </c>
    </row>
    <row r="109" s="4" customFormat="1" ht="16.5" customHeight="1">
      <c r="A109" s="143" t="s">
        <v>93</v>
      </c>
      <c r="B109" s="71"/>
      <c r="C109" s="133"/>
      <c r="D109" s="133"/>
      <c r="E109" s="133"/>
      <c r="F109" s="134" t="s">
        <v>131</v>
      </c>
      <c r="G109" s="134"/>
      <c r="H109" s="134"/>
      <c r="I109" s="134"/>
      <c r="J109" s="134"/>
      <c r="K109" s="133"/>
      <c r="L109" s="134" t="s">
        <v>132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'SO 03.2 - Kanalizační pří...'!J34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91</v>
      </c>
      <c r="AR109" s="73"/>
      <c r="AS109" s="138">
        <v>0</v>
      </c>
      <c r="AT109" s="139">
        <f>ROUND(SUM(AV109:AW109),2)</f>
        <v>0</v>
      </c>
      <c r="AU109" s="140">
        <f>'SO 03.2 - Kanalizační pří...'!P133</f>
        <v>0</v>
      </c>
      <c r="AV109" s="139">
        <f>'SO 03.2 - Kanalizační pří...'!J37</f>
        <v>0</v>
      </c>
      <c r="AW109" s="139">
        <f>'SO 03.2 - Kanalizační pří...'!J38</f>
        <v>0</v>
      </c>
      <c r="AX109" s="139">
        <f>'SO 03.2 - Kanalizační pří...'!J39</f>
        <v>0</v>
      </c>
      <c r="AY109" s="139">
        <f>'SO 03.2 - Kanalizační pří...'!J40</f>
        <v>0</v>
      </c>
      <c r="AZ109" s="139">
        <f>'SO 03.2 - Kanalizační pří...'!F37</f>
        <v>0</v>
      </c>
      <c r="BA109" s="139">
        <f>'SO 03.2 - Kanalizační pří...'!F38</f>
        <v>0</v>
      </c>
      <c r="BB109" s="139">
        <f>'SO 03.2 - Kanalizační pří...'!F39</f>
        <v>0</v>
      </c>
      <c r="BC109" s="139">
        <f>'SO 03.2 - Kanalizační pří...'!F40</f>
        <v>0</v>
      </c>
      <c r="BD109" s="141">
        <f>'SO 03.2 - Kanalizační pří...'!F41</f>
        <v>0</v>
      </c>
      <c r="BE109" s="4"/>
      <c r="BT109" s="142" t="s">
        <v>96</v>
      </c>
      <c r="BV109" s="142" t="s">
        <v>82</v>
      </c>
      <c r="BW109" s="142" t="s">
        <v>133</v>
      </c>
      <c r="BX109" s="142" t="s">
        <v>127</v>
      </c>
      <c r="CL109" s="142" t="s">
        <v>1</v>
      </c>
    </row>
    <row r="110" s="4" customFormat="1" ht="16.5" customHeight="1">
      <c r="A110" s="4"/>
      <c r="B110" s="71"/>
      <c r="C110" s="133"/>
      <c r="D110" s="133"/>
      <c r="E110" s="134" t="s">
        <v>134</v>
      </c>
      <c r="F110" s="134"/>
      <c r="G110" s="134"/>
      <c r="H110" s="134"/>
      <c r="I110" s="134"/>
      <c r="J110" s="133"/>
      <c r="K110" s="134" t="s">
        <v>135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ROUND(SUM(AG111:AG117),2)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91</v>
      </c>
      <c r="AR110" s="73"/>
      <c r="AS110" s="138">
        <f>ROUND(SUM(AS111:AS117),2)</f>
        <v>0</v>
      </c>
      <c r="AT110" s="139">
        <f>ROUND(SUM(AV110:AW110),2)</f>
        <v>0</v>
      </c>
      <c r="AU110" s="140">
        <f>ROUND(SUM(AU111:AU117),5)</f>
        <v>0</v>
      </c>
      <c r="AV110" s="139">
        <f>ROUND(AZ110*L29,2)</f>
        <v>0</v>
      </c>
      <c r="AW110" s="139">
        <f>ROUND(BA110*L30,2)</f>
        <v>0</v>
      </c>
      <c r="AX110" s="139">
        <f>ROUND(BB110*L29,2)</f>
        <v>0</v>
      </c>
      <c r="AY110" s="139">
        <f>ROUND(BC110*L30,2)</f>
        <v>0</v>
      </c>
      <c r="AZ110" s="139">
        <f>ROUND(SUM(AZ111:AZ117),2)</f>
        <v>0</v>
      </c>
      <c r="BA110" s="139">
        <f>ROUND(SUM(BA111:BA117),2)</f>
        <v>0</v>
      </c>
      <c r="BB110" s="139">
        <f>ROUND(SUM(BB111:BB117),2)</f>
        <v>0</v>
      </c>
      <c r="BC110" s="139">
        <f>ROUND(SUM(BC111:BC117),2)</f>
        <v>0</v>
      </c>
      <c r="BD110" s="141">
        <f>ROUND(SUM(BD111:BD117),2)</f>
        <v>0</v>
      </c>
      <c r="BE110" s="4"/>
      <c r="BS110" s="142" t="s">
        <v>79</v>
      </c>
      <c r="BT110" s="142" t="s">
        <v>88</v>
      </c>
      <c r="BU110" s="142" t="s">
        <v>81</v>
      </c>
      <c r="BV110" s="142" t="s">
        <v>82</v>
      </c>
      <c r="BW110" s="142" t="s">
        <v>136</v>
      </c>
      <c r="BX110" s="142" t="s">
        <v>87</v>
      </c>
      <c r="CL110" s="142" t="s">
        <v>1</v>
      </c>
    </row>
    <row r="111" s="4" customFormat="1" ht="16.5" customHeight="1">
      <c r="A111" s="143" t="s">
        <v>93</v>
      </c>
      <c r="B111" s="71"/>
      <c r="C111" s="133"/>
      <c r="D111" s="133"/>
      <c r="E111" s="133"/>
      <c r="F111" s="134" t="s">
        <v>137</v>
      </c>
      <c r="G111" s="134"/>
      <c r="H111" s="134"/>
      <c r="I111" s="134"/>
      <c r="J111" s="134"/>
      <c r="K111" s="133"/>
      <c r="L111" s="134" t="s">
        <v>138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 04.1 - Příprava území'!J34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91</v>
      </c>
      <c r="AR111" s="73"/>
      <c r="AS111" s="138">
        <v>0</v>
      </c>
      <c r="AT111" s="139">
        <f>ROUND(SUM(AV111:AW111),2)</f>
        <v>0</v>
      </c>
      <c r="AU111" s="140">
        <f>'SO 04.1 - Příprava území'!P129</f>
        <v>0</v>
      </c>
      <c r="AV111" s="139">
        <f>'SO 04.1 - Příprava území'!J37</f>
        <v>0</v>
      </c>
      <c r="AW111" s="139">
        <f>'SO 04.1 - Příprava území'!J38</f>
        <v>0</v>
      </c>
      <c r="AX111" s="139">
        <f>'SO 04.1 - Příprava území'!J39</f>
        <v>0</v>
      </c>
      <c r="AY111" s="139">
        <f>'SO 04.1 - Příprava území'!J40</f>
        <v>0</v>
      </c>
      <c r="AZ111" s="139">
        <f>'SO 04.1 - Příprava území'!F37</f>
        <v>0</v>
      </c>
      <c r="BA111" s="139">
        <f>'SO 04.1 - Příprava území'!F38</f>
        <v>0</v>
      </c>
      <c r="BB111" s="139">
        <f>'SO 04.1 - Příprava území'!F39</f>
        <v>0</v>
      </c>
      <c r="BC111" s="139">
        <f>'SO 04.1 - Příprava území'!F40</f>
        <v>0</v>
      </c>
      <c r="BD111" s="141">
        <f>'SO 04.1 - Příprava území'!F41</f>
        <v>0</v>
      </c>
      <c r="BE111" s="4"/>
      <c r="BT111" s="142" t="s">
        <v>96</v>
      </c>
      <c r="BV111" s="142" t="s">
        <v>82</v>
      </c>
      <c r="BW111" s="142" t="s">
        <v>139</v>
      </c>
      <c r="BX111" s="142" t="s">
        <v>136</v>
      </c>
      <c r="CL111" s="142" t="s">
        <v>1</v>
      </c>
    </row>
    <row r="112" s="4" customFormat="1" ht="16.5" customHeight="1">
      <c r="A112" s="143" t="s">
        <v>93</v>
      </c>
      <c r="B112" s="71"/>
      <c r="C112" s="133"/>
      <c r="D112" s="133"/>
      <c r="E112" s="133"/>
      <c r="F112" s="134" t="s">
        <v>140</v>
      </c>
      <c r="G112" s="134"/>
      <c r="H112" s="134"/>
      <c r="I112" s="134"/>
      <c r="J112" s="134"/>
      <c r="K112" s="133"/>
      <c r="L112" s="134" t="s">
        <v>141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 04.2 - Sdružené nádrže...'!J34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91</v>
      </c>
      <c r="AR112" s="73"/>
      <c r="AS112" s="138">
        <v>0</v>
      </c>
      <c r="AT112" s="139">
        <f>ROUND(SUM(AV112:AW112),2)</f>
        <v>0</v>
      </c>
      <c r="AU112" s="140">
        <f>'SO 04.2 - Sdružené nádrže...'!P146</f>
        <v>0</v>
      </c>
      <c r="AV112" s="139">
        <f>'SO 04.2 - Sdružené nádrže...'!J37</f>
        <v>0</v>
      </c>
      <c r="AW112" s="139">
        <f>'SO 04.2 - Sdružené nádrže...'!J38</f>
        <v>0</v>
      </c>
      <c r="AX112" s="139">
        <f>'SO 04.2 - Sdružené nádrže...'!J39</f>
        <v>0</v>
      </c>
      <c r="AY112" s="139">
        <f>'SO 04.2 - Sdružené nádrže...'!J40</f>
        <v>0</v>
      </c>
      <c r="AZ112" s="139">
        <f>'SO 04.2 - Sdružené nádrže...'!F37</f>
        <v>0</v>
      </c>
      <c r="BA112" s="139">
        <f>'SO 04.2 - Sdružené nádrže...'!F38</f>
        <v>0</v>
      </c>
      <c r="BB112" s="139">
        <f>'SO 04.2 - Sdružené nádrže...'!F39</f>
        <v>0</v>
      </c>
      <c r="BC112" s="139">
        <f>'SO 04.2 - Sdružené nádrže...'!F40</f>
        <v>0</v>
      </c>
      <c r="BD112" s="141">
        <f>'SO 04.2 - Sdružené nádrže...'!F41</f>
        <v>0</v>
      </c>
      <c r="BE112" s="4"/>
      <c r="BT112" s="142" t="s">
        <v>96</v>
      </c>
      <c r="BV112" s="142" t="s">
        <v>82</v>
      </c>
      <c r="BW112" s="142" t="s">
        <v>142</v>
      </c>
      <c r="BX112" s="142" t="s">
        <v>136</v>
      </c>
      <c r="CL112" s="142" t="s">
        <v>1</v>
      </c>
    </row>
    <row r="113" s="4" customFormat="1" ht="16.5" customHeight="1">
      <c r="A113" s="143" t="s">
        <v>93</v>
      </c>
      <c r="B113" s="71"/>
      <c r="C113" s="133"/>
      <c r="D113" s="133"/>
      <c r="E113" s="133"/>
      <c r="F113" s="134" t="s">
        <v>143</v>
      </c>
      <c r="G113" s="134"/>
      <c r="H113" s="134"/>
      <c r="I113" s="134"/>
      <c r="J113" s="134"/>
      <c r="K113" s="133"/>
      <c r="L113" s="134" t="s">
        <v>144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 04.3 - Propojovací pot...'!J34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91</v>
      </c>
      <c r="AR113" s="73"/>
      <c r="AS113" s="138">
        <v>0</v>
      </c>
      <c r="AT113" s="139">
        <f>ROUND(SUM(AV113:AW113),2)</f>
        <v>0</v>
      </c>
      <c r="AU113" s="140">
        <f>'SO 04.3 - Propojovací pot...'!P133</f>
        <v>0</v>
      </c>
      <c r="AV113" s="139">
        <f>'SO 04.3 - Propojovací pot...'!J37</f>
        <v>0</v>
      </c>
      <c r="AW113" s="139">
        <f>'SO 04.3 - Propojovací pot...'!J38</f>
        <v>0</v>
      </c>
      <c r="AX113" s="139">
        <f>'SO 04.3 - Propojovací pot...'!J39</f>
        <v>0</v>
      </c>
      <c r="AY113" s="139">
        <f>'SO 04.3 - Propojovací pot...'!J40</f>
        <v>0</v>
      </c>
      <c r="AZ113" s="139">
        <f>'SO 04.3 - Propojovací pot...'!F37</f>
        <v>0</v>
      </c>
      <c r="BA113" s="139">
        <f>'SO 04.3 - Propojovací pot...'!F38</f>
        <v>0</v>
      </c>
      <c r="BB113" s="139">
        <f>'SO 04.3 - Propojovací pot...'!F39</f>
        <v>0</v>
      </c>
      <c r="BC113" s="139">
        <f>'SO 04.3 - Propojovací pot...'!F40</f>
        <v>0</v>
      </c>
      <c r="BD113" s="141">
        <f>'SO 04.3 - Propojovací pot...'!F41</f>
        <v>0</v>
      </c>
      <c r="BE113" s="4"/>
      <c r="BT113" s="142" t="s">
        <v>96</v>
      </c>
      <c r="BV113" s="142" t="s">
        <v>82</v>
      </c>
      <c r="BW113" s="142" t="s">
        <v>145</v>
      </c>
      <c r="BX113" s="142" t="s">
        <v>136</v>
      </c>
      <c r="CL113" s="142" t="s">
        <v>1</v>
      </c>
    </row>
    <row r="114" s="4" customFormat="1" ht="16.5" customHeight="1">
      <c r="A114" s="143" t="s">
        <v>93</v>
      </c>
      <c r="B114" s="71"/>
      <c r="C114" s="133"/>
      <c r="D114" s="133"/>
      <c r="E114" s="133"/>
      <c r="F114" s="134" t="s">
        <v>146</v>
      </c>
      <c r="G114" s="134"/>
      <c r="H114" s="134"/>
      <c r="I114" s="134"/>
      <c r="J114" s="134"/>
      <c r="K114" s="133"/>
      <c r="L114" s="134" t="s">
        <v>120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'SO 04.4 - Oplocení'!J34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91</v>
      </c>
      <c r="AR114" s="73"/>
      <c r="AS114" s="138">
        <v>0</v>
      </c>
      <c r="AT114" s="139">
        <f>ROUND(SUM(AV114:AW114),2)</f>
        <v>0</v>
      </c>
      <c r="AU114" s="140">
        <f>'SO 04.4 - Oplocení'!P128</f>
        <v>0</v>
      </c>
      <c r="AV114" s="139">
        <f>'SO 04.4 - Oplocení'!J37</f>
        <v>0</v>
      </c>
      <c r="AW114" s="139">
        <f>'SO 04.4 - Oplocení'!J38</f>
        <v>0</v>
      </c>
      <c r="AX114" s="139">
        <f>'SO 04.4 - Oplocení'!J39</f>
        <v>0</v>
      </c>
      <c r="AY114" s="139">
        <f>'SO 04.4 - Oplocení'!J40</f>
        <v>0</v>
      </c>
      <c r="AZ114" s="139">
        <f>'SO 04.4 - Oplocení'!F37</f>
        <v>0</v>
      </c>
      <c r="BA114" s="139">
        <f>'SO 04.4 - Oplocení'!F38</f>
        <v>0</v>
      </c>
      <c r="BB114" s="139">
        <f>'SO 04.4 - Oplocení'!F39</f>
        <v>0</v>
      </c>
      <c r="BC114" s="139">
        <f>'SO 04.4 - Oplocení'!F40</f>
        <v>0</v>
      </c>
      <c r="BD114" s="141">
        <f>'SO 04.4 - Oplocení'!F41</f>
        <v>0</v>
      </c>
      <c r="BE114" s="4"/>
      <c r="BT114" s="142" t="s">
        <v>96</v>
      </c>
      <c r="BV114" s="142" t="s">
        <v>82</v>
      </c>
      <c r="BW114" s="142" t="s">
        <v>147</v>
      </c>
      <c r="BX114" s="142" t="s">
        <v>136</v>
      </c>
      <c r="CL114" s="142" t="s">
        <v>1</v>
      </c>
    </row>
    <row r="115" s="4" customFormat="1" ht="16.5" customHeight="1">
      <c r="A115" s="143" t="s">
        <v>93</v>
      </c>
      <c r="B115" s="71"/>
      <c r="C115" s="133"/>
      <c r="D115" s="133"/>
      <c r="E115" s="133"/>
      <c r="F115" s="134" t="s">
        <v>148</v>
      </c>
      <c r="G115" s="134"/>
      <c r="H115" s="134"/>
      <c r="I115" s="134"/>
      <c r="J115" s="134"/>
      <c r="K115" s="133"/>
      <c r="L115" s="134" t="s">
        <v>149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 04.5 - Terénní a sadov...'!J34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91</v>
      </c>
      <c r="AR115" s="73"/>
      <c r="AS115" s="138">
        <v>0</v>
      </c>
      <c r="AT115" s="139">
        <f>ROUND(SUM(AV115:AW115),2)</f>
        <v>0</v>
      </c>
      <c r="AU115" s="140">
        <f>'SO 04.5 - Terénní a sadov...'!P127</f>
        <v>0</v>
      </c>
      <c r="AV115" s="139">
        <f>'SO 04.5 - Terénní a sadov...'!J37</f>
        <v>0</v>
      </c>
      <c r="AW115" s="139">
        <f>'SO 04.5 - Terénní a sadov...'!J38</f>
        <v>0</v>
      </c>
      <c r="AX115" s="139">
        <f>'SO 04.5 - Terénní a sadov...'!J39</f>
        <v>0</v>
      </c>
      <c r="AY115" s="139">
        <f>'SO 04.5 - Terénní a sadov...'!J40</f>
        <v>0</v>
      </c>
      <c r="AZ115" s="139">
        <f>'SO 04.5 - Terénní a sadov...'!F37</f>
        <v>0</v>
      </c>
      <c r="BA115" s="139">
        <f>'SO 04.5 - Terénní a sadov...'!F38</f>
        <v>0</v>
      </c>
      <c r="BB115" s="139">
        <f>'SO 04.5 - Terénní a sadov...'!F39</f>
        <v>0</v>
      </c>
      <c r="BC115" s="139">
        <f>'SO 04.5 - Terénní a sadov...'!F40</f>
        <v>0</v>
      </c>
      <c r="BD115" s="141">
        <f>'SO 04.5 - Terénní a sadov...'!F41</f>
        <v>0</v>
      </c>
      <c r="BE115" s="4"/>
      <c r="BT115" s="142" t="s">
        <v>96</v>
      </c>
      <c r="BV115" s="142" t="s">
        <v>82</v>
      </c>
      <c r="BW115" s="142" t="s">
        <v>150</v>
      </c>
      <c r="BX115" s="142" t="s">
        <v>136</v>
      </c>
      <c r="CL115" s="142" t="s">
        <v>1</v>
      </c>
    </row>
    <row r="116" s="4" customFormat="1" ht="16.5" customHeight="1">
      <c r="A116" s="143" t="s">
        <v>93</v>
      </c>
      <c r="B116" s="71"/>
      <c r="C116" s="133"/>
      <c r="D116" s="133"/>
      <c r="E116" s="133"/>
      <c r="F116" s="134" t="s">
        <v>151</v>
      </c>
      <c r="G116" s="134"/>
      <c r="H116" s="134"/>
      <c r="I116" s="134"/>
      <c r="J116" s="134"/>
      <c r="K116" s="133"/>
      <c r="L116" s="134" t="s">
        <v>117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 04.6 - Zpevněné plochy'!J34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91</v>
      </c>
      <c r="AR116" s="73"/>
      <c r="AS116" s="138">
        <v>0</v>
      </c>
      <c r="AT116" s="139">
        <f>ROUND(SUM(AV116:AW116),2)</f>
        <v>0</v>
      </c>
      <c r="AU116" s="140">
        <f>'SO 04.6 - Zpevněné plochy'!P129</f>
        <v>0</v>
      </c>
      <c r="AV116" s="139">
        <f>'SO 04.6 - Zpevněné plochy'!J37</f>
        <v>0</v>
      </c>
      <c r="AW116" s="139">
        <f>'SO 04.6 - Zpevněné plochy'!J38</f>
        <v>0</v>
      </c>
      <c r="AX116" s="139">
        <f>'SO 04.6 - Zpevněné plochy'!J39</f>
        <v>0</v>
      </c>
      <c r="AY116" s="139">
        <f>'SO 04.6 - Zpevněné plochy'!J40</f>
        <v>0</v>
      </c>
      <c r="AZ116" s="139">
        <f>'SO 04.6 - Zpevněné plochy'!F37</f>
        <v>0</v>
      </c>
      <c r="BA116" s="139">
        <f>'SO 04.6 - Zpevněné plochy'!F38</f>
        <v>0</v>
      </c>
      <c r="BB116" s="139">
        <f>'SO 04.6 - Zpevněné plochy'!F39</f>
        <v>0</v>
      </c>
      <c r="BC116" s="139">
        <f>'SO 04.6 - Zpevněné plochy'!F40</f>
        <v>0</v>
      </c>
      <c r="BD116" s="141">
        <f>'SO 04.6 - Zpevněné plochy'!F41</f>
        <v>0</v>
      </c>
      <c r="BE116" s="4"/>
      <c r="BT116" s="142" t="s">
        <v>96</v>
      </c>
      <c r="BV116" s="142" t="s">
        <v>82</v>
      </c>
      <c r="BW116" s="142" t="s">
        <v>152</v>
      </c>
      <c r="BX116" s="142" t="s">
        <v>136</v>
      </c>
      <c r="CL116" s="142" t="s">
        <v>1</v>
      </c>
    </row>
    <row r="117" s="4" customFormat="1" ht="16.5" customHeight="1">
      <c r="A117" s="143" t="s">
        <v>93</v>
      </c>
      <c r="B117" s="71"/>
      <c r="C117" s="133"/>
      <c r="D117" s="133"/>
      <c r="E117" s="133"/>
      <c r="F117" s="134" t="s">
        <v>153</v>
      </c>
      <c r="G117" s="134"/>
      <c r="H117" s="134"/>
      <c r="I117" s="134"/>
      <c r="J117" s="134"/>
      <c r="K117" s="133"/>
      <c r="L117" s="134" t="s">
        <v>123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 04.7 - Přípojka NN'!J34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91</v>
      </c>
      <c r="AR117" s="73"/>
      <c r="AS117" s="138">
        <v>0</v>
      </c>
      <c r="AT117" s="139">
        <f>ROUND(SUM(AV117:AW117),2)</f>
        <v>0</v>
      </c>
      <c r="AU117" s="140">
        <f>'SO 04.7 - Přípojka NN'!P128</f>
        <v>0</v>
      </c>
      <c r="AV117" s="139">
        <f>'SO 04.7 - Přípojka NN'!J37</f>
        <v>0</v>
      </c>
      <c r="AW117" s="139">
        <f>'SO 04.7 - Přípojka NN'!J38</f>
        <v>0</v>
      </c>
      <c r="AX117" s="139">
        <f>'SO 04.7 - Přípojka NN'!J39</f>
        <v>0</v>
      </c>
      <c r="AY117" s="139">
        <f>'SO 04.7 - Přípojka NN'!J40</f>
        <v>0</v>
      </c>
      <c r="AZ117" s="139">
        <f>'SO 04.7 - Přípojka NN'!F37</f>
        <v>0</v>
      </c>
      <c r="BA117" s="139">
        <f>'SO 04.7 - Přípojka NN'!F38</f>
        <v>0</v>
      </c>
      <c r="BB117" s="139">
        <f>'SO 04.7 - Přípojka NN'!F39</f>
        <v>0</v>
      </c>
      <c r="BC117" s="139">
        <f>'SO 04.7 - Přípojka NN'!F40</f>
        <v>0</v>
      </c>
      <c r="BD117" s="141">
        <f>'SO 04.7 - Přípojka NN'!F41</f>
        <v>0</v>
      </c>
      <c r="BE117" s="4"/>
      <c r="BT117" s="142" t="s">
        <v>96</v>
      </c>
      <c r="BV117" s="142" t="s">
        <v>82</v>
      </c>
      <c r="BW117" s="142" t="s">
        <v>154</v>
      </c>
      <c r="BX117" s="142" t="s">
        <v>136</v>
      </c>
      <c r="CL117" s="142" t="s">
        <v>1</v>
      </c>
    </row>
    <row r="118" s="7" customFormat="1" ht="16.5" customHeight="1">
      <c r="A118" s="7"/>
      <c r="B118" s="120"/>
      <c r="C118" s="121"/>
      <c r="D118" s="122" t="s">
        <v>155</v>
      </c>
      <c r="E118" s="122"/>
      <c r="F118" s="122"/>
      <c r="G118" s="122"/>
      <c r="H118" s="122"/>
      <c r="I118" s="123"/>
      <c r="J118" s="122" t="s">
        <v>156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4">
        <f>ROUND(AG119+AG122+AG128,2)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86</v>
      </c>
      <c r="AR118" s="127"/>
      <c r="AS118" s="128">
        <f>ROUND(AS119+AS122+AS128,2)</f>
        <v>0</v>
      </c>
      <c r="AT118" s="129">
        <f>ROUND(SUM(AV118:AW118),2)</f>
        <v>0</v>
      </c>
      <c r="AU118" s="130">
        <f>ROUND(AU119+AU122+AU128,5)</f>
        <v>0</v>
      </c>
      <c r="AV118" s="129">
        <f>ROUND(AZ118*L29,2)</f>
        <v>0</v>
      </c>
      <c r="AW118" s="129">
        <f>ROUND(BA118*L30,2)</f>
        <v>0</v>
      </c>
      <c r="AX118" s="129">
        <f>ROUND(BB118*L29,2)</f>
        <v>0</v>
      </c>
      <c r="AY118" s="129">
        <f>ROUND(BC118*L30,2)</f>
        <v>0</v>
      </c>
      <c r="AZ118" s="129">
        <f>ROUND(AZ119+AZ122+AZ128,2)</f>
        <v>0</v>
      </c>
      <c r="BA118" s="129">
        <f>ROUND(BA119+BA122+BA128,2)</f>
        <v>0</v>
      </c>
      <c r="BB118" s="129">
        <f>ROUND(BB119+BB122+BB128,2)</f>
        <v>0</v>
      </c>
      <c r="BC118" s="129">
        <f>ROUND(BC119+BC122+BC128,2)</f>
        <v>0</v>
      </c>
      <c r="BD118" s="131">
        <f>ROUND(BD119+BD122+BD128,2)</f>
        <v>0</v>
      </c>
      <c r="BE118" s="7"/>
      <c r="BS118" s="132" t="s">
        <v>79</v>
      </c>
      <c r="BT118" s="132" t="s">
        <v>14</v>
      </c>
      <c r="BU118" s="132" t="s">
        <v>81</v>
      </c>
      <c r="BV118" s="132" t="s">
        <v>82</v>
      </c>
      <c r="BW118" s="132" t="s">
        <v>157</v>
      </c>
      <c r="BX118" s="132" t="s">
        <v>5</v>
      </c>
      <c r="CL118" s="132" t="s">
        <v>1</v>
      </c>
      <c r="CM118" s="132" t="s">
        <v>88</v>
      </c>
    </row>
    <row r="119" s="4" customFormat="1" ht="23.25" customHeight="1">
      <c r="A119" s="4"/>
      <c r="B119" s="71"/>
      <c r="C119" s="133"/>
      <c r="D119" s="133"/>
      <c r="E119" s="134" t="s">
        <v>158</v>
      </c>
      <c r="F119" s="134"/>
      <c r="G119" s="134"/>
      <c r="H119" s="134"/>
      <c r="I119" s="134"/>
      <c r="J119" s="133"/>
      <c r="K119" s="134" t="s">
        <v>159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ROUND(SUM(AG120:AG121),2)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91</v>
      </c>
      <c r="AR119" s="73"/>
      <c r="AS119" s="138">
        <f>ROUND(SUM(AS120:AS121),2)</f>
        <v>0</v>
      </c>
      <c r="AT119" s="139">
        <f>ROUND(SUM(AV119:AW119),2)</f>
        <v>0</v>
      </c>
      <c r="AU119" s="140">
        <f>ROUND(SUM(AU120:AU121),5)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ROUND(SUM(AZ120:AZ121),2)</f>
        <v>0</v>
      </c>
      <c r="BA119" s="139">
        <f>ROUND(SUM(BA120:BA121),2)</f>
        <v>0</v>
      </c>
      <c r="BB119" s="139">
        <f>ROUND(SUM(BB120:BB121),2)</f>
        <v>0</v>
      </c>
      <c r="BC119" s="139">
        <f>ROUND(SUM(BC120:BC121),2)</f>
        <v>0</v>
      </c>
      <c r="BD119" s="141">
        <f>ROUND(SUM(BD120:BD121),2)</f>
        <v>0</v>
      </c>
      <c r="BE119" s="4"/>
      <c r="BS119" s="142" t="s">
        <v>79</v>
      </c>
      <c r="BT119" s="142" t="s">
        <v>88</v>
      </c>
      <c r="BU119" s="142" t="s">
        <v>81</v>
      </c>
      <c r="BV119" s="142" t="s">
        <v>82</v>
      </c>
      <c r="BW119" s="142" t="s">
        <v>160</v>
      </c>
      <c r="BX119" s="142" t="s">
        <v>157</v>
      </c>
      <c r="CL119" s="142" t="s">
        <v>1</v>
      </c>
    </row>
    <row r="120" s="4" customFormat="1" ht="16.5" customHeight="1">
      <c r="A120" s="143" t="s">
        <v>93</v>
      </c>
      <c r="B120" s="71"/>
      <c r="C120" s="133"/>
      <c r="D120" s="133"/>
      <c r="E120" s="133"/>
      <c r="F120" s="134" t="s">
        <v>161</v>
      </c>
      <c r="G120" s="134"/>
      <c r="H120" s="134"/>
      <c r="I120" s="134"/>
      <c r="J120" s="134"/>
      <c r="K120" s="133"/>
      <c r="L120" s="134" t="s">
        <v>162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'PS 01.1 - Strojně technol...'!J34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91</v>
      </c>
      <c r="AR120" s="73"/>
      <c r="AS120" s="138">
        <v>0</v>
      </c>
      <c r="AT120" s="139">
        <f>ROUND(SUM(AV120:AW120),2)</f>
        <v>0</v>
      </c>
      <c r="AU120" s="140">
        <f>'PS 01.1 - Strojně technol...'!P126</f>
        <v>0</v>
      </c>
      <c r="AV120" s="139">
        <f>'PS 01.1 - Strojně technol...'!J37</f>
        <v>0</v>
      </c>
      <c r="AW120" s="139">
        <f>'PS 01.1 - Strojně technol...'!J38</f>
        <v>0</v>
      </c>
      <c r="AX120" s="139">
        <f>'PS 01.1 - Strojně technol...'!J39</f>
        <v>0</v>
      </c>
      <c r="AY120" s="139">
        <f>'PS 01.1 - Strojně technol...'!J40</f>
        <v>0</v>
      </c>
      <c r="AZ120" s="139">
        <f>'PS 01.1 - Strojně technol...'!F37</f>
        <v>0</v>
      </c>
      <c r="BA120" s="139">
        <f>'PS 01.1 - Strojně technol...'!F38</f>
        <v>0</v>
      </c>
      <c r="BB120" s="139">
        <f>'PS 01.1 - Strojně technol...'!F39</f>
        <v>0</v>
      </c>
      <c r="BC120" s="139">
        <f>'PS 01.1 - Strojně technol...'!F40</f>
        <v>0</v>
      </c>
      <c r="BD120" s="141">
        <f>'PS 01.1 - Strojně technol...'!F41</f>
        <v>0</v>
      </c>
      <c r="BE120" s="4"/>
      <c r="BT120" s="142" t="s">
        <v>96</v>
      </c>
      <c r="BV120" s="142" t="s">
        <v>82</v>
      </c>
      <c r="BW120" s="142" t="s">
        <v>163</v>
      </c>
      <c r="BX120" s="142" t="s">
        <v>160</v>
      </c>
      <c r="CL120" s="142" t="s">
        <v>1</v>
      </c>
    </row>
    <row r="121" s="4" customFormat="1" ht="16.5" customHeight="1">
      <c r="A121" s="143" t="s">
        <v>93</v>
      </c>
      <c r="B121" s="71"/>
      <c r="C121" s="133"/>
      <c r="D121" s="133"/>
      <c r="E121" s="133"/>
      <c r="F121" s="134" t="s">
        <v>164</v>
      </c>
      <c r="G121" s="134"/>
      <c r="H121" s="134"/>
      <c r="I121" s="134"/>
      <c r="J121" s="134"/>
      <c r="K121" s="133"/>
      <c r="L121" s="134" t="s">
        <v>165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'PS 01.2 - Elektročást'!J34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91</v>
      </c>
      <c r="AR121" s="73"/>
      <c r="AS121" s="138">
        <v>0</v>
      </c>
      <c r="AT121" s="139">
        <f>ROUND(SUM(AV121:AW121),2)</f>
        <v>0</v>
      </c>
      <c r="AU121" s="140">
        <f>'PS 01.2 - Elektročást'!P128</f>
        <v>0</v>
      </c>
      <c r="AV121" s="139">
        <f>'PS 01.2 - Elektročást'!J37</f>
        <v>0</v>
      </c>
      <c r="AW121" s="139">
        <f>'PS 01.2 - Elektročást'!J38</f>
        <v>0</v>
      </c>
      <c r="AX121" s="139">
        <f>'PS 01.2 - Elektročást'!J39</f>
        <v>0</v>
      </c>
      <c r="AY121" s="139">
        <f>'PS 01.2 - Elektročást'!J40</f>
        <v>0</v>
      </c>
      <c r="AZ121" s="139">
        <f>'PS 01.2 - Elektročást'!F37</f>
        <v>0</v>
      </c>
      <c r="BA121" s="139">
        <f>'PS 01.2 - Elektročást'!F38</f>
        <v>0</v>
      </c>
      <c r="BB121" s="139">
        <f>'PS 01.2 - Elektročást'!F39</f>
        <v>0</v>
      </c>
      <c r="BC121" s="139">
        <f>'PS 01.2 - Elektročást'!F40</f>
        <v>0</v>
      </c>
      <c r="BD121" s="141">
        <f>'PS 01.2 - Elektročást'!F41</f>
        <v>0</v>
      </c>
      <c r="BE121" s="4"/>
      <c r="BT121" s="142" t="s">
        <v>96</v>
      </c>
      <c r="BV121" s="142" t="s">
        <v>82</v>
      </c>
      <c r="BW121" s="142" t="s">
        <v>166</v>
      </c>
      <c r="BX121" s="142" t="s">
        <v>160</v>
      </c>
      <c r="CL121" s="142" t="s">
        <v>1</v>
      </c>
    </row>
    <row r="122" s="4" customFormat="1" ht="16.5" customHeight="1">
      <c r="A122" s="4"/>
      <c r="B122" s="71"/>
      <c r="C122" s="133"/>
      <c r="D122" s="133"/>
      <c r="E122" s="134" t="s">
        <v>167</v>
      </c>
      <c r="F122" s="134"/>
      <c r="G122" s="134"/>
      <c r="H122" s="134"/>
      <c r="I122" s="134"/>
      <c r="J122" s="133"/>
      <c r="K122" s="134" t="s">
        <v>168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ROUND(AG123+AG124,2)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91</v>
      </c>
      <c r="AR122" s="73"/>
      <c r="AS122" s="138">
        <f>ROUND(AS123+AS124,2)</f>
        <v>0</v>
      </c>
      <c r="AT122" s="139">
        <f>ROUND(SUM(AV122:AW122),2)</f>
        <v>0</v>
      </c>
      <c r="AU122" s="140">
        <f>ROUND(AU123+AU124,5)</f>
        <v>0</v>
      </c>
      <c r="AV122" s="139">
        <f>ROUND(AZ122*L29,2)</f>
        <v>0</v>
      </c>
      <c r="AW122" s="139">
        <f>ROUND(BA122*L30,2)</f>
        <v>0</v>
      </c>
      <c r="AX122" s="139">
        <f>ROUND(BB122*L29,2)</f>
        <v>0</v>
      </c>
      <c r="AY122" s="139">
        <f>ROUND(BC122*L30,2)</f>
        <v>0</v>
      </c>
      <c r="AZ122" s="139">
        <f>ROUND(AZ123+AZ124,2)</f>
        <v>0</v>
      </c>
      <c r="BA122" s="139">
        <f>ROUND(BA123+BA124,2)</f>
        <v>0</v>
      </c>
      <c r="BB122" s="139">
        <f>ROUND(BB123+BB124,2)</f>
        <v>0</v>
      </c>
      <c r="BC122" s="139">
        <f>ROUND(BC123+BC124,2)</f>
        <v>0</v>
      </c>
      <c r="BD122" s="141">
        <f>ROUND(BD123+BD124,2)</f>
        <v>0</v>
      </c>
      <c r="BE122" s="4"/>
      <c r="BS122" s="142" t="s">
        <v>79</v>
      </c>
      <c r="BT122" s="142" t="s">
        <v>88</v>
      </c>
      <c r="BU122" s="142" t="s">
        <v>81</v>
      </c>
      <c r="BV122" s="142" t="s">
        <v>82</v>
      </c>
      <c r="BW122" s="142" t="s">
        <v>169</v>
      </c>
      <c r="BX122" s="142" t="s">
        <v>157</v>
      </c>
      <c r="CL122" s="142" t="s">
        <v>1</v>
      </c>
    </row>
    <row r="123" s="4" customFormat="1" ht="16.5" customHeight="1">
      <c r="A123" s="143" t="s">
        <v>93</v>
      </c>
      <c r="B123" s="71"/>
      <c r="C123" s="133"/>
      <c r="D123" s="133"/>
      <c r="E123" s="133"/>
      <c r="F123" s="134" t="s">
        <v>170</v>
      </c>
      <c r="G123" s="134"/>
      <c r="H123" s="134"/>
      <c r="I123" s="134"/>
      <c r="J123" s="134"/>
      <c r="K123" s="133"/>
      <c r="L123" s="134" t="s">
        <v>162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6">
        <f>'PS 02.1 - Strojně technol...'!J34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91</v>
      </c>
      <c r="AR123" s="73"/>
      <c r="AS123" s="138">
        <v>0</v>
      </c>
      <c r="AT123" s="139">
        <f>ROUND(SUM(AV123:AW123),2)</f>
        <v>0</v>
      </c>
      <c r="AU123" s="140">
        <f>'PS 02.1 - Strojně technol...'!P126</f>
        <v>0</v>
      </c>
      <c r="AV123" s="139">
        <f>'PS 02.1 - Strojně technol...'!J37</f>
        <v>0</v>
      </c>
      <c r="AW123" s="139">
        <f>'PS 02.1 - Strojně technol...'!J38</f>
        <v>0</v>
      </c>
      <c r="AX123" s="139">
        <f>'PS 02.1 - Strojně technol...'!J39</f>
        <v>0</v>
      </c>
      <c r="AY123" s="139">
        <f>'PS 02.1 - Strojně technol...'!J40</f>
        <v>0</v>
      </c>
      <c r="AZ123" s="139">
        <f>'PS 02.1 - Strojně technol...'!F37</f>
        <v>0</v>
      </c>
      <c r="BA123" s="139">
        <f>'PS 02.1 - Strojně technol...'!F38</f>
        <v>0</v>
      </c>
      <c r="BB123" s="139">
        <f>'PS 02.1 - Strojně technol...'!F39</f>
        <v>0</v>
      </c>
      <c r="BC123" s="139">
        <f>'PS 02.1 - Strojně technol...'!F40</f>
        <v>0</v>
      </c>
      <c r="BD123" s="141">
        <f>'PS 02.1 - Strojně technol...'!F41</f>
        <v>0</v>
      </c>
      <c r="BE123" s="4"/>
      <c r="BT123" s="142" t="s">
        <v>96</v>
      </c>
      <c r="BV123" s="142" t="s">
        <v>82</v>
      </c>
      <c r="BW123" s="142" t="s">
        <v>171</v>
      </c>
      <c r="BX123" s="142" t="s">
        <v>169</v>
      </c>
      <c r="CL123" s="142" t="s">
        <v>1</v>
      </c>
    </row>
    <row r="124" s="4" customFormat="1" ht="16.5" customHeight="1">
      <c r="A124" s="4"/>
      <c r="B124" s="71"/>
      <c r="C124" s="133"/>
      <c r="D124" s="133"/>
      <c r="E124" s="133"/>
      <c r="F124" s="134" t="s">
        <v>172</v>
      </c>
      <c r="G124" s="134"/>
      <c r="H124" s="134"/>
      <c r="I124" s="134"/>
      <c r="J124" s="134"/>
      <c r="K124" s="133"/>
      <c r="L124" s="134" t="s">
        <v>165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ROUND(SUM(AG125:AG127),2)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91</v>
      </c>
      <c r="AR124" s="73"/>
      <c r="AS124" s="138">
        <f>ROUND(SUM(AS125:AS127),2)</f>
        <v>0</v>
      </c>
      <c r="AT124" s="139">
        <f>ROUND(SUM(AV124:AW124),2)</f>
        <v>0</v>
      </c>
      <c r="AU124" s="140">
        <f>ROUND(SUM(AU125:AU127),5)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ROUND(SUM(AZ125:AZ127),2)</f>
        <v>0</v>
      </c>
      <c r="BA124" s="139">
        <f>ROUND(SUM(BA125:BA127),2)</f>
        <v>0</v>
      </c>
      <c r="BB124" s="139">
        <f>ROUND(SUM(BB125:BB127),2)</f>
        <v>0</v>
      </c>
      <c r="BC124" s="139">
        <f>ROUND(SUM(BC125:BC127),2)</f>
        <v>0</v>
      </c>
      <c r="BD124" s="141">
        <f>ROUND(SUM(BD125:BD127),2)</f>
        <v>0</v>
      </c>
      <c r="BE124" s="4"/>
      <c r="BS124" s="142" t="s">
        <v>79</v>
      </c>
      <c r="BT124" s="142" t="s">
        <v>96</v>
      </c>
      <c r="BU124" s="142" t="s">
        <v>81</v>
      </c>
      <c r="BV124" s="142" t="s">
        <v>82</v>
      </c>
      <c r="BW124" s="142" t="s">
        <v>173</v>
      </c>
      <c r="BX124" s="142" t="s">
        <v>169</v>
      </c>
      <c r="CL124" s="142" t="s">
        <v>1</v>
      </c>
    </row>
    <row r="125" s="4" customFormat="1" ht="16.5" customHeight="1">
      <c r="A125" s="143" t="s">
        <v>93</v>
      </c>
      <c r="B125" s="71"/>
      <c r="C125" s="133"/>
      <c r="D125" s="133"/>
      <c r="E125" s="133"/>
      <c r="F125" s="133"/>
      <c r="G125" s="134" t="s">
        <v>174</v>
      </c>
      <c r="H125" s="134"/>
      <c r="I125" s="134"/>
      <c r="J125" s="134"/>
      <c r="K125" s="134"/>
      <c r="L125" s="133"/>
      <c r="M125" s="134" t="s">
        <v>165</v>
      </c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'PS.02.2.1 - Elektročást'!J34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91</v>
      </c>
      <c r="AR125" s="73"/>
      <c r="AS125" s="138">
        <v>0</v>
      </c>
      <c r="AT125" s="139">
        <f>ROUND(SUM(AV125:AW125),2)</f>
        <v>0</v>
      </c>
      <c r="AU125" s="140">
        <f>'PS.02.2.1 - Elektročást'!P127</f>
        <v>0</v>
      </c>
      <c r="AV125" s="139">
        <f>'PS.02.2.1 - Elektročást'!J37</f>
        <v>0</v>
      </c>
      <c r="AW125" s="139">
        <f>'PS.02.2.1 - Elektročást'!J38</f>
        <v>0</v>
      </c>
      <c r="AX125" s="139">
        <f>'PS.02.2.1 - Elektročást'!J39</f>
        <v>0</v>
      </c>
      <c r="AY125" s="139">
        <f>'PS.02.2.1 - Elektročást'!J40</f>
        <v>0</v>
      </c>
      <c r="AZ125" s="139">
        <f>'PS.02.2.1 - Elektročást'!F37</f>
        <v>0</v>
      </c>
      <c r="BA125" s="139">
        <f>'PS.02.2.1 - Elektročást'!F38</f>
        <v>0</v>
      </c>
      <c r="BB125" s="139">
        <f>'PS.02.2.1 - Elektročást'!F39</f>
        <v>0</v>
      </c>
      <c r="BC125" s="139">
        <f>'PS.02.2.1 - Elektročást'!F40</f>
        <v>0</v>
      </c>
      <c r="BD125" s="141">
        <f>'PS.02.2.1 - Elektročást'!F41</f>
        <v>0</v>
      </c>
      <c r="BE125" s="4"/>
      <c r="BT125" s="142" t="s">
        <v>175</v>
      </c>
      <c r="BV125" s="142" t="s">
        <v>82</v>
      </c>
      <c r="BW125" s="142" t="s">
        <v>176</v>
      </c>
      <c r="BX125" s="142" t="s">
        <v>173</v>
      </c>
      <c r="CL125" s="142" t="s">
        <v>1</v>
      </c>
    </row>
    <row r="126" s="4" customFormat="1" ht="16.5" customHeight="1">
      <c r="A126" s="143" t="s">
        <v>93</v>
      </c>
      <c r="B126" s="71"/>
      <c r="C126" s="133"/>
      <c r="D126" s="133"/>
      <c r="E126" s="133"/>
      <c r="F126" s="133"/>
      <c r="G126" s="134" t="s">
        <v>177</v>
      </c>
      <c r="H126" s="134"/>
      <c r="I126" s="134"/>
      <c r="J126" s="134"/>
      <c r="K126" s="134"/>
      <c r="L126" s="133"/>
      <c r="M126" s="134" t="s">
        <v>178</v>
      </c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'PS.02.2.2 - Měření a regu...'!J34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91</v>
      </c>
      <c r="AR126" s="73"/>
      <c r="AS126" s="138">
        <v>0</v>
      </c>
      <c r="AT126" s="139">
        <f>ROUND(SUM(AV126:AW126),2)</f>
        <v>0</v>
      </c>
      <c r="AU126" s="140">
        <f>'PS.02.2.2 - Měření a regu...'!P129</f>
        <v>0</v>
      </c>
      <c r="AV126" s="139">
        <f>'PS.02.2.2 - Měření a regu...'!J37</f>
        <v>0</v>
      </c>
      <c r="AW126" s="139">
        <f>'PS.02.2.2 - Měření a regu...'!J38</f>
        <v>0</v>
      </c>
      <c r="AX126" s="139">
        <f>'PS.02.2.2 - Měření a regu...'!J39</f>
        <v>0</v>
      </c>
      <c r="AY126" s="139">
        <f>'PS.02.2.2 - Měření a regu...'!J40</f>
        <v>0</v>
      </c>
      <c r="AZ126" s="139">
        <f>'PS.02.2.2 - Měření a regu...'!F37</f>
        <v>0</v>
      </c>
      <c r="BA126" s="139">
        <f>'PS.02.2.2 - Měření a regu...'!F38</f>
        <v>0</v>
      </c>
      <c r="BB126" s="139">
        <f>'PS.02.2.2 - Měření a regu...'!F39</f>
        <v>0</v>
      </c>
      <c r="BC126" s="139">
        <f>'PS.02.2.2 - Měření a regu...'!F40</f>
        <v>0</v>
      </c>
      <c r="BD126" s="141">
        <f>'PS.02.2.2 - Měření a regu...'!F41</f>
        <v>0</v>
      </c>
      <c r="BE126" s="4"/>
      <c r="BT126" s="142" t="s">
        <v>175</v>
      </c>
      <c r="BV126" s="142" t="s">
        <v>82</v>
      </c>
      <c r="BW126" s="142" t="s">
        <v>179</v>
      </c>
      <c r="BX126" s="142" t="s">
        <v>173</v>
      </c>
      <c r="CL126" s="142" t="s">
        <v>1</v>
      </c>
    </row>
    <row r="127" s="4" customFormat="1" ht="16.5" customHeight="1">
      <c r="A127" s="143" t="s">
        <v>93</v>
      </c>
      <c r="B127" s="71"/>
      <c r="C127" s="133"/>
      <c r="D127" s="133"/>
      <c r="E127" s="133"/>
      <c r="F127" s="133"/>
      <c r="G127" s="134" t="s">
        <v>180</v>
      </c>
      <c r="H127" s="134"/>
      <c r="I127" s="134"/>
      <c r="J127" s="134"/>
      <c r="K127" s="134"/>
      <c r="L127" s="133"/>
      <c r="M127" s="134" t="s">
        <v>181</v>
      </c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'PS.02.2.3 - Dispečink'!J34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91</v>
      </c>
      <c r="AR127" s="73"/>
      <c r="AS127" s="138">
        <v>0</v>
      </c>
      <c r="AT127" s="139">
        <f>ROUND(SUM(AV127:AW127),2)</f>
        <v>0</v>
      </c>
      <c r="AU127" s="140">
        <f>'PS.02.2.3 - Dispečink'!P125</f>
        <v>0</v>
      </c>
      <c r="AV127" s="139">
        <f>'PS.02.2.3 - Dispečink'!J37</f>
        <v>0</v>
      </c>
      <c r="AW127" s="139">
        <f>'PS.02.2.3 - Dispečink'!J38</f>
        <v>0</v>
      </c>
      <c r="AX127" s="139">
        <f>'PS.02.2.3 - Dispečink'!J39</f>
        <v>0</v>
      </c>
      <c r="AY127" s="139">
        <f>'PS.02.2.3 - Dispečink'!J40</f>
        <v>0</v>
      </c>
      <c r="AZ127" s="139">
        <f>'PS.02.2.3 - Dispečink'!F37</f>
        <v>0</v>
      </c>
      <c r="BA127" s="139">
        <f>'PS.02.2.3 - Dispečink'!F38</f>
        <v>0</v>
      </c>
      <c r="BB127" s="139">
        <f>'PS.02.2.3 - Dispečink'!F39</f>
        <v>0</v>
      </c>
      <c r="BC127" s="139">
        <f>'PS.02.2.3 - Dispečink'!F40</f>
        <v>0</v>
      </c>
      <c r="BD127" s="141">
        <f>'PS.02.2.3 - Dispečink'!F41</f>
        <v>0</v>
      </c>
      <c r="BE127" s="4"/>
      <c r="BT127" s="142" t="s">
        <v>175</v>
      </c>
      <c r="BV127" s="142" t="s">
        <v>82</v>
      </c>
      <c r="BW127" s="142" t="s">
        <v>182</v>
      </c>
      <c r="BX127" s="142" t="s">
        <v>173</v>
      </c>
      <c r="CL127" s="142" t="s">
        <v>1</v>
      </c>
    </row>
    <row r="128" s="4" customFormat="1" ht="16.5" customHeight="1">
      <c r="A128" s="4"/>
      <c r="B128" s="71"/>
      <c r="C128" s="133"/>
      <c r="D128" s="133"/>
      <c r="E128" s="134" t="s">
        <v>183</v>
      </c>
      <c r="F128" s="134"/>
      <c r="G128" s="134"/>
      <c r="H128" s="134"/>
      <c r="I128" s="134"/>
      <c r="J128" s="133"/>
      <c r="K128" s="134" t="s">
        <v>135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ROUND(AG129+SUM(AG130:AG132),2)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91</v>
      </c>
      <c r="AR128" s="73"/>
      <c r="AS128" s="138">
        <f>ROUND(AS129+SUM(AS130:AS132),2)</f>
        <v>0</v>
      </c>
      <c r="AT128" s="139">
        <f>ROUND(SUM(AV128:AW128),2)</f>
        <v>0</v>
      </c>
      <c r="AU128" s="140">
        <f>ROUND(AU129+SUM(AU130:AU132),5)</f>
        <v>0</v>
      </c>
      <c r="AV128" s="139">
        <f>ROUND(AZ128*L29,2)</f>
        <v>0</v>
      </c>
      <c r="AW128" s="139">
        <f>ROUND(BA128*L30,2)</f>
        <v>0</v>
      </c>
      <c r="AX128" s="139">
        <f>ROUND(BB128*L29,2)</f>
        <v>0</v>
      </c>
      <c r="AY128" s="139">
        <f>ROUND(BC128*L30,2)</f>
        <v>0</v>
      </c>
      <c r="AZ128" s="139">
        <f>ROUND(AZ129+SUM(AZ130:AZ132),2)</f>
        <v>0</v>
      </c>
      <c r="BA128" s="139">
        <f>ROUND(BA129+SUM(BA130:BA132),2)</f>
        <v>0</v>
      </c>
      <c r="BB128" s="139">
        <f>ROUND(BB129+SUM(BB130:BB132),2)</f>
        <v>0</v>
      </c>
      <c r="BC128" s="139">
        <f>ROUND(BC129+SUM(BC130:BC132),2)</f>
        <v>0</v>
      </c>
      <c r="BD128" s="141">
        <f>ROUND(BD129+SUM(BD130:BD132),2)</f>
        <v>0</v>
      </c>
      <c r="BE128" s="4"/>
      <c r="BS128" s="142" t="s">
        <v>79</v>
      </c>
      <c r="BT128" s="142" t="s">
        <v>88</v>
      </c>
      <c r="BU128" s="142" t="s">
        <v>81</v>
      </c>
      <c r="BV128" s="142" t="s">
        <v>82</v>
      </c>
      <c r="BW128" s="142" t="s">
        <v>184</v>
      </c>
      <c r="BX128" s="142" t="s">
        <v>157</v>
      </c>
      <c r="CL128" s="142" t="s">
        <v>1</v>
      </c>
    </row>
    <row r="129" s="4" customFormat="1" ht="16.5" customHeight="1">
      <c r="A129" s="143" t="s">
        <v>93</v>
      </c>
      <c r="B129" s="71"/>
      <c r="C129" s="133"/>
      <c r="D129" s="133"/>
      <c r="E129" s="133"/>
      <c r="F129" s="134" t="s">
        <v>185</v>
      </c>
      <c r="G129" s="134"/>
      <c r="H129" s="134"/>
      <c r="I129" s="134"/>
      <c r="J129" s="134"/>
      <c r="K129" s="133"/>
      <c r="L129" s="134" t="s">
        <v>186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'PS 04.1 - Mechanické před...'!J34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91</v>
      </c>
      <c r="AR129" s="73"/>
      <c r="AS129" s="138">
        <v>0</v>
      </c>
      <c r="AT129" s="139">
        <f>ROUND(SUM(AV129:AW129),2)</f>
        <v>0</v>
      </c>
      <c r="AU129" s="140">
        <f>'PS 04.1 - Mechanické před...'!P126</f>
        <v>0</v>
      </c>
      <c r="AV129" s="139">
        <f>'PS 04.1 - Mechanické před...'!J37</f>
        <v>0</v>
      </c>
      <c r="AW129" s="139">
        <f>'PS 04.1 - Mechanické před...'!J38</f>
        <v>0</v>
      </c>
      <c r="AX129" s="139">
        <f>'PS 04.1 - Mechanické před...'!J39</f>
        <v>0</v>
      </c>
      <c r="AY129" s="139">
        <f>'PS 04.1 - Mechanické před...'!J40</f>
        <v>0</v>
      </c>
      <c r="AZ129" s="139">
        <f>'PS 04.1 - Mechanické před...'!F37</f>
        <v>0</v>
      </c>
      <c r="BA129" s="139">
        <f>'PS 04.1 - Mechanické před...'!F38</f>
        <v>0</v>
      </c>
      <c r="BB129" s="139">
        <f>'PS 04.1 - Mechanické před...'!F39</f>
        <v>0</v>
      </c>
      <c r="BC129" s="139">
        <f>'PS 04.1 - Mechanické před...'!F40</f>
        <v>0</v>
      </c>
      <c r="BD129" s="141">
        <f>'PS 04.1 - Mechanické před...'!F41</f>
        <v>0</v>
      </c>
      <c r="BE129" s="4"/>
      <c r="BT129" s="142" t="s">
        <v>96</v>
      </c>
      <c r="BV129" s="142" t="s">
        <v>82</v>
      </c>
      <c r="BW129" s="142" t="s">
        <v>187</v>
      </c>
      <c r="BX129" s="142" t="s">
        <v>184</v>
      </c>
      <c r="CL129" s="142" t="s">
        <v>1</v>
      </c>
    </row>
    <row r="130" s="4" customFormat="1" ht="16.5" customHeight="1">
      <c r="A130" s="143" t="s">
        <v>93</v>
      </c>
      <c r="B130" s="71"/>
      <c r="C130" s="133"/>
      <c r="D130" s="133"/>
      <c r="E130" s="133"/>
      <c r="F130" s="134" t="s">
        <v>188</v>
      </c>
      <c r="G130" s="134"/>
      <c r="H130" s="134"/>
      <c r="I130" s="134"/>
      <c r="J130" s="134"/>
      <c r="K130" s="133"/>
      <c r="L130" s="134" t="s">
        <v>189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'PS 04.2 - Biologické čištění'!J34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91</v>
      </c>
      <c r="AR130" s="73"/>
      <c r="AS130" s="138">
        <v>0</v>
      </c>
      <c r="AT130" s="139">
        <f>ROUND(SUM(AV130:AW130),2)</f>
        <v>0</v>
      </c>
      <c r="AU130" s="140">
        <f>'PS 04.2 - Biologické čištění'!P126</f>
        <v>0</v>
      </c>
      <c r="AV130" s="139">
        <f>'PS 04.2 - Biologické čištění'!J37</f>
        <v>0</v>
      </c>
      <c r="AW130" s="139">
        <f>'PS 04.2 - Biologické čištění'!J38</f>
        <v>0</v>
      </c>
      <c r="AX130" s="139">
        <f>'PS 04.2 - Biologické čištění'!J39</f>
        <v>0</v>
      </c>
      <c r="AY130" s="139">
        <f>'PS 04.2 - Biologické čištění'!J40</f>
        <v>0</v>
      </c>
      <c r="AZ130" s="139">
        <f>'PS 04.2 - Biologické čištění'!F37</f>
        <v>0</v>
      </c>
      <c r="BA130" s="139">
        <f>'PS 04.2 - Biologické čištění'!F38</f>
        <v>0</v>
      </c>
      <c r="BB130" s="139">
        <f>'PS 04.2 - Biologické čištění'!F39</f>
        <v>0</v>
      </c>
      <c r="BC130" s="139">
        <f>'PS 04.2 - Biologické čištění'!F40</f>
        <v>0</v>
      </c>
      <c r="BD130" s="141">
        <f>'PS 04.2 - Biologické čištění'!F41</f>
        <v>0</v>
      </c>
      <c r="BE130" s="4"/>
      <c r="BT130" s="142" t="s">
        <v>96</v>
      </c>
      <c r="BV130" s="142" t="s">
        <v>82</v>
      </c>
      <c r="BW130" s="142" t="s">
        <v>190</v>
      </c>
      <c r="BX130" s="142" t="s">
        <v>184</v>
      </c>
      <c r="CL130" s="142" t="s">
        <v>1</v>
      </c>
    </row>
    <row r="131" s="4" customFormat="1" ht="16.5" customHeight="1">
      <c r="A131" s="143" t="s">
        <v>93</v>
      </c>
      <c r="B131" s="71"/>
      <c r="C131" s="133"/>
      <c r="D131" s="133"/>
      <c r="E131" s="133"/>
      <c r="F131" s="134" t="s">
        <v>191</v>
      </c>
      <c r="G131" s="134"/>
      <c r="H131" s="134"/>
      <c r="I131" s="134"/>
      <c r="J131" s="134"/>
      <c r="K131" s="133"/>
      <c r="L131" s="134" t="s">
        <v>192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6">
        <f>'PS 04.3 - Kalové hospodář...'!J34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91</v>
      </c>
      <c r="AR131" s="73"/>
      <c r="AS131" s="138">
        <v>0</v>
      </c>
      <c r="AT131" s="139">
        <f>ROUND(SUM(AV131:AW131),2)</f>
        <v>0</v>
      </c>
      <c r="AU131" s="140">
        <f>'PS 04.3 - Kalové hospodář...'!P126</f>
        <v>0</v>
      </c>
      <c r="AV131" s="139">
        <f>'PS 04.3 - Kalové hospodář...'!J37</f>
        <v>0</v>
      </c>
      <c r="AW131" s="139">
        <f>'PS 04.3 - Kalové hospodář...'!J38</f>
        <v>0</v>
      </c>
      <c r="AX131" s="139">
        <f>'PS 04.3 - Kalové hospodář...'!J39</f>
        <v>0</v>
      </c>
      <c r="AY131" s="139">
        <f>'PS 04.3 - Kalové hospodář...'!J40</f>
        <v>0</v>
      </c>
      <c r="AZ131" s="139">
        <f>'PS 04.3 - Kalové hospodář...'!F37</f>
        <v>0</v>
      </c>
      <c r="BA131" s="139">
        <f>'PS 04.3 - Kalové hospodář...'!F38</f>
        <v>0</v>
      </c>
      <c r="BB131" s="139">
        <f>'PS 04.3 - Kalové hospodář...'!F39</f>
        <v>0</v>
      </c>
      <c r="BC131" s="139">
        <f>'PS 04.3 - Kalové hospodář...'!F40</f>
        <v>0</v>
      </c>
      <c r="BD131" s="141">
        <f>'PS 04.3 - Kalové hospodář...'!F41</f>
        <v>0</v>
      </c>
      <c r="BE131" s="4"/>
      <c r="BT131" s="142" t="s">
        <v>96</v>
      </c>
      <c r="BV131" s="142" t="s">
        <v>82</v>
      </c>
      <c r="BW131" s="142" t="s">
        <v>193</v>
      </c>
      <c r="BX131" s="142" t="s">
        <v>184</v>
      </c>
      <c r="CL131" s="142" t="s">
        <v>1</v>
      </c>
    </row>
    <row r="132" s="4" customFormat="1" ht="16.5" customHeight="1">
      <c r="A132" s="4"/>
      <c r="B132" s="71"/>
      <c r="C132" s="133"/>
      <c r="D132" s="133"/>
      <c r="E132" s="133"/>
      <c r="F132" s="134" t="s">
        <v>194</v>
      </c>
      <c r="G132" s="134"/>
      <c r="H132" s="134"/>
      <c r="I132" s="134"/>
      <c r="J132" s="134"/>
      <c r="K132" s="133"/>
      <c r="L132" s="134" t="s">
        <v>195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5">
        <f>ROUND(SUM(AG133:AG135),2)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91</v>
      </c>
      <c r="AR132" s="73"/>
      <c r="AS132" s="138">
        <f>ROUND(SUM(AS133:AS135),2)</f>
        <v>0</v>
      </c>
      <c r="AT132" s="139">
        <f>ROUND(SUM(AV132:AW132),2)</f>
        <v>0</v>
      </c>
      <c r="AU132" s="140">
        <f>ROUND(SUM(AU133:AU135),5)</f>
        <v>0</v>
      </c>
      <c r="AV132" s="139">
        <f>ROUND(AZ132*L29,2)</f>
        <v>0</v>
      </c>
      <c r="AW132" s="139">
        <f>ROUND(BA132*L30,2)</f>
        <v>0</v>
      </c>
      <c r="AX132" s="139">
        <f>ROUND(BB132*L29,2)</f>
        <v>0</v>
      </c>
      <c r="AY132" s="139">
        <f>ROUND(BC132*L30,2)</f>
        <v>0</v>
      </c>
      <c r="AZ132" s="139">
        <f>ROUND(SUM(AZ133:AZ135),2)</f>
        <v>0</v>
      </c>
      <c r="BA132" s="139">
        <f>ROUND(SUM(BA133:BA135),2)</f>
        <v>0</v>
      </c>
      <c r="BB132" s="139">
        <f>ROUND(SUM(BB133:BB135),2)</f>
        <v>0</v>
      </c>
      <c r="BC132" s="139">
        <f>ROUND(SUM(BC133:BC135),2)</f>
        <v>0</v>
      </c>
      <c r="BD132" s="141">
        <f>ROUND(SUM(BD133:BD135),2)</f>
        <v>0</v>
      </c>
      <c r="BE132" s="4"/>
      <c r="BS132" s="142" t="s">
        <v>79</v>
      </c>
      <c r="BT132" s="142" t="s">
        <v>96</v>
      </c>
      <c r="BU132" s="142" t="s">
        <v>81</v>
      </c>
      <c r="BV132" s="142" t="s">
        <v>82</v>
      </c>
      <c r="BW132" s="142" t="s">
        <v>196</v>
      </c>
      <c r="BX132" s="142" t="s">
        <v>184</v>
      </c>
      <c r="CL132" s="142" t="s">
        <v>1</v>
      </c>
    </row>
    <row r="133" s="4" customFormat="1" ht="23.25" customHeight="1">
      <c r="A133" s="143" t="s">
        <v>93</v>
      </c>
      <c r="B133" s="71"/>
      <c r="C133" s="133"/>
      <c r="D133" s="133"/>
      <c r="E133" s="133"/>
      <c r="F133" s="133"/>
      <c r="G133" s="134" t="s">
        <v>197</v>
      </c>
      <c r="H133" s="134"/>
      <c r="I133" s="134"/>
      <c r="J133" s="134"/>
      <c r="K133" s="134"/>
      <c r="L133" s="133"/>
      <c r="M133" s="134" t="s">
        <v>198</v>
      </c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'PS 04.4.1 - Technologická...'!J34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91</v>
      </c>
      <c r="AR133" s="73"/>
      <c r="AS133" s="138">
        <v>0</v>
      </c>
      <c r="AT133" s="139">
        <f>ROUND(SUM(AV133:AW133),2)</f>
        <v>0</v>
      </c>
      <c r="AU133" s="140">
        <f>'PS 04.4.1 - Technologická...'!P130</f>
        <v>0</v>
      </c>
      <c r="AV133" s="139">
        <f>'PS 04.4.1 - Technologická...'!J37</f>
        <v>0</v>
      </c>
      <c r="AW133" s="139">
        <f>'PS 04.4.1 - Technologická...'!J38</f>
        <v>0</v>
      </c>
      <c r="AX133" s="139">
        <f>'PS 04.4.1 - Technologická...'!J39</f>
        <v>0</v>
      </c>
      <c r="AY133" s="139">
        <f>'PS 04.4.1 - Technologická...'!J40</f>
        <v>0</v>
      </c>
      <c r="AZ133" s="139">
        <f>'PS 04.4.1 - Technologická...'!F37</f>
        <v>0</v>
      </c>
      <c r="BA133" s="139">
        <f>'PS 04.4.1 - Technologická...'!F38</f>
        <v>0</v>
      </c>
      <c r="BB133" s="139">
        <f>'PS 04.4.1 - Technologická...'!F39</f>
        <v>0</v>
      </c>
      <c r="BC133" s="139">
        <f>'PS 04.4.1 - Technologická...'!F40</f>
        <v>0</v>
      </c>
      <c r="BD133" s="141">
        <f>'PS 04.4.1 - Technologická...'!F41</f>
        <v>0</v>
      </c>
      <c r="BE133" s="4"/>
      <c r="BT133" s="142" t="s">
        <v>175</v>
      </c>
      <c r="BV133" s="142" t="s">
        <v>82</v>
      </c>
      <c r="BW133" s="142" t="s">
        <v>199</v>
      </c>
      <c r="BX133" s="142" t="s">
        <v>196</v>
      </c>
      <c r="CL133" s="142" t="s">
        <v>1</v>
      </c>
    </row>
    <row r="134" s="4" customFormat="1" ht="23.25" customHeight="1">
      <c r="A134" s="143" t="s">
        <v>93</v>
      </c>
      <c r="B134" s="71"/>
      <c r="C134" s="133"/>
      <c r="D134" s="133"/>
      <c r="E134" s="133"/>
      <c r="F134" s="133"/>
      <c r="G134" s="134" t="s">
        <v>200</v>
      </c>
      <c r="H134" s="134"/>
      <c r="I134" s="134"/>
      <c r="J134" s="134"/>
      <c r="K134" s="134"/>
      <c r="L134" s="133"/>
      <c r="M134" s="134" t="s">
        <v>178</v>
      </c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'PS 04.4.2 - Měření a regu...'!J34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91</v>
      </c>
      <c r="AR134" s="73"/>
      <c r="AS134" s="138">
        <v>0</v>
      </c>
      <c r="AT134" s="139">
        <f>ROUND(SUM(AV134:AW134),2)</f>
        <v>0</v>
      </c>
      <c r="AU134" s="140">
        <f>'PS 04.4.2 - Měření a regu...'!P130</f>
        <v>0</v>
      </c>
      <c r="AV134" s="139">
        <f>'PS 04.4.2 - Měření a regu...'!J37</f>
        <v>0</v>
      </c>
      <c r="AW134" s="139">
        <f>'PS 04.4.2 - Měření a regu...'!J38</f>
        <v>0</v>
      </c>
      <c r="AX134" s="139">
        <f>'PS 04.4.2 - Měření a regu...'!J39</f>
        <v>0</v>
      </c>
      <c r="AY134" s="139">
        <f>'PS 04.4.2 - Měření a regu...'!J40</f>
        <v>0</v>
      </c>
      <c r="AZ134" s="139">
        <f>'PS 04.4.2 - Měření a regu...'!F37</f>
        <v>0</v>
      </c>
      <c r="BA134" s="139">
        <f>'PS 04.4.2 - Měření a regu...'!F38</f>
        <v>0</v>
      </c>
      <c r="BB134" s="139">
        <f>'PS 04.4.2 - Měření a regu...'!F39</f>
        <v>0</v>
      </c>
      <c r="BC134" s="139">
        <f>'PS 04.4.2 - Měření a regu...'!F40</f>
        <v>0</v>
      </c>
      <c r="BD134" s="141">
        <f>'PS 04.4.2 - Měření a regu...'!F41</f>
        <v>0</v>
      </c>
      <c r="BE134" s="4"/>
      <c r="BT134" s="142" t="s">
        <v>175</v>
      </c>
      <c r="BV134" s="142" t="s">
        <v>82</v>
      </c>
      <c r="BW134" s="142" t="s">
        <v>201</v>
      </c>
      <c r="BX134" s="142" t="s">
        <v>196</v>
      </c>
      <c r="CL134" s="142" t="s">
        <v>1</v>
      </c>
    </row>
    <row r="135" s="4" customFormat="1" ht="23.25" customHeight="1">
      <c r="A135" s="143" t="s">
        <v>93</v>
      </c>
      <c r="B135" s="71"/>
      <c r="C135" s="133"/>
      <c r="D135" s="133"/>
      <c r="E135" s="133"/>
      <c r="F135" s="133"/>
      <c r="G135" s="134" t="s">
        <v>202</v>
      </c>
      <c r="H135" s="134"/>
      <c r="I135" s="134"/>
      <c r="J135" s="134"/>
      <c r="K135" s="134"/>
      <c r="L135" s="133"/>
      <c r="M135" s="134" t="s">
        <v>181</v>
      </c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6">
        <f>'PS 04.4.3 - Dispečink'!J34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91</v>
      </c>
      <c r="AR135" s="73"/>
      <c r="AS135" s="138">
        <v>0</v>
      </c>
      <c r="AT135" s="139">
        <f>ROUND(SUM(AV135:AW135),2)</f>
        <v>0</v>
      </c>
      <c r="AU135" s="140">
        <f>'PS 04.4.3 - Dispečink'!P126</f>
        <v>0</v>
      </c>
      <c r="AV135" s="139">
        <f>'PS 04.4.3 - Dispečink'!J37</f>
        <v>0</v>
      </c>
      <c r="AW135" s="139">
        <f>'PS 04.4.3 - Dispečink'!J38</f>
        <v>0</v>
      </c>
      <c r="AX135" s="139">
        <f>'PS 04.4.3 - Dispečink'!J39</f>
        <v>0</v>
      </c>
      <c r="AY135" s="139">
        <f>'PS 04.4.3 - Dispečink'!J40</f>
        <v>0</v>
      </c>
      <c r="AZ135" s="139">
        <f>'PS 04.4.3 - Dispečink'!F37</f>
        <v>0</v>
      </c>
      <c r="BA135" s="139">
        <f>'PS 04.4.3 - Dispečink'!F38</f>
        <v>0</v>
      </c>
      <c r="BB135" s="139">
        <f>'PS 04.4.3 - Dispečink'!F39</f>
        <v>0</v>
      </c>
      <c r="BC135" s="139">
        <f>'PS 04.4.3 - Dispečink'!F40</f>
        <v>0</v>
      </c>
      <c r="BD135" s="141">
        <f>'PS 04.4.3 - Dispečink'!F41</f>
        <v>0</v>
      </c>
      <c r="BE135" s="4"/>
      <c r="BT135" s="142" t="s">
        <v>175</v>
      </c>
      <c r="BV135" s="142" t="s">
        <v>82</v>
      </c>
      <c r="BW135" s="142" t="s">
        <v>203</v>
      </c>
      <c r="BX135" s="142" t="s">
        <v>196</v>
      </c>
      <c r="CL135" s="142" t="s">
        <v>1</v>
      </c>
    </row>
    <row r="136" s="7" customFormat="1" ht="16.5" customHeight="1">
      <c r="A136" s="143" t="s">
        <v>93</v>
      </c>
      <c r="B136" s="120"/>
      <c r="C136" s="121"/>
      <c r="D136" s="122" t="s">
        <v>204</v>
      </c>
      <c r="E136" s="122"/>
      <c r="F136" s="122"/>
      <c r="G136" s="122"/>
      <c r="H136" s="122"/>
      <c r="I136" s="123"/>
      <c r="J136" s="122" t="s">
        <v>205</v>
      </c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5">
        <f>'VRN - Vedlejší rozpočtové...'!J30</f>
        <v>0</v>
      </c>
      <c r="AH136" s="123"/>
      <c r="AI136" s="123"/>
      <c r="AJ136" s="123"/>
      <c r="AK136" s="123"/>
      <c r="AL136" s="123"/>
      <c r="AM136" s="123"/>
      <c r="AN136" s="125">
        <f>SUM(AG136,AT136)</f>
        <v>0</v>
      </c>
      <c r="AO136" s="123"/>
      <c r="AP136" s="123"/>
      <c r="AQ136" s="126" t="s">
        <v>86</v>
      </c>
      <c r="AR136" s="127"/>
      <c r="AS136" s="128">
        <v>0</v>
      </c>
      <c r="AT136" s="129">
        <f>ROUND(SUM(AV136:AW136),2)</f>
        <v>0</v>
      </c>
      <c r="AU136" s="130">
        <f>'VRN - Vedlejší rozpočtové...'!P121</f>
        <v>0</v>
      </c>
      <c r="AV136" s="129">
        <f>'VRN - Vedlejší rozpočtové...'!J33</f>
        <v>0</v>
      </c>
      <c r="AW136" s="129">
        <f>'VRN - Vedlejší rozpočtové...'!J34</f>
        <v>0</v>
      </c>
      <c r="AX136" s="129">
        <f>'VRN - Vedlejší rozpočtové...'!J35</f>
        <v>0</v>
      </c>
      <c r="AY136" s="129">
        <f>'VRN - Vedlejší rozpočtové...'!J36</f>
        <v>0</v>
      </c>
      <c r="AZ136" s="129">
        <f>'VRN - Vedlejší rozpočtové...'!F33</f>
        <v>0</v>
      </c>
      <c r="BA136" s="129">
        <f>'VRN - Vedlejší rozpočtové...'!F34</f>
        <v>0</v>
      </c>
      <c r="BB136" s="129">
        <f>'VRN - Vedlejší rozpočtové...'!F35</f>
        <v>0</v>
      </c>
      <c r="BC136" s="129">
        <f>'VRN - Vedlejší rozpočtové...'!F36</f>
        <v>0</v>
      </c>
      <c r="BD136" s="131">
        <f>'VRN - Vedlejší rozpočtové...'!F37</f>
        <v>0</v>
      </c>
      <c r="BE136" s="7"/>
      <c r="BT136" s="132" t="s">
        <v>14</v>
      </c>
      <c r="BV136" s="132" t="s">
        <v>82</v>
      </c>
      <c r="BW136" s="132" t="s">
        <v>206</v>
      </c>
      <c r="BX136" s="132" t="s">
        <v>5</v>
      </c>
      <c r="CL136" s="132" t="s">
        <v>1</v>
      </c>
      <c r="CM136" s="132" t="s">
        <v>88</v>
      </c>
    </row>
    <row r="137" s="7" customFormat="1" ht="16.5" customHeight="1">
      <c r="A137" s="143" t="s">
        <v>93</v>
      </c>
      <c r="B137" s="120"/>
      <c r="C137" s="121"/>
      <c r="D137" s="122" t="s">
        <v>207</v>
      </c>
      <c r="E137" s="122"/>
      <c r="F137" s="122"/>
      <c r="G137" s="122"/>
      <c r="H137" s="122"/>
      <c r="I137" s="123"/>
      <c r="J137" s="122" t="s">
        <v>208</v>
      </c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5">
        <f>'ON - Ostatní náklady'!J30</f>
        <v>0</v>
      </c>
      <c r="AH137" s="123"/>
      <c r="AI137" s="123"/>
      <c r="AJ137" s="123"/>
      <c r="AK137" s="123"/>
      <c r="AL137" s="123"/>
      <c r="AM137" s="123"/>
      <c r="AN137" s="125">
        <f>SUM(AG137,AT137)</f>
        <v>0</v>
      </c>
      <c r="AO137" s="123"/>
      <c r="AP137" s="123"/>
      <c r="AQ137" s="126" t="s">
        <v>86</v>
      </c>
      <c r="AR137" s="127"/>
      <c r="AS137" s="144">
        <v>0</v>
      </c>
      <c r="AT137" s="145">
        <f>ROUND(SUM(AV137:AW137),2)</f>
        <v>0</v>
      </c>
      <c r="AU137" s="146">
        <f>'ON - Ostatní náklady'!P120</f>
        <v>0</v>
      </c>
      <c r="AV137" s="145">
        <f>'ON - Ostatní náklady'!J33</f>
        <v>0</v>
      </c>
      <c r="AW137" s="145">
        <f>'ON - Ostatní náklady'!J34</f>
        <v>0</v>
      </c>
      <c r="AX137" s="145">
        <f>'ON - Ostatní náklady'!J35</f>
        <v>0</v>
      </c>
      <c r="AY137" s="145">
        <f>'ON - Ostatní náklady'!J36</f>
        <v>0</v>
      </c>
      <c r="AZ137" s="145">
        <f>'ON - Ostatní náklady'!F33</f>
        <v>0</v>
      </c>
      <c r="BA137" s="145">
        <f>'ON - Ostatní náklady'!F34</f>
        <v>0</v>
      </c>
      <c r="BB137" s="145">
        <f>'ON - Ostatní náklady'!F35</f>
        <v>0</v>
      </c>
      <c r="BC137" s="145">
        <f>'ON - Ostatní náklady'!F36</f>
        <v>0</v>
      </c>
      <c r="BD137" s="147">
        <f>'ON - Ostatní náklady'!F37</f>
        <v>0</v>
      </c>
      <c r="BE137" s="7"/>
      <c r="BT137" s="132" t="s">
        <v>14</v>
      </c>
      <c r="BV137" s="132" t="s">
        <v>82</v>
      </c>
      <c r="BW137" s="132" t="s">
        <v>209</v>
      </c>
      <c r="BX137" s="132" t="s">
        <v>5</v>
      </c>
      <c r="CL137" s="132" t="s">
        <v>1</v>
      </c>
      <c r="CM137" s="132" t="s">
        <v>88</v>
      </c>
    </row>
    <row r="138" s="2" customFormat="1" ht="30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5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45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</row>
  </sheetData>
  <sheetProtection sheet="1" formatColumns="0" formatRows="0" objects="1" scenarios="1" spinCount="100000" saltValue="a0hOWhiinzg4m7RScSW2OENCczH6vQYEY0ItGF0mzPps2V4NJ+j5D+C7Yi4Vi44Ju4BNZ4r1BBszmoIbHRdOqQ==" hashValue="sa2ygBWaSB7hOFIW7KW4+kkhqy16rTx1cQLgaiNqmyKjiynrN5H/pCk3bIjv2MuxxA+s7E3dFvP12qBvSePgDg==" algorithmName="SHA-512" password="CC35"/>
  <mergeCells count="21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L85:AO85"/>
    <mergeCell ref="C92:G92"/>
    <mergeCell ref="I92:AF92"/>
    <mergeCell ref="J95:AF95"/>
    <mergeCell ref="D95:H95"/>
    <mergeCell ref="E96:I96"/>
    <mergeCell ref="K96:AF96"/>
    <mergeCell ref="F97:J97"/>
    <mergeCell ref="L97:AF97"/>
    <mergeCell ref="F98:J98"/>
    <mergeCell ref="L98:AF98"/>
    <mergeCell ref="L99:AF99"/>
    <mergeCell ref="F99:J99"/>
    <mergeCell ref="L100:AF100"/>
    <mergeCell ref="F100:J100"/>
    <mergeCell ref="E101:I101"/>
    <mergeCell ref="K101:AF101"/>
    <mergeCell ref="L102:AF102"/>
    <mergeCell ref="F102:J102"/>
    <mergeCell ref="F103:J103"/>
    <mergeCell ref="L103:AF103"/>
    <mergeCell ref="AM87:AN87"/>
    <mergeCell ref="AS89:AT91"/>
    <mergeCell ref="AM89:AP89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N99:AP99"/>
    <mergeCell ref="AG99:AM99"/>
    <mergeCell ref="AN100:AP100"/>
    <mergeCell ref="AG100:AM100"/>
    <mergeCell ref="AG94:AM94"/>
    <mergeCell ref="AN94:AP94"/>
    <mergeCell ref="F104:J104"/>
    <mergeCell ref="L104:AF104"/>
    <mergeCell ref="L105:AF105"/>
    <mergeCell ref="F105:J105"/>
    <mergeCell ref="L106:AF106"/>
    <mergeCell ref="F106:J106"/>
    <mergeCell ref="K107:AF107"/>
    <mergeCell ref="E107:I107"/>
    <mergeCell ref="F108:J108"/>
    <mergeCell ref="L108:AF108"/>
    <mergeCell ref="F109:J109"/>
    <mergeCell ref="L109:AF109"/>
    <mergeCell ref="K110:AF110"/>
    <mergeCell ref="E110:I110"/>
    <mergeCell ref="L111:AF111"/>
    <mergeCell ref="F111:J111"/>
    <mergeCell ref="F112:J112"/>
    <mergeCell ref="L112:AF112"/>
    <mergeCell ref="F113:J113"/>
    <mergeCell ref="L113:AF113"/>
    <mergeCell ref="L114:AF114"/>
    <mergeCell ref="F114:J114"/>
    <mergeCell ref="F115:J115"/>
    <mergeCell ref="L115:AF115"/>
    <mergeCell ref="L116:AF116"/>
    <mergeCell ref="F116:J116"/>
    <mergeCell ref="L117:AF117"/>
    <mergeCell ref="F117:J117"/>
    <mergeCell ref="J118:AF118"/>
    <mergeCell ref="D118:H118"/>
    <mergeCell ref="K119:AF119"/>
    <mergeCell ref="E119:I119"/>
    <mergeCell ref="L120:AF120"/>
    <mergeCell ref="F120:J120"/>
    <mergeCell ref="F121:J121"/>
    <mergeCell ref="L121:AF121"/>
    <mergeCell ref="E122:I122"/>
    <mergeCell ref="K122:AF122"/>
    <mergeCell ref="L123:AF123"/>
    <mergeCell ref="F123:J123"/>
    <mergeCell ref="F124:J124"/>
    <mergeCell ref="L124:AF124"/>
    <mergeCell ref="G125:K125"/>
    <mergeCell ref="M125:AF125"/>
    <mergeCell ref="G126:K126"/>
    <mergeCell ref="M126:AF126"/>
    <mergeCell ref="G127:K127"/>
    <mergeCell ref="M127:AF127"/>
    <mergeCell ref="E128:I128"/>
    <mergeCell ref="K128:AF128"/>
    <mergeCell ref="F129:J129"/>
    <mergeCell ref="L129:AF129"/>
    <mergeCell ref="F130:J130"/>
    <mergeCell ref="L130:AF130"/>
    <mergeCell ref="F131:J131"/>
    <mergeCell ref="L131:AF131"/>
    <mergeCell ref="F132:J132"/>
    <mergeCell ref="L132:AF132"/>
    <mergeCell ref="G133:K133"/>
    <mergeCell ref="M133:AF133"/>
    <mergeCell ref="G134:K134"/>
    <mergeCell ref="M134:AF134"/>
    <mergeCell ref="G135:K135"/>
    <mergeCell ref="M135:AF135"/>
    <mergeCell ref="D136:H136"/>
    <mergeCell ref="J136:AF136"/>
    <mergeCell ref="D137:H137"/>
    <mergeCell ref="J137:AF137"/>
  </mergeCells>
  <hyperlinks>
    <hyperlink ref="A97" location="'SO 01.1 - Úpravy ve stáva...'!C2" display="/"/>
    <hyperlink ref="A98" location="'SO 01.2 - Výtlačný řad'!C2" display="/"/>
    <hyperlink ref="A99" location="'SO 01.3 - Vodovodní řady'!C2" display="/"/>
    <hyperlink ref="A100" location="'SO 01.4 - Vodovodní přípojky'!C2" display="/"/>
    <hyperlink ref="A102" location="'SO 02.1 - Vodojem 160 m3'!C2" display="/"/>
    <hyperlink ref="A103" location="'SO 02.2 - Bezpečnostní př...'!C2" display="/"/>
    <hyperlink ref="A104" location="'SO 02.3 - Zpevněné plochy'!C2" display="/"/>
    <hyperlink ref="A105" location="'SO 02.4 - Oplocení'!C2" display="/"/>
    <hyperlink ref="A106" location="'SO 02.5 - Přípojka NN'!C2" display="/"/>
    <hyperlink ref="A108" location="'SO 03.1 - Kanalizační stoky'!C2" display="/"/>
    <hyperlink ref="A109" location="'SO 03.2 - Kanalizační pří...'!C2" display="/"/>
    <hyperlink ref="A111" location="'SO 04.1 - Příprava území'!C2" display="/"/>
    <hyperlink ref="A112" location="'SO 04.2 - Sdružené nádrže...'!C2" display="/"/>
    <hyperlink ref="A113" location="'SO 04.3 - Propojovací pot...'!C2" display="/"/>
    <hyperlink ref="A114" location="'SO 04.4 - Oplocení'!C2" display="/"/>
    <hyperlink ref="A115" location="'SO 04.5 - Terénní a sadov...'!C2" display="/"/>
    <hyperlink ref="A116" location="'SO 04.6 - Zpevněné plochy'!C2" display="/"/>
    <hyperlink ref="A117" location="'SO 04.7 - Přípojka NN'!C2" display="/"/>
    <hyperlink ref="A120" location="'PS 01.1 - Strojně technol...'!C2" display="/"/>
    <hyperlink ref="A121" location="'PS 01.2 - Elektročást'!C2" display="/"/>
    <hyperlink ref="A123" location="'PS 02.1 - Strojně technol...'!C2" display="/"/>
    <hyperlink ref="A125" location="'PS.02.2.1 - Elektročást'!C2" display="/"/>
    <hyperlink ref="A126" location="'PS.02.2.2 - Měření a regu...'!C2" display="/"/>
    <hyperlink ref="A127" location="'PS.02.2.3 - Dispečink'!C2" display="/"/>
    <hyperlink ref="A129" location="'PS 04.1 - Mechanické před...'!C2" display="/"/>
    <hyperlink ref="A130" location="'PS 04.2 - Biologické čištění'!C2" display="/"/>
    <hyperlink ref="A131" location="'PS 04.3 - Kalové hospodář...'!C2" display="/"/>
    <hyperlink ref="A133" location="'PS 04.4.1 - Technologická...'!C2" display="/"/>
    <hyperlink ref="A134" location="'PS 04.4.2 - Měření a regu...'!C2" display="/"/>
    <hyperlink ref="A135" location="'PS 04.4.3 - Dispečink'!C2" display="/"/>
    <hyperlink ref="A136" location="'VRN - Vedlejší rozpočtové...'!C2" display="/"/>
    <hyperlink ref="A137" location="'ON -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ROUND((SUM(BE128:BE243)),  2)</f>
        <v>0</v>
      </c>
      <c r="G37" s="39"/>
      <c r="H37" s="39"/>
      <c r="I37" s="166">
        <v>0.20999999999999999</v>
      </c>
      <c r="J37" s="165">
        <f>ROUND(((SUM(BE128:BE243))*I37),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ROUND((SUM(BF128:BF243)),  2)</f>
        <v>0</v>
      </c>
      <c r="G38" s="39"/>
      <c r="H38" s="39"/>
      <c r="I38" s="166">
        <v>0.14999999999999999</v>
      </c>
      <c r="J38" s="165">
        <f>ROUND(((SUM(BF128:BF243))*I38),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ROUND((SUM(BG128:BG243)),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ROUND((SUM(BH128:BH243)),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ROUND((SUM(BI128:BI243)),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01.1 - Úpravy ve stávajícím vodojemu 100 m3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J139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225</v>
      </c>
      <c r="E104" s="199"/>
      <c r="F104" s="199"/>
      <c r="G104" s="199"/>
      <c r="H104" s="199"/>
      <c r="I104" s="199"/>
      <c r="J104" s="200">
        <f>J148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214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01.1 - Úpravy ve stávajícím vodojemu 100 m3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3.896712</v>
      </c>
      <c r="S128" s="105"/>
      <c r="T128" s="211">
        <f>T129</f>
        <v>18.672899999999998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P130+P139+P148</f>
        <v>0</v>
      </c>
      <c r="Q129" s="221"/>
      <c r="R129" s="222">
        <f>R130+R139+R148</f>
        <v>3.896712</v>
      </c>
      <c r="S129" s="221"/>
      <c r="T129" s="223">
        <f>T130+T139+T148</f>
        <v>18.672899999999998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BK130+BK139+BK148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SUM(P131:P138)</f>
        <v>0</v>
      </c>
      <c r="Q130" s="221"/>
      <c r="R130" s="222">
        <f>SUM(R131:R138)</f>
        <v>0</v>
      </c>
      <c r="S130" s="221"/>
      <c r="T130" s="223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SUM(BK131:BK138)</f>
        <v>0</v>
      </c>
    </row>
    <row r="131" s="2" customFormat="1" ht="16.5" customHeight="1">
      <c r="A131" s="39"/>
      <c r="B131" s="40"/>
      <c r="C131" s="229" t="s">
        <v>14</v>
      </c>
      <c r="D131" s="229" t="s">
        <v>243</v>
      </c>
      <c r="E131" s="230" t="s">
        <v>244</v>
      </c>
      <c r="F131" s="231" t="s">
        <v>245</v>
      </c>
      <c r="G131" s="232" t="s">
        <v>246</v>
      </c>
      <c r="H131" s="233">
        <v>4</v>
      </c>
      <c r="I131" s="234"/>
      <c r="J131" s="235">
        <f>ROUND(I131*H131,2)</f>
        <v>0</v>
      </c>
      <c r="K131" s="231" t="s">
        <v>247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248</v>
      </c>
    </row>
    <row r="132" s="2" customFormat="1">
      <c r="A132" s="39"/>
      <c r="B132" s="40"/>
      <c r="C132" s="41"/>
      <c r="D132" s="242" t="s">
        <v>249</v>
      </c>
      <c r="E132" s="41"/>
      <c r="F132" s="243" t="s">
        <v>250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249</v>
      </c>
      <c r="AU132" s="18" t="s">
        <v>88</v>
      </c>
    </row>
    <row r="133" s="2" customFormat="1" ht="37.8" customHeight="1">
      <c r="A133" s="39"/>
      <c r="B133" s="40"/>
      <c r="C133" s="229" t="s">
        <v>88</v>
      </c>
      <c r="D133" s="229" t="s">
        <v>243</v>
      </c>
      <c r="E133" s="230" t="s">
        <v>251</v>
      </c>
      <c r="F133" s="231" t="s">
        <v>252</v>
      </c>
      <c r="G133" s="232" t="s">
        <v>253</v>
      </c>
      <c r="H133" s="233">
        <v>1.2</v>
      </c>
      <c r="I133" s="234"/>
      <c r="J133" s="235">
        <f>ROUND(I133*H133,2)</f>
        <v>0</v>
      </c>
      <c r="K133" s="231" t="s">
        <v>247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254</v>
      </c>
    </row>
    <row r="134" s="2" customFormat="1">
      <c r="A134" s="39"/>
      <c r="B134" s="40"/>
      <c r="C134" s="41"/>
      <c r="D134" s="242" t="s">
        <v>249</v>
      </c>
      <c r="E134" s="41"/>
      <c r="F134" s="243" t="s">
        <v>255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249</v>
      </c>
      <c r="AU134" s="18" t="s">
        <v>88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257</v>
      </c>
      <c r="G135" s="248"/>
      <c r="H135" s="252">
        <v>1.2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1.2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2" customFormat="1" ht="16.5" customHeight="1">
      <c r="A137" s="39"/>
      <c r="B137" s="40"/>
      <c r="C137" s="229" t="s">
        <v>96</v>
      </c>
      <c r="D137" s="229" t="s">
        <v>243</v>
      </c>
      <c r="E137" s="230" t="s">
        <v>259</v>
      </c>
      <c r="F137" s="231" t="s">
        <v>260</v>
      </c>
      <c r="G137" s="232" t="s">
        <v>253</v>
      </c>
      <c r="H137" s="233">
        <v>1.2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261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262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12" customFormat="1" ht="22.8" customHeight="1">
      <c r="A139" s="12"/>
      <c r="B139" s="213"/>
      <c r="C139" s="214"/>
      <c r="D139" s="215" t="s">
        <v>79</v>
      </c>
      <c r="E139" s="227" t="s">
        <v>175</v>
      </c>
      <c r="F139" s="227" t="s">
        <v>263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SUM(P140:P147)</f>
        <v>0</v>
      </c>
      <c r="Q139" s="221"/>
      <c r="R139" s="222">
        <f>SUM(R140:R147)</f>
        <v>0</v>
      </c>
      <c r="S139" s="221"/>
      <c r="T139" s="223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14</v>
      </c>
      <c r="AT139" s="225" t="s">
        <v>79</v>
      </c>
      <c r="AU139" s="225" t="s">
        <v>14</v>
      </c>
      <c r="AY139" s="224" t="s">
        <v>241</v>
      </c>
      <c r="BK139" s="226">
        <f>SUM(BK140:BK147)</f>
        <v>0</v>
      </c>
    </row>
    <row r="140" s="2" customFormat="1" ht="24.15" customHeight="1">
      <c r="A140" s="39"/>
      <c r="B140" s="40"/>
      <c r="C140" s="229" t="s">
        <v>175</v>
      </c>
      <c r="D140" s="229" t="s">
        <v>243</v>
      </c>
      <c r="E140" s="230" t="s">
        <v>264</v>
      </c>
      <c r="F140" s="231" t="s">
        <v>265</v>
      </c>
      <c r="G140" s="232" t="s">
        <v>253</v>
      </c>
      <c r="H140" s="233">
        <v>0.17999999999999999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266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267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3" customFormat="1">
      <c r="A142" s="13"/>
      <c r="B142" s="247"/>
      <c r="C142" s="248"/>
      <c r="D142" s="249" t="s">
        <v>256</v>
      </c>
      <c r="E142" s="250" t="s">
        <v>1</v>
      </c>
      <c r="F142" s="251" t="s">
        <v>268</v>
      </c>
      <c r="G142" s="248"/>
      <c r="H142" s="252">
        <v>0.17999999999999999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256</v>
      </c>
      <c r="AU142" s="258" t="s">
        <v>88</v>
      </c>
      <c r="AV142" s="13" t="s">
        <v>88</v>
      </c>
      <c r="AW142" s="13" t="s">
        <v>36</v>
      </c>
      <c r="AX142" s="13" t="s">
        <v>80</v>
      </c>
      <c r="AY142" s="258" t="s">
        <v>241</v>
      </c>
    </row>
    <row r="143" s="14" customFormat="1">
      <c r="A143" s="14"/>
      <c r="B143" s="259"/>
      <c r="C143" s="260"/>
      <c r="D143" s="249" t="s">
        <v>256</v>
      </c>
      <c r="E143" s="261" t="s">
        <v>1</v>
      </c>
      <c r="F143" s="262" t="s">
        <v>258</v>
      </c>
      <c r="G143" s="260"/>
      <c r="H143" s="263">
        <v>0.17999999999999999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88</v>
      </c>
      <c r="AV143" s="14" t="s">
        <v>175</v>
      </c>
      <c r="AW143" s="14" t="s">
        <v>36</v>
      </c>
      <c r="AX143" s="14" t="s">
        <v>14</v>
      </c>
      <c r="AY143" s="269" t="s">
        <v>241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270</v>
      </c>
      <c r="F144" s="231" t="s">
        <v>271</v>
      </c>
      <c r="G144" s="232" t="s">
        <v>246</v>
      </c>
      <c r="H144" s="233">
        <v>3.6000000000000001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272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273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274</v>
      </c>
      <c r="G146" s="248"/>
      <c r="H146" s="252">
        <v>3.6000000000000001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4" customFormat="1">
      <c r="A147" s="14"/>
      <c r="B147" s="259"/>
      <c r="C147" s="260"/>
      <c r="D147" s="249" t="s">
        <v>256</v>
      </c>
      <c r="E147" s="261" t="s">
        <v>1</v>
      </c>
      <c r="F147" s="262" t="s">
        <v>258</v>
      </c>
      <c r="G147" s="260"/>
      <c r="H147" s="263">
        <v>3.6000000000000001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88</v>
      </c>
      <c r="AV147" s="14" t="s">
        <v>175</v>
      </c>
      <c r="AW147" s="14" t="s">
        <v>36</v>
      </c>
      <c r="AX147" s="14" t="s">
        <v>14</v>
      </c>
      <c r="AY147" s="269" t="s">
        <v>241</v>
      </c>
    </row>
    <row r="148" s="12" customFormat="1" ht="22.8" customHeight="1">
      <c r="A148" s="12"/>
      <c r="B148" s="213"/>
      <c r="C148" s="214"/>
      <c r="D148" s="215" t="s">
        <v>79</v>
      </c>
      <c r="E148" s="227" t="s">
        <v>275</v>
      </c>
      <c r="F148" s="227" t="s">
        <v>276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SUM(P149:P243)</f>
        <v>0</v>
      </c>
      <c r="Q148" s="221"/>
      <c r="R148" s="222">
        <f>SUM(R149:R243)</f>
        <v>3.896712</v>
      </c>
      <c r="S148" s="221"/>
      <c r="T148" s="223">
        <f>SUM(T149:T243)</f>
        <v>18.672899999999998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14</v>
      </c>
      <c r="AT148" s="225" t="s">
        <v>79</v>
      </c>
      <c r="AU148" s="225" t="s">
        <v>14</v>
      </c>
      <c r="AY148" s="224" t="s">
        <v>241</v>
      </c>
      <c r="BK148" s="226">
        <f>SUM(BK149:BK243)</f>
        <v>0</v>
      </c>
    </row>
    <row r="149" s="2" customFormat="1" ht="24.15" customHeight="1">
      <c r="A149" s="39"/>
      <c r="B149" s="40"/>
      <c r="C149" s="229" t="s">
        <v>277</v>
      </c>
      <c r="D149" s="229" t="s">
        <v>243</v>
      </c>
      <c r="E149" s="230" t="s">
        <v>278</v>
      </c>
      <c r="F149" s="231" t="s">
        <v>279</v>
      </c>
      <c r="G149" s="232" t="s">
        <v>246</v>
      </c>
      <c r="H149" s="233">
        <v>97.200000000000003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1.0000000000000001E-05</v>
      </c>
      <c r="R149" s="238">
        <f>Q149*H149</f>
        <v>0.0009720000000000001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280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281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282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283</v>
      </c>
      <c r="G152" s="248"/>
      <c r="H152" s="252">
        <v>54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284</v>
      </c>
      <c r="G153" s="248"/>
      <c r="H153" s="252">
        <v>21.600000000000001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285</v>
      </c>
      <c r="G154" s="248"/>
      <c r="H154" s="252">
        <v>21.600000000000001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4" customFormat="1">
      <c r="A155" s="14"/>
      <c r="B155" s="259"/>
      <c r="C155" s="260"/>
      <c r="D155" s="249" t="s">
        <v>256</v>
      </c>
      <c r="E155" s="261" t="s">
        <v>1</v>
      </c>
      <c r="F155" s="262" t="s">
        <v>258</v>
      </c>
      <c r="G155" s="260"/>
      <c r="H155" s="263">
        <v>97.199999999999989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88</v>
      </c>
      <c r="AV155" s="14" t="s">
        <v>175</v>
      </c>
      <c r="AW155" s="14" t="s">
        <v>36</v>
      </c>
      <c r="AX155" s="14" t="s">
        <v>14</v>
      </c>
      <c r="AY155" s="269" t="s">
        <v>241</v>
      </c>
    </row>
    <row r="156" s="2" customFormat="1" ht="24.15" customHeight="1">
      <c r="A156" s="39"/>
      <c r="B156" s="40"/>
      <c r="C156" s="229" t="s">
        <v>286</v>
      </c>
      <c r="D156" s="229" t="s">
        <v>243</v>
      </c>
      <c r="E156" s="230" t="s">
        <v>287</v>
      </c>
      <c r="F156" s="231" t="s">
        <v>288</v>
      </c>
      <c r="G156" s="232" t="s">
        <v>289</v>
      </c>
      <c r="H156" s="233">
        <v>0.5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0.0012800000000000001</v>
      </c>
      <c r="R156" s="238">
        <f>Q156*H156</f>
        <v>0.00064000000000000005</v>
      </c>
      <c r="S156" s="238">
        <v>0.021000000000000001</v>
      </c>
      <c r="T156" s="239">
        <f>S156*H156</f>
        <v>0.010500000000000001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290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291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2" customFormat="1" ht="24.15" customHeight="1">
      <c r="A158" s="39"/>
      <c r="B158" s="40"/>
      <c r="C158" s="229" t="s">
        <v>292</v>
      </c>
      <c r="D158" s="229" t="s">
        <v>243</v>
      </c>
      <c r="E158" s="230" t="s">
        <v>293</v>
      </c>
      <c r="F158" s="231" t="s">
        <v>294</v>
      </c>
      <c r="G158" s="232" t="s">
        <v>295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0.023</v>
      </c>
      <c r="R158" s="238">
        <f>Q158*H158</f>
        <v>0.023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296</v>
      </c>
    </row>
    <row r="159" s="2" customFormat="1" ht="16.5" customHeight="1">
      <c r="A159" s="39"/>
      <c r="B159" s="40"/>
      <c r="C159" s="229" t="s">
        <v>275</v>
      </c>
      <c r="D159" s="229" t="s">
        <v>243</v>
      </c>
      <c r="E159" s="230" t="s">
        <v>297</v>
      </c>
      <c r="F159" s="231" t="s">
        <v>298</v>
      </c>
      <c r="G159" s="232" t="s">
        <v>299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0.037999999999999999</v>
      </c>
      <c r="R159" s="238">
        <f>Q159*H159</f>
        <v>0.037999999999999999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300</v>
      </c>
    </row>
    <row r="160" s="2" customFormat="1" ht="16.5" customHeight="1">
      <c r="A160" s="39"/>
      <c r="B160" s="40"/>
      <c r="C160" s="229" t="s">
        <v>301</v>
      </c>
      <c r="D160" s="229" t="s">
        <v>243</v>
      </c>
      <c r="E160" s="230" t="s">
        <v>302</v>
      </c>
      <c r="F160" s="231" t="s">
        <v>303</v>
      </c>
      <c r="G160" s="232" t="s">
        <v>295</v>
      </c>
      <c r="H160" s="233">
        <v>3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0.098500000000000004</v>
      </c>
      <c r="R160" s="238">
        <f>Q160*H160</f>
        <v>0.29549999999999998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304</v>
      </c>
    </row>
    <row r="161" s="2" customFormat="1" ht="16.5" customHeight="1">
      <c r="A161" s="39"/>
      <c r="B161" s="40"/>
      <c r="C161" s="229" t="s">
        <v>305</v>
      </c>
      <c r="D161" s="229" t="s">
        <v>243</v>
      </c>
      <c r="E161" s="230" t="s">
        <v>306</v>
      </c>
      <c r="F161" s="231" t="s">
        <v>307</v>
      </c>
      <c r="G161" s="232" t="s">
        <v>295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0.14699999999999999</v>
      </c>
      <c r="R161" s="238">
        <f>Q161*H161</f>
        <v>0.14699999999999999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308</v>
      </c>
    </row>
    <row r="162" s="2" customFormat="1" ht="24.15" customHeight="1">
      <c r="A162" s="39"/>
      <c r="B162" s="40"/>
      <c r="C162" s="229" t="s">
        <v>309</v>
      </c>
      <c r="D162" s="229" t="s">
        <v>243</v>
      </c>
      <c r="E162" s="230" t="s">
        <v>310</v>
      </c>
      <c r="F162" s="231" t="s">
        <v>311</v>
      </c>
      <c r="G162" s="232" t="s">
        <v>246</v>
      </c>
      <c r="H162" s="233">
        <v>25.199999999999999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0.066000000000000003</v>
      </c>
      <c r="T162" s="239">
        <f>S162*H162</f>
        <v>1.6632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312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313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314</v>
      </c>
      <c r="G164" s="248"/>
      <c r="H164" s="252">
        <v>18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315</v>
      </c>
      <c r="G165" s="248"/>
      <c r="H165" s="252">
        <v>7.2000000000000002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4" customFormat="1">
      <c r="A166" s="14"/>
      <c r="B166" s="259"/>
      <c r="C166" s="260"/>
      <c r="D166" s="249" t="s">
        <v>256</v>
      </c>
      <c r="E166" s="261" t="s">
        <v>1</v>
      </c>
      <c r="F166" s="262" t="s">
        <v>258</v>
      </c>
      <c r="G166" s="260"/>
      <c r="H166" s="263">
        <v>25.199999999999999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88</v>
      </c>
      <c r="AV166" s="14" t="s">
        <v>175</v>
      </c>
      <c r="AW166" s="14" t="s">
        <v>36</v>
      </c>
      <c r="AX166" s="14" t="s">
        <v>14</v>
      </c>
      <c r="AY166" s="269" t="s">
        <v>241</v>
      </c>
    </row>
    <row r="167" s="2" customFormat="1" ht="24.15" customHeight="1">
      <c r="A167" s="39"/>
      <c r="B167" s="40"/>
      <c r="C167" s="229" t="s">
        <v>316</v>
      </c>
      <c r="D167" s="229" t="s">
        <v>243</v>
      </c>
      <c r="E167" s="230" t="s">
        <v>317</v>
      </c>
      <c r="F167" s="231" t="s">
        <v>318</v>
      </c>
      <c r="G167" s="232" t="s">
        <v>246</v>
      </c>
      <c r="H167" s="233">
        <v>3.6000000000000001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0.066000000000000003</v>
      </c>
      <c r="T167" s="239">
        <f>S167*H167</f>
        <v>0.23760000000000001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319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320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13" customFormat="1">
      <c r="A169" s="13"/>
      <c r="B169" s="247"/>
      <c r="C169" s="248"/>
      <c r="D169" s="249" t="s">
        <v>256</v>
      </c>
      <c r="E169" s="250" t="s">
        <v>1</v>
      </c>
      <c r="F169" s="251" t="s">
        <v>321</v>
      </c>
      <c r="G169" s="248"/>
      <c r="H169" s="252">
        <v>3.6000000000000001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256</v>
      </c>
      <c r="AU169" s="258" t="s">
        <v>88</v>
      </c>
      <c r="AV169" s="13" t="s">
        <v>88</v>
      </c>
      <c r="AW169" s="13" t="s">
        <v>36</v>
      </c>
      <c r="AX169" s="13" t="s">
        <v>80</v>
      </c>
      <c r="AY169" s="258" t="s">
        <v>241</v>
      </c>
    </row>
    <row r="170" s="14" customFormat="1">
      <c r="A170" s="14"/>
      <c r="B170" s="259"/>
      <c r="C170" s="260"/>
      <c r="D170" s="249" t="s">
        <v>256</v>
      </c>
      <c r="E170" s="261" t="s">
        <v>1</v>
      </c>
      <c r="F170" s="262" t="s">
        <v>258</v>
      </c>
      <c r="G170" s="260"/>
      <c r="H170" s="263">
        <v>3.6000000000000001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88</v>
      </c>
      <c r="AV170" s="14" t="s">
        <v>175</v>
      </c>
      <c r="AW170" s="14" t="s">
        <v>36</v>
      </c>
      <c r="AX170" s="14" t="s">
        <v>14</v>
      </c>
      <c r="AY170" s="269" t="s">
        <v>241</v>
      </c>
    </row>
    <row r="171" s="2" customFormat="1" ht="24.15" customHeight="1">
      <c r="A171" s="39"/>
      <c r="B171" s="40"/>
      <c r="C171" s="229" t="s">
        <v>322</v>
      </c>
      <c r="D171" s="229" t="s">
        <v>243</v>
      </c>
      <c r="E171" s="230" t="s">
        <v>323</v>
      </c>
      <c r="F171" s="231" t="s">
        <v>324</v>
      </c>
      <c r="G171" s="232" t="s">
        <v>246</v>
      </c>
      <c r="H171" s="233">
        <v>3.6000000000000001</v>
      </c>
      <c r="I171" s="234"/>
      <c r="J171" s="235">
        <f>ROUND(I171*H171,2)</f>
        <v>0</v>
      </c>
      <c r="K171" s="231" t="s">
        <v>247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0.066000000000000003</v>
      </c>
      <c r="T171" s="239">
        <f>S171*H171</f>
        <v>0.23760000000000001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88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325</v>
      </c>
    </row>
    <row r="172" s="2" customFormat="1">
      <c r="A172" s="39"/>
      <c r="B172" s="40"/>
      <c r="C172" s="41"/>
      <c r="D172" s="242" t="s">
        <v>249</v>
      </c>
      <c r="E172" s="41"/>
      <c r="F172" s="243" t="s">
        <v>326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88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321</v>
      </c>
      <c r="G173" s="248"/>
      <c r="H173" s="252">
        <v>3.6000000000000001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80</v>
      </c>
      <c r="AY173" s="258" t="s">
        <v>241</v>
      </c>
    </row>
    <row r="174" s="14" customFormat="1">
      <c r="A174" s="14"/>
      <c r="B174" s="259"/>
      <c r="C174" s="260"/>
      <c r="D174" s="249" t="s">
        <v>256</v>
      </c>
      <c r="E174" s="261" t="s">
        <v>1</v>
      </c>
      <c r="F174" s="262" t="s">
        <v>258</v>
      </c>
      <c r="G174" s="260"/>
      <c r="H174" s="263">
        <v>3.6000000000000001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88</v>
      </c>
      <c r="AV174" s="14" t="s">
        <v>175</v>
      </c>
      <c r="AW174" s="14" t="s">
        <v>36</v>
      </c>
      <c r="AX174" s="14" t="s">
        <v>14</v>
      </c>
      <c r="AY174" s="269" t="s">
        <v>241</v>
      </c>
    </row>
    <row r="175" s="2" customFormat="1" ht="24.15" customHeight="1">
      <c r="A175" s="39"/>
      <c r="B175" s="40"/>
      <c r="C175" s="229" t="s">
        <v>8</v>
      </c>
      <c r="D175" s="229" t="s">
        <v>243</v>
      </c>
      <c r="E175" s="230" t="s">
        <v>327</v>
      </c>
      <c r="F175" s="231" t="s">
        <v>328</v>
      </c>
      <c r="G175" s="232" t="s">
        <v>246</v>
      </c>
      <c r="H175" s="233">
        <v>32.399999999999999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329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330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3" customFormat="1">
      <c r="A177" s="13"/>
      <c r="B177" s="247"/>
      <c r="C177" s="248"/>
      <c r="D177" s="249" t="s">
        <v>256</v>
      </c>
      <c r="E177" s="250" t="s">
        <v>1</v>
      </c>
      <c r="F177" s="251" t="s">
        <v>314</v>
      </c>
      <c r="G177" s="248"/>
      <c r="H177" s="252">
        <v>18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256</v>
      </c>
      <c r="AU177" s="258" t="s">
        <v>88</v>
      </c>
      <c r="AV177" s="13" t="s">
        <v>88</v>
      </c>
      <c r="AW177" s="13" t="s">
        <v>36</v>
      </c>
      <c r="AX177" s="13" t="s">
        <v>80</v>
      </c>
      <c r="AY177" s="258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315</v>
      </c>
      <c r="G178" s="248"/>
      <c r="H178" s="252">
        <v>7.2000000000000002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331</v>
      </c>
      <c r="G179" s="248"/>
      <c r="H179" s="252">
        <v>7.2000000000000002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32.399999999999999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16.5" customHeight="1">
      <c r="A181" s="39"/>
      <c r="B181" s="40"/>
      <c r="C181" s="229" t="s">
        <v>332</v>
      </c>
      <c r="D181" s="229" t="s">
        <v>243</v>
      </c>
      <c r="E181" s="230" t="s">
        <v>333</v>
      </c>
      <c r="F181" s="231" t="s">
        <v>334</v>
      </c>
      <c r="G181" s="232" t="s">
        <v>246</v>
      </c>
      <c r="H181" s="233">
        <v>25.199999999999999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0.059999999999999998</v>
      </c>
      <c r="T181" s="239">
        <f>S181*H181</f>
        <v>1.512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335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336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3" customFormat="1">
      <c r="A183" s="13"/>
      <c r="B183" s="247"/>
      <c r="C183" s="248"/>
      <c r="D183" s="249" t="s">
        <v>256</v>
      </c>
      <c r="E183" s="250" t="s">
        <v>1</v>
      </c>
      <c r="F183" s="251" t="s">
        <v>314</v>
      </c>
      <c r="G183" s="248"/>
      <c r="H183" s="252">
        <v>18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88</v>
      </c>
      <c r="AV183" s="13" t="s">
        <v>88</v>
      </c>
      <c r="AW183" s="13" t="s">
        <v>36</v>
      </c>
      <c r="AX183" s="13" t="s">
        <v>80</v>
      </c>
      <c r="AY183" s="258" t="s">
        <v>241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315</v>
      </c>
      <c r="G184" s="248"/>
      <c r="H184" s="252">
        <v>7.2000000000000002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4" customFormat="1">
      <c r="A185" s="14"/>
      <c r="B185" s="259"/>
      <c r="C185" s="260"/>
      <c r="D185" s="249" t="s">
        <v>256</v>
      </c>
      <c r="E185" s="261" t="s">
        <v>1</v>
      </c>
      <c r="F185" s="262" t="s">
        <v>258</v>
      </c>
      <c r="G185" s="260"/>
      <c r="H185" s="263">
        <v>25.199999999999999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88</v>
      </c>
      <c r="AV185" s="14" t="s">
        <v>175</v>
      </c>
      <c r="AW185" s="14" t="s">
        <v>36</v>
      </c>
      <c r="AX185" s="14" t="s">
        <v>14</v>
      </c>
      <c r="AY185" s="269" t="s">
        <v>241</v>
      </c>
    </row>
    <row r="186" s="2" customFormat="1" ht="21.75" customHeight="1">
      <c r="A186" s="39"/>
      <c r="B186" s="40"/>
      <c r="C186" s="229" t="s">
        <v>337</v>
      </c>
      <c r="D186" s="229" t="s">
        <v>243</v>
      </c>
      <c r="E186" s="230" t="s">
        <v>338</v>
      </c>
      <c r="F186" s="231" t="s">
        <v>339</v>
      </c>
      <c r="G186" s="232" t="s">
        <v>246</v>
      </c>
      <c r="H186" s="233">
        <v>3.6000000000000001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0.059999999999999998</v>
      </c>
      <c r="T186" s="239">
        <f>S186*H186</f>
        <v>0.216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340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341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13" customFormat="1">
      <c r="A188" s="13"/>
      <c r="B188" s="247"/>
      <c r="C188" s="248"/>
      <c r="D188" s="249" t="s">
        <v>256</v>
      </c>
      <c r="E188" s="250" t="s">
        <v>1</v>
      </c>
      <c r="F188" s="251" t="s">
        <v>321</v>
      </c>
      <c r="G188" s="248"/>
      <c r="H188" s="252">
        <v>3.6000000000000001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256</v>
      </c>
      <c r="AU188" s="258" t="s">
        <v>88</v>
      </c>
      <c r="AV188" s="13" t="s">
        <v>88</v>
      </c>
      <c r="AW188" s="13" t="s">
        <v>36</v>
      </c>
      <c r="AX188" s="13" t="s">
        <v>80</v>
      </c>
      <c r="AY188" s="258" t="s">
        <v>241</v>
      </c>
    </row>
    <row r="189" s="14" customFormat="1">
      <c r="A189" s="14"/>
      <c r="B189" s="259"/>
      <c r="C189" s="260"/>
      <c r="D189" s="249" t="s">
        <v>256</v>
      </c>
      <c r="E189" s="261" t="s">
        <v>1</v>
      </c>
      <c r="F189" s="262" t="s">
        <v>258</v>
      </c>
      <c r="G189" s="260"/>
      <c r="H189" s="263">
        <v>3.6000000000000001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88</v>
      </c>
      <c r="AV189" s="14" t="s">
        <v>175</v>
      </c>
      <c r="AW189" s="14" t="s">
        <v>36</v>
      </c>
      <c r="AX189" s="14" t="s">
        <v>14</v>
      </c>
      <c r="AY189" s="269" t="s">
        <v>241</v>
      </c>
    </row>
    <row r="190" s="2" customFormat="1" ht="21.75" customHeight="1">
      <c r="A190" s="39"/>
      <c r="B190" s="40"/>
      <c r="C190" s="229" t="s">
        <v>342</v>
      </c>
      <c r="D190" s="229" t="s">
        <v>243</v>
      </c>
      <c r="E190" s="230" t="s">
        <v>343</v>
      </c>
      <c r="F190" s="231" t="s">
        <v>344</v>
      </c>
      <c r="G190" s="232" t="s">
        <v>246</v>
      </c>
      <c r="H190" s="233">
        <v>3.6000000000000001</v>
      </c>
      <c r="I190" s="234"/>
      <c r="J190" s="235">
        <f>ROUND(I190*H190,2)</f>
        <v>0</v>
      </c>
      <c r="K190" s="231" t="s">
        <v>247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0.059999999999999998</v>
      </c>
      <c r="T190" s="239">
        <f>S190*H190</f>
        <v>0.216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88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345</v>
      </c>
    </row>
    <row r="191" s="2" customFormat="1">
      <c r="A191" s="39"/>
      <c r="B191" s="40"/>
      <c r="C191" s="41"/>
      <c r="D191" s="242" t="s">
        <v>249</v>
      </c>
      <c r="E191" s="41"/>
      <c r="F191" s="243" t="s">
        <v>346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88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321</v>
      </c>
      <c r="G192" s="248"/>
      <c r="H192" s="252">
        <v>3.6000000000000001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3.6000000000000001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21.75" customHeight="1">
      <c r="A194" s="39"/>
      <c r="B194" s="40"/>
      <c r="C194" s="229" t="s">
        <v>347</v>
      </c>
      <c r="D194" s="229" t="s">
        <v>243</v>
      </c>
      <c r="E194" s="230" t="s">
        <v>348</v>
      </c>
      <c r="F194" s="231" t="s">
        <v>349</v>
      </c>
      <c r="G194" s="232" t="s">
        <v>246</v>
      </c>
      <c r="H194" s="233">
        <v>32.399999999999999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350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351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314</v>
      </c>
      <c r="G196" s="248"/>
      <c r="H196" s="252">
        <v>18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3" customFormat="1">
      <c r="A197" s="13"/>
      <c r="B197" s="247"/>
      <c r="C197" s="248"/>
      <c r="D197" s="249" t="s">
        <v>256</v>
      </c>
      <c r="E197" s="250" t="s">
        <v>1</v>
      </c>
      <c r="F197" s="251" t="s">
        <v>315</v>
      </c>
      <c r="G197" s="248"/>
      <c r="H197" s="252">
        <v>7.2000000000000002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256</v>
      </c>
      <c r="AU197" s="258" t="s">
        <v>88</v>
      </c>
      <c r="AV197" s="13" t="s">
        <v>88</v>
      </c>
      <c r="AW197" s="13" t="s">
        <v>36</v>
      </c>
      <c r="AX197" s="13" t="s">
        <v>80</v>
      </c>
      <c r="AY197" s="258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331</v>
      </c>
      <c r="G198" s="248"/>
      <c r="H198" s="252">
        <v>7.2000000000000002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4" customFormat="1">
      <c r="A199" s="14"/>
      <c r="B199" s="259"/>
      <c r="C199" s="260"/>
      <c r="D199" s="249" t="s">
        <v>256</v>
      </c>
      <c r="E199" s="261" t="s">
        <v>1</v>
      </c>
      <c r="F199" s="262" t="s">
        <v>258</v>
      </c>
      <c r="G199" s="260"/>
      <c r="H199" s="263">
        <v>32.399999999999999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88</v>
      </c>
      <c r="AV199" s="14" t="s">
        <v>175</v>
      </c>
      <c r="AW199" s="14" t="s">
        <v>36</v>
      </c>
      <c r="AX199" s="14" t="s">
        <v>14</v>
      </c>
      <c r="AY199" s="269" t="s">
        <v>241</v>
      </c>
    </row>
    <row r="200" s="2" customFormat="1" ht="33" customHeight="1">
      <c r="A200" s="39"/>
      <c r="B200" s="40"/>
      <c r="C200" s="229" t="s">
        <v>352</v>
      </c>
      <c r="D200" s="229" t="s">
        <v>243</v>
      </c>
      <c r="E200" s="230" t="s">
        <v>353</v>
      </c>
      <c r="F200" s="231" t="s">
        <v>354</v>
      </c>
      <c r="G200" s="232" t="s">
        <v>246</v>
      </c>
      <c r="H200" s="233">
        <v>97.200000000000003</v>
      </c>
      <c r="I200" s="234"/>
      <c r="J200" s="235">
        <f>ROUND(I200*H200,2)</f>
        <v>0</v>
      </c>
      <c r="K200" s="231" t="s">
        <v>247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0.074999999999999997</v>
      </c>
      <c r="T200" s="239">
        <f>S200*H200</f>
        <v>7.29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88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355</v>
      </c>
    </row>
    <row r="201" s="2" customFormat="1">
      <c r="A201" s="39"/>
      <c r="B201" s="40"/>
      <c r="C201" s="41"/>
      <c r="D201" s="242" t="s">
        <v>249</v>
      </c>
      <c r="E201" s="41"/>
      <c r="F201" s="243" t="s">
        <v>356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88</v>
      </c>
    </row>
    <row r="202" s="15" customFormat="1">
      <c r="A202" s="15"/>
      <c r="B202" s="270"/>
      <c r="C202" s="271"/>
      <c r="D202" s="249" t="s">
        <v>256</v>
      </c>
      <c r="E202" s="272" t="s">
        <v>1</v>
      </c>
      <c r="F202" s="273" t="s">
        <v>282</v>
      </c>
      <c r="G202" s="271"/>
      <c r="H202" s="272" t="s">
        <v>1</v>
      </c>
      <c r="I202" s="274"/>
      <c r="J202" s="271"/>
      <c r="K202" s="271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256</v>
      </c>
      <c r="AU202" s="279" t="s">
        <v>88</v>
      </c>
      <c r="AV202" s="15" t="s">
        <v>14</v>
      </c>
      <c r="AW202" s="15" t="s">
        <v>36</v>
      </c>
      <c r="AX202" s="15" t="s">
        <v>80</v>
      </c>
      <c r="AY202" s="279" t="s">
        <v>241</v>
      </c>
    </row>
    <row r="203" s="13" customFormat="1">
      <c r="A203" s="13"/>
      <c r="B203" s="247"/>
      <c r="C203" s="248"/>
      <c r="D203" s="249" t="s">
        <v>256</v>
      </c>
      <c r="E203" s="250" t="s">
        <v>1</v>
      </c>
      <c r="F203" s="251" t="s">
        <v>283</v>
      </c>
      <c r="G203" s="248"/>
      <c r="H203" s="252">
        <v>54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256</v>
      </c>
      <c r="AU203" s="258" t="s">
        <v>88</v>
      </c>
      <c r="AV203" s="13" t="s">
        <v>88</v>
      </c>
      <c r="AW203" s="13" t="s">
        <v>36</v>
      </c>
      <c r="AX203" s="13" t="s">
        <v>80</v>
      </c>
      <c r="AY203" s="258" t="s">
        <v>241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284</v>
      </c>
      <c r="G204" s="248"/>
      <c r="H204" s="252">
        <v>21.600000000000001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3" customFormat="1">
      <c r="A205" s="13"/>
      <c r="B205" s="247"/>
      <c r="C205" s="248"/>
      <c r="D205" s="249" t="s">
        <v>256</v>
      </c>
      <c r="E205" s="250" t="s">
        <v>1</v>
      </c>
      <c r="F205" s="251" t="s">
        <v>285</v>
      </c>
      <c r="G205" s="248"/>
      <c r="H205" s="252">
        <v>21.600000000000001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256</v>
      </c>
      <c r="AU205" s="258" t="s">
        <v>88</v>
      </c>
      <c r="AV205" s="13" t="s">
        <v>88</v>
      </c>
      <c r="AW205" s="13" t="s">
        <v>36</v>
      </c>
      <c r="AX205" s="13" t="s">
        <v>80</v>
      </c>
      <c r="AY205" s="258" t="s">
        <v>241</v>
      </c>
    </row>
    <row r="206" s="14" customFormat="1">
      <c r="A206" s="14"/>
      <c r="B206" s="259"/>
      <c r="C206" s="260"/>
      <c r="D206" s="249" t="s">
        <v>256</v>
      </c>
      <c r="E206" s="261" t="s">
        <v>1</v>
      </c>
      <c r="F206" s="262" t="s">
        <v>258</v>
      </c>
      <c r="G206" s="260"/>
      <c r="H206" s="263">
        <v>97.199999999999989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88</v>
      </c>
      <c r="AV206" s="14" t="s">
        <v>175</v>
      </c>
      <c r="AW206" s="14" t="s">
        <v>36</v>
      </c>
      <c r="AX206" s="14" t="s">
        <v>14</v>
      </c>
      <c r="AY206" s="269" t="s">
        <v>241</v>
      </c>
    </row>
    <row r="207" s="2" customFormat="1" ht="24.15" customHeight="1">
      <c r="A207" s="39"/>
      <c r="B207" s="40"/>
      <c r="C207" s="229" t="s">
        <v>7</v>
      </c>
      <c r="D207" s="229" t="s">
        <v>243</v>
      </c>
      <c r="E207" s="230" t="s">
        <v>357</v>
      </c>
      <c r="F207" s="231" t="s">
        <v>358</v>
      </c>
      <c r="G207" s="232" t="s">
        <v>246</v>
      </c>
      <c r="H207" s="233">
        <v>97.200000000000003</v>
      </c>
      <c r="I207" s="234"/>
      <c r="J207" s="235">
        <f>ROUND(I207*H207,2)</f>
        <v>0</v>
      </c>
      <c r="K207" s="231" t="s">
        <v>247</v>
      </c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0.074999999999999997</v>
      </c>
      <c r="T207" s="239">
        <f>S207*H207</f>
        <v>7.29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88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359</v>
      </c>
    </row>
    <row r="208" s="2" customFormat="1">
      <c r="A208" s="39"/>
      <c r="B208" s="40"/>
      <c r="C208" s="41"/>
      <c r="D208" s="242" t="s">
        <v>249</v>
      </c>
      <c r="E208" s="41"/>
      <c r="F208" s="243" t="s">
        <v>360</v>
      </c>
      <c r="G208" s="41"/>
      <c r="H208" s="41"/>
      <c r="I208" s="244"/>
      <c r="J208" s="41"/>
      <c r="K208" s="41"/>
      <c r="L208" s="45"/>
      <c r="M208" s="245"/>
      <c r="N208" s="24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249</v>
      </c>
      <c r="AU208" s="18" t="s">
        <v>88</v>
      </c>
    </row>
    <row r="209" s="15" customFormat="1">
      <c r="A209" s="15"/>
      <c r="B209" s="270"/>
      <c r="C209" s="271"/>
      <c r="D209" s="249" t="s">
        <v>256</v>
      </c>
      <c r="E209" s="272" t="s">
        <v>1</v>
      </c>
      <c r="F209" s="273" t="s">
        <v>282</v>
      </c>
      <c r="G209" s="271"/>
      <c r="H209" s="272" t="s">
        <v>1</v>
      </c>
      <c r="I209" s="274"/>
      <c r="J209" s="271"/>
      <c r="K209" s="271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256</v>
      </c>
      <c r="AU209" s="279" t="s">
        <v>88</v>
      </c>
      <c r="AV209" s="15" t="s">
        <v>14</v>
      </c>
      <c r="AW209" s="15" t="s">
        <v>36</v>
      </c>
      <c r="AX209" s="15" t="s">
        <v>80</v>
      </c>
      <c r="AY209" s="279" t="s">
        <v>241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283</v>
      </c>
      <c r="G210" s="248"/>
      <c r="H210" s="252">
        <v>54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3" customFormat="1">
      <c r="A211" s="13"/>
      <c r="B211" s="247"/>
      <c r="C211" s="248"/>
      <c r="D211" s="249" t="s">
        <v>256</v>
      </c>
      <c r="E211" s="250" t="s">
        <v>1</v>
      </c>
      <c r="F211" s="251" t="s">
        <v>284</v>
      </c>
      <c r="G211" s="248"/>
      <c r="H211" s="252">
        <v>21.600000000000001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88</v>
      </c>
      <c r="AV211" s="13" t="s">
        <v>88</v>
      </c>
      <c r="AW211" s="13" t="s">
        <v>36</v>
      </c>
      <c r="AX211" s="13" t="s">
        <v>80</v>
      </c>
      <c r="AY211" s="258" t="s">
        <v>241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285</v>
      </c>
      <c r="G212" s="248"/>
      <c r="H212" s="252">
        <v>21.600000000000001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97.199999999999989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24.15" customHeight="1">
      <c r="A214" s="39"/>
      <c r="B214" s="40"/>
      <c r="C214" s="229" t="s">
        <v>361</v>
      </c>
      <c r="D214" s="229" t="s">
        <v>243</v>
      </c>
      <c r="E214" s="230" t="s">
        <v>362</v>
      </c>
      <c r="F214" s="231" t="s">
        <v>363</v>
      </c>
      <c r="G214" s="232" t="s">
        <v>246</v>
      </c>
      <c r="H214" s="233">
        <v>97.200000000000003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364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365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5" customFormat="1">
      <c r="A216" s="15"/>
      <c r="B216" s="270"/>
      <c r="C216" s="271"/>
      <c r="D216" s="249" t="s">
        <v>256</v>
      </c>
      <c r="E216" s="272" t="s">
        <v>1</v>
      </c>
      <c r="F216" s="273" t="s">
        <v>282</v>
      </c>
      <c r="G216" s="271"/>
      <c r="H216" s="272" t="s">
        <v>1</v>
      </c>
      <c r="I216" s="274"/>
      <c r="J216" s="271"/>
      <c r="K216" s="271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256</v>
      </c>
      <c r="AU216" s="279" t="s">
        <v>88</v>
      </c>
      <c r="AV216" s="15" t="s">
        <v>14</v>
      </c>
      <c r="AW216" s="15" t="s">
        <v>36</v>
      </c>
      <c r="AX216" s="15" t="s">
        <v>80</v>
      </c>
      <c r="AY216" s="279" t="s">
        <v>241</v>
      </c>
    </row>
    <row r="217" s="13" customFormat="1">
      <c r="A217" s="13"/>
      <c r="B217" s="247"/>
      <c r="C217" s="248"/>
      <c r="D217" s="249" t="s">
        <v>256</v>
      </c>
      <c r="E217" s="250" t="s">
        <v>1</v>
      </c>
      <c r="F217" s="251" t="s">
        <v>283</v>
      </c>
      <c r="G217" s="248"/>
      <c r="H217" s="252">
        <v>54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88</v>
      </c>
      <c r="AV217" s="13" t="s">
        <v>88</v>
      </c>
      <c r="AW217" s="13" t="s">
        <v>36</v>
      </c>
      <c r="AX217" s="13" t="s">
        <v>80</v>
      </c>
      <c r="AY217" s="258" t="s">
        <v>241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284</v>
      </c>
      <c r="G218" s="248"/>
      <c r="H218" s="252">
        <v>21.600000000000001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3" customFormat="1">
      <c r="A219" s="13"/>
      <c r="B219" s="247"/>
      <c r="C219" s="248"/>
      <c r="D219" s="249" t="s">
        <v>256</v>
      </c>
      <c r="E219" s="250" t="s">
        <v>1</v>
      </c>
      <c r="F219" s="251" t="s">
        <v>285</v>
      </c>
      <c r="G219" s="248"/>
      <c r="H219" s="252">
        <v>21.600000000000001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88</v>
      </c>
      <c r="AV219" s="13" t="s">
        <v>88</v>
      </c>
      <c r="AW219" s="13" t="s">
        <v>36</v>
      </c>
      <c r="AX219" s="13" t="s">
        <v>80</v>
      </c>
      <c r="AY219" s="258" t="s">
        <v>241</v>
      </c>
    </row>
    <row r="220" s="14" customFormat="1">
      <c r="A220" s="14"/>
      <c r="B220" s="259"/>
      <c r="C220" s="260"/>
      <c r="D220" s="249" t="s">
        <v>256</v>
      </c>
      <c r="E220" s="261" t="s">
        <v>1</v>
      </c>
      <c r="F220" s="262" t="s">
        <v>258</v>
      </c>
      <c r="G220" s="260"/>
      <c r="H220" s="263">
        <v>97.199999999999989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88</v>
      </c>
      <c r="AV220" s="14" t="s">
        <v>175</v>
      </c>
      <c r="AW220" s="14" t="s">
        <v>36</v>
      </c>
      <c r="AX220" s="14" t="s">
        <v>14</v>
      </c>
      <c r="AY220" s="269" t="s">
        <v>241</v>
      </c>
    </row>
    <row r="221" s="2" customFormat="1" ht="24.15" customHeight="1">
      <c r="A221" s="39"/>
      <c r="B221" s="40"/>
      <c r="C221" s="229" t="s">
        <v>366</v>
      </c>
      <c r="D221" s="229" t="s">
        <v>243</v>
      </c>
      <c r="E221" s="230" t="s">
        <v>367</v>
      </c>
      <c r="F221" s="231" t="s">
        <v>368</v>
      </c>
      <c r="G221" s="232" t="s">
        <v>246</v>
      </c>
      <c r="H221" s="233">
        <v>25.199999999999999</v>
      </c>
      <c r="I221" s="234"/>
      <c r="J221" s="235">
        <f>ROUND(I221*H221,2)</f>
        <v>0</v>
      </c>
      <c r="K221" s="231" t="s">
        <v>247</v>
      </c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0.099750000000000005</v>
      </c>
      <c r="R221" s="238">
        <f>Q221*H221</f>
        <v>2.5137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175</v>
      </c>
      <c r="AT221" s="240" t="s">
        <v>243</v>
      </c>
      <c r="AU221" s="240" t="s">
        <v>88</v>
      </c>
      <c r="AY221" s="18" t="s">
        <v>241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14</v>
      </c>
      <c r="BK221" s="241">
        <f>ROUND(I221*H221,2)</f>
        <v>0</v>
      </c>
      <c r="BL221" s="18" t="s">
        <v>175</v>
      </c>
      <c r="BM221" s="240" t="s">
        <v>369</v>
      </c>
    </row>
    <row r="222" s="2" customFormat="1">
      <c r="A222" s="39"/>
      <c r="B222" s="40"/>
      <c r="C222" s="41"/>
      <c r="D222" s="242" t="s">
        <v>249</v>
      </c>
      <c r="E222" s="41"/>
      <c r="F222" s="243" t="s">
        <v>370</v>
      </c>
      <c r="G222" s="41"/>
      <c r="H222" s="41"/>
      <c r="I222" s="244"/>
      <c r="J222" s="41"/>
      <c r="K222" s="41"/>
      <c r="L222" s="45"/>
      <c r="M222" s="245"/>
      <c r="N222" s="24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249</v>
      </c>
      <c r="AU222" s="18" t="s">
        <v>88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314</v>
      </c>
      <c r="G223" s="248"/>
      <c r="H223" s="252">
        <v>18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315</v>
      </c>
      <c r="G224" s="248"/>
      <c r="H224" s="252">
        <v>7.2000000000000002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4" customFormat="1">
      <c r="A225" s="14"/>
      <c r="B225" s="259"/>
      <c r="C225" s="260"/>
      <c r="D225" s="249" t="s">
        <v>256</v>
      </c>
      <c r="E225" s="261" t="s">
        <v>1</v>
      </c>
      <c r="F225" s="262" t="s">
        <v>258</v>
      </c>
      <c r="G225" s="260"/>
      <c r="H225" s="263">
        <v>25.199999999999999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88</v>
      </c>
      <c r="AV225" s="14" t="s">
        <v>175</v>
      </c>
      <c r="AW225" s="14" t="s">
        <v>36</v>
      </c>
      <c r="AX225" s="14" t="s">
        <v>14</v>
      </c>
      <c r="AY225" s="269" t="s">
        <v>241</v>
      </c>
    </row>
    <row r="226" s="2" customFormat="1" ht="24.15" customHeight="1">
      <c r="A226" s="39"/>
      <c r="B226" s="40"/>
      <c r="C226" s="229" t="s">
        <v>371</v>
      </c>
      <c r="D226" s="229" t="s">
        <v>243</v>
      </c>
      <c r="E226" s="230" t="s">
        <v>372</v>
      </c>
      <c r="F226" s="231" t="s">
        <v>373</v>
      </c>
      <c r="G226" s="232" t="s">
        <v>246</v>
      </c>
      <c r="H226" s="233">
        <v>3.6000000000000001</v>
      </c>
      <c r="I226" s="234"/>
      <c r="J226" s="235">
        <f>ROUND(I226*H226,2)</f>
        <v>0</v>
      </c>
      <c r="K226" s="231" t="s">
        <v>247</v>
      </c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0.099750000000000005</v>
      </c>
      <c r="R226" s="238">
        <f>Q226*H226</f>
        <v>0.35910000000000003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88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374</v>
      </c>
    </row>
    <row r="227" s="2" customFormat="1">
      <c r="A227" s="39"/>
      <c r="B227" s="40"/>
      <c r="C227" s="41"/>
      <c r="D227" s="242" t="s">
        <v>249</v>
      </c>
      <c r="E227" s="41"/>
      <c r="F227" s="243" t="s">
        <v>375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249</v>
      </c>
      <c r="AU227" s="18" t="s">
        <v>88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321</v>
      </c>
      <c r="G228" s="248"/>
      <c r="H228" s="252">
        <v>3.6000000000000001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1</v>
      </c>
      <c r="F229" s="262" t="s">
        <v>258</v>
      </c>
      <c r="G229" s="260"/>
      <c r="H229" s="263">
        <v>3.6000000000000001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24.15" customHeight="1">
      <c r="A230" s="39"/>
      <c r="B230" s="40"/>
      <c r="C230" s="229" t="s">
        <v>376</v>
      </c>
      <c r="D230" s="229" t="s">
        <v>243</v>
      </c>
      <c r="E230" s="230" t="s">
        <v>377</v>
      </c>
      <c r="F230" s="231" t="s">
        <v>378</v>
      </c>
      <c r="G230" s="232" t="s">
        <v>246</v>
      </c>
      <c r="H230" s="233">
        <v>3.6000000000000001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0.099750000000000005</v>
      </c>
      <c r="R230" s="238">
        <f>Q230*H230</f>
        <v>0.35910000000000003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379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380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321</v>
      </c>
      <c r="G232" s="248"/>
      <c r="H232" s="252">
        <v>3.6000000000000001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3.6000000000000001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24.15" customHeight="1">
      <c r="A234" s="39"/>
      <c r="B234" s="40"/>
      <c r="C234" s="229" t="s">
        <v>381</v>
      </c>
      <c r="D234" s="229" t="s">
        <v>243</v>
      </c>
      <c r="E234" s="230" t="s">
        <v>382</v>
      </c>
      <c r="F234" s="231" t="s">
        <v>383</v>
      </c>
      <c r="G234" s="232" t="s">
        <v>246</v>
      </c>
      <c r="H234" s="233">
        <v>32.399999999999999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384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385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3" customFormat="1">
      <c r="A236" s="13"/>
      <c r="B236" s="247"/>
      <c r="C236" s="248"/>
      <c r="D236" s="249" t="s">
        <v>256</v>
      </c>
      <c r="E236" s="250" t="s">
        <v>1</v>
      </c>
      <c r="F236" s="251" t="s">
        <v>314</v>
      </c>
      <c r="G236" s="248"/>
      <c r="H236" s="252">
        <v>18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1</v>
      </c>
      <c r="F237" s="251" t="s">
        <v>315</v>
      </c>
      <c r="G237" s="248"/>
      <c r="H237" s="252">
        <v>7.2000000000000002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331</v>
      </c>
      <c r="G238" s="248"/>
      <c r="H238" s="252">
        <v>7.2000000000000002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4" customFormat="1">
      <c r="A239" s="14"/>
      <c r="B239" s="259"/>
      <c r="C239" s="260"/>
      <c r="D239" s="249" t="s">
        <v>256</v>
      </c>
      <c r="E239" s="261" t="s">
        <v>1</v>
      </c>
      <c r="F239" s="262" t="s">
        <v>258</v>
      </c>
      <c r="G239" s="260"/>
      <c r="H239" s="263">
        <v>32.399999999999999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88</v>
      </c>
      <c r="AV239" s="14" t="s">
        <v>175</v>
      </c>
      <c r="AW239" s="14" t="s">
        <v>36</v>
      </c>
      <c r="AX239" s="14" t="s">
        <v>14</v>
      </c>
      <c r="AY239" s="269" t="s">
        <v>241</v>
      </c>
    </row>
    <row r="240" s="2" customFormat="1" ht="16.5" customHeight="1">
      <c r="A240" s="39"/>
      <c r="B240" s="40"/>
      <c r="C240" s="229" t="s">
        <v>386</v>
      </c>
      <c r="D240" s="229" t="s">
        <v>243</v>
      </c>
      <c r="E240" s="230" t="s">
        <v>387</v>
      </c>
      <c r="F240" s="231" t="s">
        <v>388</v>
      </c>
      <c r="G240" s="232" t="s">
        <v>295</v>
      </c>
      <c r="H240" s="233">
        <v>1</v>
      </c>
      <c r="I240" s="234"/>
      <c r="J240" s="235">
        <f>ROUND(I240*H240,2)</f>
        <v>0</v>
      </c>
      <c r="K240" s="231" t="s">
        <v>1</v>
      </c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0.01</v>
      </c>
      <c r="R240" s="238">
        <f>Q240*H240</f>
        <v>0.01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175</v>
      </c>
      <c r="AT240" s="240" t="s">
        <v>243</v>
      </c>
      <c r="AU240" s="240" t="s">
        <v>88</v>
      </c>
      <c r="AY240" s="18" t="s">
        <v>241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14</v>
      </c>
      <c r="BK240" s="241">
        <f>ROUND(I240*H240,2)</f>
        <v>0</v>
      </c>
      <c r="BL240" s="18" t="s">
        <v>175</v>
      </c>
      <c r="BM240" s="240" t="s">
        <v>389</v>
      </c>
    </row>
    <row r="241" s="2" customFormat="1" ht="24.15" customHeight="1">
      <c r="A241" s="39"/>
      <c r="B241" s="40"/>
      <c r="C241" s="229" t="s">
        <v>390</v>
      </c>
      <c r="D241" s="229" t="s">
        <v>243</v>
      </c>
      <c r="E241" s="230" t="s">
        <v>391</v>
      </c>
      <c r="F241" s="231" t="s">
        <v>392</v>
      </c>
      <c r="G241" s="232" t="s">
        <v>299</v>
      </c>
      <c r="H241" s="233">
        <v>1</v>
      </c>
      <c r="I241" s="234"/>
      <c r="J241" s="235">
        <f>ROUND(I241*H241,2)</f>
        <v>0</v>
      </c>
      <c r="K241" s="231" t="s">
        <v>1</v>
      </c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0.125</v>
      </c>
      <c r="R241" s="238">
        <f>Q241*H241</f>
        <v>0.125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175</v>
      </c>
      <c r="AT241" s="240" t="s">
        <v>243</v>
      </c>
      <c r="AU241" s="240" t="s">
        <v>88</v>
      </c>
      <c r="AY241" s="18" t="s">
        <v>241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14</v>
      </c>
      <c r="BK241" s="241">
        <f>ROUND(I241*H241,2)</f>
        <v>0</v>
      </c>
      <c r="BL241" s="18" t="s">
        <v>175</v>
      </c>
      <c r="BM241" s="240" t="s">
        <v>393</v>
      </c>
    </row>
    <row r="242" s="2" customFormat="1" ht="24.15" customHeight="1">
      <c r="A242" s="39"/>
      <c r="B242" s="40"/>
      <c r="C242" s="229" t="s">
        <v>394</v>
      </c>
      <c r="D242" s="229" t="s">
        <v>243</v>
      </c>
      <c r="E242" s="230" t="s">
        <v>395</v>
      </c>
      <c r="F242" s="231" t="s">
        <v>396</v>
      </c>
      <c r="G242" s="232" t="s">
        <v>299</v>
      </c>
      <c r="H242" s="233">
        <v>1</v>
      </c>
      <c r="I242" s="234"/>
      <c r="J242" s="235">
        <f>ROUND(I242*H242,2)</f>
        <v>0</v>
      </c>
      <c r="K242" s="231" t="s">
        <v>1</v>
      </c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0.0247</v>
      </c>
      <c r="R242" s="238">
        <f>Q242*H242</f>
        <v>0.0247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175</v>
      </c>
      <c r="AT242" s="240" t="s">
        <v>243</v>
      </c>
      <c r="AU242" s="240" t="s">
        <v>88</v>
      </c>
      <c r="AY242" s="18" t="s">
        <v>241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14</v>
      </c>
      <c r="BK242" s="241">
        <f>ROUND(I242*H242,2)</f>
        <v>0</v>
      </c>
      <c r="BL242" s="18" t="s">
        <v>175</v>
      </c>
      <c r="BM242" s="240" t="s">
        <v>397</v>
      </c>
    </row>
    <row r="243" s="2" customFormat="1" ht="16.5" customHeight="1">
      <c r="A243" s="39"/>
      <c r="B243" s="40"/>
      <c r="C243" s="229" t="s">
        <v>398</v>
      </c>
      <c r="D243" s="229" t="s">
        <v>243</v>
      </c>
      <c r="E243" s="230" t="s">
        <v>399</v>
      </c>
      <c r="F243" s="231" t="s">
        <v>400</v>
      </c>
      <c r="G243" s="232" t="s">
        <v>299</v>
      </c>
      <c r="H243" s="233">
        <v>1</v>
      </c>
      <c r="I243" s="234"/>
      <c r="J243" s="235">
        <f>ROUND(I243*H243,2)</f>
        <v>0</v>
      </c>
      <c r="K243" s="231" t="s">
        <v>1</v>
      </c>
      <c r="L243" s="45"/>
      <c r="M243" s="280" t="s">
        <v>1</v>
      </c>
      <c r="N243" s="281" t="s">
        <v>45</v>
      </c>
      <c r="O243" s="282"/>
      <c r="P243" s="283">
        <f>O243*H243</f>
        <v>0</v>
      </c>
      <c r="Q243" s="283">
        <v>0</v>
      </c>
      <c r="R243" s="283">
        <f>Q243*H243</f>
        <v>0</v>
      </c>
      <c r="S243" s="283">
        <v>0</v>
      </c>
      <c r="T243" s="28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175</v>
      </c>
      <c r="AT243" s="240" t="s">
        <v>243</v>
      </c>
      <c r="AU243" s="240" t="s">
        <v>88</v>
      </c>
      <c r="AY243" s="18" t="s">
        <v>241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14</v>
      </c>
      <c r="BK243" s="241">
        <f>ROUND(I243*H243,2)</f>
        <v>0</v>
      </c>
      <c r="BL243" s="18" t="s">
        <v>175</v>
      </c>
      <c r="BM243" s="240" t="s">
        <v>401</v>
      </c>
    </row>
    <row r="244" s="2" customFormat="1" ht="6.96" customHeight="1">
      <c r="A244" s="39"/>
      <c r="B244" s="67"/>
      <c r="C244" s="68"/>
      <c r="D244" s="68"/>
      <c r="E244" s="68"/>
      <c r="F244" s="68"/>
      <c r="G244" s="68"/>
      <c r="H244" s="68"/>
      <c r="I244" s="68"/>
      <c r="J244" s="68"/>
      <c r="K244" s="68"/>
      <c r="L244" s="45"/>
      <c r="M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</sheetData>
  <sheetProtection sheet="1" autoFilter="0" formatColumns="0" formatRows="0" objects="1" scenarios="1" spinCount="100000" saltValue="G/Iz/QrHKocpFP9sOY0XoaWwtMifE3WbosDbSQVLKE0QZ+b51RAEbX+Hi4gWpcEwOihbxleL0NMoHRU/AfiZow==" hashValue="Mn54/VFxlNyReiVYNwP9NRucxQsC1A56g2FLhF2g06Aknl0YgCyN7kziiyN4wVkDHaoqfYq9Fwvg2hSyQtNdoA==" algorithmName="SHA-512" password="CC35"/>
  <autoFilter ref="C127:K2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2" r:id="rId1" display="https://podminky.urs.cz/item/CS_URS_2021_02/121112003"/>
    <hyperlink ref="F134" r:id="rId2" display="https://podminky.urs.cz/item/CS_URS_2021_02/162351103"/>
    <hyperlink ref="F138" r:id="rId3" display="https://podminky.urs.cz/item/CS_URS_2021_02/171251201"/>
    <hyperlink ref="F141" r:id="rId4" display="https://podminky.urs.cz/item/CS_URS_2021_02/457311115"/>
    <hyperlink ref="F145" r:id="rId5" display="https://podminky.urs.cz/item/CS_URS_2021_02/457311191"/>
    <hyperlink ref="F150" r:id="rId6" display="https://podminky.urs.cz/item/CS_URS_2021_02/952903112"/>
    <hyperlink ref="F157" r:id="rId7" display="https://podminky.urs.cz/item/CS_URS_2021_02/977151119"/>
    <hyperlink ref="F163" r:id="rId8" display="https://podminky.urs.cz/item/CS_URS_2021_02/985112112"/>
    <hyperlink ref="F168" r:id="rId9" display="https://podminky.urs.cz/item/CS_URS_2021_02/985112122"/>
    <hyperlink ref="F172" r:id="rId10" display="https://podminky.urs.cz/item/CS_URS_2021_02/985112132"/>
    <hyperlink ref="F176" r:id="rId11" display="https://podminky.urs.cz/item/CS_URS_2021_02/985112192"/>
    <hyperlink ref="F182" r:id="rId12" display="https://podminky.urs.cz/item/CS_URS_2021_02/985113111"/>
    <hyperlink ref="F187" r:id="rId13" display="https://podminky.urs.cz/item/CS_URS_2021_02/985113121"/>
    <hyperlink ref="F191" r:id="rId14" display="https://podminky.urs.cz/item/CS_URS_2021_02/985113131"/>
    <hyperlink ref="F195" r:id="rId15" display="https://podminky.urs.cz/item/CS_URS_2021_02/985113191"/>
    <hyperlink ref="F201" r:id="rId16" display="https://podminky.urs.cz/item/CS_URS_2021_02/985121123"/>
    <hyperlink ref="F208" r:id="rId17" display="https://podminky.urs.cz/item/CS_URS_2021_02/985121223"/>
    <hyperlink ref="F215" r:id="rId18" display="https://podminky.urs.cz/item/CS_URS_2021_02/985121911"/>
    <hyperlink ref="F222" r:id="rId19" display="https://podminky.urs.cz/item/CS_URS_2021_02/985311115"/>
    <hyperlink ref="F227" r:id="rId20" display="https://podminky.urs.cz/item/CS_URS_2021_02/985311215"/>
    <hyperlink ref="F231" r:id="rId21" display="https://podminky.urs.cz/item/CS_URS_2021_02/985311315"/>
    <hyperlink ref="F235" r:id="rId22" display="https://podminky.urs.cz/item/CS_URS_2021_02/9853119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  <c r="AZ2" s="285" t="s">
        <v>402</v>
      </c>
      <c r="BA2" s="285" t="s">
        <v>403</v>
      </c>
      <c r="BB2" s="285" t="s">
        <v>253</v>
      </c>
      <c r="BC2" s="285" t="s">
        <v>404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407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410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413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416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417</v>
      </c>
      <c r="BA7" s="285" t="s">
        <v>418</v>
      </c>
      <c r="BB7" s="285" t="s">
        <v>253</v>
      </c>
      <c r="BC7" s="285" t="s">
        <v>419</v>
      </c>
      <c r="BD7" s="285" t="s">
        <v>88</v>
      </c>
    </row>
    <row r="8">
      <c r="B8" s="21"/>
      <c r="D8" s="152" t="s">
        <v>211</v>
      </c>
      <c r="L8" s="21"/>
      <c r="AZ8" s="285" t="s">
        <v>420</v>
      </c>
      <c r="BA8" s="285" t="s">
        <v>421</v>
      </c>
      <c r="BB8" s="285" t="s">
        <v>253</v>
      </c>
      <c r="BC8" s="285" t="s">
        <v>422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423</v>
      </c>
      <c r="BA9" s="285" t="s">
        <v>424</v>
      </c>
      <c r="BB9" s="285" t="s">
        <v>253</v>
      </c>
      <c r="BC9" s="285" t="s">
        <v>425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426</v>
      </c>
      <c r="BA10" s="285" t="s">
        <v>427</v>
      </c>
      <c r="BB10" s="285" t="s">
        <v>289</v>
      </c>
      <c r="BC10" s="285" t="s">
        <v>428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429</v>
      </c>
      <c r="BA11" s="285" t="s">
        <v>430</v>
      </c>
      <c r="BB11" s="285" t="s">
        <v>253</v>
      </c>
      <c r="BC11" s="285" t="s">
        <v>431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432</v>
      </c>
      <c r="BA12" s="285" t="s">
        <v>433</v>
      </c>
      <c r="BB12" s="285" t="s">
        <v>253</v>
      </c>
      <c r="BC12" s="285" t="s">
        <v>434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435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436</v>
      </c>
      <c r="BA13" s="285" t="s">
        <v>437</v>
      </c>
      <c r="BB13" s="285" t="s">
        <v>246</v>
      </c>
      <c r="BC13" s="285" t="s">
        <v>438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439</v>
      </c>
      <c r="BA14" s="285" t="s">
        <v>440</v>
      </c>
      <c r="BB14" s="285" t="s">
        <v>246</v>
      </c>
      <c r="BC14" s="285" t="s">
        <v>441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442</v>
      </c>
      <c r="BA15" s="285" t="s">
        <v>443</v>
      </c>
      <c r="BB15" s="285" t="s">
        <v>246</v>
      </c>
      <c r="BC15" s="285" t="s">
        <v>444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445</v>
      </c>
      <c r="BA16" s="285" t="s">
        <v>446</v>
      </c>
      <c r="BB16" s="285" t="s">
        <v>253</v>
      </c>
      <c r="BC16" s="285" t="s">
        <v>447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448</v>
      </c>
      <c r="BA17" s="285" t="s">
        <v>449</v>
      </c>
      <c r="BB17" s="285" t="s">
        <v>253</v>
      </c>
      <c r="BC17" s="285" t="s">
        <v>450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451</v>
      </c>
      <c r="BA18" s="285" t="s">
        <v>452</v>
      </c>
      <c r="BB18" s="285" t="s">
        <v>246</v>
      </c>
      <c r="BC18" s="285" t="s">
        <v>453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454</v>
      </c>
      <c r="BA19" s="285" t="s">
        <v>455</v>
      </c>
      <c r="BB19" s="285" t="s">
        <v>289</v>
      </c>
      <c r="BC19" s="285" t="s">
        <v>456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457</v>
      </c>
      <c r="BA20" s="285" t="s">
        <v>458</v>
      </c>
      <c r="BB20" s="285" t="s">
        <v>289</v>
      </c>
      <c r="BC20" s="285" t="s">
        <v>14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459</v>
      </c>
      <c r="BA21" s="285" t="s">
        <v>460</v>
      </c>
      <c r="BB21" s="285" t="s">
        <v>253</v>
      </c>
      <c r="BC21" s="285" t="s">
        <v>461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462</v>
      </c>
      <c r="BA22" s="285" t="s">
        <v>463</v>
      </c>
      <c r="BB22" s="285" t="s">
        <v>253</v>
      </c>
      <c r="BC22" s="285" t="s">
        <v>464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465</v>
      </c>
      <c r="BA23" s="285" t="s">
        <v>466</v>
      </c>
      <c r="BB23" s="285" t="s">
        <v>467</v>
      </c>
      <c r="BC23" s="285" t="s">
        <v>468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469</v>
      </c>
      <c r="BA24" s="285" t="s">
        <v>470</v>
      </c>
      <c r="BB24" s="285" t="s">
        <v>467</v>
      </c>
      <c r="BC24" s="285" t="s">
        <v>471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472</v>
      </c>
      <c r="BA25" s="285" t="s">
        <v>473</v>
      </c>
      <c r="BB25" s="285" t="s">
        <v>467</v>
      </c>
      <c r="BC25" s="285" t="s">
        <v>474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475</v>
      </c>
      <c r="BA26" s="285" t="s">
        <v>476</v>
      </c>
      <c r="BB26" s="285" t="s">
        <v>467</v>
      </c>
      <c r="BC26" s="285" t="s">
        <v>477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478</v>
      </c>
      <c r="BA27" s="285" t="s">
        <v>479</v>
      </c>
      <c r="BB27" s="285" t="s">
        <v>289</v>
      </c>
      <c r="BC27" s="285" t="s">
        <v>480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481</v>
      </c>
      <c r="BA28" s="285" t="s">
        <v>482</v>
      </c>
      <c r="BB28" s="285" t="s">
        <v>289</v>
      </c>
      <c r="BC28" s="285" t="s">
        <v>483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484</v>
      </c>
      <c r="BA29" s="285" t="s">
        <v>485</v>
      </c>
      <c r="BB29" s="285" t="s">
        <v>289</v>
      </c>
      <c r="BC29" s="285" t="s">
        <v>486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487</v>
      </c>
      <c r="BA30" s="285" t="s">
        <v>488</v>
      </c>
      <c r="BB30" s="285" t="s">
        <v>289</v>
      </c>
      <c r="BC30" s="285" t="s">
        <v>489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490</v>
      </c>
      <c r="BA31" s="286" t="s">
        <v>491</v>
      </c>
      <c r="BB31" s="286" t="s">
        <v>289</v>
      </c>
      <c r="BC31" s="286" t="s">
        <v>492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493</v>
      </c>
      <c r="BA32" s="285" t="s">
        <v>494</v>
      </c>
      <c r="BB32" s="285" t="s">
        <v>246</v>
      </c>
      <c r="BC32" s="285" t="s">
        <v>495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496</v>
      </c>
      <c r="BA33" s="285" t="s">
        <v>496</v>
      </c>
      <c r="BB33" s="285" t="s">
        <v>253</v>
      </c>
      <c r="BC33" s="285" t="s">
        <v>497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498</v>
      </c>
      <c r="BA34" s="285" t="s">
        <v>498</v>
      </c>
      <c r="BB34" s="285" t="s">
        <v>246</v>
      </c>
      <c r="BC34" s="285" t="s">
        <v>499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ROUND((SUM(BE132:BE580)),  2)</f>
        <v>0</v>
      </c>
      <c r="G37" s="39"/>
      <c r="H37" s="39"/>
      <c r="I37" s="166">
        <v>0.20999999999999999</v>
      </c>
      <c r="J37" s="165">
        <f>ROUND(((SUM(BE132:BE580))*I37),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ROUND((SUM(BF132:BF580)),  2)</f>
        <v>0</v>
      </c>
      <c r="G38" s="39"/>
      <c r="H38" s="39"/>
      <c r="I38" s="166">
        <v>0.14999999999999999</v>
      </c>
      <c r="J38" s="165">
        <f>ROUND(((SUM(BF132:BF580))*I38),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ROUND((SUM(BG132:BG580)),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ROUND((SUM(BH132:BH580)),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ROUND((SUM(BI132:BI580)),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01.2 - Výtlačný řad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J402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500</v>
      </c>
      <c r="E104" s="199"/>
      <c r="F104" s="199"/>
      <c r="G104" s="199"/>
      <c r="H104" s="199"/>
      <c r="I104" s="199"/>
      <c r="J104" s="200">
        <f>J416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J440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J547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502</v>
      </c>
      <c r="E107" s="199"/>
      <c r="F107" s="199"/>
      <c r="G107" s="199"/>
      <c r="H107" s="199"/>
      <c r="I107" s="199"/>
      <c r="J107" s="200">
        <f>J554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503</v>
      </c>
      <c r="E108" s="199"/>
      <c r="F108" s="199"/>
      <c r="G108" s="199"/>
      <c r="H108" s="199"/>
      <c r="I108" s="199"/>
      <c r="J108" s="200">
        <f>J578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Zaječov rozšíření a intenzifikace ČOV Horní Kváň - kanalizace a vodovod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211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212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213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214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 01.2 - Výtlačný řad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obec Zaječov, místní část Kvaň, Nová Ves</v>
      </c>
      <c r="G126" s="41"/>
      <c r="H126" s="41"/>
      <c r="I126" s="33" t="s">
        <v>22</v>
      </c>
      <c r="J126" s="80" t="str">
        <f>IF(J16="","",J16)</f>
        <v>18. 8. 2021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E19</f>
        <v>Obec Zaječov, Zaječov 265, 267 63 Zaječov</v>
      </c>
      <c r="G128" s="41"/>
      <c r="H128" s="41"/>
      <c r="I128" s="33" t="s">
        <v>32</v>
      </c>
      <c r="J128" s="37" t="str">
        <f>E25</f>
        <v>PIK VÍTEK s.r.o.,Kořenského 1025/7, 150 00 Praha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227</v>
      </c>
      <c r="D131" s="205" t="s">
        <v>65</v>
      </c>
      <c r="E131" s="205" t="s">
        <v>61</v>
      </c>
      <c r="F131" s="205" t="s">
        <v>62</v>
      </c>
      <c r="G131" s="205" t="s">
        <v>228</v>
      </c>
      <c r="H131" s="205" t="s">
        <v>229</v>
      </c>
      <c r="I131" s="205" t="s">
        <v>230</v>
      </c>
      <c r="J131" s="205" t="s">
        <v>219</v>
      </c>
      <c r="K131" s="206" t="s">
        <v>231</v>
      </c>
      <c r="L131" s="207"/>
      <c r="M131" s="101" t="s">
        <v>1</v>
      </c>
      <c r="N131" s="102" t="s">
        <v>44</v>
      </c>
      <c r="O131" s="102" t="s">
        <v>232</v>
      </c>
      <c r="P131" s="102" t="s">
        <v>233</v>
      </c>
      <c r="Q131" s="102" t="s">
        <v>234</v>
      </c>
      <c r="R131" s="102" t="s">
        <v>235</v>
      </c>
      <c r="S131" s="102" t="s">
        <v>236</v>
      </c>
      <c r="T131" s="103" t="s">
        <v>237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238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</f>
        <v>0</v>
      </c>
      <c r="Q132" s="105"/>
      <c r="R132" s="210">
        <f>R133</f>
        <v>148.09939145999999</v>
      </c>
      <c r="S132" s="105"/>
      <c r="T132" s="211">
        <f>T133</f>
        <v>522.97973400000012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221</v>
      </c>
      <c r="BK132" s="212">
        <f>BK133</f>
        <v>0</v>
      </c>
    </row>
    <row r="133" s="12" customFormat="1" ht="25.92" customHeight="1">
      <c r="A133" s="12"/>
      <c r="B133" s="213"/>
      <c r="C133" s="214"/>
      <c r="D133" s="215" t="s">
        <v>79</v>
      </c>
      <c r="E133" s="216" t="s">
        <v>239</v>
      </c>
      <c r="F133" s="216" t="s">
        <v>240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P134+P402+P416+P440+P547+P554+P578</f>
        <v>0</v>
      </c>
      <c r="Q133" s="221"/>
      <c r="R133" s="222">
        <f>R134+R402+R416+R440+R547+R554+R578</f>
        <v>148.09939145999999</v>
      </c>
      <c r="S133" s="221"/>
      <c r="T133" s="223">
        <f>T134+T402+T416+T440+T547+T554+T578</f>
        <v>522.97973400000012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80</v>
      </c>
      <c r="AY133" s="224" t="s">
        <v>241</v>
      </c>
      <c r="BK133" s="226">
        <f>BK134+BK402+BK416+BK440+BK547+BK554+BK578</f>
        <v>0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14</v>
      </c>
      <c r="F134" s="227" t="s">
        <v>242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SUM(P135:P401)</f>
        <v>0</v>
      </c>
      <c r="Q134" s="221"/>
      <c r="R134" s="222">
        <f>SUM(R135:R401)</f>
        <v>70.62986952</v>
      </c>
      <c r="S134" s="221"/>
      <c r="T134" s="223">
        <f>SUM(T135:T401)</f>
        <v>521.82773400000008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14</v>
      </c>
      <c r="AY134" s="224" t="s">
        <v>241</v>
      </c>
      <c r="BK134" s="226">
        <f>SUM(BK135:BK401)</f>
        <v>0</v>
      </c>
    </row>
    <row r="135" s="2" customFormat="1" ht="24.15" customHeight="1">
      <c r="A135" s="39"/>
      <c r="B135" s="40"/>
      <c r="C135" s="229" t="s">
        <v>14</v>
      </c>
      <c r="D135" s="229" t="s">
        <v>243</v>
      </c>
      <c r="E135" s="230" t="s">
        <v>504</v>
      </c>
      <c r="F135" s="231" t="s">
        <v>505</v>
      </c>
      <c r="G135" s="232" t="s">
        <v>246</v>
      </c>
      <c r="H135" s="233">
        <v>103.95999999999999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30.148399999999995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506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507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508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509</v>
      </c>
      <c r="G138" s="248"/>
      <c r="H138" s="252">
        <v>103.95999999999999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1</v>
      </c>
      <c r="F139" s="262" t="s">
        <v>258</v>
      </c>
      <c r="G139" s="260"/>
      <c r="H139" s="263">
        <v>103.95999999999999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24.15" customHeight="1">
      <c r="A140" s="39"/>
      <c r="B140" s="40"/>
      <c r="C140" s="229" t="s">
        <v>88</v>
      </c>
      <c r="D140" s="229" t="s">
        <v>243</v>
      </c>
      <c r="E140" s="230" t="s">
        <v>510</v>
      </c>
      <c r="F140" s="231" t="s">
        <v>511</v>
      </c>
      <c r="G140" s="232" t="s">
        <v>246</v>
      </c>
      <c r="H140" s="233">
        <v>415.83999999999998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0.17000000000000001</v>
      </c>
      <c r="T140" s="239">
        <f>S140*H140</f>
        <v>70.692800000000005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512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513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5" customFormat="1">
      <c r="A142" s="15"/>
      <c r="B142" s="270"/>
      <c r="C142" s="271"/>
      <c r="D142" s="249" t="s">
        <v>256</v>
      </c>
      <c r="E142" s="272" t="s">
        <v>1</v>
      </c>
      <c r="F142" s="273" t="s">
        <v>514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256</v>
      </c>
      <c r="AU142" s="279" t="s">
        <v>88</v>
      </c>
      <c r="AV142" s="15" t="s">
        <v>14</v>
      </c>
      <c r="AW142" s="15" t="s">
        <v>36</v>
      </c>
      <c r="AX142" s="15" t="s">
        <v>80</v>
      </c>
      <c r="AY142" s="279" t="s">
        <v>241</v>
      </c>
    </row>
    <row r="143" s="13" customFormat="1">
      <c r="A143" s="13"/>
      <c r="B143" s="247"/>
      <c r="C143" s="248"/>
      <c r="D143" s="249" t="s">
        <v>256</v>
      </c>
      <c r="E143" s="250" t="s">
        <v>1</v>
      </c>
      <c r="F143" s="251" t="s">
        <v>515</v>
      </c>
      <c r="G143" s="248"/>
      <c r="H143" s="252">
        <v>415.83999999999998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36</v>
      </c>
      <c r="AX143" s="13" t="s">
        <v>80</v>
      </c>
      <c r="AY143" s="258" t="s">
        <v>241</v>
      </c>
    </row>
    <row r="144" s="14" customFormat="1">
      <c r="A144" s="14"/>
      <c r="B144" s="259"/>
      <c r="C144" s="260"/>
      <c r="D144" s="249" t="s">
        <v>256</v>
      </c>
      <c r="E144" s="261" t="s">
        <v>1</v>
      </c>
      <c r="F144" s="262" t="s">
        <v>258</v>
      </c>
      <c r="G144" s="260"/>
      <c r="H144" s="263">
        <v>415.83999999999998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88</v>
      </c>
      <c r="AV144" s="14" t="s">
        <v>175</v>
      </c>
      <c r="AW144" s="14" t="s">
        <v>36</v>
      </c>
      <c r="AX144" s="14" t="s">
        <v>14</v>
      </c>
      <c r="AY144" s="269" t="s">
        <v>241</v>
      </c>
    </row>
    <row r="145" s="2" customFormat="1" ht="24.15" customHeight="1">
      <c r="A145" s="39"/>
      <c r="B145" s="40"/>
      <c r="C145" s="229" t="s">
        <v>96</v>
      </c>
      <c r="D145" s="229" t="s">
        <v>243</v>
      </c>
      <c r="E145" s="230" t="s">
        <v>516</v>
      </c>
      <c r="F145" s="231" t="s">
        <v>517</v>
      </c>
      <c r="G145" s="232" t="s">
        <v>246</v>
      </c>
      <c r="H145" s="233">
        <v>577.64300000000003</v>
      </c>
      <c r="I145" s="234"/>
      <c r="J145" s="235">
        <f>ROUND(I145*H145,2)</f>
        <v>0</v>
      </c>
      <c r="K145" s="231" t="s">
        <v>247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0.28999999999999998</v>
      </c>
      <c r="T145" s="239">
        <f>S145*H145</f>
        <v>167.51647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518</v>
      </c>
    </row>
    <row r="146" s="2" customFormat="1">
      <c r="A146" s="39"/>
      <c r="B146" s="40"/>
      <c r="C146" s="41"/>
      <c r="D146" s="242" t="s">
        <v>249</v>
      </c>
      <c r="E146" s="41"/>
      <c r="F146" s="243" t="s">
        <v>519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88</v>
      </c>
    </row>
    <row r="147" s="15" customFormat="1">
      <c r="A147" s="15"/>
      <c r="B147" s="270"/>
      <c r="C147" s="271"/>
      <c r="D147" s="249" t="s">
        <v>256</v>
      </c>
      <c r="E147" s="272" t="s">
        <v>1</v>
      </c>
      <c r="F147" s="273" t="s">
        <v>520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256</v>
      </c>
      <c r="AU147" s="279" t="s">
        <v>88</v>
      </c>
      <c r="AV147" s="15" t="s">
        <v>14</v>
      </c>
      <c r="AW147" s="15" t="s">
        <v>36</v>
      </c>
      <c r="AX147" s="15" t="s">
        <v>80</v>
      </c>
      <c r="AY147" s="279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521</v>
      </c>
      <c r="G148" s="248"/>
      <c r="H148" s="252">
        <v>265.76299999999998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5" customFormat="1">
      <c r="A149" s="15"/>
      <c r="B149" s="270"/>
      <c r="C149" s="271"/>
      <c r="D149" s="249" t="s">
        <v>256</v>
      </c>
      <c r="E149" s="272" t="s">
        <v>1</v>
      </c>
      <c r="F149" s="273" t="s">
        <v>520</v>
      </c>
      <c r="G149" s="271"/>
      <c r="H149" s="272" t="s">
        <v>1</v>
      </c>
      <c r="I149" s="274"/>
      <c r="J149" s="271"/>
      <c r="K149" s="271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256</v>
      </c>
      <c r="AU149" s="279" t="s">
        <v>88</v>
      </c>
      <c r="AV149" s="15" t="s">
        <v>14</v>
      </c>
      <c r="AW149" s="15" t="s">
        <v>36</v>
      </c>
      <c r="AX149" s="15" t="s">
        <v>80</v>
      </c>
      <c r="AY149" s="279" t="s">
        <v>241</v>
      </c>
    </row>
    <row r="150" s="13" customFormat="1">
      <c r="A150" s="13"/>
      <c r="B150" s="247"/>
      <c r="C150" s="248"/>
      <c r="D150" s="249" t="s">
        <v>256</v>
      </c>
      <c r="E150" s="250" t="s">
        <v>1</v>
      </c>
      <c r="F150" s="251" t="s">
        <v>522</v>
      </c>
      <c r="G150" s="248"/>
      <c r="H150" s="252">
        <v>311.88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256</v>
      </c>
      <c r="AU150" s="258" t="s">
        <v>88</v>
      </c>
      <c r="AV150" s="13" t="s">
        <v>88</v>
      </c>
      <c r="AW150" s="13" t="s">
        <v>36</v>
      </c>
      <c r="AX150" s="13" t="s">
        <v>80</v>
      </c>
      <c r="AY150" s="258" t="s">
        <v>241</v>
      </c>
    </row>
    <row r="151" s="14" customFormat="1">
      <c r="A151" s="14"/>
      <c r="B151" s="259"/>
      <c r="C151" s="260"/>
      <c r="D151" s="249" t="s">
        <v>256</v>
      </c>
      <c r="E151" s="261" t="s">
        <v>1</v>
      </c>
      <c r="F151" s="262" t="s">
        <v>258</v>
      </c>
      <c r="G151" s="260"/>
      <c r="H151" s="263">
        <v>577.64300000000003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88</v>
      </c>
      <c r="AV151" s="14" t="s">
        <v>175</v>
      </c>
      <c r="AW151" s="14" t="s">
        <v>36</v>
      </c>
      <c r="AX151" s="14" t="s">
        <v>14</v>
      </c>
      <c r="AY151" s="269" t="s">
        <v>241</v>
      </c>
    </row>
    <row r="152" s="2" customFormat="1" ht="24.15" customHeight="1">
      <c r="A152" s="39"/>
      <c r="B152" s="40"/>
      <c r="C152" s="229" t="s">
        <v>175</v>
      </c>
      <c r="D152" s="229" t="s">
        <v>243</v>
      </c>
      <c r="E152" s="230" t="s">
        <v>523</v>
      </c>
      <c r="F152" s="231" t="s">
        <v>524</v>
      </c>
      <c r="G152" s="232" t="s">
        <v>246</v>
      </c>
      <c r="H152" s="233">
        <v>354.35000000000002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0.44</v>
      </c>
      <c r="T152" s="239">
        <f>S152*H152</f>
        <v>155.91400000000002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525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526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442</v>
      </c>
      <c r="G154" s="248"/>
      <c r="H154" s="252">
        <v>354.35000000000002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4" customFormat="1">
      <c r="A155" s="14"/>
      <c r="B155" s="259"/>
      <c r="C155" s="260"/>
      <c r="D155" s="249" t="s">
        <v>256</v>
      </c>
      <c r="E155" s="261" t="s">
        <v>1</v>
      </c>
      <c r="F155" s="262" t="s">
        <v>258</v>
      </c>
      <c r="G155" s="260"/>
      <c r="H155" s="263">
        <v>354.35000000000002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88</v>
      </c>
      <c r="AV155" s="14" t="s">
        <v>175</v>
      </c>
      <c r="AW155" s="14" t="s">
        <v>36</v>
      </c>
      <c r="AX155" s="14" t="s">
        <v>14</v>
      </c>
      <c r="AY155" s="269" t="s">
        <v>241</v>
      </c>
    </row>
    <row r="156" s="2" customFormat="1" ht="33" customHeight="1">
      <c r="A156" s="39"/>
      <c r="B156" s="40"/>
      <c r="C156" s="229" t="s">
        <v>269</v>
      </c>
      <c r="D156" s="229" t="s">
        <v>243</v>
      </c>
      <c r="E156" s="230" t="s">
        <v>527</v>
      </c>
      <c r="F156" s="231" t="s">
        <v>528</v>
      </c>
      <c r="G156" s="232" t="s">
        <v>246</v>
      </c>
      <c r="H156" s="233">
        <v>415.83999999999998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5.0000000000000002E-05</v>
      </c>
      <c r="R156" s="238">
        <f>Q156*H156</f>
        <v>0.020792000000000001</v>
      </c>
      <c r="S156" s="238">
        <v>0.11500000000000001</v>
      </c>
      <c r="T156" s="239">
        <f>S156*H156</f>
        <v>47.821599999999997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529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530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436</v>
      </c>
      <c r="G158" s="248"/>
      <c r="H158" s="252">
        <v>415.83999999999998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4" customFormat="1">
      <c r="A159" s="14"/>
      <c r="B159" s="259"/>
      <c r="C159" s="260"/>
      <c r="D159" s="249" t="s">
        <v>256</v>
      </c>
      <c r="E159" s="261" t="s">
        <v>1</v>
      </c>
      <c r="F159" s="262" t="s">
        <v>258</v>
      </c>
      <c r="G159" s="260"/>
      <c r="H159" s="263">
        <v>415.83999999999998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88</v>
      </c>
      <c r="AV159" s="14" t="s">
        <v>175</v>
      </c>
      <c r="AW159" s="14" t="s">
        <v>36</v>
      </c>
      <c r="AX159" s="14" t="s">
        <v>14</v>
      </c>
      <c r="AY159" s="269" t="s">
        <v>241</v>
      </c>
    </row>
    <row r="160" s="2" customFormat="1" ht="33" customHeight="1">
      <c r="A160" s="39"/>
      <c r="B160" s="40"/>
      <c r="C160" s="229" t="s">
        <v>277</v>
      </c>
      <c r="D160" s="229" t="s">
        <v>243</v>
      </c>
      <c r="E160" s="230" t="s">
        <v>531</v>
      </c>
      <c r="F160" s="231" t="s">
        <v>532</v>
      </c>
      <c r="G160" s="232" t="s">
        <v>246</v>
      </c>
      <c r="H160" s="233">
        <v>540.59199999999998</v>
      </c>
      <c r="I160" s="234"/>
      <c r="J160" s="235">
        <f>ROUND(I160*H160,2)</f>
        <v>0</v>
      </c>
      <c r="K160" s="231" t="s">
        <v>247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6.0000000000000002E-05</v>
      </c>
      <c r="R160" s="238">
        <f>Q160*H160</f>
        <v>0.032435520000000002</v>
      </c>
      <c r="S160" s="238">
        <v>0.091999999999999998</v>
      </c>
      <c r="T160" s="239">
        <f>S160*H160</f>
        <v>49.734463999999996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533</v>
      </c>
    </row>
    <row r="161" s="2" customFormat="1">
      <c r="A161" s="39"/>
      <c r="B161" s="40"/>
      <c r="C161" s="41"/>
      <c r="D161" s="242" t="s">
        <v>249</v>
      </c>
      <c r="E161" s="41"/>
      <c r="F161" s="243" t="s">
        <v>534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249</v>
      </c>
      <c r="AU161" s="18" t="s">
        <v>88</v>
      </c>
    </row>
    <row r="162" s="13" customFormat="1">
      <c r="A162" s="13"/>
      <c r="B162" s="247"/>
      <c r="C162" s="248"/>
      <c r="D162" s="249" t="s">
        <v>256</v>
      </c>
      <c r="E162" s="250" t="s">
        <v>1</v>
      </c>
      <c r="F162" s="251" t="s">
        <v>439</v>
      </c>
      <c r="G162" s="248"/>
      <c r="H162" s="252">
        <v>540.59199999999998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256</v>
      </c>
      <c r="AU162" s="258" t="s">
        <v>88</v>
      </c>
      <c r="AV162" s="13" t="s">
        <v>88</v>
      </c>
      <c r="AW162" s="13" t="s">
        <v>36</v>
      </c>
      <c r="AX162" s="13" t="s">
        <v>80</v>
      </c>
      <c r="AY162" s="258" t="s">
        <v>241</v>
      </c>
    </row>
    <row r="163" s="14" customFormat="1">
      <c r="A163" s="14"/>
      <c r="B163" s="259"/>
      <c r="C163" s="260"/>
      <c r="D163" s="249" t="s">
        <v>256</v>
      </c>
      <c r="E163" s="261" t="s">
        <v>1</v>
      </c>
      <c r="F163" s="262" t="s">
        <v>258</v>
      </c>
      <c r="G163" s="260"/>
      <c r="H163" s="263">
        <v>540.59199999999998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88</v>
      </c>
      <c r="AV163" s="14" t="s">
        <v>175</v>
      </c>
      <c r="AW163" s="14" t="s">
        <v>36</v>
      </c>
      <c r="AX163" s="14" t="s">
        <v>14</v>
      </c>
      <c r="AY163" s="269" t="s">
        <v>241</v>
      </c>
    </row>
    <row r="164" s="2" customFormat="1" ht="16.5" customHeight="1">
      <c r="A164" s="39"/>
      <c r="B164" s="40"/>
      <c r="C164" s="229" t="s">
        <v>286</v>
      </c>
      <c r="D164" s="229" t="s">
        <v>243</v>
      </c>
      <c r="E164" s="230" t="s">
        <v>535</v>
      </c>
      <c r="F164" s="231" t="s">
        <v>536</v>
      </c>
      <c r="G164" s="232" t="s">
        <v>289</v>
      </c>
      <c r="H164" s="233">
        <v>19.199999999999999</v>
      </c>
      <c r="I164" s="234"/>
      <c r="J164" s="235">
        <f>ROUND(I164*H164,2)</f>
        <v>0</v>
      </c>
      <c r="K164" s="231" t="s">
        <v>247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0.0071900000000000002</v>
      </c>
      <c r="R164" s="238">
        <f>Q164*H164</f>
        <v>0.138048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88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537</v>
      </c>
    </row>
    <row r="165" s="2" customFormat="1">
      <c r="A165" s="39"/>
      <c r="B165" s="40"/>
      <c r="C165" s="41"/>
      <c r="D165" s="242" t="s">
        <v>249</v>
      </c>
      <c r="E165" s="41"/>
      <c r="F165" s="243" t="s">
        <v>538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249</v>
      </c>
      <c r="AU165" s="18" t="s">
        <v>88</v>
      </c>
    </row>
    <row r="166" s="13" customFormat="1">
      <c r="A166" s="13"/>
      <c r="B166" s="247"/>
      <c r="C166" s="248"/>
      <c r="D166" s="249" t="s">
        <v>256</v>
      </c>
      <c r="E166" s="250" t="s">
        <v>1</v>
      </c>
      <c r="F166" s="251" t="s">
        <v>539</v>
      </c>
      <c r="G166" s="248"/>
      <c r="H166" s="252">
        <v>19.199999999999999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88</v>
      </c>
      <c r="AV166" s="13" t="s">
        <v>88</v>
      </c>
      <c r="AW166" s="13" t="s">
        <v>36</v>
      </c>
      <c r="AX166" s="13" t="s">
        <v>80</v>
      </c>
      <c r="AY166" s="258" t="s">
        <v>241</v>
      </c>
    </row>
    <row r="167" s="14" customFormat="1">
      <c r="A167" s="14"/>
      <c r="B167" s="259"/>
      <c r="C167" s="260"/>
      <c r="D167" s="249" t="s">
        <v>256</v>
      </c>
      <c r="E167" s="261" t="s">
        <v>1</v>
      </c>
      <c r="F167" s="262" t="s">
        <v>258</v>
      </c>
      <c r="G167" s="260"/>
      <c r="H167" s="263">
        <v>19.199999999999999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88</v>
      </c>
      <c r="AV167" s="14" t="s">
        <v>175</v>
      </c>
      <c r="AW167" s="14" t="s">
        <v>36</v>
      </c>
      <c r="AX167" s="14" t="s">
        <v>14</v>
      </c>
      <c r="AY167" s="269" t="s">
        <v>241</v>
      </c>
    </row>
    <row r="168" s="2" customFormat="1" ht="24.15" customHeight="1">
      <c r="A168" s="39"/>
      <c r="B168" s="40"/>
      <c r="C168" s="229" t="s">
        <v>292</v>
      </c>
      <c r="D168" s="229" t="s">
        <v>243</v>
      </c>
      <c r="E168" s="230" t="s">
        <v>540</v>
      </c>
      <c r="F168" s="231" t="s">
        <v>541</v>
      </c>
      <c r="G168" s="232" t="s">
        <v>542</v>
      </c>
      <c r="H168" s="233">
        <v>144</v>
      </c>
      <c r="I168" s="234"/>
      <c r="J168" s="235">
        <f>ROUND(I168*H168,2)</f>
        <v>0</v>
      </c>
      <c r="K168" s="231" t="s">
        <v>247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4.0000000000000003E-05</v>
      </c>
      <c r="R168" s="238">
        <f>Q168*H168</f>
        <v>0.0057600000000000004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88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543</v>
      </c>
    </row>
    <row r="169" s="2" customFormat="1">
      <c r="A169" s="39"/>
      <c r="B169" s="40"/>
      <c r="C169" s="41"/>
      <c r="D169" s="242" t="s">
        <v>249</v>
      </c>
      <c r="E169" s="41"/>
      <c r="F169" s="243" t="s">
        <v>544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88</v>
      </c>
    </row>
    <row r="170" s="13" customFormat="1">
      <c r="A170" s="13"/>
      <c r="B170" s="247"/>
      <c r="C170" s="248"/>
      <c r="D170" s="249" t="s">
        <v>256</v>
      </c>
      <c r="E170" s="250" t="s">
        <v>1</v>
      </c>
      <c r="F170" s="251" t="s">
        <v>545</v>
      </c>
      <c r="G170" s="248"/>
      <c r="H170" s="252">
        <v>144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256</v>
      </c>
      <c r="AU170" s="258" t="s">
        <v>88</v>
      </c>
      <c r="AV170" s="13" t="s">
        <v>88</v>
      </c>
      <c r="AW170" s="13" t="s">
        <v>36</v>
      </c>
      <c r="AX170" s="13" t="s">
        <v>80</v>
      </c>
      <c r="AY170" s="258" t="s">
        <v>241</v>
      </c>
    </row>
    <row r="171" s="14" customFormat="1">
      <c r="A171" s="14"/>
      <c r="B171" s="259"/>
      <c r="C171" s="260"/>
      <c r="D171" s="249" t="s">
        <v>256</v>
      </c>
      <c r="E171" s="261" t="s">
        <v>1</v>
      </c>
      <c r="F171" s="262" t="s">
        <v>258</v>
      </c>
      <c r="G171" s="260"/>
      <c r="H171" s="263">
        <v>144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88</v>
      </c>
      <c r="AV171" s="14" t="s">
        <v>175</v>
      </c>
      <c r="AW171" s="14" t="s">
        <v>36</v>
      </c>
      <c r="AX171" s="14" t="s">
        <v>14</v>
      </c>
      <c r="AY171" s="269" t="s">
        <v>241</v>
      </c>
    </row>
    <row r="172" s="2" customFormat="1" ht="24.15" customHeight="1">
      <c r="A172" s="39"/>
      <c r="B172" s="40"/>
      <c r="C172" s="229" t="s">
        <v>275</v>
      </c>
      <c r="D172" s="229" t="s">
        <v>243</v>
      </c>
      <c r="E172" s="230" t="s">
        <v>546</v>
      </c>
      <c r="F172" s="231" t="s">
        <v>547</v>
      </c>
      <c r="G172" s="232" t="s">
        <v>548</v>
      </c>
      <c r="H172" s="233">
        <v>6</v>
      </c>
      <c r="I172" s="234"/>
      <c r="J172" s="235">
        <f>ROUND(I172*H172,2)</f>
        <v>0</v>
      </c>
      <c r="K172" s="231" t="s">
        <v>247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88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549</v>
      </c>
    </row>
    <row r="173" s="2" customFormat="1">
      <c r="A173" s="39"/>
      <c r="B173" s="40"/>
      <c r="C173" s="41"/>
      <c r="D173" s="242" t="s">
        <v>249</v>
      </c>
      <c r="E173" s="41"/>
      <c r="F173" s="243" t="s">
        <v>550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88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551</v>
      </c>
      <c r="G174" s="248"/>
      <c r="H174" s="252">
        <v>6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80</v>
      </c>
      <c r="AY174" s="258" t="s">
        <v>241</v>
      </c>
    </row>
    <row r="175" s="14" customFormat="1">
      <c r="A175" s="14"/>
      <c r="B175" s="259"/>
      <c r="C175" s="260"/>
      <c r="D175" s="249" t="s">
        <v>256</v>
      </c>
      <c r="E175" s="261" t="s">
        <v>1</v>
      </c>
      <c r="F175" s="262" t="s">
        <v>258</v>
      </c>
      <c r="G175" s="260"/>
      <c r="H175" s="263">
        <v>6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88</v>
      </c>
      <c r="AV175" s="14" t="s">
        <v>175</v>
      </c>
      <c r="AW175" s="14" t="s">
        <v>36</v>
      </c>
      <c r="AX175" s="14" t="s">
        <v>14</v>
      </c>
      <c r="AY175" s="269" t="s">
        <v>241</v>
      </c>
    </row>
    <row r="176" s="2" customFormat="1" ht="24.15" customHeight="1">
      <c r="A176" s="39"/>
      <c r="B176" s="40"/>
      <c r="C176" s="229" t="s">
        <v>301</v>
      </c>
      <c r="D176" s="229" t="s">
        <v>243</v>
      </c>
      <c r="E176" s="230" t="s">
        <v>552</v>
      </c>
      <c r="F176" s="231" t="s">
        <v>553</v>
      </c>
      <c r="G176" s="232" t="s">
        <v>289</v>
      </c>
      <c r="H176" s="233">
        <v>81</v>
      </c>
      <c r="I176" s="234"/>
      <c r="J176" s="235">
        <f>ROUND(I176*H176,2)</f>
        <v>0</v>
      </c>
      <c r="K176" s="231" t="s">
        <v>247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0.06053</v>
      </c>
      <c r="R176" s="238">
        <f>Q176*H176</f>
        <v>4.9029300000000005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88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554</v>
      </c>
    </row>
    <row r="177" s="2" customFormat="1">
      <c r="A177" s="39"/>
      <c r="B177" s="40"/>
      <c r="C177" s="41"/>
      <c r="D177" s="242" t="s">
        <v>249</v>
      </c>
      <c r="E177" s="41"/>
      <c r="F177" s="243" t="s">
        <v>555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88</v>
      </c>
    </row>
    <row r="178" s="15" customFormat="1">
      <c r="A178" s="15"/>
      <c r="B178" s="270"/>
      <c r="C178" s="271"/>
      <c r="D178" s="249" t="s">
        <v>256</v>
      </c>
      <c r="E178" s="272" t="s">
        <v>1</v>
      </c>
      <c r="F178" s="273" t="s">
        <v>556</v>
      </c>
      <c r="G178" s="271"/>
      <c r="H178" s="272" t="s">
        <v>1</v>
      </c>
      <c r="I178" s="274"/>
      <c r="J178" s="271"/>
      <c r="K178" s="271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256</v>
      </c>
      <c r="AU178" s="279" t="s">
        <v>88</v>
      </c>
      <c r="AV178" s="15" t="s">
        <v>14</v>
      </c>
      <c r="AW178" s="15" t="s">
        <v>36</v>
      </c>
      <c r="AX178" s="15" t="s">
        <v>80</v>
      </c>
      <c r="AY178" s="279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557</v>
      </c>
      <c r="G179" s="248"/>
      <c r="H179" s="252">
        <v>81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81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24.15" customHeight="1">
      <c r="A181" s="39"/>
      <c r="B181" s="40"/>
      <c r="C181" s="229" t="s">
        <v>305</v>
      </c>
      <c r="D181" s="229" t="s">
        <v>243</v>
      </c>
      <c r="E181" s="230" t="s">
        <v>558</v>
      </c>
      <c r="F181" s="231" t="s">
        <v>559</v>
      </c>
      <c r="G181" s="232" t="s">
        <v>246</v>
      </c>
      <c r="H181" s="233">
        <v>1249.75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560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561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3" customFormat="1">
      <c r="A183" s="13"/>
      <c r="B183" s="247"/>
      <c r="C183" s="248"/>
      <c r="D183" s="249" t="s">
        <v>256</v>
      </c>
      <c r="E183" s="250" t="s">
        <v>1</v>
      </c>
      <c r="F183" s="251" t="s">
        <v>493</v>
      </c>
      <c r="G183" s="248"/>
      <c r="H183" s="252">
        <v>1249.75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88</v>
      </c>
      <c r="AV183" s="13" t="s">
        <v>88</v>
      </c>
      <c r="AW183" s="13" t="s">
        <v>36</v>
      </c>
      <c r="AX183" s="13" t="s">
        <v>80</v>
      </c>
      <c r="AY183" s="258" t="s">
        <v>241</v>
      </c>
    </row>
    <row r="184" s="14" customFormat="1">
      <c r="A184" s="14"/>
      <c r="B184" s="259"/>
      <c r="C184" s="260"/>
      <c r="D184" s="249" t="s">
        <v>256</v>
      </c>
      <c r="E184" s="261" t="s">
        <v>1</v>
      </c>
      <c r="F184" s="262" t="s">
        <v>258</v>
      </c>
      <c r="G184" s="260"/>
      <c r="H184" s="263">
        <v>1249.75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88</v>
      </c>
      <c r="AV184" s="14" t="s">
        <v>175</v>
      </c>
      <c r="AW184" s="14" t="s">
        <v>36</v>
      </c>
      <c r="AX184" s="14" t="s">
        <v>14</v>
      </c>
      <c r="AY184" s="269" t="s">
        <v>241</v>
      </c>
    </row>
    <row r="185" s="2" customFormat="1" ht="24.15" customHeight="1">
      <c r="A185" s="39"/>
      <c r="B185" s="40"/>
      <c r="C185" s="229" t="s">
        <v>309</v>
      </c>
      <c r="D185" s="229" t="s">
        <v>243</v>
      </c>
      <c r="E185" s="230" t="s">
        <v>562</v>
      </c>
      <c r="F185" s="231" t="s">
        <v>563</v>
      </c>
      <c r="G185" s="232" t="s">
        <v>253</v>
      </c>
      <c r="H185" s="233">
        <v>190.066</v>
      </c>
      <c r="I185" s="234"/>
      <c r="J185" s="235">
        <f>ROUND(I185*H185,2)</f>
        <v>0</v>
      </c>
      <c r="K185" s="231" t="s">
        <v>247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564</v>
      </c>
    </row>
    <row r="186" s="2" customFormat="1">
      <c r="A186" s="39"/>
      <c r="B186" s="40"/>
      <c r="C186" s="41"/>
      <c r="D186" s="242" t="s">
        <v>249</v>
      </c>
      <c r="E186" s="41"/>
      <c r="F186" s="243" t="s">
        <v>565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249</v>
      </c>
      <c r="AU186" s="18" t="s">
        <v>88</v>
      </c>
    </row>
    <row r="187" s="13" customFormat="1">
      <c r="A187" s="13"/>
      <c r="B187" s="247"/>
      <c r="C187" s="248"/>
      <c r="D187" s="249" t="s">
        <v>256</v>
      </c>
      <c r="E187" s="250" t="s">
        <v>1</v>
      </c>
      <c r="F187" s="251" t="s">
        <v>405</v>
      </c>
      <c r="G187" s="248"/>
      <c r="H187" s="252">
        <v>190.066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256</v>
      </c>
      <c r="AU187" s="258" t="s">
        <v>88</v>
      </c>
      <c r="AV187" s="13" t="s">
        <v>88</v>
      </c>
      <c r="AW187" s="13" t="s">
        <v>36</v>
      </c>
      <c r="AX187" s="13" t="s">
        <v>80</v>
      </c>
      <c r="AY187" s="258" t="s">
        <v>241</v>
      </c>
    </row>
    <row r="188" s="14" customFormat="1">
      <c r="A188" s="14"/>
      <c r="B188" s="259"/>
      <c r="C188" s="260"/>
      <c r="D188" s="249" t="s">
        <v>256</v>
      </c>
      <c r="E188" s="261" t="s">
        <v>1</v>
      </c>
      <c r="F188" s="262" t="s">
        <v>258</v>
      </c>
      <c r="G188" s="260"/>
      <c r="H188" s="263">
        <v>190.066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88</v>
      </c>
      <c r="AV188" s="14" t="s">
        <v>175</v>
      </c>
      <c r="AW188" s="14" t="s">
        <v>36</v>
      </c>
      <c r="AX188" s="14" t="s">
        <v>14</v>
      </c>
      <c r="AY188" s="269" t="s">
        <v>241</v>
      </c>
    </row>
    <row r="189" s="2" customFormat="1" ht="24.15" customHeight="1">
      <c r="A189" s="39"/>
      <c r="B189" s="40"/>
      <c r="C189" s="229" t="s">
        <v>316</v>
      </c>
      <c r="D189" s="229" t="s">
        <v>243</v>
      </c>
      <c r="E189" s="230" t="s">
        <v>566</v>
      </c>
      <c r="F189" s="231" t="s">
        <v>567</v>
      </c>
      <c r="G189" s="232" t="s">
        <v>253</v>
      </c>
      <c r="H189" s="233">
        <v>30.991</v>
      </c>
      <c r="I189" s="234"/>
      <c r="J189" s="235">
        <f>ROUND(I189*H189,2)</f>
        <v>0</v>
      </c>
      <c r="K189" s="231" t="s">
        <v>247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88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568</v>
      </c>
    </row>
    <row r="190" s="2" customFormat="1">
      <c r="A190" s="39"/>
      <c r="B190" s="40"/>
      <c r="C190" s="41"/>
      <c r="D190" s="242" t="s">
        <v>249</v>
      </c>
      <c r="E190" s="41"/>
      <c r="F190" s="243" t="s">
        <v>569</v>
      </c>
      <c r="G190" s="41"/>
      <c r="H190" s="41"/>
      <c r="I190" s="244"/>
      <c r="J190" s="41"/>
      <c r="K190" s="41"/>
      <c r="L190" s="45"/>
      <c r="M190" s="245"/>
      <c r="N190" s="24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249</v>
      </c>
      <c r="AU190" s="18" t="s">
        <v>88</v>
      </c>
    </row>
    <row r="191" s="15" customFormat="1">
      <c r="A191" s="15"/>
      <c r="B191" s="270"/>
      <c r="C191" s="271"/>
      <c r="D191" s="249" t="s">
        <v>256</v>
      </c>
      <c r="E191" s="272" t="s">
        <v>1</v>
      </c>
      <c r="F191" s="273" t="s">
        <v>570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256</v>
      </c>
      <c r="AU191" s="279" t="s">
        <v>88</v>
      </c>
      <c r="AV191" s="15" t="s">
        <v>14</v>
      </c>
      <c r="AW191" s="15" t="s">
        <v>36</v>
      </c>
      <c r="AX191" s="15" t="s">
        <v>80</v>
      </c>
      <c r="AY191" s="279" t="s">
        <v>241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571</v>
      </c>
      <c r="G192" s="248"/>
      <c r="H192" s="252">
        <v>5.7510000000000003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5" customFormat="1">
      <c r="A193" s="15"/>
      <c r="B193" s="270"/>
      <c r="C193" s="271"/>
      <c r="D193" s="249" t="s">
        <v>256</v>
      </c>
      <c r="E193" s="272" t="s">
        <v>1</v>
      </c>
      <c r="F193" s="273" t="s">
        <v>572</v>
      </c>
      <c r="G193" s="271"/>
      <c r="H193" s="272" t="s">
        <v>1</v>
      </c>
      <c r="I193" s="274"/>
      <c r="J193" s="271"/>
      <c r="K193" s="271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256</v>
      </c>
      <c r="AU193" s="279" t="s">
        <v>88</v>
      </c>
      <c r="AV193" s="15" t="s">
        <v>14</v>
      </c>
      <c r="AW193" s="15" t="s">
        <v>36</v>
      </c>
      <c r="AX193" s="15" t="s">
        <v>80</v>
      </c>
      <c r="AY193" s="279" t="s">
        <v>241</v>
      </c>
    </row>
    <row r="194" s="13" customFormat="1">
      <c r="A194" s="13"/>
      <c r="B194" s="247"/>
      <c r="C194" s="248"/>
      <c r="D194" s="249" t="s">
        <v>256</v>
      </c>
      <c r="E194" s="250" t="s">
        <v>1</v>
      </c>
      <c r="F194" s="251" t="s">
        <v>573</v>
      </c>
      <c r="G194" s="248"/>
      <c r="H194" s="252">
        <v>6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256</v>
      </c>
      <c r="AU194" s="258" t="s">
        <v>88</v>
      </c>
      <c r="AV194" s="13" t="s">
        <v>88</v>
      </c>
      <c r="AW194" s="13" t="s">
        <v>36</v>
      </c>
      <c r="AX194" s="13" t="s">
        <v>80</v>
      </c>
      <c r="AY194" s="258" t="s">
        <v>241</v>
      </c>
    </row>
    <row r="195" s="15" customFormat="1">
      <c r="A195" s="15"/>
      <c r="B195" s="270"/>
      <c r="C195" s="271"/>
      <c r="D195" s="249" t="s">
        <v>256</v>
      </c>
      <c r="E195" s="272" t="s">
        <v>1</v>
      </c>
      <c r="F195" s="273" t="s">
        <v>574</v>
      </c>
      <c r="G195" s="271"/>
      <c r="H195" s="272" t="s">
        <v>1</v>
      </c>
      <c r="I195" s="274"/>
      <c r="J195" s="271"/>
      <c r="K195" s="271"/>
      <c r="L195" s="275"/>
      <c r="M195" s="276"/>
      <c r="N195" s="277"/>
      <c r="O195" s="277"/>
      <c r="P195" s="277"/>
      <c r="Q195" s="277"/>
      <c r="R195" s="277"/>
      <c r="S195" s="277"/>
      <c r="T195" s="27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9" t="s">
        <v>256</v>
      </c>
      <c r="AU195" s="279" t="s">
        <v>88</v>
      </c>
      <c r="AV195" s="15" t="s">
        <v>14</v>
      </c>
      <c r="AW195" s="15" t="s">
        <v>36</v>
      </c>
      <c r="AX195" s="15" t="s">
        <v>80</v>
      </c>
      <c r="AY195" s="279" t="s">
        <v>241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575</v>
      </c>
      <c r="G196" s="248"/>
      <c r="H196" s="252">
        <v>13.362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5" customFormat="1">
      <c r="A197" s="15"/>
      <c r="B197" s="270"/>
      <c r="C197" s="271"/>
      <c r="D197" s="249" t="s">
        <v>256</v>
      </c>
      <c r="E197" s="272" t="s">
        <v>1</v>
      </c>
      <c r="F197" s="273" t="s">
        <v>576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256</v>
      </c>
      <c r="AU197" s="279" t="s">
        <v>88</v>
      </c>
      <c r="AV197" s="15" t="s">
        <v>14</v>
      </c>
      <c r="AW197" s="15" t="s">
        <v>36</v>
      </c>
      <c r="AX197" s="15" t="s">
        <v>80</v>
      </c>
      <c r="AY197" s="279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429</v>
      </c>
      <c r="G198" s="248"/>
      <c r="H198" s="252">
        <v>32.365000000000002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5" customFormat="1">
      <c r="A199" s="15"/>
      <c r="B199" s="270"/>
      <c r="C199" s="271"/>
      <c r="D199" s="249" t="s">
        <v>256</v>
      </c>
      <c r="E199" s="272" t="s">
        <v>1</v>
      </c>
      <c r="F199" s="273" t="s">
        <v>577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256</v>
      </c>
      <c r="AU199" s="279" t="s">
        <v>88</v>
      </c>
      <c r="AV199" s="15" t="s">
        <v>14</v>
      </c>
      <c r="AW199" s="15" t="s">
        <v>36</v>
      </c>
      <c r="AX199" s="15" t="s">
        <v>80</v>
      </c>
      <c r="AY199" s="279" t="s">
        <v>241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578</v>
      </c>
      <c r="G200" s="248"/>
      <c r="H200" s="252">
        <v>20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417</v>
      </c>
      <c r="F201" s="262" t="s">
        <v>258</v>
      </c>
      <c r="G201" s="260"/>
      <c r="H201" s="263">
        <v>77.477999999999994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80</v>
      </c>
      <c r="AY201" s="269" t="s">
        <v>241</v>
      </c>
    </row>
    <row r="202" s="13" customFormat="1">
      <c r="A202" s="13"/>
      <c r="B202" s="247"/>
      <c r="C202" s="248"/>
      <c r="D202" s="249" t="s">
        <v>256</v>
      </c>
      <c r="E202" s="250" t="s">
        <v>420</v>
      </c>
      <c r="F202" s="251" t="s">
        <v>579</v>
      </c>
      <c r="G202" s="248"/>
      <c r="H202" s="252">
        <v>30.991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14</v>
      </c>
      <c r="AY202" s="258" t="s">
        <v>241</v>
      </c>
    </row>
    <row r="203" s="13" customFormat="1">
      <c r="A203" s="13"/>
      <c r="B203" s="247"/>
      <c r="C203" s="248"/>
      <c r="D203" s="249" t="s">
        <v>256</v>
      </c>
      <c r="E203" s="250" t="s">
        <v>423</v>
      </c>
      <c r="F203" s="251" t="s">
        <v>580</v>
      </c>
      <c r="G203" s="248"/>
      <c r="H203" s="252">
        <v>46.487000000000002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8" t="s">
        <v>256</v>
      </c>
      <c r="AU203" s="258" t="s">
        <v>88</v>
      </c>
      <c r="AV203" s="13" t="s">
        <v>88</v>
      </c>
      <c r="AW203" s="13" t="s">
        <v>36</v>
      </c>
      <c r="AX203" s="13" t="s">
        <v>80</v>
      </c>
      <c r="AY203" s="258" t="s">
        <v>241</v>
      </c>
    </row>
    <row r="204" s="2" customFormat="1" ht="33" customHeight="1">
      <c r="A204" s="39"/>
      <c r="B204" s="40"/>
      <c r="C204" s="229" t="s">
        <v>322</v>
      </c>
      <c r="D204" s="229" t="s">
        <v>243</v>
      </c>
      <c r="E204" s="230" t="s">
        <v>581</v>
      </c>
      <c r="F204" s="231" t="s">
        <v>582</v>
      </c>
      <c r="G204" s="232" t="s">
        <v>253</v>
      </c>
      <c r="H204" s="233">
        <v>1077.039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583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584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408</v>
      </c>
      <c r="G206" s="248"/>
      <c r="H206" s="252">
        <v>1077.039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1077.039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24.15" customHeight="1">
      <c r="A208" s="39"/>
      <c r="B208" s="40"/>
      <c r="C208" s="229" t="s">
        <v>8</v>
      </c>
      <c r="D208" s="229" t="s">
        <v>243</v>
      </c>
      <c r="E208" s="230" t="s">
        <v>585</v>
      </c>
      <c r="F208" s="231" t="s">
        <v>586</v>
      </c>
      <c r="G208" s="232" t="s">
        <v>253</v>
      </c>
      <c r="H208" s="233">
        <v>285.09899999999999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587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588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411</v>
      </c>
      <c r="G210" s="248"/>
      <c r="H210" s="252">
        <v>285.09899999999999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285.09899999999999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24.15" customHeight="1">
      <c r="A212" s="39"/>
      <c r="B212" s="40"/>
      <c r="C212" s="229" t="s">
        <v>332</v>
      </c>
      <c r="D212" s="229" t="s">
        <v>243</v>
      </c>
      <c r="E212" s="230" t="s">
        <v>589</v>
      </c>
      <c r="F212" s="231" t="s">
        <v>590</v>
      </c>
      <c r="G212" s="232" t="s">
        <v>253</v>
      </c>
      <c r="H212" s="233">
        <v>46.487000000000002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591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592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423</v>
      </c>
      <c r="G214" s="248"/>
      <c r="H214" s="252">
        <v>46.487000000000002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46.487000000000002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33" customHeight="1">
      <c r="A216" s="39"/>
      <c r="B216" s="40"/>
      <c r="C216" s="229" t="s">
        <v>337</v>
      </c>
      <c r="D216" s="229" t="s">
        <v>243</v>
      </c>
      <c r="E216" s="230" t="s">
        <v>593</v>
      </c>
      <c r="F216" s="231" t="s">
        <v>594</v>
      </c>
      <c r="G216" s="232" t="s">
        <v>253</v>
      </c>
      <c r="H216" s="233">
        <v>1615.559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595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596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414</v>
      </c>
      <c r="G218" s="248"/>
      <c r="H218" s="252">
        <v>1615.559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4" customFormat="1">
      <c r="A219" s="14"/>
      <c r="B219" s="259"/>
      <c r="C219" s="260"/>
      <c r="D219" s="249" t="s">
        <v>256</v>
      </c>
      <c r="E219" s="261" t="s">
        <v>1</v>
      </c>
      <c r="F219" s="262" t="s">
        <v>258</v>
      </c>
      <c r="G219" s="260"/>
      <c r="H219" s="263">
        <v>1615.559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88</v>
      </c>
      <c r="AV219" s="14" t="s">
        <v>175</v>
      </c>
      <c r="AW219" s="14" t="s">
        <v>36</v>
      </c>
      <c r="AX219" s="14" t="s">
        <v>14</v>
      </c>
      <c r="AY219" s="269" t="s">
        <v>241</v>
      </c>
    </row>
    <row r="220" s="2" customFormat="1" ht="24.15" customHeight="1">
      <c r="A220" s="39"/>
      <c r="B220" s="40"/>
      <c r="C220" s="229" t="s">
        <v>342</v>
      </c>
      <c r="D220" s="229" t="s">
        <v>243</v>
      </c>
      <c r="E220" s="230" t="s">
        <v>597</v>
      </c>
      <c r="F220" s="231" t="s">
        <v>598</v>
      </c>
      <c r="G220" s="232" t="s">
        <v>253</v>
      </c>
      <c r="H220" s="233">
        <v>673.14999999999998</v>
      </c>
      <c r="I220" s="234"/>
      <c r="J220" s="235">
        <f>ROUND(I220*H220,2)</f>
        <v>0</v>
      </c>
      <c r="K220" s="231" t="s">
        <v>247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88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599</v>
      </c>
    </row>
    <row r="221" s="2" customFormat="1">
      <c r="A221" s="39"/>
      <c r="B221" s="40"/>
      <c r="C221" s="41"/>
      <c r="D221" s="242" t="s">
        <v>249</v>
      </c>
      <c r="E221" s="41"/>
      <c r="F221" s="243" t="s">
        <v>600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88</v>
      </c>
    </row>
    <row r="222" s="13" customFormat="1">
      <c r="A222" s="13"/>
      <c r="B222" s="247"/>
      <c r="C222" s="248"/>
      <c r="D222" s="249" t="s">
        <v>256</v>
      </c>
      <c r="E222" s="250" t="s">
        <v>454</v>
      </c>
      <c r="F222" s="251" t="s">
        <v>601</v>
      </c>
      <c r="G222" s="248"/>
      <c r="H222" s="252">
        <v>2035.5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602</v>
      </c>
      <c r="G223" s="248"/>
      <c r="H223" s="252">
        <v>1.6499999999999999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3" customFormat="1">
      <c r="A224" s="13"/>
      <c r="B224" s="247"/>
      <c r="C224" s="248"/>
      <c r="D224" s="249" t="s">
        <v>256</v>
      </c>
      <c r="E224" s="250" t="s">
        <v>457</v>
      </c>
      <c r="F224" s="251" t="s">
        <v>603</v>
      </c>
      <c r="G224" s="248"/>
      <c r="H224" s="252">
        <v>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3" customFormat="1">
      <c r="A225" s="13"/>
      <c r="B225" s="247"/>
      <c r="C225" s="248"/>
      <c r="D225" s="249" t="s">
        <v>256</v>
      </c>
      <c r="E225" s="250" t="s">
        <v>484</v>
      </c>
      <c r="F225" s="251" t="s">
        <v>604</v>
      </c>
      <c r="G225" s="248"/>
      <c r="H225" s="252">
        <v>0.59999999999999998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88</v>
      </c>
      <c r="AV225" s="13" t="s">
        <v>88</v>
      </c>
      <c r="AW225" s="13" t="s">
        <v>36</v>
      </c>
      <c r="AX225" s="13" t="s">
        <v>80</v>
      </c>
      <c r="AY225" s="258" t="s">
        <v>241</v>
      </c>
    </row>
    <row r="226" s="13" customFormat="1">
      <c r="A226" s="13"/>
      <c r="B226" s="247"/>
      <c r="C226" s="248"/>
      <c r="D226" s="249" t="s">
        <v>256</v>
      </c>
      <c r="E226" s="250" t="s">
        <v>478</v>
      </c>
      <c r="F226" s="251" t="s">
        <v>605</v>
      </c>
      <c r="G226" s="248"/>
      <c r="H226" s="252">
        <v>0.28999999999999998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88</v>
      </c>
      <c r="AV226" s="13" t="s">
        <v>88</v>
      </c>
      <c r="AW226" s="13" t="s">
        <v>36</v>
      </c>
      <c r="AX226" s="13" t="s">
        <v>80</v>
      </c>
      <c r="AY226" s="258" t="s">
        <v>241</v>
      </c>
    </row>
    <row r="227" s="13" customFormat="1">
      <c r="A227" s="13"/>
      <c r="B227" s="247"/>
      <c r="C227" s="248"/>
      <c r="D227" s="249" t="s">
        <v>256</v>
      </c>
      <c r="E227" s="250" t="s">
        <v>481</v>
      </c>
      <c r="F227" s="251" t="s">
        <v>606</v>
      </c>
      <c r="G227" s="248"/>
      <c r="H227" s="252">
        <v>0.29999999999999999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88</v>
      </c>
      <c r="AV227" s="13" t="s">
        <v>88</v>
      </c>
      <c r="AW227" s="13" t="s">
        <v>36</v>
      </c>
      <c r="AX227" s="13" t="s">
        <v>80</v>
      </c>
      <c r="AY227" s="258" t="s">
        <v>241</v>
      </c>
    </row>
    <row r="228" s="13" customFormat="1">
      <c r="A228" s="13"/>
      <c r="B228" s="247"/>
      <c r="C228" s="248"/>
      <c r="D228" s="249" t="s">
        <v>256</v>
      </c>
      <c r="E228" s="250" t="s">
        <v>490</v>
      </c>
      <c r="F228" s="251" t="s">
        <v>607</v>
      </c>
      <c r="G228" s="248"/>
      <c r="H228" s="252">
        <v>0.14999999999999999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3" customFormat="1">
      <c r="A229" s="13"/>
      <c r="B229" s="247"/>
      <c r="C229" s="248"/>
      <c r="D229" s="249" t="s">
        <v>256</v>
      </c>
      <c r="E229" s="250" t="s">
        <v>487</v>
      </c>
      <c r="F229" s="251" t="s">
        <v>608</v>
      </c>
      <c r="G229" s="248"/>
      <c r="H229" s="252">
        <v>0.10000000000000001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88</v>
      </c>
      <c r="AV229" s="13" t="s">
        <v>88</v>
      </c>
      <c r="AW229" s="13" t="s">
        <v>36</v>
      </c>
      <c r="AX229" s="13" t="s">
        <v>80</v>
      </c>
      <c r="AY229" s="258" t="s">
        <v>241</v>
      </c>
    </row>
    <row r="230" s="14" customFormat="1">
      <c r="A230" s="14"/>
      <c r="B230" s="259"/>
      <c r="C230" s="260"/>
      <c r="D230" s="249" t="s">
        <v>256</v>
      </c>
      <c r="E230" s="261" t="s">
        <v>1</v>
      </c>
      <c r="F230" s="262" t="s">
        <v>258</v>
      </c>
      <c r="G230" s="260"/>
      <c r="H230" s="263">
        <v>2039.5899999999999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88</v>
      </c>
      <c r="AV230" s="14" t="s">
        <v>175</v>
      </c>
      <c r="AW230" s="14" t="s">
        <v>36</v>
      </c>
      <c r="AX230" s="14" t="s">
        <v>80</v>
      </c>
      <c r="AY230" s="269" t="s">
        <v>241</v>
      </c>
    </row>
    <row r="231" s="15" customFormat="1">
      <c r="A231" s="15"/>
      <c r="B231" s="270"/>
      <c r="C231" s="271"/>
      <c r="D231" s="249" t="s">
        <v>256</v>
      </c>
      <c r="E231" s="272" t="s">
        <v>1</v>
      </c>
      <c r="F231" s="273" t="s">
        <v>242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9" t="s">
        <v>256</v>
      </c>
      <c r="AU231" s="279" t="s">
        <v>88</v>
      </c>
      <c r="AV231" s="15" t="s">
        <v>14</v>
      </c>
      <c r="AW231" s="15" t="s">
        <v>36</v>
      </c>
      <c r="AX231" s="15" t="s">
        <v>80</v>
      </c>
      <c r="AY231" s="279" t="s">
        <v>241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609</v>
      </c>
      <c r="G232" s="248"/>
      <c r="H232" s="252">
        <v>3562.125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3" customFormat="1">
      <c r="A233" s="13"/>
      <c r="B233" s="247"/>
      <c r="C233" s="248"/>
      <c r="D233" s="249" t="s">
        <v>256</v>
      </c>
      <c r="E233" s="250" t="s">
        <v>1</v>
      </c>
      <c r="F233" s="251" t="s">
        <v>610</v>
      </c>
      <c r="G233" s="248"/>
      <c r="H233" s="252">
        <v>20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88</v>
      </c>
      <c r="AV233" s="13" t="s">
        <v>88</v>
      </c>
      <c r="AW233" s="13" t="s">
        <v>36</v>
      </c>
      <c r="AX233" s="13" t="s">
        <v>80</v>
      </c>
      <c r="AY233" s="258" t="s">
        <v>241</v>
      </c>
    </row>
    <row r="234" s="15" customFormat="1">
      <c r="A234" s="15"/>
      <c r="B234" s="270"/>
      <c r="C234" s="271"/>
      <c r="D234" s="249" t="s">
        <v>256</v>
      </c>
      <c r="E234" s="272" t="s">
        <v>1</v>
      </c>
      <c r="F234" s="273" t="s">
        <v>611</v>
      </c>
      <c r="G234" s="271"/>
      <c r="H234" s="272" t="s">
        <v>1</v>
      </c>
      <c r="I234" s="274"/>
      <c r="J234" s="271"/>
      <c r="K234" s="271"/>
      <c r="L234" s="275"/>
      <c r="M234" s="276"/>
      <c r="N234" s="277"/>
      <c r="O234" s="277"/>
      <c r="P234" s="277"/>
      <c r="Q234" s="277"/>
      <c r="R234" s="277"/>
      <c r="S234" s="277"/>
      <c r="T234" s="27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9" t="s">
        <v>256</v>
      </c>
      <c r="AU234" s="279" t="s">
        <v>88</v>
      </c>
      <c r="AV234" s="15" t="s">
        <v>14</v>
      </c>
      <c r="AW234" s="15" t="s">
        <v>36</v>
      </c>
      <c r="AX234" s="15" t="s">
        <v>80</v>
      </c>
      <c r="AY234" s="279" t="s">
        <v>241</v>
      </c>
    </row>
    <row r="235" s="13" customFormat="1">
      <c r="A235" s="13"/>
      <c r="B235" s="247"/>
      <c r="C235" s="248"/>
      <c r="D235" s="249" t="s">
        <v>256</v>
      </c>
      <c r="E235" s="250" t="s">
        <v>1</v>
      </c>
      <c r="F235" s="251" t="s">
        <v>612</v>
      </c>
      <c r="G235" s="248"/>
      <c r="H235" s="252">
        <v>0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88</v>
      </c>
      <c r="AV235" s="13" t="s">
        <v>88</v>
      </c>
      <c r="AW235" s="13" t="s">
        <v>36</v>
      </c>
      <c r="AX235" s="13" t="s">
        <v>80</v>
      </c>
      <c r="AY235" s="258" t="s">
        <v>241</v>
      </c>
    </row>
    <row r="236" s="13" customFormat="1">
      <c r="A236" s="13"/>
      <c r="B236" s="247"/>
      <c r="C236" s="248"/>
      <c r="D236" s="249" t="s">
        <v>256</v>
      </c>
      <c r="E236" s="250" t="s">
        <v>1</v>
      </c>
      <c r="F236" s="251" t="s">
        <v>613</v>
      </c>
      <c r="G236" s="248"/>
      <c r="H236" s="252">
        <v>-120.59399999999999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1</v>
      </c>
      <c r="F237" s="251" t="s">
        <v>614</v>
      </c>
      <c r="G237" s="248"/>
      <c r="H237" s="252">
        <v>-106.30500000000001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615</v>
      </c>
      <c r="G238" s="248"/>
      <c r="H238" s="252">
        <v>-118.869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3" customFormat="1">
      <c r="A239" s="13"/>
      <c r="B239" s="247"/>
      <c r="C239" s="248"/>
      <c r="D239" s="249" t="s">
        <v>256</v>
      </c>
      <c r="E239" s="250" t="s">
        <v>1</v>
      </c>
      <c r="F239" s="251" t="s">
        <v>616</v>
      </c>
      <c r="G239" s="248"/>
      <c r="H239" s="252">
        <v>-68.593999999999994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88</v>
      </c>
      <c r="AV239" s="13" t="s">
        <v>88</v>
      </c>
      <c r="AW239" s="13" t="s">
        <v>36</v>
      </c>
      <c r="AX239" s="13" t="s">
        <v>80</v>
      </c>
      <c r="AY239" s="258" t="s">
        <v>241</v>
      </c>
    </row>
    <row r="240" s="15" customFormat="1">
      <c r="A240" s="15"/>
      <c r="B240" s="270"/>
      <c r="C240" s="271"/>
      <c r="D240" s="249" t="s">
        <v>256</v>
      </c>
      <c r="E240" s="272" t="s">
        <v>1</v>
      </c>
      <c r="F240" s="273" t="s">
        <v>617</v>
      </c>
      <c r="G240" s="271"/>
      <c r="H240" s="272" t="s">
        <v>1</v>
      </c>
      <c r="I240" s="274"/>
      <c r="J240" s="271"/>
      <c r="K240" s="271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256</v>
      </c>
      <c r="AU240" s="279" t="s">
        <v>88</v>
      </c>
      <c r="AV240" s="15" t="s">
        <v>14</v>
      </c>
      <c r="AW240" s="15" t="s">
        <v>36</v>
      </c>
      <c r="AX240" s="15" t="s">
        <v>80</v>
      </c>
      <c r="AY240" s="279" t="s">
        <v>241</v>
      </c>
    </row>
    <row r="241" s="14" customFormat="1">
      <c r="A241" s="14"/>
      <c r="B241" s="259"/>
      <c r="C241" s="260"/>
      <c r="D241" s="249" t="s">
        <v>256</v>
      </c>
      <c r="E241" s="261" t="s">
        <v>402</v>
      </c>
      <c r="F241" s="262" t="s">
        <v>258</v>
      </c>
      <c r="G241" s="260"/>
      <c r="H241" s="263">
        <v>3167.7629999999999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88</v>
      </c>
      <c r="AV241" s="14" t="s">
        <v>175</v>
      </c>
      <c r="AW241" s="14" t="s">
        <v>36</v>
      </c>
      <c r="AX241" s="14" t="s">
        <v>80</v>
      </c>
      <c r="AY241" s="269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408</v>
      </c>
      <c r="F242" s="251" t="s">
        <v>618</v>
      </c>
      <c r="G242" s="248"/>
      <c r="H242" s="252">
        <v>1077.039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3" customFormat="1">
      <c r="A243" s="13"/>
      <c r="B243" s="247"/>
      <c r="C243" s="248"/>
      <c r="D243" s="249" t="s">
        <v>256</v>
      </c>
      <c r="E243" s="250" t="s">
        <v>405</v>
      </c>
      <c r="F243" s="251" t="s">
        <v>619</v>
      </c>
      <c r="G243" s="248"/>
      <c r="H243" s="252">
        <v>190.066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3" customFormat="1">
      <c r="A244" s="13"/>
      <c r="B244" s="247"/>
      <c r="C244" s="248"/>
      <c r="D244" s="249" t="s">
        <v>256</v>
      </c>
      <c r="E244" s="250" t="s">
        <v>414</v>
      </c>
      <c r="F244" s="251" t="s">
        <v>620</v>
      </c>
      <c r="G244" s="248"/>
      <c r="H244" s="252">
        <v>1615.559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3" customFormat="1">
      <c r="A245" s="13"/>
      <c r="B245" s="247"/>
      <c r="C245" s="248"/>
      <c r="D245" s="249" t="s">
        <v>256</v>
      </c>
      <c r="E245" s="250" t="s">
        <v>411</v>
      </c>
      <c r="F245" s="251" t="s">
        <v>621</v>
      </c>
      <c r="G245" s="248"/>
      <c r="H245" s="252">
        <v>285.09899999999999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256</v>
      </c>
      <c r="AU245" s="258" t="s">
        <v>88</v>
      </c>
      <c r="AV245" s="13" t="s">
        <v>88</v>
      </c>
      <c r="AW245" s="13" t="s">
        <v>36</v>
      </c>
      <c r="AX245" s="13" t="s">
        <v>80</v>
      </c>
      <c r="AY245" s="258" t="s">
        <v>241</v>
      </c>
    </row>
    <row r="246" s="14" customFormat="1">
      <c r="A246" s="14"/>
      <c r="B246" s="259"/>
      <c r="C246" s="260"/>
      <c r="D246" s="249" t="s">
        <v>256</v>
      </c>
      <c r="E246" s="261" t="s">
        <v>1</v>
      </c>
      <c r="F246" s="262" t="s">
        <v>258</v>
      </c>
      <c r="G246" s="260"/>
      <c r="H246" s="263">
        <v>3167.7629999999999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88</v>
      </c>
      <c r="AV246" s="14" t="s">
        <v>175</v>
      </c>
      <c r="AW246" s="14" t="s">
        <v>36</v>
      </c>
      <c r="AX246" s="14" t="s">
        <v>80</v>
      </c>
      <c r="AY246" s="269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622</v>
      </c>
      <c r="G247" s="248"/>
      <c r="H247" s="252">
        <v>673.14999999999998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4" customFormat="1">
      <c r="A248" s="14"/>
      <c r="B248" s="259"/>
      <c r="C248" s="260"/>
      <c r="D248" s="249" t="s">
        <v>256</v>
      </c>
      <c r="E248" s="261" t="s">
        <v>1</v>
      </c>
      <c r="F248" s="262" t="s">
        <v>258</v>
      </c>
      <c r="G248" s="260"/>
      <c r="H248" s="263">
        <v>673.14999999999998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256</v>
      </c>
      <c r="AU248" s="269" t="s">
        <v>88</v>
      </c>
      <c r="AV248" s="14" t="s">
        <v>175</v>
      </c>
      <c r="AW248" s="14" t="s">
        <v>36</v>
      </c>
      <c r="AX248" s="14" t="s">
        <v>14</v>
      </c>
      <c r="AY248" s="269" t="s">
        <v>241</v>
      </c>
    </row>
    <row r="249" s="2" customFormat="1" ht="44.25" customHeight="1">
      <c r="A249" s="39"/>
      <c r="B249" s="40"/>
      <c r="C249" s="229" t="s">
        <v>347</v>
      </c>
      <c r="D249" s="229" t="s">
        <v>243</v>
      </c>
      <c r="E249" s="230" t="s">
        <v>623</v>
      </c>
      <c r="F249" s="231" t="s">
        <v>624</v>
      </c>
      <c r="G249" s="232" t="s">
        <v>289</v>
      </c>
      <c r="H249" s="233">
        <v>22.5</v>
      </c>
      <c r="I249" s="234"/>
      <c r="J249" s="235">
        <f>ROUND(I249*H249,2)</f>
        <v>0</v>
      </c>
      <c r="K249" s="231" t="s">
        <v>1</v>
      </c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175</v>
      </c>
      <c r="AT249" s="240" t="s">
        <v>243</v>
      </c>
      <c r="AU249" s="240" t="s">
        <v>88</v>
      </c>
      <c r="AY249" s="18" t="s">
        <v>241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14</v>
      </c>
      <c r="BK249" s="241">
        <f>ROUND(I249*H249,2)</f>
        <v>0</v>
      </c>
      <c r="BL249" s="18" t="s">
        <v>175</v>
      </c>
      <c r="BM249" s="240" t="s">
        <v>625</v>
      </c>
    </row>
    <row r="250" s="15" customFormat="1">
      <c r="A250" s="15"/>
      <c r="B250" s="270"/>
      <c r="C250" s="271"/>
      <c r="D250" s="249" t="s">
        <v>256</v>
      </c>
      <c r="E250" s="272" t="s">
        <v>1</v>
      </c>
      <c r="F250" s="273" t="s">
        <v>626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256</v>
      </c>
      <c r="AU250" s="279" t="s">
        <v>88</v>
      </c>
      <c r="AV250" s="15" t="s">
        <v>14</v>
      </c>
      <c r="AW250" s="15" t="s">
        <v>36</v>
      </c>
      <c r="AX250" s="15" t="s">
        <v>80</v>
      </c>
      <c r="AY250" s="279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627</v>
      </c>
      <c r="G251" s="248"/>
      <c r="H251" s="252">
        <v>10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3" customFormat="1">
      <c r="A252" s="13"/>
      <c r="B252" s="247"/>
      <c r="C252" s="248"/>
      <c r="D252" s="249" t="s">
        <v>256</v>
      </c>
      <c r="E252" s="250" t="s">
        <v>1</v>
      </c>
      <c r="F252" s="251" t="s">
        <v>628</v>
      </c>
      <c r="G252" s="248"/>
      <c r="H252" s="252">
        <v>5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1</v>
      </c>
      <c r="F253" s="251" t="s">
        <v>629</v>
      </c>
      <c r="G253" s="248"/>
      <c r="H253" s="252">
        <v>7.5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4" customFormat="1">
      <c r="A254" s="14"/>
      <c r="B254" s="259"/>
      <c r="C254" s="260"/>
      <c r="D254" s="249" t="s">
        <v>256</v>
      </c>
      <c r="E254" s="261" t="s">
        <v>1</v>
      </c>
      <c r="F254" s="262" t="s">
        <v>258</v>
      </c>
      <c r="G254" s="260"/>
      <c r="H254" s="263">
        <v>22.5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88</v>
      </c>
      <c r="AV254" s="14" t="s">
        <v>175</v>
      </c>
      <c r="AW254" s="14" t="s">
        <v>36</v>
      </c>
      <c r="AX254" s="14" t="s">
        <v>14</v>
      </c>
      <c r="AY254" s="269" t="s">
        <v>241</v>
      </c>
    </row>
    <row r="255" s="2" customFormat="1" ht="21.75" customHeight="1">
      <c r="A255" s="39"/>
      <c r="B255" s="40"/>
      <c r="C255" s="229" t="s">
        <v>352</v>
      </c>
      <c r="D255" s="229" t="s">
        <v>243</v>
      </c>
      <c r="E255" s="230" t="s">
        <v>630</v>
      </c>
      <c r="F255" s="231" t="s">
        <v>631</v>
      </c>
      <c r="G255" s="232" t="s">
        <v>246</v>
      </c>
      <c r="H255" s="233">
        <v>6717.1499999999996</v>
      </c>
      <c r="I255" s="234"/>
      <c r="J255" s="235">
        <f>ROUND(I255*H255,2)</f>
        <v>0</v>
      </c>
      <c r="K255" s="231" t="s">
        <v>247</v>
      </c>
      <c r="L255" s="45"/>
      <c r="M255" s="236" t="s">
        <v>1</v>
      </c>
      <c r="N255" s="237" t="s">
        <v>45</v>
      </c>
      <c r="O255" s="92"/>
      <c r="P255" s="238">
        <f>O255*H255</f>
        <v>0</v>
      </c>
      <c r="Q255" s="238">
        <v>0.00084000000000000003</v>
      </c>
      <c r="R255" s="238">
        <f>Q255*H255</f>
        <v>5.6424060000000003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175</v>
      </c>
      <c r="AT255" s="240" t="s">
        <v>243</v>
      </c>
      <c r="AU255" s="240" t="s">
        <v>88</v>
      </c>
      <c r="AY255" s="18" t="s">
        <v>241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14</v>
      </c>
      <c r="BK255" s="241">
        <f>ROUND(I255*H255,2)</f>
        <v>0</v>
      </c>
      <c r="BL255" s="18" t="s">
        <v>175</v>
      </c>
      <c r="BM255" s="240" t="s">
        <v>632</v>
      </c>
    </row>
    <row r="256" s="2" customFormat="1">
      <c r="A256" s="39"/>
      <c r="B256" s="40"/>
      <c r="C256" s="41"/>
      <c r="D256" s="242" t="s">
        <v>249</v>
      </c>
      <c r="E256" s="41"/>
      <c r="F256" s="243" t="s">
        <v>633</v>
      </c>
      <c r="G256" s="41"/>
      <c r="H256" s="41"/>
      <c r="I256" s="244"/>
      <c r="J256" s="41"/>
      <c r="K256" s="41"/>
      <c r="L256" s="45"/>
      <c r="M256" s="245"/>
      <c r="N256" s="24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249</v>
      </c>
      <c r="AU256" s="18" t="s">
        <v>88</v>
      </c>
    </row>
    <row r="257" s="13" customFormat="1">
      <c r="A257" s="13"/>
      <c r="B257" s="247"/>
      <c r="C257" s="248"/>
      <c r="D257" s="249" t="s">
        <v>256</v>
      </c>
      <c r="E257" s="250" t="s">
        <v>1</v>
      </c>
      <c r="F257" s="251" t="s">
        <v>634</v>
      </c>
      <c r="G257" s="248"/>
      <c r="H257" s="252">
        <v>6717.1499999999996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256</v>
      </c>
      <c r="AU257" s="258" t="s">
        <v>88</v>
      </c>
      <c r="AV257" s="13" t="s">
        <v>88</v>
      </c>
      <c r="AW257" s="13" t="s">
        <v>36</v>
      </c>
      <c r="AX257" s="13" t="s">
        <v>80</v>
      </c>
      <c r="AY257" s="258" t="s">
        <v>241</v>
      </c>
    </row>
    <row r="258" s="14" customFormat="1">
      <c r="A258" s="14"/>
      <c r="B258" s="259"/>
      <c r="C258" s="260"/>
      <c r="D258" s="249" t="s">
        <v>256</v>
      </c>
      <c r="E258" s="261" t="s">
        <v>451</v>
      </c>
      <c r="F258" s="262" t="s">
        <v>258</v>
      </c>
      <c r="G258" s="260"/>
      <c r="H258" s="263">
        <v>6717.1499999999996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88</v>
      </c>
      <c r="AV258" s="14" t="s">
        <v>175</v>
      </c>
      <c r="AW258" s="14" t="s">
        <v>36</v>
      </c>
      <c r="AX258" s="14" t="s">
        <v>14</v>
      </c>
      <c r="AY258" s="269" t="s">
        <v>241</v>
      </c>
    </row>
    <row r="259" s="2" customFormat="1" ht="24.15" customHeight="1">
      <c r="A259" s="39"/>
      <c r="B259" s="40"/>
      <c r="C259" s="229" t="s">
        <v>7</v>
      </c>
      <c r="D259" s="229" t="s">
        <v>243</v>
      </c>
      <c r="E259" s="230" t="s">
        <v>635</v>
      </c>
      <c r="F259" s="231" t="s">
        <v>636</v>
      </c>
      <c r="G259" s="232" t="s">
        <v>246</v>
      </c>
      <c r="H259" s="233">
        <v>6717.1499999999996</v>
      </c>
      <c r="I259" s="234"/>
      <c r="J259" s="235">
        <f>ROUND(I259*H259,2)</f>
        <v>0</v>
      </c>
      <c r="K259" s="231" t="s">
        <v>247</v>
      </c>
      <c r="L259" s="45"/>
      <c r="M259" s="236" t="s">
        <v>1</v>
      </c>
      <c r="N259" s="237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175</v>
      </c>
      <c r="AT259" s="240" t="s">
        <v>243</v>
      </c>
      <c r="AU259" s="240" t="s">
        <v>88</v>
      </c>
      <c r="AY259" s="18" t="s">
        <v>241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14</v>
      </c>
      <c r="BK259" s="241">
        <f>ROUND(I259*H259,2)</f>
        <v>0</v>
      </c>
      <c r="BL259" s="18" t="s">
        <v>175</v>
      </c>
      <c r="BM259" s="240" t="s">
        <v>637</v>
      </c>
    </row>
    <row r="260" s="2" customFormat="1">
      <c r="A260" s="39"/>
      <c r="B260" s="40"/>
      <c r="C260" s="41"/>
      <c r="D260" s="242" t="s">
        <v>249</v>
      </c>
      <c r="E260" s="41"/>
      <c r="F260" s="243" t="s">
        <v>638</v>
      </c>
      <c r="G260" s="41"/>
      <c r="H260" s="41"/>
      <c r="I260" s="244"/>
      <c r="J260" s="41"/>
      <c r="K260" s="41"/>
      <c r="L260" s="45"/>
      <c r="M260" s="245"/>
      <c r="N260" s="24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249</v>
      </c>
      <c r="AU260" s="18" t="s">
        <v>88</v>
      </c>
    </row>
    <row r="261" s="13" customFormat="1">
      <c r="A261" s="13"/>
      <c r="B261" s="247"/>
      <c r="C261" s="248"/>
      <c r="D261" s="249" t="s">
        <v>256</v>
      </c>
      <c r="E261" s="250" t="s">
        <v>1</v>
      </c>
      <c r="F261" s="251" t="s">
        <v>451</v>
      </c>
      <c r="G261" s="248"/>
      <c r="H261" s="252">
        <v>6717.1499999999996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4" customFormat="1">
      <c r="A262" s="14"/>
      <c r="B262" s="259"/>
      <c r="C262" s="260"/>
      <c r="D262" s="249" t="s">
        <v>256</v>
      </c>
      <c r="E262" s="261" t="s">
        <v>1</v>
      </c>
      <c r="F262" s="262" t="s">
        <v>258</v>
      </c>
      <c r="G262" s="260"/>
      <c r="H262" s="263">
        <v>6717.1499999999996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88</v>
      </c>
      <c r="AV262" s="14" t="s">
        <v>175</v>
      </c>
      <c r="AW262" s="14" t="s">
        <v>36</v>
      </c>
      <c r="AX262" s="14" t="s">
        <v>14</v>
      </c>
      <c r="AY262" s="269" t="s">
        <v>241</v>
      </c>
    </row>
    <row r="263" s="2" customFormat="1" ht="37.8" customHeight="1">
      <c r="A263" s="39"/>
      <c r="B263" s="40"/>
      <c r="C263" s="229" t="s">
        <v>361</v>
      </c>
      <c r="D263" s="229" t="s">
        <v>243</v>
      </c>
      <c r="E263" s="230" t="s">
        <v>639</v>
      </c>
      <c r="F263" s="231" t="s">
        <v>640</v>
      </c>
      <c r="G263" s="232" t="s">
        <v>253</v>
      </c>
      <c r="H263" s="233">
        <v>1880.5</v>
      </c>
      <c r="I263" s="234"/>
      <c r="J263" s="235">
        <f>ROUND(I263*H263,2)</f>
        <v>0</v>
      </c>
      <c r="K263" s="231" t="s">
        <v>247</v>
      </c>
      <c r="L263" s="45"/>
      <c r="M263" s="236" t="s">
        <v>1</v>
      </c>
      <c r="N263" s="237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175</v>
      </c>
      <c r="AT263" s="240" t="s">
        <v>243</v>
      </c>
      <c r="AU263" s="240" t="s">
        <v>88</v>
      </c>
      <c r="AY263" s="18" t="s">
        <v>241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14</v>
      </c>
      <c r="BK263" s="241">
        <f>ROUND(I263*H263,2)</f>
        <v>0</v>
      </c>
      <c r="BL263" s="18" t="s">
        <v>175</v>
      </c>
      <c r="BM263" s="240" t="s">
        <v>641</v>
      </c>
    </row>
    <row r="264" s="2" customFormat="1">
      <c r="A264" s="39"/>
      <c r="B264" s="40"/>
      <c r="C264" s="41"/>
      <c r="D264" s="242" t="s">
        <v>249</v>
      </c>
      <c r="E264" s="41"/>
      <c r="F264" s="243" t="s">
        <v>642</v>
      </c>
      <c r="G264" s="41"/>
      <c r="H264" s="41"/>
      <c r="I264" s="244"/>
      <c r="J264" s="41"/>
      <c r="K264" s="41"/>
      <c r="L264" s="45"/>
      <c r="M264" s="245"/>
      <c r="N264" s="24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249</v>
      </c>
      <c r="AU264" s="18" t="s">
        <v>88</v>
      </c>
    </row>
    <row r="265" s="15" customFormat="1">
      <c r="A265" s="15"/>
      <c r="B265" s="270"/>
      <c r="C265" s="271"/>
      <c r="D265" s="249" t="s">
        <v>256</v>
      </c>
      <c r="E265" s="272" t="s">
        <v>1</v>
      </c>
      <c r="F265" s="273" t="s">
        <v>643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256</v>
      </c>
      <c r="AU265" s="279" t="s">
        <v>88</v>
      </c>
      <c r="AV265" s="15" t="s">
        <v>14</v>
      </c>
      <c r="AW265" s="15" t="s">
        <v>36</v>
      </c>
      <c r="AX265" s="15" t="s">
        <v>80</v>
      </c>
      <c r="AY265" s="279" t="s">
        <v>241</v>
      </c>
    </row>
    <row r="266" s="13" customFormat="1">
      <c r="A266" s="13"/>
      <c r="B266" s="247"/>
      <c r="C266" s="248"/>
      <c r="D266" s="249" t="s">
        <v>256</v>
      </c>
      <c r="E266" s="250" t="s">
        <v>1</v>
      </c>
      <c r="F266" s="251" t="s">
        <v>644</v>
      </c>
      <c r="G266" s="248"/>
      <c r="H266" s="252">
        <v>1267.105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5" customFormat="1">
      <c r="A267" s="15"/>
      <c r="B267" s="270"/>
      <c r="C267" s="271"/>
      <c r="D267" s="249" t="s">
        <v>256</v>
      </c>
      <c r="E267" s="272" t="s">
        <v>1</v>
      </c>
      <c r="F267" s="273" t="s">
        <v>645</v>
      </c>
      <c r="G267" s="271"/>
      <c r="H267" s="272" t="s">
        <v>1</v>
      </c>
      <c r="I267" s="274"/>
      <c r="J267" s="271"/>
      <c r="K267" s="271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256</v>
      </c>
      <c r="AU267" s="279" t="s">
        <v>88</v>
      </c>
      <c r="AV267" s="15" t="s">
        <v>14</v>
      </c>
      <c r="AW267" s="15" t="s">
        <v>36</v>
      </c>
      <c r="AX267" s="15" t="s">
        <v>80</v>
      </c>
      <c r="AY267" s="279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1</v>
      </c>
      <c r="F268" s="251" t="s">
        <v>646</v>
      </c>
      <c r="G268" s="248"/>
      <c r="H268" s="252">
        <v>425.93200000000002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5" customFormat="1">
      <c r="A269" s="15"/>
      <c r="B269" s="270"/>
      <c r="C269" s="271"/>
      <c r="D269" s="249" t="s">
        <v>256</v>
      </c>
      <c r="E269" s="272" t="s">
        <v>1</v>
      </c>
      <c r="F269" s="273" t="s">
        <v>647</v>
      </c>
      <c r="G269" s="271"/>
      <c r="H269" s="272" t="s">
        <v>1</v>
      </c>
      <c r="I269" s="274"/>
      <c r="J269" s="271"/>
      <c r="K269" s="271"/>
      <c r="L269" s="275"/>
      <c r="M269" s="276"/>
      <c r="N269" s="277"/>
      <c r="O269" s="277"/>
      <c r="P269" s="277"/>
      <c r="Q269" s="277"/>
      <c r="R269" s="277"/>
      <c r="S269" s="277"/>
      <c r="T269" s="27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9" t="s">
        <v>256</v>
      </c>
      <c r="AU269" s="279" t="s">
        <v>88</v>
      </c>
      <c r="AV269" s="15" t="s">
        <v>14</v>
      </c>
      <c r="AW269" s="15" t="s">
        <v>36</v>
      </c>
      <c r="AX269" s="15" t="s">
        <v>80</v>
      </c>
      <c r="AY269" s="279" t="s">
        <v>241</v>
      </c>
    </row>
    <row r="270" s="13" customFormat="1">
      <c r="A270" s="13"/>
      <c r="B270" s="247"/>
      <c r="C270" s="248"/>
      <c r="D270" s="249" t="s">
        <v>256</v>
      </c>
      <c r="E270" s="250" t="s">
        <v>1</v>
      </c>
      <c r="F270" s="251" t="s">
        <v>648</v>
      </c>
      <c r="G270" s="248"/>
      <c r="H270" s="252">
        <v>187.46299999999999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256</v>
      </c>
      <c r="AU270" s="258" t="s">
        <v>88</v>
      </c>
      <c r="AV270" s="13" t="s">
        <v>88</v>
      </c>
      <c r="AW270" s="13" t="s">
        <v>36</v>
      </c>
      <c r="AX270" s="13" t="s">
        <v>80</v>
      </c>
      <c r="AY270" s="258" t="s">
        <v>241</v>
      </c>
    </row>
    <row r="271" s="14" customFormat="1">
      <c r="A271" s="14"/>
      <c r="B271" s="259"/>
      <c r="C271" s="260"/>
      <c r="D271" s="249" t="s">
        <v>256</v>
      </c>
      <c r="E271" s="261" t="s">
        <v>1</v>
      </c>
      <c r="F271" s="262" t="s">
        <v>258</v>
      </c>
      <c r="G271" s="260"/>
      <c r="H271" s="263">
        <v>1880.5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88</v>
      </c>
      <c r="AV271" s="14" t="s">
        <v>175</v>
      </c>
      <c r="AW271" s="14" t="s">
        <v>36</v>
      </c>
      <c r="AX271" s="14" t="s">
        <v>14</v>
      </c>
      <c r="AY271" s="269" t="s">
        <v>241</v>
      </c>
    </row>
    <row r="272" s="2" customFormat="1" ht="37.8" customHeight="1">
      <c r="A272" s="39"/>
      <c r="B272" s="40"/>
      <c r="C272" s="229" t="s">
        <v>366</v>
      </c>
      <c r="D272" s="229" t="s">
        <v>243</v>
      </c>
      <c r="E272" s="230" t="s">
        <v>649</v>
      </c>
      <c r="F272" s="231" t="s">
        <v>650</v>
      </c>
      <c r="G272" s="232" t="s">
        <v>253</v>
      </c>
      <c r="H272" s="233">
        <v>1900.6579999999999</v>
      </c>
      <c r="I272" s="234"/>
      <c r="J272" s="235">
        <f>ROUND(I272*H272,2)</f>
        <v>0</v>
      </c>
      <c r="K272" s="231" t="s">
        <v>247</v>
      </c>
      <c r="L272" s="45"/>
      <c r="M272" s="236" t="s">
        <v>1</v>
      </c>
      <c r="N272" s="237" t="s">
        <v>45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175</v>
      </c>
      <c r="AT272" s="240" t="s">
        <v>243</v>
      </c>
      <c r="AU272" s="240" t="s">
        <v>88</v>
      </c>
      <c r="AY272" s="18" t="s">
        <v>241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14</v>
      </c>
      <c r="BK272" s="241">
        <f>ROUND(I272*H272,2)</f>
        <v>0</v>
      </c>
      <c r="BL272" s="18" t="s">
        <v>175</v>
      </c>
      <c r="BM272" s="240" t="s">
        <v>651</v>
      </c>
    </row>
    <row r="273" s="2" customFormat="1">
      <c r="A273" s="39"/>
      <c r="B273" s="40"/>
      <c r="C273" s="41"/>
      <c r="D273" s="242" t="s">
        <v>249</v>
      </c>
      <c r="E273" s="41"/>
      <c r="F273" s="243" t="s">
        <v>652</v>
      </c>
      <c r="G273" s="41"/>
      <c r="H273" s="41"/>
      <c r="I273" s="244"/>
      <c r="J273" s="41"/>
      <c r="K273" s="41"/>
      <c r="L273" s="45"/>
      <c r="M273" s="245"/>
      <c r="N273" s="24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249</v>
      </c>
      <c r="AU273" s="18" t="s">
        <v>88</v>
      </c>
    </row>
    <row r="274" s="15" customFormat="1">
      <c r="A274" s="15"/>
      <c r="B274" s="270"/>
      <c r="C274" s="271"/>
      <c r="D274" s="249" t="s">
        <v>256</v>
      </c>
      <c r="E274" s="272" t="s">
        <v>1</v>
      </c>
      <c r="F274" s="273" t="s">
        <v>643</v>
      </c>
      <c r="G274" s="271"/>
      <c r="H274" s="272" t="s">
        <v>1</v>
      </c>
      <c r="I274" s="274"/>
      <c r="J274" s="271"/>
      <c r="K274" s="271"/>
      <c r="L274" s="275"/>
      <c r="M274" s="276"/>
      <c r="N274" s="277"/>
      <c r="O274" s="277"/>
      <c r="P274" s="277"/>
      <c r="Q274" s="277"/>
      <c r="R274" s="277"/>
      <c r="S274" s="277"/>
      <c r="T274" s="27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9" t="s">
        <v>256</v>
      </c>
      <c r="AU274" s="279" t="s">
        <v>88</v>
      </c>
      <c r="AV274" s="15" t="s">
        <v>14</v>
      </c>
      <c r="AW274" s="15" t="s">
        <v>36</v>
      </c>
      <c r="AX274" s="15" t="s">
        <v>80</v>
      </c>
      <c r="AY274" s="279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653</v>
      </c>
      <c r="G275" s="248"/>
      <c r="H275" s="252">
        <v>1900.6579999999999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4" customFormat="1">
      <c r="A276" s="14"/>
      <c r="B276" s="259"/>
      <c r="C276" s="260"/>
      <c r="D276" s="249" t="s">
        <v>256</v>
      </c>
      <c r="E276" s="261" t="s">
        <v>1</v>
      </c>
      <c r="F276" s="262" t="s">
        <v>258</v>
      </c>
      <c r="G276" s="260"/>
      <c r="H276" s="263">
        <v>1900.6579999999999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88</v>
      </c>
      <c r="AV276" s="14" t="s">
        <v>175</v>
      </c>
      <c r="AW276" s="14" t="s">
        <v>36</v>
      </c>
      <c r="AX276" s="14" t="s">
        <v>14</v>
      </c>
      <c r="AY276" s="269" t="s">
        <v>241</v>
      </c>
    </row>
    <row r="277" s="2" customFormat="1" ht="37.8" customHeight="1">
      <c r="A277" s="39"/>
      <c r="B277" s="40"/>
      <c r="C277" s="229" t="s">
        <v>371</v>
      </c>
      <c r="D277" s="229" t="s">
        <v>243</v>
      </c>
      <c r="E277" s="230" t="s">
        <v>654</v>
      </c>
      <c r="F277" s="231" t="s">
        <v>655</v>
      </c>
      <c r="G277" s="232" t="s">
        <v>253</v>
      </c>
      <c r="H277" s="233">
        <v>872.16399999999999</v>
      </c>
      <c r="I277" s="234"/>
      <c r="J277" s="235">
        <f>ROUND(I277*H277,2)</f>
        <v>0</v>
      </c>
      <c r="K277" s="231" t="s">
        <v>247</v>
      </c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175</v>
      </c>
      <c r="AT277" s="240" t="s">
        <v>243</v>
      </c>
      <c r="AU277" s="240" t="s">
        <v>88</v>
      </c>
      <c r="AY277" s="18" t="s">
        <v>241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14</v>
      </c>
      <c r="BK277" s="241">
        <f>ROUND(I277*H277,2)</f>
        <v>0</v>
      </c>
      <c r="BL277" s="18" t="s">
        <v>175</v>
      </c>
      <c r="BM277" s="240" t="s">
        <v>656</v>
      </c>
    </row>
    <row r="278" s="2" customFormat="1">
      <c r="A278" s="39"/>
      <c r="B278" s="40"/>
      <c r="C278" s="41"/>
      <c r="D278" s="242" t="s">
        <v>249</v>
      </c>
      <c r="E278" s="41"/>
      <c r="F278" s="243" t="s">
        <v>657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249</v>
      </c>
      <c r="AU278" s="18" t="s">
        <v>88</v>
      </c>
    </row>
    <row r="279" s="15" customFormat="1">
      <c r="A279" s="15"/>
      <c r="B279" s="270"/>
      <c r="C279" s="271"/>
      <c r="D279" s="249" t="s">
        <v>256</v>
      </c>
      <c r="E279" s="272" t="s">
        <v>1</v>
      </c>
      <c r="F279" s="273" t="s">
        <v>658</v>
      </c>
      <c r="G279" s="271"/>
      <c r="H279" s="272" t="s">
        <v>1</v>
      </c>
      <c r="I279" s="274"/>
      <c r="J279" s="271"/>
      <c r="K279" s="271"/>
      <c r="L279" s="275"/>
      <c r="M279" s="276"/>
      <c r="N279" s="277"/>
      <c r="O279" s="277"/>
      <c r="P279" s="277"/>
      <c r="Q279" s="277"/>
      <c r="R279" s="277"/>
      <c r="S279" s="277"/>
      <c r="T279" s="27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9" t="s">
        <v>256</v>
      </c>
      <c r="AU279" s="279" t="s">
        <v>88</v>
      </c>
      <c r="AV279" s="15" t="s">
        <v>14</v>
      </c>
      <c r="AW279" s="15" t="s">
        <v>36</v>
      </c>
      <c r="AX279" s="15" t="s">
        <v>80</v>
      </c>
      <c r="AY279" s="279" t="s">
        <v>241</v>
      </c>
    </row>
    <row r="280" s="13" customFormat="1">
      <c r="A280" s="13"/>
      <c r="B280" s="247"/>
      <c r="C280" s="248"/>
      <c r="D280" s="249" t="s">
        <v>256</v>
      </c>
      <c r="E280" s="250" t="s">
        <v>1</v>
      </c>
      <c r="F280" s="251" t="s">
        <v>659</v>
      </c>
      <c r="G280" s="248"/>
      <c r="H280" s="252">
        <v>1267.105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256</v>
      </c>
      <c r="AU280" s="258" t="s">
        <v>88</v>
      </c>
      <c r="AV280" s="13" t="s">
        <v>88</v>
      </c>
      <c r="AW280" s="13" t="s">
        <v>36</v>
      </c>
      <c r="AX280" s="13" t="s">
        <v>80</v>
      </c>
      <c r="AY280" s="258" t="s">
        <v>241</v>
      </c>
    </row>
    <row r="281" s="15" customFormat="1">
      <c r="A281" s="15"/>
      <c r="B281" s="270"/>
      <c r="C281" s="271"/>
      <c r="D281" s="249" t="s">
        <v>256</v>
      </c>
      <c r="E281" s="272" t="s">
        <v>1</v>
      </c>
      <c r="F281" s="273" t="s">
        <v>660</v>
      </c>
      <c r="G281" s="271"/>
      <c r="H281" s="272" t="s">
        <v>1</v>
      </c>
      <c r="I281" s="274"/>
      <c r="J281" s="271"/>
      <c r="K281" s="271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256</v>
      </c>
      <c r="AU281" s="279" t="s">
        <v>88</v>
      </c>
      <c r="AV281" s="15" t="s">
        <v>14</v>
      </c>
      <c r="AW281" s="15" t="s">
        <v>36</v>
      </c>
      <c r="AX281" s="15" t="s">
        <v>80</v>
      </c>
      <c r="AY281" s="279" t="s">
        <v>241</v>
      </c>
    </row>
    <row r="282" s="13" customFormat="1">
      <c r="A282" s="13"/>
      <c r="B282" s="247"/>
      <c r="C282" s="248"/>
      <c r="D282" s="249" t="s">
        <v>256</v>
      </c>
      <c r="E282" s="250" t="s">
        <v>1</v>
      </c>
      <c r="F282" s="251" t="s">
        <v>420</v>
      </c>
      <c r="G282" s="248"/>
      <c r="H282" s="252">
        <v>30.991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36</v>
      </c>
      <c r="AX282" s="13" t="s">
        <v>80</v>
      </c>
      <c r="AY282" s="258" t="s">
        <v>241</v>
      </c>
    </row>
    <row r="283" s="15" customFormat="1">
      <c r="A283" s="15"/>
      <c r="B283" s="270"/>
      <c r="C283" s="271"/>
      <c r="D283" s="249" t="s">
        <v>256</v>
      </c>
      <c r="E283" s="272" t="s">
        <v>1</v>
      </c>
      <c r="F283" s="273" t="s">
        <v>661</v>
      </c>
      <c r="G283" s="271"/>
      <c r="H283" s="272" t="s">
        <v>1</v>
      </c>
      <c r="I283" s="274"/>
      <c r="J283" s="271"/>
      <c r="K283" s="271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256</v>
      </c>
      <c r="AU283" s="279" t="s">
        <v>88</v>
      </c>
      <c r="AV283" s="15" t="s">
        <v>14</v>
      </c>
      <c r="AW283" s="15" t="s">
        <v>36</v>
      </c>
      <c r="AX283" s="15" t="s">
        <v>80</v>
      </c>
      <c r="AY283" s="279" t="s">
        <v>241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662</v>
      </c>
      <c r="G284" s="248"/>
      <c r="H284" s="252">
        <v>-425.93200000000002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4" customFormat="1">
      <c r="A285" s="14"/>
      <c r="B285" s="259"/>
      <c r="C285" s="260"/>
      <c r="D285" s="249" t="s">
        <v>256</v>
      </c>
      <c r="E285" s="261" t="s">
        <v>459</v>
      </c>
      <c r="F285" s="262" t="s">
        <v>258</v>
      </c>
      <c r="G285" s="260"/>
      <c r="H285" s="263">
        <v>872.16399999999999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88</v>
      </c>
      <c r="AV285" s="14" t="s">
        <v>175</v>
      </c>
      <c r="AW285" s="14" t="s">
        <v>36</v>
      </c>
      <c r="AX285" s="14" t="s">
        <v>14</v>
      </c>
      <c r="AY285" s="269" t="s">
        <v>241</v>
      </c>
    </row>
    <row r="286" s="2" customFormat="1" ht="37.8" customHeight="1">
      <c r="A286" s="39"/>
      <c r="B286" s="40"/>
      <c r="C286" s="229" t="s">
        <v>376</v>
      </c>
      <c r="D286" s="229" t="s">
        <v>243</v>
      </c>
      <c r="E286" s="230" t="s">
        <v>663</v>
      </c>
      <c r="F286" s="231" t="s">
        <v>664</v>
      </c>
      <c r="G286" s="232" t="s">
        <v>253</v>
      </c>
      <c r="H286" s="233">
        <v>11338.132</v>
      </c>
      <c r="I286" s="234"/>
      <c r="J286" s="235">
        <f>ROUND(I286*H286,2)</f>
        <v>0</v>
      </c>
      <c r="K286" s="231" t="s">
        <v>247</v>
      </c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175</v>
      </c>
      <c r="AT286" s="240" t="s">
        <v>243</v>
      </c>
      <c r="AU286" s="240" t="s">
        <v>88</v>
      </c>
      <c r="AY286" s="18" t="s">
        <v>241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14</v>
      </c>
      <c r="BK286" s="241">
        <f>ROUND(I286*H286,2)</f>
        <v>0</v>
      </c>
      <c r="BL286" s="18" t="s">
        <v>175</v>
      </c>
      <c r="BM286" s="240" t="s">
        <v>665</v>
      </c>
    </row>
    <row r="287" s="2" customFormat="1">
      <c r="A287" s="39"/>
      <c r="B287" s="40"/>
      <c r="C287" s="41"/>
      <c r="D287" s="242" t="s">
        <v>249</v>
      </c>
      <c r="E287" s="41"/>
      <c r="F287" s="243" t="s">
        <v>666</v>
      </c>
      <c r="G287" s="41"/>
      <c r="H287" s="41"/>
      <c r="I287" s="244"/>
      <c r="J287" s="41"/>
      <c r="K287" s="41"/>
      <c r="L287" s="45"/>
      <c r="M287" s="245"/>
      <c r="N287" s="24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249</v>
      </c>
      <c r="AU287" s="18" t="s">
        <v>88</v>
      </c>
    </row>
    <row r="288" s="15" customFormat="1">
      <c r="A288" s="15"/>
      <c r="B288" s="270"/>
      <c r="C288" s="271"/>
      <c r="D288" s="249" t="s">
        <v>256</v>
      </c>
      <c r="E288" s="272" t="s">
        <v>1</v>
      </c>
      <c r="F288" s="273" t="s">
        <v>667</v>
      </c>
      <c r="G288" s="271"/>
      <c r="H288" s="272" t="s">
        <v>1</v>
      </c>
      <c r="I288" s="274"/>
      <c r="J288" s="271"/>
      <c r="K288" s="271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256</v>
      </c>
      <c r="AU288" s="279" t="s">
        <v>88</v>
      </c>
      <c r="AV288" s="15" t="s">
        <v>14</v>
      </c>
      <c r="AW288" s="15" t="s">
        <v>36</v>
      </c>
      <c r="AX288" s="15" t="s">
        <v>80</v>
      </c>
      <c r="AY288" s="279" t="s">
        <v>241</v>
      </c>
    </row>
    <row r="289" s="13" customFormat="1">
      <c r="A289" s="13"/>
      <c r="B289" s="247"/>
      <c r="C289" s="248"/>
      <c r="D289" s="249" t="s">
        <v>256</v>
      </c>
      <c r="E289" s="250" t="s">
        <v>1</v>
      </c>
      <c r="F289" s="251" t="s">
        <v>668</v>
      </c>
      <c r="G289" s="248"/>
      <c r="H289" s="252">
        <v>11338.132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256</v>
      </c>
      <c r="AU289" s="258" t="s">
        <v>88</v>
      </c>
      <c r="AV289" s="13" t="s">
        <v>88</v>
      </c>
      <c r="AW289" s="13" t="s">
        <v>36</v>
      </c>
      <c r="AX289" s="13" t="s">
        <v>80</v>
      </c>
      <c r="AY289" s="258" t="s">
        <v>241</v>
      </c>
    </row>
    <row r="290" s="14" customFormat="1">
      <c r="A290" s="14"/>
      <c r="B290" s="259"/>
      <c r="C290" s="260"/>
      <c r="D290" s="249" t="s">
        <v>256</v>
      </c>
      <c r="E290" s="261" t="s">
        <v>1</v>
      </c>
      <c r="F290" s="262" t="s">
        <v>258</v>
      </c>
      <c r="G290" s="260"/>
      <c r="H290" s="263">
        <v>11338.132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88</v>
      </c>
      <c r="AV290" s="14" t="s">
        <v>175</v>
      </c>
      <c r="AW290" s="14" t="s">
        <v>36</v>
      </c>
      <c r="AX290" s="14" t="s">
        <v>14</v>
      </c>
      <c r="AY290" s="269" t="s">
        <v>241</v>
      </c>
    </row>
    <row r="291" s="2" customFormat="1" ht="37.8" customHeight="1">
      <c r="A291" s="39"/>
      <c r="B291" s="40"/>
      <c r="C291" s="229" t="s">
        <v>381</v>
      </c>
      <c r="D291" s="229" t="s">
        <v>243</v>
      </c>
      <c r="E291" s="230" t="s">
        <v>669</v>
      </c>
      <c r="F291" s="231" t="s">
        <v>670</v>
      </c>
      <c r="G291" s="232" t="s">
        <v>253</v>
      </c>
      <c r="H291" s="233">
        <v>1947.145</v>
      </c>
      <c r="I291" s="234"/>
      <c r="J291" s="235">
        <f>ROUND(I291*H291,2)</f>
        <v>0</v>
      </c>
      <c r="K291" s="231" t="s">
        <v>247</v>
      </c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175</v>
      </c>
      <c r="AT291" s="240" t="s">
        <v>243</v>
      </c>
      <c r="AU291" s="240" t="s">
        <v>88</v>
      </c>
      <c r="AY291" s="18" t="s">
        <v>241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14</v>
      </c>
      <c r="BK291" s="241">
        <f>ROUND(I291*H291,2)</f>
        <v>0</v>
      </c>
      <c r="BL291" s="18" t="s">
        <v>175</v>
      </c>
      <c r="BM291" s="240" t="s">
        <v>671</v>
      </c>
    </row>
    <row r="292" s="2" customFormat="1">
      <c r="A292" s="39"/>
      <c r="B292" s="40"/>
      <c r="C292" s="41"/>
      <c r="D292" s="242" t="s">
        <v>249</v>
      </c>
      <c r="E292" s="41"/>
      <c r="F292" s="243" t="s">
        <v>672</v>
      </c>
      <c r="G292" s="41"/>
      <c r="H292" s="41"/>
      <c r="I292" s="244"/>
      <c r="J292" s="41"/>
      <c r="K292" s="41"/>
      <c r="L292" s="45"/>
      <c r="M292" s="245"/>
      <c r="N292" s="24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249</v>
      </c>
      <c r="AU292" s="18" t="s">
        <v>88</v>
      </c>
    </row>
    <row r="293" s="15" customFormat="1">
      <c r="A293" s="15"/>
      <c r="B293" s="270"/>
      <c r="C293" s="271"/>
      <c r="D293" s="249" t="s">
        <v>256</v>
      </c>
      <c r="E293" s="272" t="s">
        <v>1</v>
      </c>
      <c r="F293" s="273" t="s">
        <v>673</v>
      </c>
      <c r="G293" s="271"/>
      <c r="H293" s="272" t="s">
        <v>1</v>
      </c>
      <c r="I293" s="274"/>
      <c r="J293" s="271"/>
      <c r="K293" s="271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256</v>
      </c>
      <c r="AU293" s="279" t="s">
        <v>88</v>
      </c>
      <c r="AV293" s="15" t="s">
        <v>14</v>
      </c>
      <c r="AW293" s="15" t="s">
        <v>36</v>
      </c>
      <c r="AX293" s="15" t="s">
        <v>80</v>
      </c>
      <c r="AY293" s="279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1</v>
      </c>
      <c r="F294" s="251" t="s">
        <v>674</v>
      </c>
      <c r="G294" s="248"/>
      <c r="H294" s="252">
        <v>1900.6579999999999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5" customFormat="1">
      <c r="A295" s="15"/>
      <c r="B295" s="270"/>
      <c r="C295" s="271"/>
      <c r="D295" s="249" t="s">
        <v>256</v>
      </c>
      <c r="E295" s="272" t="s">
        <v>1</v>
      </c>
      <c r="F295" s="273" t="s">
        <v>675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256</v>
      </c>
      <c r="AU295" s="279" t="s">
        <v>88</v>
      </c>
      <c r="AV295" s="15" t="s">
        <v>14</v>
      </c>
      <c r="AW295" s="15" t="s">
        <v>36</v>
      </c>
      <c r="AX295" s="15" t="s">
        <v>80</v>
      </c>
      <c r="AY295" s="279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423</v>
      </c>
      <c r="G296" s="248"/>
      <c r="H296" s="252">
        <v>46.487000000000002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4" customFormat="1">
      <c r="A297" s="14"/>
      <c r="B297" s="259"/>
      <c r="C297" s="260"/>
      <c r="D297" s="249" t="s">
        <v>256</v>
      </c>
      <c r="E297" s="261" t="s">
        <v>462</v>
      </c>
      <c r="F297" s="262" t="s">
        <v>258</v>
      </c>
      <c r="G297" s="260"/>
      <c r="H297" s="263">
        <v>1947.145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88</v>
      </c>
      <c r="AV297" s="14" t="s">
        <v>175</v>
      </c>
      <c r="AW297" s="14" t="s">
        <v>36</v>
      </c>
      <c r="AX297" s="14" t="s">
        <v>14</v>
      </c>
      <c r="AY297" s="269" t="s">
        <v>241</v>
      </c>
    </row>
    <row r="298" s="2" customFormat="1" ht="37.8" customHeight="1">
      <c r="A298" s="39"/>
      <c r="B298" s="40"/>
      <c r="C298" s="229" t="s">
        <v>386</v>
      </c>
      <c r="D298" s="229" t="s">
        <v>243</v>
      </c>
      <c r="E298" s="230" t="s">
        <v>676</v>
      </c>
      <c r="F298" s="231" t="s">
        <v>677</v>
      </c>
      <c r="G298" s="232" t="s">
        <v>253</v>
      </c>
      <c r="H298" s="233">
        <v>25312.884999999998</v>
      </c>
      <c r="I298" s="234"/>
      <c r="J298" s="235">
        <f>ROUND(I298*H298,2)</f>
        <v>0</v>
      </c>
      <c r="K298" s="231" t="s">
        <v>247</v>
      </c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175</v>
      </c>
      <c r="AT298" s="240" t="s">
        <v>243</v>
      </c>
      <c r="AU298" s="240" t="s">
        <v>88</v>
      </c>
      <c r="AY298" s="18" t="s">
        <v>241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14</v>
      </c>
      <c r="BK298" s="241">
        <f>ROUND(I298*H298,2)</f>
        <v>0</v>
      </c>
      <c r="BL298" s="18" t="s">
        <v>175</v>
      </c>
      <c r="BM298" s="240" t="s">
        <v>678</v>
      </c>
    </row>
    <row r="299" s="2" customFormat="1">
      <c r="A299" s="39"/>
      <c r="B299" s="40"/>
      <c r="C299" s="41"/>
      <c r="D299" s="242" t="s">
        <v>249</v>
      </c>
      <c r="E299" s="41"/>
      <c r="F299" s="243" t="s">
        <v>679</v>
      </c>
      <c r="G299" s="41"/>
      <c r="H299" s="41"/>
      <c r="I299" s="244"/>
      <c r="J299" s="41"/>
      <c r="K299" s="41"/>
      <c r="L299" s="45"/>
      <c r="M299" s="245"/>
      <c r="N299" s="24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249</v>
      </c>
      <c r="AU299" s="18" t="s">
        <v>88</v>
      </c>
    </row>
    <row r="300" s="15" customFormat="1">
      <c r="A300" s="15"/>
      <c r="B300" s="270"/>
      <c r="C300" s="271"/>
      <c r="D300" s="249" t="s">
        <v>256</v>
      </c>
      <c r="E300" s="272" t="s">
        <v>1</v>
      </c>
      <c r="F300" s="273" t="s">
        <v>667</v>
      </c>
      <c r="G300" s="271"/>
      <c r="H300" s="272" t="s">
        <v>1</v>
      </c>
      <c r="I300" s="274"/>
      <c r="J300" s="271"/>
      <c r="K300" s="271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256</v>
      </c>
      <c r="AU300" s="279" t="s">
        <v>88</v>
      </c>
      <c r="AV300" s="15" t="s">
        <v>14</v>
      </c>
      <c r="AW300" s="15" t="s">
        <v>36</v>
      </c>
      <c r="AX300" s="15" t="s">
        <v>80</v>
      </c>
      <c r="AY300" s="279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1</v>
      </c>
      <c r="F301" s="251" t="s">
        <v>680</v>
      </c>
      <c r="G301" s="248"/>
      <c r="H301" s="252">
        <v>25312.884999999998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4" customFormat="1">
      <c r="A302" s="14"/>
      <c r="B302" s="259"/>
      <c r="C302" s="260"/>
      <c r="D302" s="249" t="s">
        <v>256</v>
      </c>
      <c r="E302" s="261" t="s">
        <v>1</v>
      </c>
      <c r="F302" s="262" t="s">
        <v>258</v>
      </c>
      <c r="G302" s="260"/>
      <c r="H302" s="263">
        <v>25312.884999999998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88</v>
      </c>
      <c r="AV302" s="14" t="s">
        <v>175</v>
      </c>
      <c r="AW302" s="14" t="s">
        <v>36</v>
      </c>
      <c r="AX302" s="14" t="s">
        <v>14</v>
      </c>
      <c r="AY302" s="269" t="s">
        <v>241</v>
      </c>
    </row>
    <row r="303" s="2" customFormat="1" ht="24.15" customHeight="1">
      <c r="A303" s="39"/>
      <c r="B303" s="40"/>
      <c r="C303" s="229" t="s">
        <v>390</v>
      </c>
      <c r="D303" s="229" t="s">
        <v>243</v>
      </c>
      <c r="E303" s="230" t="s">
        <v>681</v>
      </c>
      <c r="F303" s="231" t="s">
        <v>682</v>
      </c>
      <c r="G303" s="232" t="s">
        <v>253</v>
      </c>
      <c r="H303" s="233">
        <v>1454.568</v>
      </c>
      <c r="I303" s="234"/>
      <c r="J303" s="235">
        <f>ROUND(I303*H303,2)</f>
        <v>0</v>
      </c>
      <c r="K303" s="231" t="s">
        <v>247</v>
      </c>
      <c r="L303" s="45"/>
      <c r="M303" s="236" t="s">
        <v>1</v>
      </c>
      <c r="N303" s="237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175</v>
      </c>
      <c r="AT303" s="240" t="s">
        <v>243</v>
      </c>
      <c r="AU303" s="240" t="s">
        <v>88</v>
      </c>
      <c r="AY303" s="18" t="s">
        <v>241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14</v>
      </c>
      <c r="BK303" s="241">
        <f>ROUND(I303*H303,2)</f>
        <v>0</v>
      </c>
      <c r="BL303" s="18" t="s">
        <v>175</v>
      </c>
      <c r="BM303" s="240" t="s">
        <v>683</v>
      </c>
    </row>
    <row r="304" s="2" customFormat="1">
      <c r="A304" s="39"/>
      <c r="B304" s="40"/>
      <c r="C304" s="41"/>
      <c r="D304" s="242" t="s">
        <v>249</v>
      </c>
      <c r="E304" s="41"/>
      <c r="F304" s="243" t="s">
        <v>684</v>
      </c>
      <c r="G304" s="41"/>
      <c r="H304" s="41"/>
      <c r="I304" s="244"/>
      <c r="J304" s="41"/>
      <c r="K304" s="41"/>
      <c r="L304" s="45"/>
      <c r="M304" s="245"/>
      <c r="N304" s="24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249</v>
      </c>
      <c r="AU304" s="18" t="s">
        <v>88</v>
      </c>
    </row>
    <row r="305" s="15" customFormat="1">
      <c r="A305" s="15"/>
      <c r="B305" s="270"/>
      <c r="C305" s="271"/>
      <c r="D305" s="249" t="s">
        <v>256</v>
      </c>
      <c r="E305" s="272" t="s">
        <v>1</v>
      </c>
      <c r="F305" s="273" t="s">
        <v>685</v>
      </c>
      <c r="G305" s="271"/>
      <c r="H305" s="272" t="s">
        <v>1</v>
      </c>
      <c r="I305" s="274"/>
      <c r="J305" s="271"/>
      <c r="K305" s="271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256</v>
      </c>
      <c r="AU305" s="279" t="s">
        <v>88</v>
      </c>
      <c r="AV305" s="15" t="s">
        <v>14</v>
      </c>
      <c r="AW305" s="15" t="s">
        <v>36</v>
      </c>
      <c r="AX305" s="15" t="s">
        <v>80</v>
      </c>
      <c r="AY305" s="279" t="s">
        <v>241</v>
      </c>
    </row>
    <row r="306" s="13" customFormat="1">
      <c r="A306" s="13"/>
      <c r="B306" s="247"/>
      <c r="C306" s="248"/>
      <c r="D306" s="249" t="s">
        <v>256</v>
      </c>
      <c r="E306" s="250" t="s">
        <v>1</v>
      </c>
      <c r="F306" s="251" t="s">
        <v>644</v>
      </c>
      <c r="G306" s="248"/>
      <c r="H306" s="252">
        <v>1267.105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256</v>
      </c>
      <c r="AU306" s="258" t="s">
        <v>88</v>
      </c>
      <c r="AV306" s="13" t="s">
        <v>88</v>
      </c>
      <c r="AW306" s="13" t="s">
        <v>36</v>
      </c>
      <c r="AX306" s="13" t="s">
        <v>80</v>
      </c>
      <c r="AY306" s="258" t="s">
        <v>241</v>
      </c>
    </row>
    <row r="307" s="15" customFormat="1">
      <c r="A307" s="15"/>
      <c r="B307" s="270"/>
      <c r="C307" s="271"/>
      <c r="D307" s="249" t="s">
        <v>256</v>
      </c>
      <c r="E307" s="272" t="s">
        <v>1</v>
      </c>
      <c r="F307" s="273" t="s">
        <v>686</v>
      </c>
      <c r="G307" s="271"/>
      <c r="H307" s="272" t="s">
        <v>1</v>
      </c>
      <c r="I307" s="274"/>
      <c r="J307" s="271"/>
      <c r="K307" s="271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256</v>
      </c>
      <c r="AU307" s="279" t="s">
        <v>88</v>
      </c>
      <c r="AV307" s="15" t="s">
        <v>14</v>
      </c>
      <c r="AW307" s="15" t="s">
        <v>36</v>
      </c>
      <c r="AX307" s="15" t="s">
        <v>80</v>
      </c>
      <c r="AY307" s="279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648</v>
      </c>
      <c r="G308" s="248"/>
      <c r="H308" s="252">
        <v>187.46299999999999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4" customFormat="1">
      <c r="A309" s="14"/>
      <c r="B309" s="259"/>
      <c r="C309" s="260"/>
      <c r="D309" s="249" t="s">
        <v>256</v>
      </c>
      <c r="E309" s="261" t="s">
        <v>1</v>
      </c>
      <c r="F309" s="262" t="s">
        <v>258</v>
      </c>
      <c r="G309" s="260"/>
      <c r="H309" s="263">
        <v>1454.568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88</v>
      </c>
      <c r="AV309" s="14" t="s">
        <v>175</v>
      </c>
      <c r="AW309" s="14" t="s">
        <v>36</v>
      </c>
      <c r="AX309" s="14" t="s">
        <v>14</v>
      </c>
      <c r="AY309" s="269" t="s">
        <v>241</v>
      </c>
    </row>
    <row r="310" s="2" customFormat="1" ht="24.15" customHeight="1">
      <c r="A310" s="39"/>
      <c r="B310" s="40"/>
      <c r="C310" s="229" t="s">
        <v>394</v>
      </c>
      <c r="D310" s="229" t="s">
        <v>243</v>
      </c>
      <c r="E310" s="230" t="s">
        <v>687</v>
      </c>
      <c r="F310" s="231" t="s">
        <v>688</v>
      </c>
      <c r="G310" s="232" t="s">
        <v>253</v>
      </c>
      <c r="H310" s="233">
        <v>1900.6579999999999</v>
      </c>
      <c r="I310" s="234"/>
      <c r="J310" s="235">
        <f>ROUND(I310*H310,2)</f>
        <v>0</v>
      </c>
      <c r="K310" s="231" t="s">
        <v>247</v>
      </c>
      <c r="L310" s="45"/>
      <c r="M310" s="236" t="s">
        <v>1</v>
      </c>
      <c r="N310" s="237" t="s">
        <v>45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175</v>
      </c>
      <c r="AT310" s="240" t="s">
        <v>243</v>
      </c>
      <c r="AU310" s="240" t="s">
        <v>88</v>
      </c>
      <c r="AY310" s="18" t="s">
        <v>241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14</v>
      </c>
      <c r="BK310" s="241">
        <f>ROUND(I310*H310,2)</f>
        <v>0</v>
      </c>
      <c r="BL310" s="18" t="s">
        <v>175</v>
      </c>
      <c r="BM310" s="240" t="s">
        <v>689</v>
      </c>
    </row>
    <row r="311" s="2" customFormat="1">
      <c r="A311" s="39"/>
      <c r="B311" s="40"/>
      <c r="C311" s="41"/>
      <c r="D311" s="242" t="s">
        <v>249</v>
      </c>
      <c r="E311" s="41"/>
      <c r="F311" s="243" t="s">
        <v>690</v>
      </c>
      <c r="G311" s="41"/>
      <c r="H311" s="41"/>
      <c r="I311" s="244"/>
      <c r="J311" s="41"/>
      <c r="K311" s="41"/>
      <c r="L311" s="45"/>
      <c r="M311" s="245"/>
      <c r="N311" s="24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249</v>
      </c>
      <c r="AU311" s="18" t="s">
        <v>88</v>
      </c>
    </row>
    <row r="312" s="15" customFormat="1">
      <c r="A312" s="15"/>
      <c r="B312" s="270"/>
      <c r="C312" s="271"/>
      <c r="D312" s="249" t="s">
        <v>256</v>
      </c>
      <c r="E312" s="272" t="s">
        <v>1</v>
      </c>
      <c r="F312" s="273" t="s">
        <v>691</v>
      </c>
      <c r="G312" s="271"/>
      <c r="H312" s="272" t="s">
        <v>1</v>
      </c>
      <c r="I312" s="274"/>
      <c r="J312" s="271"/>
      <c r="K312" s="271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256</v>
      </c>
      <c r="AU312" s="279" t="s">
        <v>88</v>
      </c>
      <c r="AV312" s="15" t="s">
        <v>14</v>
      </c>
      <c r="AW312" s="15" t="s">
        <v>36</v>
      </c>
      <c r="AX312" s="15" t="s">
        <v>80</v>
      </c>
      <c r="AY312" s="279" t="s">
        <v>241</v>
      </c>
    </row>
    <row r="313" s="13" customFormat="1">
      <c r="A313" s="13"/>
      <c r="B313" s="247"/>
      <c r="C313" s="248"/>
      <c r="D313" s="249" t="s">
        <v>256</v>
      </c>
      <c r="E313" s="250" t="s">
        <v>1</v>
      </c>
      <c r="F313" s="251" t="s">
        <v>653</v>
      </c>
      <c r="G313" s="248"/>
      <c r="H313" s="252">
        <v>1900.6579999999999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256</v>
      </c>
      <c r="AU313" s="258" t="s">
        <v>88</v>
      </c>
      <c r="AV313" s="13" t="s">
        <v>88</v>
      </c>
      <c r="AW313" s="13" t="s">
        <v>36</v>
      </c>
      <c r="AX313" s="13" t="s">
        <v>80</v>
      </c>
      <c r="AY313" s="258" t="s">
        <v>241</v>
      </c>
    </row>
    <row r="314" s="14" customFormat="1">
      <c r="A314" s="14"/>
      <c r="B314" s="259"/>
      <c r="C314" s="260"/>
      <c r="D314" s="249" t="s">
        <v>256</v>
      </c>
      <c r="E314" s="261" t="s">
        <v>1</v>
      </c>
      <c r="F314" s="262" t="s">
        <v>258</v>
      </c>
      <c r="G314" s="260"/>
      <c r="H314" s="263">
        <v>1900.6579999999999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88</v>
      </c>
      <c r="AV314" s="14" t="s">
        <v>175</v>
      </c>
      <c r="AW314" s="14" t="s">
        <v>36</v>
      </c>
      <c r="AX314" s="14" t="s">
        <v>14</v>
      </c>
      <c r="AY314" s="269" t="s">
        <v>241</v>
      </c>
    </row>
    <row r="315" s="2" customFormat="1" ht="24.15" customHeight="1">
      <c r="A315" s="39"/>
      <c r="B315" s="40"/>
      <c r="C315" s="229" t="s">
        <v>398</v>
      </c>
      <c r="D315" s="229" t="s">
        <v>243</v>
      </c>
      <c r="E315" s="230" t="s">
        <v>692</v>
      </c>
      <c r="F315" s="231" t="s">
        <v>693</v>
      </c>
      <c r="G315" s="232" t="s">
        <v>253</v>
      </c>
      <c r="H315" s="233">
        <v>2819.3090000000002</v>
      </c>
      <c r="I315" s="234"/>
      <c r="J315" s="235">
        <f>ROUND(I315*H315,2)</f>
        <v>0</v>
      </c>
      <c r="K315" s="231" t="s">
        <v>247</v>
      </c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175</v>
      </c>
      <c r="AT315" s="240" t="s">
        <v>243</v>
      </c>
      <c r="AU315" s="240" t="s">
        <v>88</v>
      </c>
      <c r="AY315" s="18" t="s">
        <v>241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14</v>
      </c>
      <c r="BK315" s="241">
        <f>ROUND(I315*H315,2)</f>
        <v>0</v>
      </c>
      <c r="BL315" s="18" t="s">
        <v>175</v>
      </c>
      <c r="BM315" s="240" t="s">
        <v>694</v>
      </c>
    </row>
    <row r="316" s="2" customFormat="1">
      <c r="A316" s="39"/>
      <c r="B316" s="40"/>
      <c r="C316" s="41"/>
      <c r="D316" s="242" t="s">
        <v>249</v>
      </c>
      <c r="E316" s="41"/>
      <c r="F316" s="243" t="s">
        <v>695</v>
      </c>
      <c r="G316" s="41"/>
      <c r="H316" s="41"/>
      <c r="I316" s="244"/>
      <c r="J316" s="41"/>
      <c r="K316" s="41"/>
      <c r="L316" s="45"/>
      <c r="M316" s="245"/>
      <c r="N316" s="24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249</v>
      </c>
      <c r="AU316" s="18" t="s">
        <v>88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459</v>
      </c>
      <c r="G317" s="248"/>
      <c r="H317" s="252">
        <v>872.16399999999999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3" customFormat="1">
      <c r="A318" s="13"/>
      <c r="B318" s="247"/>
      <c r="C318" s="248"/>
      <c r="D318" s="249" t="s">
        <v>256</v>
      </c>
      <c r="E318" s="250" t="s">
        <v>1</v>
      </c>
      <c r="F318" s="251" t="s">
        <v>462</v>
      </c>
      <c r="G318" s="248"/>
      <c r="H318" s="252">
        <v>1947.145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88</v>
      </c>
      <c r="AV318" s="13" t="s">
        <v>88</v>
      </c>
      <c r="AW318" s="13" t="s">
        <v>36</v>
      </c>
      <c r="AX318" s="13" t="s">
        <v>80</v>
      </c>
      <c r="AY318" s="258" t="s">
        <v>241</v>
      </c>
    </row>
    <row r="319" s="14" customFormat="1">
      <c r="A319" s="14"/>
      <c r="B319" s="259"/>
      <c r="C319" s="260"/>
      <c r="D319" s="249" t="s">
        <v>256</v>
      </c>
      <c r="E319" s="261" t="s">
        <v>1</v>
      </c>
      <c r="F319" s="262" t="s">
        <v>258</v>
      </c>
      <c r="G319" s="260"/>
      <c r="H319" s="263">
        <v>2819.3090000000002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88</v>
      </c>
      <c r="AV319" s="14" t="s">
        <v>175</v>
      </c>
      <c r="AW319" s="14" t="s">
        <v>36</v>
      </c>
      <c r="AX319" s="14" t="s">
        <v>14</v>
      </c>
      <c r="AY319" s="269" t="s">
        <v>241</v>
      </c>
    </row>
    <row r="320" s="2" customFormat="1" ht="33" customHeight="1">
      <c r="A320" s="39"/>
      <c r="B320" s="40"/>
      <c r="C320" s="229" t="s">
        <v>696</v>
      </c>
      <c r="D320" s="229" t="s">
        <v>243</v>
      </c>
      <c r="E320" s="230" t="s">
        <v>697</v>
      </c>
      <c r="F320" s="231" t="s">
        <v>698</v>
      </c>
      <c r="G320" s="232" t="s">
        <v>467</v>
      </c>
      <c r="H320" s="233">
        <v>4651.8599999999997</v>
      </c>
      <c r="I320" s="234"/>
      <c r="J320" s="235">
        <f>ROUND(I320*H320,2)</f>
        <v>0</v>
      </c>
      <c r="K320" s="231" t="s">
        <v>247</v>
      </c>
      <c r="L320" s="45"/>
      <c r="M320" s="236" t="s">
        <v>1</v>
      </c>
      <c r="N320" s="237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175</v>
      </c>
      <c r="AT320" s="240" t="s">
        <v>243</v>
      </c>
      <c r="AU320" s="240" t="s">
        <v>88</v>
      </c>
      <c r="AY320" s="18" t="s">
        <v>241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14</v>
      </c>
      <c r="BK320" s="241">
        <f>ROUND(I320*H320,2)</f>
        <v>0</v>
      </c>
      <c r="BL320" s="18" t="s">
        <v>175</v>
      </c>
      <c r="BM320" s="240" t="s">
        <v>699</v>
      </c>
    </row>
    <row r="321" s="2" customFormat="1">
      <c r="A321" s="39"/>
      <c r="B321" s="40"/>
      <c r="C321" s="41"/>
      <c r="D321" s="242" t="s">
        <v>249</v>
      </c>
      <c r="E321" s="41"/>
      <c r="F321" s="243" t="s">
        <v>700</v>
      </c>
      <c r="G321" s="41"/>
      <c r="H321" s="41"/>
      <c r="I321" s="244"/>
      <c r="J321" s="41"/>
      <c r="K321" s="41"/>
      <c r="L321" s="45"/>
      <c r="M321" s="245"/>
      <c r="N321" s="24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249</v>
      </c>
      <c r="AU321" s="18" t="s">
        <v>88</v>
      </c>
    </row>
    <row r="322" s="2" customFormat="1">
      <c r="A322" s="39"/>
      <c r="B322" s="40"/>
      <c r="C322" s="41"/>
      <c r="D322" s="249" t="s">
        <v>701</v>
      </c>
      <c r="E322" s="41"/>
      <c r="F322" s="287" t="s">
        <v>702</v>
      </c>
      <c r="G322" s="41"/>
      <c r="H322" s="41"/>
      <c r="I322" s="244"/>
      <c r="J322" s="41"/>
      <c r="K322" s="41"/>
      <c r="L322" s="45"/>
      <c r="M322" s="245"/>
      <c r="N322" s="24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701</v>
      </c>
      <c r="AU322" s="18" t="s">
        <v>88</v>
      </c>
    </row>
    <row r="323" s="13" customFormat="1">
      <c r="A323" s="13"/>
      <c r="B323" s="247"/>
      <c r="C323" s="248"/>
      <c r="D323" s="249" t="s">
        <v>256</v>
      </c>
      <c r="E323" s="250" t="s">
        <v>1</v>
      </c>
      <c r="F323" s="251" t="s">
        <v>703</v>
      </c>
      <c r="G323" s="248"/>
      <c r="H323" s="252">
        <v>4651.8599999999997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88</v>
      </c>
      <c r="AV323" s="13" t="s">
        <v>88</v>
      </c>
      <c r="AW323" s="13" t="s">
        <v>36</v>
      </c>
      <c r="AX323" s="13" t="s">
        <v>80</v>
      </c>
      <c r="AY323" s="258" t="s">
        <v>241</v>
      </c>
    </row>
    <row r="324" s="14" customFormat="1">
      <c r="A324" s="14"/>
      <c r="B324" s="259"/>
      <c r="C324" s="260"/>
      <c r="D324" s="249" t="s">
        <v>256</v>
      </c>
      <c r="E324" s="261" t="s">
        <v>1</v>
      </c>
      <c r="F324" s="262" t="s">
        <v>258</v>
      </c>
      <c r="G324" s="260"/>
      <c r="H324" s="263">
        <v>4651.8599999999997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88</v>
      </c>
      <c r="AV324" s="14" t="s">
        <v>175</v>
      </c>
      <c r="AW324" s="14" t="s">
        <v>36</v>
      </c>
      <c r="AX324" s="14" t="s">
        <v>14</v>
      </c>
      <c r="AY324" s="269" t="s">
        <v>241</v>
      </c>
    </row>
    <row r="325" s="2" customFormat="1" ht="16.5" customHeight="1">
      <c r="A325" s="39"/>
      <c r="B325" s="40"/>
      <c r="C325" s="229" t="s">
        <v>704</v>
      </c>
      <c r="D325" s="229" t="s">
        <v>243</v>
      </c>
      <c r="E325" s="230" t="s">
        <v>259</v>
      </c>
      <c r="F325" s="231" t="s">
        <v>260</v>
      </c>
      <c r="G325" s="232" t="s">
        <v>253</v>
      </c>
      <c r="H325" s="233">
        <v>3355.2260000000001</v>
      </c>
      <c r="I325" s="234"/>
      <c r="J325" s="235">
        <f>ROUND(I325*H325,2)</f>
        <v>0</v>
      </c>
      <c r="K325" s="231" t="s">
        <v>247</v>
      </c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175</v>
      </c>
      <c r="AT325" s="240" t="s">
        <v>243</v>
      </c>
      <c r="AU325" s="240" t="s">
        <v>88</v>
      </c>
      <c r="AY325" s="18" t="s">
        <v>241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14</v>
      </c>
      <c r="BK325" s="241">
        <f>ROUND(I325*H325,2)</f>
        <v>0</v>
      </c>
      <c r="BL325" s="18" t="s">
        <v>175</v>
      </c>
      <c r="BM325" s="240" t="s">
        <v>705</v>
      </c>
    </row>
    <row r="326" s="2" customFormat="1">
      <c r="A326" s="39"/>
      <c r="B326" s="40"/>
      <c r="C326" s="41"/>
      <c r="D326" s="242" t="s">
        <v>249</v>
      </c>
      <c r="E326" s="41"/>
      <c r="F326" s="243" t="s">
        <v>262</v>
      </c>
      <c r="G326" s="41"/>
      <c r="H326" s="41"/>
      <c r="I326" s="244"/>
      <c r="J326" s="41"/>
      <c r="K326" s="41"/>
      <c r="L326" s="45"/>
      <c r="M326" s="245"/>
      <c r="N326" s="24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249</v>
      </c>
      <c r="AU326" s="18" t="s">
        <v>88</v>
      </c>
    </row>
    <row r="327" s="13" customFormat="1">
      <c r="A327" s="13"/>
      <c r="B327" s="247"/>
      <c r="C327" s="248"/>
      <c r="D327" s="249" t="s">
        <v>256</v>
      </c>
      <c r="E327" s="250" t="s">
        <v>1</v>
      </c>
      <c r="F327" s="251" t="s">
        <v>408</v>
      </c>
      <c r="G327" s="248"/>
      <c r="H327" s="252">
        <v>1077.039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88</v>
      </c>
      <c r="AV327" s="13" t="s">
        <v>88</v>
      </c>
      <c r="AW327" s="13" t="s">
        <v>36</v>
      </c>
      <c r="AX327" s="13" t="s">
        <v>80</v>
      </c>
      <c r="AY327" s="258" t="s">
        <v>241</v>
      </c>
    </row>
    <row r="328" s="13" customFormat="1">
      <c r="A328" s="13"/>
      <c r="B328" s="247"/>
      <c r="C328" s="248"/>
      <c r="D328" s="249" t="s">
        <v>256</v>
      </c>
      <c r="E328" s="250" t="s">
        <v>1</v>
      </c>
      <c r="F328" s="251" t="s">
        <v>405</v>
      </c>
      <c r="G328" s="248"/>
      <c r="H328" s="252">
        <v>190.066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256</v>
      </c>
      <c r="AU328" s="258" t="s">
        <v>88</v>
      </c>
      <c r="AV328" s="13" t="s">
        <v>88</v>
      </c>
      <c r="AW328" s="13" t="s">
        <v>36</v>
      </c>
      <c r="AX328" s="13" t="s">
        <v>80</v>
      </c>
      <c r="AY328" s="258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414</v>
      </c>
      <c r="G329" s="248"/>
      <c r="H329" s="252">
        <v>1615.559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411</v>
      </c>
      <c r="G330" s="248"/>
      <c r="H330" s="252">
        <v>285.09899999999999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3" customFormat="1">
      <c r="A331" s="13"/>
      <c r="B331" s="247"/>
      <c r="C331" s="248"/>
      <c r="D331" s="249" t="s">
        <v>256</v>
      </c>
      <c r="E331" s="250" t="s">
        <v>1</v>
      </c>
      <c r="F331" s="251" t="s">
        <v>648</v>
      </c>
      <c r="G331" s="248"/>
      <c r="H331" s="252">
        <v>187.46299999999999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88</v>
      </c>
      <c r="AV331" s="13" t="s">
        <v>88</v>
      </c>
      <c r="AW331" s="13" t="s">
        <v>36</v>
      </c>
      <c r="AX331" s="13" t="s">
        <v>80</v>
      </c>
      <c r="AY331" s="258" t="s">
        <v>241</v>
      </c>
    </row>
    <row r="332" s="14" customFormat="1">
      <c r="A332" s="14"/>
      <c r="B332" s="259"/>
      <c r="C332" s="260"/>
      <c r="D332" s="249" t="s">
        <v>256</v>
      </c>
      <c r="E332" s="261" t="s">
        <v>1</v>
      </c>
      <c r="F332" s="262" t="s">
        <v>258</v>
      </c>
      <c r="G332" s="260"/>
      <c r="H332" s="263">
        <v>3355.2260000000001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88</v>
      </c>
      <c r="AV332" s="14" t="s">
        <v>175</v>
      </c>
      <c r="AW332" s="14" t="s">
        <v>36</v>
      </c>
      <c r="AX332" s="14" t="s">
        <v>14</v>
      </c>
      <c r="AY332" s="269" t="s">
        <v>241</v>
      </c>
    </row>
    <row r="333" s="2" customFormat="1" ht="37.8" customHeight="1">
      <c r="A333" s="39"/>
      <c r="B333" s="40"/>
      <c r="C333" s="229" t="s">
        <v>706</v>
      </c>
      <c r="D333" s="229" t="s">
        <v>243</v>
      </c>
      <c r="E333" s="230" t="s">
        <v>707</v>
      </c>
      <c r="F333" s="231" t="s">
        <v>708</v>
      </c>
      <c r="G333" s="232" t="s">
        <v>253</v>
      </c>
      <c r="H333" s="233">
        <v>32.365000000000002</v>
      </c>
      <c r="I333" s="234"/>
      <c r="J333" s="235">
        <f>ROUND(I333*H333,2)</f>
        <v>0</v>
      </c>
      <c r="K333" s="231" t="s">
        <v>247</v>
      </c>
      <c r="L333" s="45"/>
      <c r="M333" s="236" t="s">
        <v>1</v>
      </c>
      <c r="N333" s="237" t="s">
        <v>45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175</v>
      </c>
      <c r="AT333" s="240" t="s">
        <v>243</v>
      </c>
      <c r="AU333" s="240" t="s">
        <v>88</v>
      </c>
      <c r="AY333" s="18" t="s">
        <v>241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14</v>
      </c>
      <c r="BK333" s="241">
        <f>ROUND(I333*H333,2)</f>
        <v>0</v>
      </c>
      <c r="BL333" s="18" t="s">
        <v>175</v>
      </c>
      <c r="BM333" s="240" t="s">
        <v>709</v>
      </c>
    </row>
    <row r="334" s="2" customFormat="1">
      <c r="A334" s="39"/>
      <c r="B334" s="40"/>
      <c r="C334" s="41"/>
      <c r="D334" s="242" t="s">
        <v>249</v>
      </c>
      <c r="E334" s="41"/>
      <c r="F334" s="243" t="s">
        <v>710</v>
      </c>
      <c r="G334" s="41"/>
      <c r="H334" s="41"/>
      <c r="I334" s="244"/>
      <c r="J334" s="41"/>
      <c r="K334" s="41"/>
      <c r="L334" s="45"/>
      <c r="M334" s="245"/>
      <c r="N334" s="24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249</v>
      </c>
      <c r="AU334" s="18" t="s">
        <v>88</v>
      </c>
    </row>
    <row r="335" s="15" customFormat="1">
      <c r="A335" s="15"/>
      <c r="B335" s="270"/>
      <c r="C335" s="271"/>
      <c r="D335" s="249" t="s">
        <v>256</v>
      </c>
      <c r="E335" s="272" t="s">
        <v>1</v>
      </c>
      <c r="F335" s="273" t="s">
        <v>711</v>
      </c>
      <c r="G335" s="271"/>
      <c r="H335" s="272" t="s">
        <v>1</v>
      </c>
      <c r="I335" s="274"/>
      <c r="J335" s="271"/>
      <c r="K335" s="271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256</v>
      </c>
      <c r="AU335" s="279" t="s">
        <v>88</v>
      </c>
      <c r="AV335" s="15" t="s">
        <v>14</v>
      </c>
      <c r="AW335" s="15" t="s">
        <v>36</v>
      </c>
      <c r="AX335" s="15" t="s">
        <v>80</v>
      </c>
      <c r="AY335" s="279" t="s">
        <v>241</v>
      </c>
    </row>
    <row r="336" s="15" customFormat="1">
      <c r="A336" s="15"/>
      <c r="B336" s="270"/>
      <c r="C336" s="271"/>
      <c r="D336" s="249" t="s">
        <v>256</v>
      </c>
      <c r="E336" s="272" t="s">
        <v>1</v>
      </c>
      <c r="F336" s="273" t="s">
        <v>570</v>
      </c>
      <c r="G336" s="271"/>
      <c r="H336" s="272" t="s">
        <v>1</v>
      </c>
      <c r="I336" s="274"/>
      <c r="J336" s="271"/>
      <c r="K336" s="271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256</v>
      </c>
      <c r="AU336" s="279" t="s">
        <v>88</v>
      </c>
      <c r="AV336" s="15" t="s">
        <v>14</v>
      </c>
      <c r="AW336" s="15" t="s">
        <v>36</v>
      </c>
      <c r="AX336" s="15" t="s">
        <v>80</v>
      </c>
      <c r="AY336" s="279" t="s">
        <v>241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712</v>
      </c>
      <c r="G337" s="248"/>
      <c r="H337" s="252">
        <v>5.6159999999999997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5" customFormat="1">
      <c r="A338" s="15"/>
      <c r="B338" s="270"/>
      <c r="C338" s="271"/>
      <c r="D338" s="249" t="s">
        <v>256</v>
      </c>
      <c r="E338" s="272" t="s">
        <v>1</v>
      </c>
      <c r="F338" s="273" t="s">
        <v>572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256</v>
      </c>
      <c r="AU338" s="279" t="s">
        <v>88</v>
      </c>
      <c r="AV338" s="15" t="s">
        <v>14</v>
      </c>
      <c r="AW338" s="15" t="s">
        <v>36</v>
      </c>
      <c r="AX338" s="15" t="s">
        <v>80</v>
      </c>
      <c r="AY338" s="279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713</v>
      </c>
      <c r="G339" s="248"/>
      <c r="H339" s="252">
        <v>10.4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5" customFormat="1">
      <c r="A340" s="15"/>
      <c r="B340" s="270"/>
      <c r="C340" s="271"/>
      <c r="D340" s="249" t="s">
        <v>256</v>
      </c>
      <c r="E340" s="272" t="s">
        <v>1</v>
      </c>
      <c r="F340" s="273" t="s">
        <v>574</v>
      </c>
      <c r="G340" s="271"/>
      <c r="H340" s="272" t="s">
        <v>1</v>
      </c>
      <c r="I340" s="274"/>
      <c r="J340" s="271"/>
      <c r="K340" s="271"/>
      <c r="L340" s="275"/>
      <c r="M340" s="276"/>
      <c r="N340" s="277"/>
      <c r="O340" s="277"/>
      <c r="P340" s="277"/>
      <c r="Q340" s="277"/>
      <c r="R340" s="277"/>
      <c r="S340" s="277"/>
      <c r="T340" s="27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9" t="s">
        <v>256</v>
      </c>
      <c r="AU340" s="279" t="s">
        <v>88</v>
      </c>
      <c r="AV340" s="15" t="s">
        <v>14</v>
      </c>
      <c r="AW340" s="15" t="s">
        <v>36</v>
      </c>
      <c r="AX340" s="15" t="s">
        <v>80</v>
      </c>
      <c r="AY340" s="279" t="s">
        <v>241</v>
      </c>
    </row>
    <row r="341" s="13" customFormat="1">
      <c r="A341" s="13"/>
      <c r="B341" s="247"/>
      <c r="C341" s="248"/>
      <c r="D341" s="249" t="s">
        <v>256</v>
      </c>
      <c r="E341" s="250" t="s">
        <v>1</v>
      </c>
      <c r="F341" s="251" t="s">
        <v>714</v>
      </c>
      <c r="G341" s="248"/>
      <c r="H341" s="252">
        <v>16.349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4" customFormat="1">
      <c r="A342" s="14"/>
      <c r="B342" s="259"/>
      <c r="C342" s="260"/>
      <c r="D342" s="249" t="s">
        <v>256</v>
      </c>
      <c r="E342" s="261" t="s">
        <v>429</v>
      </c>
      <c r="F342" s="262" t="s">
        <v>258</v>
      </c>
      <c r="G342" s="260"/>
      <c r="H342" s="263">
        <v>32.365000000000002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88</v>
      </c>
      <c r="AV342" s="14" t="s">
        <v>175</v>
      </c>
      <c r="AW342" s="14" t="s">
        <v>36</v>
      </c>
      <c r="AX342" s="14" t="s">
        <v>14</v>
      </c>
      <c r="AY342" s="269" t="s">
        <v>241</v>
      </c>
    </row>
    <row r="343" s="2" customFormat="1" ht="16.5" customHeight="1">
      <c r="A343" s="39"/>
      <c r="B343" s="40"/>
      <c r="C343" s="288" t="s">
        <v>715</v>
      </c>
      <c r="D343" s="288" t="s">
        <v>716</v>
      </c>
      <c r="E343" s="289" t="s">
        <v>717</v>
      </c>
      <c r="F343" s="290" t="s">
        <v>718</v>
      </c>
      <c r="G343" s="291" t="s">
        <v>467</v>
      </c>
      <c r="H343" s="292">
        <v>59.875</v>
      </c>
      <c r="I343" s="293"/>
      <c r="J343" s="294">
        <f>ROUND(I343*H343,2)</f>
        <v>0</v>
      </c>
      <c r="K343" s="290" t="s">
        <v>1</v>
      </c>
      <c r="L343" s="295"/>
      <c r="M343" s="296" t="s">
        <v>1</v>
      </c>
      <c r="N343" s="297" t="s">
        <v>45</v>
      </c>
      <c r="O343" s="92"/>
      <c r="P343" s="238">
        <f>O343*H343</f>
        <v>0</v>
      </c>
      <c r="Q343" s="238">
        <v>1</v>
      </c>
      <c r="R343" s="238">
        <f>Q343*H343</f>
        <v>59.875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292</v>
      </c>
      <c r="AT343" s="240" t="s">
        <v>716</v>
      </c>
      <c r="AU343" s="240" t="s">
        <v>88</v>
      </c>
      <c r="AY343" s="18" t="s">
        <v>241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14</v>
      </c>
      <c r="BK343" s="241">
        <f>ROUND(I343*H343,2)</f>
        <v>0</v>
      </c>
      <c r="BL343" s="18" t="s">
        <v>175</v>
      </c>
      <c r="BM343" s="240" t="s">
        <v>719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720</v>
      </c>
      <c r="G344" s="248"/>
      <c r="H344" s="252">
        <v>59.875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4" customFormat="1">
      <c r="A345" s="14"/>
      <c r="B345" s="259"/>
      <c r="C345" s="260"/>
      <c r="D345" s="249" t="s">
        <v>256</v>
      </c>
      <c r="E345" s="261" t="s">
        <v>1</v>
      </c>
      <c r="F345" s="262" t="s">
        <v>258</v>
      </c>
      <c r="G345" s="260"/>
      <c r="H345" s="263">
        <v>59.875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88</v>
      </c>
      <c r="AV345" s="14" t="s">
        <v>175</v>
      </c>
      <c r="AW345" s="14" t="s">
        <v>36</v>
      </c>
      <c r="AX345" s="14" t="s">
        <v>14</v>
      </c>
      <c r="AY345" s="269" t="s">
        <v>241</v>
      </c>
    </row>
    <row r="346" s="2" customFormat="1" ht="24.15" customHeight="1">
      <c r="A346" s="39"/>
      <c r="B346" s="40"/>
      <c r="C346" s="229" t="s">
        <v>721</v>
      </c>
      <c r="D346" s="229" t="s">
        <v>243</v>
      </c>
      <c r="E346" s="230" t="s">
        <v>722</v>
      </c>
      <c r="F346" s="231" t="s">
        <v>723</v>
      </c>
      <c r="G346" s="232" t="s">
        <v>253</v>
      </c>
      <c r="H346" s="233">
        <v>2129.6579999999999</v>
      </c>
      <c r="I346" s="234"/>
      <c r="J346" s="235">
        <f>ROUND(I346*H346,2)</f>
        <v>0</v>
      </c>
      <c r="K346" s="231" t="s">
        <v>247</v>
      </c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175</v>
      </c>
      <c r="AT346" s="240" t="s">
        <v>243</v>
      </c>
      <c r="AU346" s="240" t="s">
        <v>88</v>
      </c>
      <c r="AY346" s="18" t="s">
        <v>241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14</v>
      </c>
      <c r="BK346" s="241">
        <f>ROUND(I346*H346,2)</f>
        <v>0</v>
      </c>
      <c r="BL346" s="18" t="s">
        <v>175</v>
      </c>
      <c r="BM346" s="240" t="s">
        <v>724</v>
      </c>
    </row>
    <row r="347" s="2" customFormat="1">
      <c r="A347" s="39"/>
      <c r="B347" s="40"/>
      <c r="C347" s="41"/>
      <c r="D347" s="242" t="s">
        <v>249</v>
      </c>
      <c r="E347" s="41"/>
      <c r="F347" s="243" t="s">
        <v>725</v>
      </c>
      <c r="G347" s="41"/>
      <c r="H347" s="41"/>
      <c r="I347" s="244"/>
      <c r="J347" s="41"/>
      <c r="K347" s="41"/>
      <c r="L347" s="45"/>
      <c r="M347" s="245"/>
      <c r="N347" s="24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249</v>
      </c>
      <c r="AU347" s="18" t="s">
        <v>88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402</v>
      </c>
      <c r="G348" s="248"/>
      <c r="H348" s="252">
        <v>3167.7629999999999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</v>
      </c>
      <c r="F349" s="251" t="s">
        <v>726</v>
      </c>
      <c r="G349" s="248"/>
      <c r="H349" s="252">
        <v>-203.55000000000001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3" customFormat="1">
      <c r="A350" s="13"/>
      <c r="B350" s="247"/>
      <c r="C350" s="248"/>
      <c r="D350" s="249" t="s">
        <v>256</v>
      </c>
      <c r="E350" s="250" t="s">
        <v>1</v>
      </c>
      <c r="F350" s="251" t="s">
        <v>727</v>
      </c>
      <c r="G350" s="248"/>
      <c r="H350" s="252">
        <v>-815.221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256</v>
      </c>
      <c r="AU350" s="258" t="s">
        <v>88</v>
      </c>
      <c r="AV350" s="13" t="s">
        <v>88</v>
      </c>
      <c r="AW350" s="13" t="s">
        <v>36</v>
      </c>
      <c r="AX350" s="13" t="s">
        <v>80</v>
      </c>
      <c r="AY350" s="258" t="s">
        <v>241</v>
      </c>
    </row>
    <row r="351" s="13" customFormat="1">
      <c r="A351" s="13"/>
      <c r="B351" s="247"/>
      <c r="C351" s="248"/>
      <c r="D351" s="249" t="s">
        <v>256</v>
      </c>
      <c r="E351" s="250" t="s">
        <v>1</v>
      </c>
      <c r="F351" s="251" t="s">
        <v>728</v>
      </c>
      <c r="G351" s="248"/>
      <c r="H351" s="252">
        <v>-19.334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4" customFormat="1">
      <c r="A352" s="14"/>
      <c r="B352" s="259"/>
      <c r="C352" s="260"/>
      <c r="D352" s="249" t="s">
        <v>256</v>
      </c>
      <c r="E352" s="261" t="s">
        <v>496</v>
      </c>
      <c r="F352" s="262" t="s">
        <v>258</v>
      </c>
      <c r="G352" s="260"/>
      <c r="H352" s="263">
        <v>2129.6579999999999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88</v>
      </c>
      <c r="AV352" s="14" t="s">
        <v>175</v>
      </c>
      <c r="AW352" s="14" t="s">
        <v>36</v>
      </c>
      <c r="AX352" s="14" t="s">
        <v>14</v>
      </c>
      <c r="AY352" s="269" t="s">
        <v>241</v>
      </c>
    </row>
    <row r="353" s="2" customFormat="1" ht="16.5" customHeight="1">
      <c r="A353" s="39"/>
      <c r="B353" s="40"/>
      <c r="C353" s="288" t="s">
        <v>729</v>
      </c>
      <c r="D353" s="288" t="s">
        <v>716</v>
      </c>
      <c r="E353" s="289" t="s">
        <v>730</v>
      </c>
      <c r="F353" s="290" t="s">
        <v>731</v>
      </c>
      <c r="G353" s="291" t="s">
        <v>467</v>
      </c>
      <c r="H353" s="292">
        <v>3493.3380000000002</v>
      </c>
      <c r="I353" s="293"/>
      <c r="J353" s="294">
        <f>ROUND(I353*H353,2)</f>
        <v>0</v>
      </c>
      <c r="K353" s="290" t="s">
        <v>247</v>
      </c>
      <c r="L353" s="295"/>
      <c r="M353" s="296" t="s">
        <v>1</v>
      </c>
      <c r="N353" s="29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292</v>
      </c>
      <c r="AT353" s="240" t="s">
        <v>716</v>
      </c>
      <c r="AU353" s="240" t="s">
        <v>88</v>
      </c>
      <c r="AY353" s="18" t="s">
        <v>241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14</v>
      </c>
      <c r="BK353" s="241">
        <f>ROUND(I353*H353,2)</f>
        <v>0</v>
      </c>
      <c r="BL353" s="18" t="s">
        <v>175</v>
      </c>
      <c r="BM353" s="240" t="s">
        <v>732</v>
      </c>
    </row>
    <row r="354" s="15" customFormat="1">
      <c r="A354" s="15"/>
      <c r="B354" s="270"/>
      <c r="C354" s="271"/>
      <c r="D354" s="249" t="s">
        <v>256</v>
      </c>
      <c r="E354" s="272" t="s">
        <v>1</v>
      </c>
      <c r="F354" s="273" t="s">
        <v>733</v>
      </c>
      <c r="G354" s="271"/>
      <c r="H354" s="272" t="s">
        <v>1</v>
      </c>
      <c r="I354" s="274"/>
      <c r="J354" s="271"/>
      <c r="K354" s="271"/>
      <c r="L354" s="275"/>
      <c r="M354" s="276"/>
      <c r="N354" s="277"/>
      <c r="O354" s="277"/>
      <c r="P354" s="277"/>
      <c r="Q354" s="277"/>
      <c r="R354" s="277"/>
      <c r="S354" s="277"/>
      <c r="T354" s="27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9" t="s">
        <v>256</v>
      </c>
      <c r="AU354" s="279" t="s">
        <v>88</v>
      </c>
      <c r="AV354" s="15" t="s">
        <v>14</v>
      </c>
      <c r="AW354" s="15" t="s">
        <v>36</v>
      </c>
      <c r="AX354" s="15" t="s">
        <v>80</v>
      </c>
      <c r="AY354" s="279" t="s">
        <v>241</v>
      </c>
    </row>
    <row r="355" s="13" customFormat="1">
      <c r="A355" s="13"/>
      <c r="B355" s="247"/>
      <c r="C355" s="248"/>
      <c r="D355" s="249" t="s">
        <v>256</v>
      </c>
      <c r="E355" s="250" t="s">
        <v>1</v>
      </c>
      <c r="F355" s="251" t="s">
        <v>734</v>
      </c>
      <c r="G355" s="248"/>
      <c r="H355" s="252">
        <v>3493.3380000000002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256</v>
      </c>
      <c r="AU355" s="258" t="s">
        <v>88</v>
      </c>
      <c r="AV355" s="13" t="s">
        <v>88</v>
      </c>
      <c r="AW355" s="13" t="s">
        <v>36</v>
      </c>
      <c r="AX355" s="13" t="s">
        <v>80</v>
      </c>
      <c r="AY355" s="258" t="s">
        <v>241</v>
      </c>
    </row>
    <row r="356" s="14" customFormat="1">
      <c r="A356" s="14"/>
      <c r="B356" s="259"/>
      <c r="C356" s="260"/>
      <c r="D356" s="249" t="s">
        <v>256</v>
      </c>
      <c r="E356" s="261" t="s">
        <v>1</v>
      </c>
      <c r="F356" s="262" t="s">
        <v>258</v>
      </c>
      <c r="G356" s="260"/>
      <c r="H356" s="263">
        <v>3493.3380000000002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88</v>
      </c>
      <c r="AV356" s="14" t="s">
        <v>175</v>
      </c>
      <c r="AW356" s="14" t="s">
        <v>36</v>
      </c>
      <c r="AX356" s="14" t="s">
        <v>14</v>
      </c>
      <c r="AY356" s="269" t="s">
        <v>241</v>
      </c>
    </row>
    <row r="357" s="2" customFormat="1" ht="24.15" customHeight="1">
      <c r="A357" s="39"/>
      <c r="B357" s="40"/>
      <c r="C357" s="229" t="s">
        <v>735</v>
      </c>
      <c r="D357" s="229" t="s">
        <v>243</v>
      </c>
      <c r="E357" s="230" t="s">
        <v>736</v>
      </c>
      <c r="F357" s="231" t="s">
        <v>737</v>
      </c>
      <c r="G357" s="232" t="s">
        <v>253</v>
      </c>
      <c r="H357" s="233">
        <v>326.08800000000002</v>
      </c>
      <c r="I357" s="234"/>
      <c r="J357" s="235">
        <f>ROUND(I357*H357,2)</f>
        <v>0</v>
      </c>
      <c r="K357" s="231" t="s">
        <v>247</v>
      </c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175</v>
      </c>
      <c r="AT357" s="240" t="s">
        <v>243</v>
      </c>
      <c r="AU357" s="240" t="s">
        <v>88</v>
      </c>
      <c r="AY357" s="18" t="s">
        <v>241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14</v>
      </c>
      <c r="BK357" s="241">
        <f>ROUND(I357*H357,2)</f>
        <v>0</v>
      </c>
      <c r="BL357" s="18" t="s">
        <v>175</v>
      </c>
      <c r="BM357" s="240" t="s">
        <v>738</v>
      </c>
    </row>
    <row r="358" s="2" customFormat="1">
      <c r="A358" s="39"/>
      <c r="B358" s="40"/>
      <c r="C358" s="41"/>
      <c r="D358" s="242" t="s">
        <v>249</v>
      </c>
      <c r="E358" s="41"/>
      <c r="F358" s="243" t="s">
        <v>739</v>
      </c>
      <c r="G358" s="41"/>
      <c r="H358" s="41"/>
      <c r="I358" s="244"/>
      <c r="J358" s="41"/>
      <c r="K358" s="41"/>
      <c r="L358" s="45"/>
      <c r="M358" s="245"/>
      <c r="N358" s="24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249</v>
      </c>
      <c r="AU358" s="18" t="s">
        <v>88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448</v>
      </c>
      <c r="G359" s="248"/>
      <c r="H359" s="252">
        <v>326.08800000000002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4" customFormat="1">
      <c r="A360" s="14"/>
      <c r="B360" s="259"/>
      <c r="C360" s="260"/>
      <c r="D360" s="249" t="s">
        <v>256</v>
      </c>
      <c r="E360" s="261" t="s">
        <v>1</v>
      </c>
      <c r="F360" s="262" t="s">
        <v>258</v>
      </c>
      <c r="G360" s="260"/>
      <c r="H360" s="263">
        <v>326.08800000000002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88</v>
      </c>
      <c r="AV360" s="14" t="s">
        <v>175</v>
      </c>
      <c r="AW360" s="14" t="s">
        <v>36</v>
      </c>
      <c r="AX360" s="14" t="s">
        <v>14</v>
      </c>
      <c r="AY360" s="269" t="s">
        <v>241</v>
      </c>
    </row>
    <row r="361" s="2" customFormat="1" ht="24.15" customHeight="1">
      <c r="A361" s="39"/>
      <c r="B361" s="40"/>
      <c r="C361" s="229" t="s">
        <v>740</v>
      </c>
      <c r="D361" s="229" t="s">
        <v>243</v>
      </c>
      <c r="E361" s="230" t="s">
        <v>741</v>
      </c>
      <c r="F361" s="231" t="s">
        <v>742</v>
      </c>
      <c r="G361" s="232" t="s">
        <v>253</v>
      </c>
      <c r="H361" s="233">
        <v>489.13299999999998</v>
      </c>
      <c r="I361" s="234"/>
      <c r="J361" s="235">
        <f>ROUND(I361*H361,2)</f>
        <v>0</v>
      </c>
      <c r="K361" s="231" t="s">
        <v>247</v>
      </c>
      <c r="L361" s="45"/>
      <c r="M361" s="236" t="s">
        <v>1</v>
      </c>
      <c r="N361" s="237" t="s">
        <v>45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175</v>
      </c>
      <c r="AT361" s="240" t="s">
        <v>243</v>
      </c>
      <c r="AU361" s="240" t="s">
        <v>88</v>
      </c>
      <c r="AY361" s="18" t="s">
        <v>241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14</v>
      </c>
      <c r="BK361" s="241">
        <f>ROUND(I361*H361,2)</f>
        <v>0</v>
      </c>
      <c r="BL361" s="18" t="s">
        <v>175</v>
      </c>
      <c r="BM361" s="240" t="s">
        <v>743</v>
      </c>
    </row>
    <row r="362" s="2" customFormat="1">
      <c r="A362" s="39"/>
      <c r="B362" s="40"/>
      <c r="C362" s="41"/>
      <c r="D362" s="242" t="s">
        <v>249</v>
      </c>
      <c r="E362" s="41"/>
      <c r="F362" s="243" t="s">
        <v>744</v>
      </c>
      <c r="G362" s="41"/>
      <c r="H362" s="41"/>
      <c r="I362" s="244"/>
      <c r="J362" s="41"/>
      <c r="K362" s="41"/>
      <c r="L362" s="45"/>
      <c r="M362" s="245"/>
      <c r="N362" s="24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249</v>
      </c>
      <c r="AU362" s="18" t="s">
        <v>88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745</v>
      </c>
      <c r="G363" s="248"/>
      <c r="H363" s="252">
        <v>834.55499999999995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728</v>
      </c>
      <c r="G364" s="248"/>
      <c r="H364" s="252">
        <v>-19.334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4" customFormat="1">
      <c r="A365" s="14"/>
      <c r="B365" s="259"/>
      <c r="C365" s="260"/>
      <c r="D365" s="249" t="s">
        <v>256</v>
      </c>
      <c r="E365" s="261" t="s">
        <v>445</v>
      </c>
      <c r="F365" s="262" t="s">
        <v>258</v>
      </c>
      <c r="G365" s="260"/>
      <c r="H365" s="263">
        <v>815.221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88</v>
      </c>
      <c r="AV365" s="14" t="s">
        <v>175</v>
      </c>
      <c r="AW365" s="14" t="s">
        <v>36</v>
      </c>
      <c r="AX365" s="14" t="s">
        <v>80</v>
      </c>
      <c r="AY365" s="269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746</v>
      </c>
      <c r="F366" s="251" t="s">
        <v>747</v>
      </c>
      <c r="G366" s="248"/>
      <c r="H366" s="252">
        <v>489.13299999999998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14</v>
      </c>
      <c r="AY366" s="258" t="s">
        <v>241</v>
      </c>
    </row>
    <row r="367" s="13" customFormat="1">
      <c r="A367" s="13"/>
      <c r="B367" s="247"/>
      <c r="C367" s="248"/>
      <c r="D367" s="249" t="s">
        <v>256</v>
      </c>
      <c r="E367" s="250" t="s">
        <v>448</v>
      </c>
      <c r="F367" s="251" t="s">
        <v>748</v>
      </c>
      <c r="G367" s="248"/>
      <c r="H367" s="252">
        <v>326.08800000000002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256</v>
      </c>
      <c r="AU367" s="258" t="s">
        <v>88</v>
      </c>
      <c r="AV367" s="13" t="s">
        <v>88</v>
      </c>
      <c r="AW367" s="13" t="s">
        <v>36</v>
      </c>
      <c r="AX367" s="13" t="s">
        <v>80</v>
      </c>
      <c r="AY367" s="258" t="s">
        <v>241</v>
      </c>
    </row>
    <row r="368" s="14" customFormat="1">
      <c r="A368" s="14"/>
      <c r="B368" s="259"/>
      <c r="C368" s="260"/>
      <c r="D368" s="249" t="s">
        <v>256</v>
      </c>
      <c r="E368" s="261" t="s">
        <v>1</v>
      </c>
      <c r="F368" s="262" t="s">
        <v>258</v>
      </c>
      <c r="G368" s="260"/>
      <c r="H368" s="263">
        <v>815.221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88</v>
      </c>
      <c r="AV368" s="14" t="s">
        <v>175</v>
      </c>
      <c r="AW368" s="14" t="s">
        <v>36</v>
      </c>
      <c r="AX368" s="14" t="s">
        <v>80</v>
      </c>
      <c r="AY368" s="269" t="s">
        <v>241</v>
      </c>
    </row>
    <row r="369" s="2" customFormat="1" ht="16.5" customHeight="1">
      <c r="A369" s="39"/>
      <c r="B369" s="40"/>
      <c r="C369" s="288" t="s">
        <v>749</v>
      </c>
      <c r="D369" s="288" t="s">
        <v>716</v>
      </c>
      <c r="E369" s="289" t="s">
        <v>750</v>
      </c>
      <c r="F369" s="290" t="s">
        <v>751</v>
      </c>
      <c r="G369" s="291" t="s">
        <v>467</v>
      </c>
      <c r="H369" s="292">
        <v>1671.537</v>
      </c>
      <c r="I369" s="293"/>
      <c r="J369" s="294">
        <f>ROUND(I369*H369,2)</f>
        <v>0</v>
      </c>
      <c r="K369" s="290" t="s">
        <v>247</v>
      </c>
      <c r="L369" s="295"/>
      <c r="M369" s="296" t="s">
        <v>1</v>
      </c>
      <c r="N369" s="297" t="s">
        <v>45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292</v>
      </c>
      <c r="AT369" s="240" t="s">
        <v>716</v>
      </c>
      <c r="AU369" s="240" t="s">
        <v>88</v>
      </c>
      <c r="AY369" s="18" t="s">
        <v>241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14</v>
      </c>
      <c r="BK369" s="241">
        <f>ROUND(I369*H369,2)</f>
        <v>0</v>
      </c>
      <c r="BL369" s="18" t="s">
        <v>175</v>
      </c>
      <c r="BM369" s="240" t="s">
        <v>752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753</v>
      </c>
      <c r="G370" s="248"/>
      <c r="H370" s="252">
        <v>1671.537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4" customFormat="1">
      <c r="A371" s="14"/>
      <c r="B371" s="259"/>
      <c r="C371" s="260"/>
      <c r="D371" s="249" t="s">
        <v>256</v>
      </c>
      <c r="E371" s="261" t="s">
        <v>1</v>
      </c>
      <c r="F371" s="262" t="s">
        <v>258</v>
      </c>
      <c r="G371" s="260"/>
      <c r="H371" s="263">
        <v>1671.537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88</v>
      </c>
      <c r="AV371" s="14" t="s">
        <v>175</v>
      </c>
      <c r="AW371" s="14" t="s">
        <v>36</v>
      </c>
      <c r="AX371" s="14" t="s">
        <v>14</v>
      </c>
      <c r="AY371" s="269" t="s">
        <v>241</v>
      </c>
    </row>
    <row r="372" s="2" customFormat="1" ht="24.15" customHeight="1">
      <c r="A372" s="39"/>
      <c r="B372" s="40"/>
      <c r="C372" s="229" t="s">
        <v>754</v>
      </c>
      <c r="D372" s="229" t="s">
        <v>243</v>
      </c>
      <c r="E372" s="230" t="s">
        <v>755</v>
      </c>
      <c r="F372" s="231" t="s">
        <v>756</v>
      </c>
      <c r="G372" s="232" t="s">
        <v>246</v>
      </c>
      <c r="H372" s="233">
        <v>1249.75</v>
      </c>
      <c r="I372" s="234"/>
      <c r="J372" s="235">
        <f>ROUND(I372*H372,2)</f>
        <v>0</v>
      </c>
      <c r="K372" s="231" t="s">
        <v>247</v>
      </c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175</v>
      </c>
      <c r="AT372" s="240" t="s">
        <v>243</v>
      </c>
      <c r="AU372" s="240" t="s">
        <v>88</v>
      </c>
      <c r="AY372" s="18" t="s">
        <v>241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14</v>
      </c>
      <c r="BK372" s="241">
        <f>ROUND(I372*H372,2)</f>
        <v>0</v>
      </c>
      <c r="BL372" s="18" t="s">
        <v>175</v>
      </c>
      <c r="BM372" s="240" t="s">
        <v>757</v>
      </c>
    </row>
    <row r="373" s="2" customFormat="1">
      <c r="A373" s="39"/>
      <c r="B373" s="40"/>
      <c r="C373" s="41"/>
      <c r="D373" s="242" t="s">
        <v>249</v>
      </c>
      <c r="E373" s="41"/>
      <c r="F373" s="243" t="s">
        <v>758</v>
      </c>
      <c r="G373" s="41"/>
      <c r="H373" s="41"/>
      <c r="I373" s="244"/>
      <c r="J373" s="41"/>
      <c r="K373" s="41"/>
      <c r="L373" s="45"/>
      <c r="M373" s="245"/>
      <c r="N373" s="24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88</v>
      </c>
    </row>
    <row r="374" s="13" customFormat="1">
      <c r="A374" s="13"/>
      <c r="B374" s="247"/>
      <c r="C374" s="248"/>
      <c r="D374" s="249" t="s">
        <v>256</v>
      </c>
      <c r="E374" s="250" t="s">
        <v>1</v>
      </c>
      <c r="F374" s="251" t="s">
        <v>493</v>
      </c>
      <c r="G374" s="248"/>
      <c r="H374" s="252">
        <v>1249.75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256</v>
      </c>
      <c r="AU374" s="258" t="s">
        <v>88</v>
      </c>
      <c r="AV374" s="13" t="s">
        <v>88</v>
      </c>
      <c r="AW374" s="13" t="s">
        <v>36</v>
      </c>
      <c r="AX374" s="13" t="s">
        <v>80</v>
      </c>
      <c r="AY374" s="258" t="s">
        <v>241</v>
      </c>
    </row>
    <row r="375" s="14" customFormat="1">
      <c r="A375" s="14"/>
      <c r="B375" s="259"/>
      <c r="C375" s="260"/>
      <c r="D375" s="249" t="s">
        <v>256</v>
      </c>
      <c r="E375" s="261" t="s">
        <v>1</v>
      </c>
      <c r="F375" s="262" t="s">
        <v>258</v>
      </c>
      <c r="G375" s="260"/>
      <c r="H375" s="263">
        <v>1249.75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88</v>
      </c>
      <c r="AV375" s="14" t="s">
        <v>175</v>
      </c>
      <c r="AW375" s="14" t="s">
        <v>36</v>
      </c>
      <c r="AX375" s="14" t="s">
        <v>14</v>
      </c>
      <c r="AY375" s="269" t="s">
        <v>241</v>
      </c>
    </row>
    <row r="376" s="2" customFormat="1" ht="24.15" customHeight="1">
      <c r="A376" s="39"/>
      <c r="B376" s="40"/>
      <c r="C376" s="229" t="s">
        <v>759</v>
      </c>
      <c r="D376" s="229" t="s">
        <v>243</v>
      </c>
      <c r="E376" s="230" t="s">
        <v>760</v>
      </c>
      <c r="F376" s="231" t="s">
        <v>761</v>
      </c>
      <c r="G376" s="232" t="s">
        <v>246</v>
      </c>
      <c r="H376" s="233">
        <v>624.875</v>
      </c>
      <c r="I376" s="234"/>
      <c r="J376" s="235">
        <f>ROUND(I376*H376,2)</f>
        <v>0</v>
      </c>
      <c r="K376" s="231" t="s">
        <v>247</v>
      </c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175</v>
      </c>
      <c r="AT376" s="240" t="s">
        <v>243</v>
      </c>
      <c r="AU376" s="240" t="s">
        <v>88</v>
      </c>
      <c r="AY376" s="18" t="s">
        <v>241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14</v>
      </c>
      <c r="BK376" s="241">
        <f>ROUND(I376*H376,2)</f>
        <v>0</v>
      </c>
      <c r="BL376" s="18" t="s">
        <v>175</v>
      </c>
      <c r="BM376" s="240" t="s">
        <v>762</v>
      </c>
    </row>
    <row r="377" s="2" customFormat="1">
      <c r="A377" s="39"/>
      <c r="B377" s="40"/>
      <c r="C377" s="41"/>
      <c r="D377" s="242" t="s">
        <v>249</v>
      </c>
      <c r="E377" s="41"/>
      <c r="F377" s="243" t="s">
        <v>763</v>
      </c>
      <c r="G377" s="41"/>
      <c r="H377" s="41"/>
      <c r="I377" s="244"/>
      <c r="J377" s="41"/>
      <c r="K377" s="41"/>
      <c r="L377" s="45"/>
      <c r="M377" s="245"/>
      <c r="N377" s="246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249</v>
      </c>
      <c r="AU377" s="18" t="s">
        <v>88</v>
      </c>
    </row>
    <row r="378" s="15" customFormat="1">
      <c r="A378" s="15"/>
      <c r="B378" s="270"/>
      <c r="C378" s="271"/>
      <c r="D378" s="249" t="s">
        <v>256</v>
      </c>
      <c r="E378" s="272" t="s">
        <v>1</v>
      </c>
      <c r="F378" s="273" t="s">
        <v>764</v>
      </c>
      <c r="G378" s="271"/>
      <c r="H378" s="272" t="s">
        <v>1</v>
      </c>
      <c r="I378" s="274"/>
      <c r="J378" s="271"/>
      <c r="K378" s="271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256</v>
      </c>
      <c r="AU378" s="279" t="s">
        <v>88</v>
      </c>
      <c r="AV378" s="15" t="s">
        <v>14</v>
      </c>
      <c r="AW378" s="15" t="s">
        <v>36</v>
      </c>
      <c r="AX378" s="15" t="s">
        <v>80</v>
      </c>
      <c r="AY378" s="279" t="s">
        <v>241</v>
      </c>
    </row>
    <row r="379" s="13" customFormat="1">
      <c r="A379" s="13"/>
      <c r="B379" s="247"/>
      <c r="C379" s="248"/>
      <c r="D379" s="249" t="s">
        <v>256</v>
      </c>
      <c r="E379" s="250" t="s">
        <v>1</v>
      </c>
      <c r="F379" s="251" t="s">
        <v>765</v>
      </c>
      <c r="G379" s="248"/>
      <c r="H379" s="252">
        <v>624.875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256</v>
      </c>
      <c r="AU379" s="258" t="s">
        <v>88</v>
      </c>
      <c r="AV379" s="13" t="s">
        <v>88</v>
      </c>
      <c r="AW379" s="13" t="s">
        <v>36</v>
      </c>
      <c r="AX379" s="13" t="s">
        <v>80</v>
      </c>
      <c r="AY379" s="258" t="s">
        <v>241</v>
      </c>
    </row>
    <row r="380" s="14" customFormat="1">
      <c r="A380" s="14"/>
      <c r="B380" s="259"/>
      <c r="C380" s="260"/>
      <c r="D380" s="249" t="s">
        <v>256</v>
      </c>
      <c r="E380" s="261" t="s">
        <v>498</v>
      </c>
      <c r="F380" s="262" t="s">
        <v>258</v>
      </c>
      <c r="G380" s="260"/>
      <c r="H380" s="263">
        <v>624.875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88</v>
      </c>
      <c r="AV380" s="14" t="s">
        <v>175</v>
      </c>
      <c r="AW380" s="14" t="s">
        <v>36</v>
      </c>
      <c r="AX380" s="14" t="s">
        <v>14</v>
      </c>
      <c r="AY380" s="269" t="s">
        <v>241</v>
      </c>
    </row>
    <row r="381" s="2" customFormat="1" ht="16.5" customHeight="1">
      <c r="A381" s="39"/>
      <c r="B381" s="40"/>
      <c r="C381" s="288" t="s">
        <v>766</v>
      </c>
      <c r="D381" s="288" t="s">
        <v>716</v>
      </c>
      <c r="E381" s="289" t="s">
        <v>767</v>
      </c>
      <c r="F381" s="290" t="s">
        <v>768</v>
      </c>
      <c r="G381" s="291" t="s">
        <v>769</v>
      </c>
      <c r="H381" s="292">
        <v>12.497999999999999</v>
      </c>
      <c r="I381" s="293"/>
      <c r="J381" s="294">
        <f>ROUND(I381*H381,2)</f>
        <v>0</v>
      </c>
      <c r="K381" s="290" t="s">
        <v>247</v>
      </c>
      <c r="L381" s="295"/>
      <c r="M381" s="296" t="s">
        <v>1</v>
      </c>
      <c r="N381" s="297" t="s">
        <v>45</v>
      </c>
      <c r="O381" s="92"/>
      <c r="P381" s="238">
        <f>O381*H381</f>
        <v>0</v>
      </c>
      <c r="Q381" s="238">
        <v>0.001</v>
      </c>
      <c r="R381" s="238">
        <f>Q381*H381</f>
        <v>0.012498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292</v>
      </c>
      <c r="AT381" s="240" t="s">
        <v>716</v>
      </c>
      <c r="AU381" s="240" t="s">
        <v>88</v>
      </c>
      <c r="AY381" s="18" t="s">
        <v>241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14</v>
      </c>
      <c r="BK381" s="241">
        <f>ROUND(I381*H381,2)</f>
        <v>0</v>
      </c>
      <c r="BL381" s="18" t="s">
        <v>175</v>
      </c>
      <c r="BM381" s="240" t="s">
        <v>770</v>
      </c>
    </row>
    <row r="382" s="13" customFormat="1">
      <c r="A382" s="13"/>
      <c r="B382" s="247"/>
      <c r="C382" s="248"/>
      <c r="D382" s="249" t="s">
        <v>256</v>
      </c>
      <c r="E382" s="248"/>
      <c r="F382" s="251" t="s">
        <v>771</v>
      </c>
      <c r="G382" s="248"/>
      <c r="H382" s="252">
        <v>12.497999999999999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256</v>
      </c>
      <c r="AU382" s="258" t="s">
        <v>88</v>
      </c>
      <c r="AV382" s="13" t="s">
        <v>88</v>
      </c>
      <c r="AW382" s="13" t="s">
        <v>4</v>
      </c>
      <c r="AX382" s="13" t="s">
        <v>14</v>
      </c>
      <c r="AY382" s="258" t="s">
        <v>241</v>
      </c>
    </row>
    <row r="383" s="2" customFormat="1" ht="24.15" customHeight="1">
      <c r="A383" s="39"/>
      <c r="B383" s="40"/>
      <c r="C383" s="229" t="s">
        <v>772</v>
      </c>
      <c r="D383" s="229" t="s">
        <v>243</v>
      </c>
      <c r="E383" s="230" t="s">
        <v>773</v>
      </c>
      <c r="F383" s="231" t="s">
        <v>774</v>
      </c>
      <c r="G383" s="232" t="s">
        <v>246</v>
      </c>
      <c r="H383" s="233">
        <v>1249.75</v>
      </c>
      <c r="I383" s="234"/>
      <c r="J383" s="235">
        <f>ROUND(I383*H383,2)</f>
        <v>0</v>
      </c>
      <c r="K383" s="231" t="s">
        <v>247</v>
      </c>
      <c r="L383" s="45"/>
      <c r="M383" s="236" t="s">
        <v>1</v>
      </c>
      <c r="N383" s="237" t="s">
        <v>45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175</v>
      </c>
      <c r="AT383" s="240" t="s">
        <v>243</v>
      </c>
      <c r="AU383" s="240" t="s">
        <v>88</v>
      </c>
      <c r="AY383" s="18" t="s">
        <v>241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14</v>
      </c>
      <c r="BK383" s="241">
        <f>ROUND(I383*H383,2)</f>
        <v>0</v>
      </c>
      <c r="BL383" s="18" t="s">
        <v>175</v>
      </c>
      <c r="BM383" s="240" t="s">
        <v>775</v>
      </c>
    </row>
    <row r="384" s="2" customFormat="1">
      <c r="A384" s="39"/>
      <c r="B384" s="40"/>
      <c r="C384" s="41"/>
      <c r="D384" s="242" t="s">
        <v>249</v>
      </c>
      <c r="E384" s="41"/>
      <c r="F384" s="243" t="s">
        <v>776</v>
      </c>
      <c r="G384" s="41"/>
      <c r="H384" s="41"/>
      <c r="I384" s="244"/>
      <c r="J384" s="41"/>
      <c r="K384" s="41"/>
      <c r="L384" s="45"/>
      <c r="M384" s="245"/>
      <c r="N384" s="246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249</v>
      </c>
      <c r="AU384" s="18" t="s">
        <v>88</v>
      </c>
    </row>
    <row r="385" s="13" customFormat="1">
      <c r="A385" s="13"/>
      <c r="B385" s="247"/>
      <c r="C385" s="248"/>
      <c r="D385" s="249" t="s">
        <v>256</v>
      </c>
      <c r="E385" s="250" t="s">
        <v>1</v>
      </c>
      <c r="F385" s="251" t="s">
        <v>777</v>
      </c>
      <c r="G385" s="248"/>
      <c r="H385" s="252">
        <v>792.46000000000004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3" customFormat="1">
      <c r="A386" s="13"/>
      <c r="B386" s="247"/>
      <c r="C386" s="248"/>
      <c r="D386" s="249" t="s">
        <v>256</v>
      </c>
      <c r="E386" s="250" t="s">
        <v>1</v>
      </c>
      <c r="F386" s="251" t="s">
        <v>778</v>
      </c>
      <c r="G386" s="248"/>
      <c r="H386" s="252">
        <v>457.29000000000002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88</v>
      </c>
      <c r="AV386" s="13" t="s">
        <v>88</v>
      </c>
      <c r="AW386" s="13" t="s">
        <v>36</v>
      </c>
      <c r="AX386" s="13" t="s">
        <v>80</v>
      </c>
      <c r="AY386" s="258" t="s">
        <v>241</v>
      </c>
    </row>
    <row r="387" s="14" customFormat="1">
      <c r="A387" s="14"/>
      <c r="B387" s="259"/>
      <c r="C387" s="260"/>
      <c r="D387" s="249" t="s">
        <v>256</v>
      </c>
      <c r="E387" s="261" t="s">
        <v>493</v>
      </c>
      <c r="F387" s="262" t="s">
        <v>258</v>
      </c>
      <c r="G387" s="260"/>
      <c r="H387" s="263">
        <v>1249.75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88</v>
      </c>
      <c r="AV387" s="14" t="s">
        <v>175</v>
      </c>
      <c r="AW387" s="14" t="s">
        <v>36</v>
      </c>
      <c r="AX387" s="14" t="s">
        <v>14</v>
      </c>
      <c r="AY387" s="269" t="s">
        <v>241</v>
      </c>
    </row>
    <row r="388" s="2" customFormat="1" ht="24.15" customHeight="1">
      <c r="A388" s="39"/>
      <c r="B388" s="40"/>
      <c r="C388" s="229" t="s">
        <v>779</v>
      </c>
      <c r="D388" s="229" t="s">
        <v>243</v>
      </c>
      <c r="E388" s="230" t="s">
        <v>780</v>
      </c>
      <c r="F388" s="231" t="s">
        <v>781</v>
      </c>
      <c r="G388" s="232" t="s">
        <v>246</v>
      </c>
      <c r="H388" s="233">
        <v>770.19000000000005</v>
      </c>
      <c r="I388" s="234"/>
      <c r="J388" s="235">
        <f>ROUND(I388*H388,2)</f>
        <v>0</v>
      </c>
      <c r="K388" s="231" t="s">
        <v>247</v>
      </c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175</v>
      </c>
      <c r="AT388" s="240" t="s">
        <v>243</v>
      </c>
      <c r="AU388" s="240" t="s">
        <v>88</v>
      </c>
      <c r="AY388" s="18" t="s">
        <v>241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14</v>
      </c>
      <c r="BK388" s="241">
        <f>ROUND(I388*H388,2)</f>
        <v>0</v>
      </c>
      <c r="BL388" s="18" t="s">
        <v>175</v>
      </c>
      <c r="BM388" s="240" t="s">
        <v>782</v>
      </c>
    </row>
    <row r="389" s="2" customFormat="1">
      <c r="A389" s="39"/>
      <c r="B389" s="40"/>
      <c r="C389" s="41"/>
      <c r="D389" s="242" t="s">
        <v>249</v>
      </c>
      <c r="E389" s="41"/>
      <c r="F389" s="243" t="s">
        <v>783</v>
      </c>
      <c r="G389" s="41"/>
      <c r="H389" s="41"/>
      <c r="I389" s="244"/>
      <c r="J389" s="41"/>
      <c r="K389" s="41"/>
      <c r="L389" s="45"/>
      <c r="M389" s="245"/>
      <c r="N389" s="24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249</v>
      </c>
      <c r="AU389" s="18" t="s">
        <v>88</v>
      </c>
    </row>
    <row r="390" s="13" customFormat="1">
      <c r="A390" s="13"/>
      <c r="B390" s="247"/>
      <c r="C390" s="248"/>
      <c r="D390" s="249" t="s">
        <v>256</v>
      </c>
      <c r="E390" s="250" t="s">
        <v>784</v>
      </c>
      <c r="F390" s="251" t="s">
        <v>785</v>
      </c>
      <c r="G390" s="248"/>
      <c r="H390" s="252">
        <v>0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3" customFormat="1">
      <c r="A391" s="13"/>
      <c r="B391" s="247"/>
      <c r="C391" s="248"/>
      <c r="D391" s="249" t="s">
        <v>256</v>
      </c>
      <c r="E391" s="250" t="s">
        <v>436</v>
      </c>
      <c r="F391" s="251" t="s">
        <v>786</v>
      </c>
      <c r="G391" s="248"/>
      <c r="H391" s="252">
        <v>415.83999999999998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256</v>
      </c>
      <c r="AU391" s="258" t="s">
        <v>88</v>
      </c>
      <c r="AV391" s="13" t="s">
        <v>88</v>
      </c>
      <c r="AW391" s="13" t="s">
        <v>36</v>
      </c>
      <c r="AX391" s="13" t="s">
        <v>80</v>
      </c>
      <c r="AY391" s="258" t="s">
        <v>241</v>
      </c>
    </row>
    <row r="392" s="13" customFormat="1">
      <c r="A392" s="13"/>
      <c r="B392" s="247"/>
      <c r="C392" s="248"/>
      <c r="D392" s="249" t="s">
        <v>256</v>
      </c>
      <c r="E392" s="250" t="s">
        <v>442</v>
      </c>
      <c r="F392" s="251" t="s">
        <v>787</v>
      </c>
      <c r="G392" s="248"/>
      <c r="H392" s="252">
        <v>354.35000000000002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88</v>
      </c>
      <c r="AV392" s="13" t="s">
        <v>88</v>
      </c>
      <c r="AW392" s="13" t="s">
        <v>36</v>
      </c>
      <c r="AX392" s="13" t="s">
        <v>80</v>
      </c>
      <c r="AY392" s="258" t="s">
        <v>241</v>
      </c>
    </row>
    <row r="393" s="14" customFormat="1">
      <c r="A393" s="14"/>
      <c r="B393" s="259"/>
      <c r="C393" s="260"/>
      <c r="D393" s="249" t="s">
        <v>256</v>
      </c>
      <c r="E393" s="261" t="s">
        <v>1</v>
      </c>
      <c r="F393" s="262" t="s">
        <v>258</v>
      </c>
      <c r="G393" s="260"/>
      <c r="H393" s="263">
        <v>770.19000000000005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88</v>
      </c>
      <c r="AV393" s="14" t="s">
        <v>175</v>
      </c>
      <c r="AW393" s="14" t="s">
        <v>36</v>
      </c>
      <c r="AX393" s="14" t="s">
        <v>14</v>
      </c>
      <c r="AY393" s="269" t="s">
        <v>241</v>
      </c>
    </row>
    <row r="394" s="2" customFormat="1" ht="33" customHeight="1">
      <c r="A394" s="39"/>
      <c r="B394" s="40"/>
      <c r="C394" s="229" t="s">
        <v>788</v>
      </c>
      <c r="D394" s="229" t="s">
        <v>243</v>
      </c>
      <c r="E394" s="230" t="s">
        <v>789</v>
      </c>
      <c r="F394" s="231" t="s">
        <v>790</v>
      </c>
      <c r="G394" s="232" t="s">
        <v>246</v>
      </c>
      <c r="H394" s="233">
        <v>624.875</v>
      </c>
      <c r="I394" s="234"/>
      <c r="J394" s="235">
        <f>ROUND(I394*H394,2)</f>
        <v>0</v>
      </c>
      <c r="K394" s="231" t="s">
        <v>247</v>
      </c>
      <c r="L394" s="45"/>
      <c r="M394" s="236" t="s">
        <v>1</v>
      </c>
      <c r="N394" s="237" t="s">
        <v>45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175</v>
      </c>
      <c r="AT394" s="240" t="s">
        <v>243</v>
      </c>
      <c r="AU394" s="240" t="s">
        <v>88</v>
      </c>
      <c r="AY394" s="18" t="s">
        <v>241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14</v>
      </c>
      <c r="BK394" s="241">
        <f>ROUND(I394*H394,2)</f>
        <v>0</v>
      </c>
      <c r="BL394" s="18" t="s">
        <v>175</v>
      </c>
      <c r="BM394" s="240" t="s">
        <v>791</v>
      </c>
    </row>
    <row r="395" s="2" customFormat="1">
      <c r="A395" s="39"/>
      <c r="B395" s="40"/>
      <c r="C395" s="41"/>
      <c r="D395" s="242" t="s">
        <v>249</v>
      </c>
      <c r="E395" s="41"/>
      <c r="F395" s="243" t="s">
        <v>792</v>
      </c>
      <c r="G395" s="41"/>
      <c r="H395" s="41"/>
      <c r="I395" s="244"/>
      <c r="J395" s="41"/>
      <c r="K395" s="41"/>
      <c r="L395" s="45"/>
      <c r="M395" s="245"/>
      <c r="N395" s="24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249</v>
      </c>
      <c r="AU395" s="18" t="s">
        <v>88</v>
      </c>
    </row>
    <row r="396" s="13" customFormat="1">
      <c r="A396" s="13"/>
      <c r="B396" s="247"/>
      <c r="C396" s="248"/>
      <c r="D396" s="249" t="s">
        <v>256</v>
      </c>
      <c r="E396" s="250" t="s">
        <v>1</v>
      </c>
      <c r="F396" s="251" t="s">
        <v>498</v>
      </c>
      <c r="G396" s="248"/>
      <c r="H396" s="252">
        <v>624.875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88</v>
      </c>
      <c r="AV396" s="13" t="s">
        <v>88</v>
      </c>
      <c r="AW396" s="13" t="s">
        <v>36</v>
      </c>
      <c r="AX396" s="13" t="s">
        <v>80</v>
      </c>
      <c r="AY396" s="258" t="s">
        <v>241</v>
      </c>
    </row>
    <row r="397" s="14" customFormat="1">
      <c r="A397" s="14"/>
      <c r="B397" s="259"/>
      <c r="C397" s="260"/>
      <c r="D397" s="249" t="s">
        <v>256</v>
      </c>
      <c r="E397" s="261" t="s">
        <v>1</v>
      </c>
      <c r="F397" s="262" t="s">
        <v>258</v>
      </c>
      <c r="G397" s="260"/>
      <c r="H397" s="263">
        <v>624.875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88</v>
      </c>
      <c r="AV397" s="14" t="s">
        <v>175</v>
      </c>
      <c r="AW397" s="14" t="s">
        <v>36</v>
      </c>
      <c r="AX397" s="14" t="s">
        <v>14</v>
      </c>
      <c r="AY397" s="269" t="s">
        <v>241</v>
      </c>
    </row>
    <row r="398" s="2" customFormat="1" ht="24.15" customHeight="1">
      <c r="A398" s="39"/>
      <c r="B398" s="40"/>
      <c r="C398" s="229" t="s">
        <v>793</v>
      </c>
      <c r="D398" s="229" t="s">
        <v>243</v>
      </c>
      <c r="E398" s="230" t="s">
        <v>794</v>
      </c>
      <c r="F398" s="231" t="s">
        <v>795</v>
      </c>
      <c r="G398" s="232" t="s">
        <v>246</v>
      </c>
      <c r="H398" s="233">
        <v>624.875</v>
      </c>
      <c r="I398" s="234"/>
      <c r="J398" s="235">
        <f>ROUND(I398*H398,2)</f>
        <v>0</v>
      </c>
      <c r="K398" s="231" t="s">
        <v>247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796</v>
      </c>
    </row>
    <row r="399" s="2" customFormat="1">
      <c r="A399" s="39"/>
      <c r="B399" s="40"/>
      <c r="C399" s="41"/>
      <c r="D399" s="242" t="s">
        <v>249</v>
      </c>
      <c r="E399" s="41"/>
      <c r="F399" s="243" t="s">
        <v>797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249</v>
      </c>
      <c r="AU399" s="18" t="s">
        <v>88</v>
      </c>
    </row>
    <row r="400" s="13" customFormat="1">
      <c r="A400" s="13"/>
      <c r="B400" s="247"/>
      <c r="C400" s="248"/>
      <c r="D400" s="249" t="s">
        <v>256</v>
      </c>
      <c r="E400" s="250" t="s">
        <v>1</v>
      </c>
      <c r="F400" s="251" t="s">
        <v>498</v>
      </c>
      <c r="G400" s="248"/>
      <c r="H400" s="252">
        <v>624.875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256</v>
      </c>
      <c r="AU400" s="258" t="s">
        <v>88</v>
      </c>
      <c r="AV400" s="13" t="s">
        <v>88</v>
      </c>
      <c r="AW400" s="13" t="s">
        <v>36</v>
      </c>
      <c r="AX400" s="13" t="s">
        <v>80</v>
      </c>
      <c r="AY400" s="258" t="s">
        <v>241</v>
      </c>
    </row>
    <row r="401" s="14" customFormat="1">
      <c r="A401" s="14"/>
      <c r="B401" s="259"/>
      <c r="C401" s="260"/>
      <c r="D401" s="249" t="s">
        <v>256</v>
      </c>
      <c r="E401" s="261" t="s">
        <v>1</v>
      </c>
      <c r="F401" s="262" t="s">
        <v>258</v>
      </c>
      <c r="G401" s="260"/>
      <c r="H401" s="263">
        <v>624.875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88</v>
      </c>
      <c r="AV401" s="14" t="s">
        <v>175</v>
      </c>
      <c r="AW401" s="14" t="s">
        <v>36</v>
      </c>
      <c r="AX401" s="14" t="s">
        <v>14</v>
      </c>
      <c r="AY401" s="269" t="s">
        <v>241</v>
      </c>
    </row>
    <row r="402" s="12" customFormat="1" ht="22.8" customHeight="1">
      <c r="A402" s="12"/>
      <c r="B402" s="213"/>
      <c r="C402" s="214"/>
      <c r="D402" s="215" t="s">
        <v>79</v>
      </c>
      <c r="E402" s="227" t="s">
        <v>175</v>
      </c>
      <c r="F402" s="227" t="s">
        <v>263</v>
      </c>
      <c r="G402" s="214"/>
      <c r="H402" s="214"/>
      <c r="I402" s="217"/>
      <c r="J402" s="228">
        <f>BK402</f>
        <v>0</v>
      </c>
      <c r="K402" s="214"/>
      <c r="L402" s="219"/>
      <c r="M402" s="220"/>
      <c r="N402" s="221"/>
      <c r="O402" s="221"/>
      <c r="P402" s="222">
        <f>SUM(P403:P415)</f>
        <v>0</v>
      </c>
      <c r="Q402" s="221"/>
      <c r="R402" s="222">
        <f>SUM(R403:R415)</f>
        <v>52.804879199999995</v>
      </c>
      <c r="S402" s="221"/>
      <c r="T402" s="223">
        <f>SUM(T403:T415)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4" t="s">
        <v>14</v>
      </c>
      <c r="AT402" s="225" t="s">
        <v>79</v>
      </c>
      <c r="AU402" s="225" t="s">
        <v>14</v>
      </c>
      <c r="AY402" s="224" t="s">
        <v>241</v>
      </c>
      <c r="BK402" s="226">
        <f>SUM(BK403:BK415)</f>
        <v>0</v>
      </c>
    </row>
    <row r="403" s="2" customFormat="1" ht="16.5" customHeight="1">
      <c r="A403" s="39"/>
      <c r="B403" s="40"/>
      <c r="C403" s="229" t="s">
        <v>798</v>
      </c>
      <c r="D403" s="229" t="s">
        <v>243</v>
      </c>
      <c r="E403" s="230" t="s">
        <v>799</v>
      </c>
      <c r="F403" s="231" t="s">
        <v>800</v>
      </c>
      <c r="G403" s="232" t="s">
        <v>253</v>
      </c>
      <c r="H403" s="233">
        <v>203.55000000000001</v>
      </c>
      <c r="I403" s="234"/>
      <c r="J403" s="235">
        <f>ROUND(I403*H403,2)</f>
        <v>0</v>
      </c>
      <c r="K403" s="231" t="s">
        <v>247</v>
      </c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175</v>
      </c>
      <c r="AT403" s="240" t="s">
        <v>243</v>
      </c>
      <c r="AU403" s="240" t="s">
        <v>88</v>
      </c>
      <c r="AY403" s="18" t="s">
        <v>241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14</v>
      </c>
      <c r="BK403" s="241">
        <f>ROUND(I403*H403,2)</f>
        <v>0</v>
      </c>
      <c r="BL403" s="18" t="s">
        <v>175</v>
      </c>
      <c r="BM403" s="240" t="s">
        <v>801</v>
      </c>
    </row>
    <row r="404" s="2" customFormat="1">
      <c r="A404" s="39"/>
      <c r="B404" s="40"/>
      <c r="C404" s="41"/>
      <c r="D404" s="242" t="s">
        <v>249</v>
      </c>
      <c r="E404" s="41"/>
      <c r="F404" s="243" t="s">
        <v>802</v>
      </c>
      <c r="G404" s="41"/>
      <c r="H404" s="41"/>
      <c r="I404" s="244"/>
      <c r="J404" s="41"/>
      <c r="K404" s="41"/>
      <c r="L404" s="45"/>
      <c r="M404" s="245"/>
      <c r="N404" s="24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249</v>
      </c>
      <c r="AU404" s="18" t="s">
        <v>88</v>
      </c>
    </row>
    <row r="405" s="13" customFormat="1">
      <c r="A405" s="13"/>
      <c r="B405" s="247"/>
      <c r="C405" s="248"/>
      <c r="D405" s="249" t="s">
        <v>256</v>
      </c>
      <c r="E405" s="250" t="s">
        <v>1</v>
      </c>
      <c r="F405" s="251" t="s">
        <v>803</v>
      </c>
      <c r="G405" s="248"/>
      <c r="H405" s="252">
        <v>203.55000000000001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256</v>
      </c>
      <c r="AU405" s="258" t="s">
        <v>88</v>
      </c>
      <c r="AV405" s="13" t="s">
        <v>88</v>
      </c>
      <c r="AW405" s="13" t="s">
        <v>36</v>
      </c>
      <c r="AX405" s="13" t="s">
        <v>80</v>
      </c>
      <c r="AY405" s="258" t="s">
        <v>241</v>
      </c>
    </row>
    <row r="406" s="14" customFormat="1">
      <c r="A406" s="14"/>
      <c r="B406" s="259"/>
      <c r="C406" s="260"/>
      <c r="D406" s="249" t="s">
        <v>256</v>
      </c>
      <c r="E406" s="261" t="s">
        <v>432</v>
      </c>
      <c r="F406" s="262" t="s">
        <v>258</v>
      </c>
      <c r="G406" s="260"/>
      <c r="H406" s="263">
        <v>203.55000000000001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9" t="s">
        <v>256</v>
      </c>
      <c r="AU406" s="269" t="s">
        <v>88</v>
      </c>
      <c r="AV406" s="14" t="s">
        <v>175</v>
      </c>
      <c r="AW406" s="14" t="s">
        <v>36</v>
      </c>
      <c r="AX406" s="14" t="s">
        <v>14</v>
      </c>
      <c r="AY406" s="269" t="s">
        <v>241</v>
      </c>
    </row>
    <row r="407" s="2" customFormat="1" ht="24.15" customHeight="1">
      <c r="A407" s="39"/>
      <c r="B407" s="40"/>
      <c r="C407" s="229" t="s">
        <v>804</v>
      </c>
      <c r="D407" s="229" t="s">
        <v>243</v>
      </c>
      <c r="E407" s="230" t="s">
        <v>805</v>
      </c>
      <c r="F407" s="231" t="s">
        <v>806</v>
      </c>
      <c r="G407" s="232" t="s">
        <v>253</v>
      </c>
      <c r="H407" s="233">
        <v>26.359999999999999</v>
      </c>
      <c r="I407" s="234"/>
      <c r="J407" s="235">
        <f>ROUND(I407*H407,2)</f>
        <v>0</v>
      </c>
      <c r="K407" s="231" t="s">
        <v>247</v>
      </c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2.0032199999999998</v>
      </c>
      <c r="R407" s="238">
        <f>Q407*H407</f>
        <v>52.804879199999995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175</v>
      </c>
      <c r="AT407" s="240" t="s">
        <v>243</v>
      </c>
      <c r="AU407" s="240" t="s">
        <v>88</v>
      </c>
      <c r="AY407" s="18" t="s">
        <v>241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14</v>
      </c>
      <c r="BK407" s="241">
        <f>ROUND(I407*H407,2)</f>
        <v>0</v>
      </c>
      <c r="BL407" s="18" t="s">
        <v>175</v>
      </c>
      <c r="BM407" s="240" t="s">
        <v>807</v>
      </c>
    </row>
    <row r="408" s="2" customFormat="1">
      <c r="A408" s="39"/>
      <c r="B408" s="40"/>
      <c r="C408" s="41"/>
      <c r="D408" s="242" t="s">
        <v>249</v>
      </c>
      <c r="E408" s="41"/>
      <c r="F408" s="243" t="s">
        <v>808</v>
      </c>
      <c r="G408" s="41"/>
      <c r="H408" s="41"/>
      <c r="I408" s="244"/>
      <c r="J408" s="41"/>
      <c r="K408" s="41"/>
      <c r="L408" s="45"/>
      <c r="M408" s="245"/>
      <c r="N408" s="24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249</v>
      </c>
      <c r="AU408" s="18" t="s">
        <v>88</v>
      </c>
    </row>
    <row r="409" s="15" customFormat="1">
      <c r="A409" s="15"/>
      <c r="B409" s="270"/>
      <c r="C409" s="271"/>
      <c r="D409" s="249" t="s">
        <v>256</v>
      </c>
      <c r="E409" s="272" t="s">
        <v>1</v>
      </c>
      <c r="F409" s="273" t="s">
        <v>570</v>
      </c>
      <c r="G409" s="271"/>
      <c r="H409" s="272" t="s">
        <v>1</v>
      </c>
      <c r="I409" s="274"/>
      <c r="J409" s="271"/>
      <c r="K409" s="271"/>
      <c r="L409" s="275"/>
      <c r="M409" s="276"/>
      <c r="N409" s="277"/>
      <c r="O409" s="277"/>
      <c r="P409" s="277"/>
      <c r="Q409" s="277"/>
      <c r="R409" s="277"/>
      <c r="S409" s="277"/>
      <c r="T409" s="278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9" t="s">
        <v>256</v>
      </c>
      <c r="AU409" s="279" t="s">
        <v>88</v>
      </c>
      <c r="AV409" s="15" t="s">
        <v>14</v>
      </c>
      <c r="AW409" s="15" t="s">
        <v>36</v>
      </c>
      <c r="AX409" s="15" t="s">
        <v>80</v>
      </c>
      <c r="AY409" s="279" t="s">
        <v>241</v>
      </c>
    </row>
    <row r="410" s="13" customFormat="1">
      <c r="A410" s="13"/>
      <c r="B410" s="247"/>
      <c r="C410" s="248"/>
      <c r="D410" s="249" t="s">
        <v>256</v>
      </c>
      <c r="E410" s="250" t="s">
        <v>1</v>
      </c>
      <c r="F410" s="251" t="s">
        <v>809</v>
      </c>
      <c r="G410" s="248"/>
      <c r="H410" s="252">
        <v>6.2999999999999998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256</v>
      </c>
      <c r="AU410" s="258" t="s">
        <v>88</v>
      </c>
      <c r="AV410" s="13" t="s">
        <v>88</v>
      </c>
      <c r="AW410" s="13" t="s">
        <v>36</v>
      </c>
      <c r="AX410" s="13" t="s">
        <v>80</v>
      </c>
      <c r="AY410" s="258" t="s">
        <v>241</v>
      </c>
    </row>
    <row r="411" s="15" customFormat="1">
      <c r="A411" s="15"/>
      <c r="B411" s="270"/>
      <c r="C411" s="271"/>
      <c r="D411" s="249" t="s">
        <v>256</v>
      </c>
      <c r="E411" s="272" t="s">
        <v>1</v>
      </c>
      <c r="F411" s="273" t="s">
        <v>572</v>
      </c>
      <c r="G411" s="271"/>
      <c r="H411" s="272" t="s">
        <v>1</v>
      </c>
      <c r="I411" s="274"/>
      <c r="J411" s="271"/>
      <c r="K411" s="271"/>
      <c r="L411" s="275"/>
      <c r="M411" s="276"/>
      <c r="N411" s="277"/>
      <c r="O411" s="277"/>
      <c r="P411" s="277"/>
      <c r="Q411" s="277"/>
      <c r="R411" s="277"/>
      <c r="S411" s="277"/>
      <c r="T411" s="27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9" t="s">
        <v>256</v>
      </c>
      <c r="AU411" s="279" t="s">
        <v>88</v>
      </c>
      <c r="AV411" s="15" t="s">
        <v>14</v>
      </c>
      <c r="AW411" s="15" t="s">
        <v>36</v>
      </c>
      <c r="AX411" s="15" t="s">
        <v>80</v>
      </c>
      <c r="AY411" s="279" t="s">
        <v>241</v>
      </c>
    </row>
    <row r="412" s="13" customFormat="1">
      <c r="A412" s="13"/>
      <c r="B412" s="247"/>
      <c r="C412" s="248"/>
      <c r="D412" s="249" t="s">
        <v>256</v>
      </c>
      <c r="E412" s="250" t="s">
        <v>1</v>
      </c>
      <c r="F412" s="251" t="s">
        <v>810</v>
      </c>
      <c r="G412" s="248"/>
      <c r="H412" s="252">
        <v>8.5999999999999996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88</v>
      </c>
      <c r="AV412" s="13" t="s">
        <v>88</v>
      </c>
      <c r="AW412" s="13" t="s">
        <v>36</v>
      </c>
      <c r="AX412" s="13" t="s">
        <v>80</v>
      </c>
      <c r="AY412" s="258" t="s">
        <v>241</v>
      </c>
    </row>
    <row r="413" s="15" customFormat="1">
      <c r="A413" s="15"/>
      <c r="B413" s="270"/>
      <c r="C413" s="271"/>
      <c r="D413" s="249" t="s">
        <v>256</v>
      </c>
      <c r="E413" s="272" t="s">
        <v>1</v>
      </c>
      <c r="F413" s="273" t="s">
        <v>574</v>
      </c>
      <c r="G413" s="271"/>
      <c r="H413" s="272" t="s">
        <v>1</v>
      </c>
      <c r="I413" s="274"/>
      <c r="J413" s="271"/>
      <c r="K413" s="271"/>
      <c r="L413" s="275"/>
      <c r="M413" s="276"/>
      <c r="N413" s="277"/>
      <c r="O413" s="277"/>
      <c r="P413" s="277"/>
      <c r="Q413" s="277"/>
      <c r="R413" s="277"/>
      <c r="S413" s="277"/>
      <c r="T413" s="27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9" t="s">
        <v>256</v>
      </c>
      <c r="AU413" s="279" t="s">
        <v>88</v>
      </c>
      <c r="AV413" s="15" t="s">
        <v>14</v>
      </c>
      <c r="AW413" s="15" t="s">
        <v>36</v>
      </c>
      <c r="AX413" s="15" t="s">
        <v>80</v>
      </c>
      <c r="AY413" s="279" t="s">
        <v>241</v>
      </c>
    </row>
    <row r="414" s="13" customFormat="1">
      <c r="A414" s="13"/>
      <c r="B414" s="247"/>
      <c r="C414" s="248"/>
      <c r="D414" s="249" t="s">
        <v>256</v>
      </c>
      <c r="E414" s="250" t="s">
        <v>1</v>
      </c>
      <c r="F414" s="251" t="s">
        <v>811</v>
      </c>
      <c r="G414" s="248"/>
      <c r="H414" s="252">
        <v>11.460000000000001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256</v>
      </c>
      <c r="AU414" s="258" t="s">
        <v>88</v>
      </c>
      <c r="AV414" s="13" t="s">
        <v>88</v>
      </c>
      <c r="AW414" s="13" t="s">
        <v>36</v>
      </c>
      <c r="AX414" s="13" t="s">
        <v>80</v>
      </c>
      <c r="AY414" s="258" t="s">
        <v>241</v>
      </c>
    </row>
    <row r="415" s="14" customFormat="1">
      <c r="A415" s="14"/>
      <c r="B415" s="259"/>
      <c r="C415" s="260"/>
      <c r="D415" s="249" t="s">
        <v>256</v>
      </c>
      <c r="E415" s="261" t="s">
        <v>1</v>
      </c>
      <c r="F415" s="262" t="s">
        <v>258</v>
      </c>
      <c r="G415" s="260"/>
      <c r="H415" s="263">
        <v>26.359999999999999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88</v>
      </c>
      <c r="AV415" s="14" t="s">
        <v>175</v>
      </c>
      <c r="AW415" s="14" t="s">
        <v>36</v>
      </c>
      <c r="AX415" s="14" t="s">
        <v>14</v>
      </c>
      <c r="AY415" s="269" t="s">
        <v>241</v>
      </c>
    </row>
    <row r="416" s="12" customFormat="1" ht="22.8" customHeight="1">
      <c r="A416" s="12"/>
      <c r="B416" s="213"/>
      <c r="C416" s="214"/>
      <c r="D416" s="215" t="s">
        <v>79</v>
      </c>
      <c r="E416" s="227" t="s">
        <v>269</v>
      </c>
      <c r="F416" s="227" t="s">
        <v>812</v>
      </c>
      <c r="G416" s="214"/>
      <c r="H416" s="214"/>
      <c r="I416" s="217"/>
      <c r="J416" s="228">
        <f>BK416</f>
        <v>0</v>
      </c>
      <c r="K416" s="214"/>
      <c r="L416" s="219"/>
      <c r="M416" s="220"/>
      <c r="N416" s="221"/>
      <c r="O416" s="221"/>
      <c r="P416" s="222">
        <f>SUM(P417:P439)</f>
        <v>0</v>
      </c>
      <c r="Q416" s="221"/>
      <c r="R416" s="222">
        <f>SUM(R417:R439)</f>
        <v>0</v>
      </c>
      <c r="S416" s="221"/>
      <c r="T416" s="223">
        <f>SUM(T417:T439)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24" t="s">
        <v>14</v>
      </c>
      <c r="AT416" s="225" t="s">
        <v>79</v>
      </c>
      <c r="AU416" s="225" t="s">
        <v>14</v>
      </c>
      <c r="AY416" s="224" t="s">
        <v>241</v>
      </c>
      <c r="BK416" s="226">
        <f>SUM(BK417:BK439)</f>
        <v>0</v>
      </c>
    </row>
    <row r="417" s="2" customFormat="1" ht="16.5" customHeight="1">
      <c r="A417" s="39"/>
      <c r="B417" s="40"/>
      <c r="C417" s="229" t="s">
        <v>813</v>
      </c>
      <c r="D417" s="229" t="s">
        <v>243</v>
      </c>
      <c r="E417" s="230" t="s">
        <v>814</v>
      </c>
      <c r="F417" s="231" t="s">
        <v>815</v>
      </c>
      <c r="G417" s="232" t="s">
        <v>246</v>
      </c>
      <c r="H417" s="233">
        <v>460.65499999999997</v>
      </c>
      <c r="I417" s="234"/>
      <c r="J417" s="235">
        <f>ROUND(I417*H417,2)</f>
        <v>0</v>
      </c>
      <c r="K417" s="231" t="s">
        <v>247</v>
      </c>
      <c r="L417" s="45"/>
      <c r="M417" s="236" t="s">
        <v>1</v>
      </c>
      <c r="N417" s="237" t="s">
        <v>45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175</v>
      </c>
      <c r="AT417" s="240" t="s">
        <v>243</v>
      </c>
      <c r="AU417" s="240" t="s">
        <v>88</v>
      </c>
      <c r="AY417" s="18" t="s">
        <v>241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14</v>
      </c>
      <c r="BK417" s="241">
        <f>ROUND(I417*H417,2)</f>
        <v>0</v>
      </c>
      <c r="BL417" s="18" t="s">
        <v>175</v>
      </c>
      <c r="BM417" s="240" t="s">
        <v>816</v>
      </c>
    </row>
    <row r="418" s="2" customFormat="1">
      <c r="A418" s="39"/>
      <c r="B418" s="40"/>
      <c r="C418" s="41"/>
      <c r="D418" s="242" t="s">
        <v>249</v>
      </c>
      <c r="E418" s="41"/>
      <c r="F418" s="243" t="s">
        <v>817</v>
      </c>
      <c r="G418" s="41"/>
      <c r="H418" s="41"/>
      <c r="I418" s="244"/>
      <c r="J418" s="41"/>
      <c r="K418" s="41"/>
      <c r="L418" s="45"/>
      <c r="M418" s="245"/>
      <c r="N418" s="246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249</v>
      </c>
      <c r="AU418" s="18" t="s">
        <v>88</v>
      </c>
    </row>
    <row r="419" s="15" customFormat="1">
      <c r="A419" s="15"/>
      <c r="B419" s="270"/>
      <c r="C419" s="271"/>
      <c r="D419" s="249" t="s">
        <v>256</v>
      </c>
      <c r="E419" s="272" t="s">
        <v>1</v>
      </c>
      <c r="F419" s="273" t="s">
        <v>818</v>
      </c>
      <c r="G419" s="271"/>
      <c r="H419" s="272" t="s">
        <v>1</v>
      </c>
      <c r="I419" s="274"/>
      <c r="J419" s="271"/>
      <c r="K419" s="271"/>
      <c r="L419" s="275"/>
      <c r="M419" s="276"/>
      <c r="N419" s="277"/>
      <c r="O419" s="277"/>
      <c r="P419" s="277"/>
      <c r="Q419" s="277"/>
      <c r="R419" s="277"/>
      <c r="S419" s="277"/>
      <c r="T419" s="27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9" t="s">
        <v>256</v>
      </c>
      <c r="AU419" s="279" t="s">
        <v>88</v>
      </c>
      <c r="AV419" s="15" t="s">
        <v>14</v>
      </c>
      <c r="AW419" s="15" t="s">
        <v>36</v>
      </c>
      <c r="AX419" s="15" t="s">
        <v>80</v>
      </c>
      <c r="AY419" s="279" t="s">
        <v>241</v>
      </c>
    </row>
    <row r="420" s="13" customFormat="1">
      <c r="A420" s="13"/>
      <c r="B420" s="247"/>
      <c r="C420" s="248"/>
      <c r="D420" s="249" t="s">
        <v>256</v>
      </c>
      <c r="E420" s="250" t="s">
        <v>1</v>
      </c>
      <c r="F420" s="251" t="s">
        <v>819</v>
      </c>
      <c r="G420" s="248"/>
      <c r="H420" s="252">
        <v>460.65499999999997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8" t="s">
        <v>256</v>
      </c>
      <c r="AU420" s="258" t="s">
        <v>88</v>
      </c>
      <c r="AV420" s="13" t="s">
        <v>88</v>
      </c>
      <c r="AW420" s="13" t="s">
        <v>36</v>
      </c>
      <c r="AX420" s="13" t="s">
        <v>80</v>
      </c>
      <c r="AY420" s="258" t="s">
        <v>241</v>
      </c>
    </row>
    <row r="421" s="14" customFormat="1">
      <c r="A421" s="14"/>
      <c r="B421" s="259"/>
      <c r="C421" s="260"/>
      <c r="D421" s="249" t="s">
        <v>256</v>
      </c>
      <c r="E421" s="261" t="s">
        <v>1</v>
      </c>
      <c r="F421" s="262" t="s">
        <v>258</v>
      </c>
      <c r="G421" s="260"/>
      <c r="H421" s="263">
        <v>460.65499999999997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88</v>
      </c>
      <c r="AV421" s="14" t="s">
        <v>175</v>
      </c>
      <c r="AW421" s="14" t="s">
        <v>36</v>
      </c>
      <c r="AX421" s="14" t="s">
        <v>14</v>
      </c>
      <c r="AY421" s="269" t="s">
        <v>241</v>
      </c>
    </row>
    <row r="422" s="2" customFormat="1" ht="16.5" customHeight="1">
      <c r="A422" s="39"/>
      <c r="B422" s="40"/>
      <c r="C422" s="229" t="s">
        <v>820</v>
      </c>
      <c r="D422" s="229" t="s">
        <v>243</v>
      </c>
      <c r="E422" s="230" t="s">
        <v>821</v>
      </c>
      <c r="F422" s="231" t="s">
        <v>822</v>
      </c>
      <c r="G422" s="232" t="s">
        <v>246</v>
      </c>
      <c r="H422" s="233">
        <v>415.83999999999998</v>
      </c>
      <c r="I422" s="234"/>
      <c r="J422" s="235">
        <f>ROUND(I422*H422,2)</f>
        <v>0</v>
      </c>
      <c r="K422" s="231" t="s">
        <v>247</v>
      </c>
      <c r="L422" s="45"/>
      <c r="M422" s="236" t="s">
        <v>1</v>
      </c>
      <c r="N422" s="237" t="s">
        <v>45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175</v>
      </c>
      <c r="AT422" s="240" t="s">
        <v>243</v>
      </c>
      <c r="AU422" s="240" t="s">
        <v>88</v>
      </c>
      <c r="AY422" s="18" t="s">
        <v>241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14</v>
      </c>
      <c r="BK422" s="241">
        <f>ROUND(I422*H422,2)</f>
        <v>0</v>
      </c>
      <c r="BL422" s="18" t="s">
        <v>175</v>
      </c>
      <c r="BM422" s="240" t="s">
        <v>823</v>
      </c>
    </row>
    <row r="423" s="2" customFormat="1">
      <c r="A423" s="39"/>
      <c r="B423" s="40"/>
      <c r="C423" s="41"/>
      <c r="D423" s="242" t="s">
        <v>249</v>
      </c>
      <c r="E423" s="41"/>
      <c r="F423" s="243" t="s">
        <v>824</v>
      </c>
      <c r="G423" s="41"/>
      <c r="H423" s="41"/>
      <c r="I423" s="244"/>
      <c r="J423" s="41"/>
      <c r="K423" s="41"/>
      <c r="L423" s="45"/>
      <c r="M423" s="245"/>
      <c r="N423" s="246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249</v>
      </c>
      <c r="AU423" s="18" t="s">
        <v>88</v>
      </c>
    </row>
    <row r="424" s="15" customFormat="1">
      <c r="A424" s="15"/>
      <c r="B424" s="270"/>
      <c r="C424" s="271"/>
      <c r="D424" s="249" t="s">
        <v>256</v>
      </c>
      <c r="E424" s="272" t="s">
        <v>1</v>
      </c>
      <c r="F424" s="273" t="s">
        <v>514</v>
      </c>
      <c r="G424" s="271"/>
      <c r="H424" s="272" t="s">
        <v>1</v>
      </c>
      <c r="I424" s="274"/>
      <c r="J424" s="271"/>
      <c r="K424" s="271"/>
      <c r="L424" s="275"/>
      <c r="M424" s="276"/>
      <c r="N424" s="277"/>
      <c r="O424" s="277"/>
      <c r="P424" s="277"/>
      <c r="Q424" s="277"/>
      <c r="R424" s="277"/>
      <c r="S424" s="277"/>
      <c r="T424" s="27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9" t="s">
        <v>256</v>
      </c>
      <c r="AU424" s="279" t="s">
        <v>88</v>
      </c>
      <c r="AV424" s="15" t="s">
        <v>14</v>
      </c>
      <c r="AW424" s="15" t="s">
        <v>36</v>
      </c>
      <c r="AX424" s="15" t="s">
        <v>80</v>
      </c>
      <c r="AY424" s="279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515</v>
      </c>
      <c r="G425" s="248"/>
      <c r="H425" s="252">
        <v>415.83999999999998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1</v>
      </c>
      <c r="F426" s="262" t="s">
        <v>258</v>
      </c>
      <c r="G426" s="260"/>
      <c r="H426" s="263">
        <v>415.83999999999998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14</v>
      </c>
      <c r="AY426" s="269" t="s">
        <v>241</v>
      </c>
    </row>
    <row r="427" s="2" customFormat="1" ht="16.5" customHeight="1">
      <c r="A427" s="39"/>
      <c r="B427" s="40"/>
      <c r="C427" s="229" t="s">
        <v>825</v>
      </c>
      <c r="D427" s="229" t="s">
        <v>243</v>
      </c>
      <c r="E427" s="230" t="s">
        <v>826</v>
      </c>
      <c r="F427" s="231" t="s">
        <v>827</v>
      </c>
      <c r="G427" s="232" t="s">
        <v>246</v>
      </c>
      <c r="H427" s="233">
        <v>415.83999999999998</v>
      </c>
      <c r="I427" s="234"/>
      <c r="J427" s="235">
        <f>ROUND(I427*H427,2)</f>
        <v>0</v>
      </c>
      <c r="K427" s="231" t="s">
        <v>247</v>
      </c>
      <c r="L427" s="45"/>
      <c r="M427" s="236" t="s">
        <v>1</v>
      </c>
      <c r="N427" s="237" t="s">
        <v>45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175</v>
      </c>
      <c r="AT427" s="240" t="s">
        <v>243</v>
      </c>
      <c r="AU427" s="240" t="s">
        <v>88</v>
      </c>
      <c r="AY427" s="18" t="s">
        <v>241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14</v>
      </c>
      <c r="BK427" s="241">
        <f>ROUND(I427*H427,2)</f>
        <v>0</v>
      </c>
      <c r="BL427" s="18" t="s">
        <v>175</v>
      </c>
      <c r="BM427" s="240" t="s">
        <v>828</v>
      </c>
    </row>
    <row r="428" s="2" customFormat="1">
      <c r="A428" s="39"/>
      <c r="B428" s="40"/>
      <c r="C428" s="41"/>
      <c r="D428" s="242" t="s">
        <v>249</v>
      </c>
      <c r="E428" s="41"/>
      <c r="F428" s="243" t="s">
        <v>829</v>
      </c>
      <c r="G428" s="41"/>
      <c r="H428" s="41"/>
      <c r="I428" s="244"/>
      <c r="J428" s="41"/>
      <c r="K428" s="41"/>
      <c r="L428" s="45"/>
      <c r="M428" s="245"/>
      <c r="N428" s="246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249</v>
      </c>
      <c r="AU428" s="18" t="s">
        <v>88</v>
      </c>
    </row>
    <row r="429" s="13" customFormat="1">
      <c r="A429" s="13"/>
      <c r="B429" s="247"/>
      <c r="C429" s="248"/>
      <c r="D429" s="249" t="s">
        <v>256</v>
      </c>
      <c r="E429" s="250" t="s">
        <v>1</v>
      </c>
      <c r="F429" s="251" t="s">
        <v>436</v>
      </c>
      <c r="G429" s="248"/>
      <c r="H429" s="252">
        <v>415.83999999999998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88</v>
      </c>
      <c r="AV429" s="13" t="s">
        <v>88</v>
      </c>
      <c r="AW429" s="13" t="s">
        <v>36</v>
      </c>
      <c r="AX429" s="13" t="s">
        <v>80</v>
      </c>
      <c r="AY429" s="258" t="s">
        <v>241</v>
      </c>
    </row>
    <row r="430" s="14" customFormat="1">
      <c r="A430" s="14"/>
      <c r="B430" s="259"/>
      <c r="C430" s="260"/>
      <c r="D430" s="249" t="s">
        <v>256</v>
      </c>
      <c r="E430" s="261" t="s">
        <v>1</v>
      </c>
      <c r="F430" s="262" t="s">
        <v>258</v>
      </c>
      <c r="G430" s="260"/>
      <c r="H430" s="263">
        <v>415.83999999999998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88</v>
      </c>
      <c r="AV430" s="14" t="s">
        <v>175</v>
      </c>
      <c r="AW430" s="14" t="s">
        <v>36</v>
      </c>
      <c r="AX430" s="14" t="s">
        <v>14</v>
      </c>
      <c r="AY430" s="269" t="s">
        <v>241</v>
      </c>
    </row>
    <row r="431" s="2" customFormat="1" ht="33" customHeight="1">
      <c r="A431" s="39"/>
      <c r="B431" s="40"/>
      <c r="C431" s="229" t="s">
        <v>830</v>
      </c>
      <c r="D431" s="229" t="s">
        <v>243</v>
      </c>
      <c r="E431" s="230" t="s">
        <v>831</v>
      </c>
      <c r="F431" s="231" t="s">
        <v>832</v>
      </c>
      <c r="G431" s="232" t="s">
        <v>246</v>
      </c>
      <c r="H431" s="233">
        <v>415.83999999999998</v>
      </c>
      <c r="I431" s="234"/>
      <c r="J431" s="235">
        <f>ROUND(I431*H431,2)</f>
        <v>0</v>
      </c>
      <c r="K431" s="231" t="s">
        <v>247</v>
      </c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175</v>
      </c>
      <c r="AT431" s="240" t="s">
        <v>243</v>
      </c>
      <c r="AU431" s="240" t="s">
        <v>88</v>
      </c>
      <c r="AY431" s="18" t="s">
        <v>241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14</v>
      </c>
      <c r="BK431" s="241">
        <f>ROUND(I431*H431,2)</f>
        <v>0</v>
      </c>
      <c r="BL431" s="18" t="s">
        <v>175</v>
      </c>
      <c r="BM431" s="240" t="s">
        <v>833</v>
      </c>
    </row>
    <row r="432" s="2" customFormat="1">
      <c r="A432" s="39"/>
      <c r="B432" s="40"/>
      <c r="C432" s="41"/>
      <c r="D432" s="242" t="s">
        <v>249</v>
      </c>
      <c r="E432" s="41"/>
      <c r="F432" s="243" t="s">
        <v>834</v>
      </c>
      <c r="G432" s="41"/>
      <c r="H432" s="41"/>
      <c r="I432" s="244"/>
      <c r="J432" s="41"/>
      <c r="K432" s="41"/>
      <c r="L432" s="45"/>
      <c r="M432" s="245"/>
      <c r="N432" s="24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249</v>
      </c>
      <c r="AU432" s="18" t="s">
        <v>88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436</v>
      </c>
      <c r="G433" s="248"/>
      <c r="H433" s="252">
        <v>415.83999999999998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4" customFormat="1">
      <c r="A434" s="14"/>
      <c r="B434" s="259"/>
      <c r="C434" s="260"/>
      <c r="D434" s="249" t="s">
        <v>256</v>
      </c>
      <c r="E434" s="261" t="s">
        <v>1</v>
      </c>
      <c r="F434" s="262" t="s">
        <v>258</v>
      </c>
      <c r="G434" s="260"/>
      <c r="H434" s="263">
        <v>415.83999999999998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88</v>
      </c>
      <c r="AV434" s="14" t="s">
        <v>175</v>
      </c>
      <c r="AW434" s="14" t="s">
        <v>36</v>
      </c>
      <c r="AX434" s="14" t="s">
        <v>14</v>
      </c>
      <c r="AY434" s="269" t="s">
        <v>241</v>
      </c>
    </row>
    <row r="435" s="2" customFormat="1" ht="33" customHeight="1">
      <c r="A435" s="39"/>
      <c r="B435" s="40"/>
      <c r="C435" s="229" t="s">
        <v>835</v>
      </c>
      <c r="D435" s="229" t="s">
        <v>243</v>
      </c>
      <c r="E435" s="230" t="s">
        <v>836</v>
      </c>
      <c r="F435" s="231" t="s">
        <v>837</v>
      </c>
      <c r="G435" s="232" t="s">
        <v>246</v>
      </c>
      <c r="H435" s="233">
        <v>540.59199999999998</v>
      </c>
      <c r="I435" s="234"/>
      <c r="J435" s="235">
        <f>ROUND(I435*H435,2)</f>
        <v>0</v>
      </c>
      <c r="K435" s="231" t="s">
        <v>247</v>
      </c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175</v>
      </c>
      <c r="AT435" s="240" t="s">
        <v>243</v>
      </c>
      <c r="AU435" s="240" t="s">
        <v>88</v>
      </c>
      <c r="AY435" s="18" t="s">
        <v>241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14</v>
      </c>
      <c r="BK435" s="241">
        <f>ROUND(I435*H435,2)</f>
        <v>0</v>
      </c>
      <c r="BL435" s="18" t="s">
        <v>175</v>
      </c>
      <c r="BM435" s="240" t="s">
        <v>838</v>
      </c>
    </row>
    <row r="436" s="2" customFormat="1">
      <c r="A436" s="39"/>
      <c r="B436" s="40"/>
      <c r="C436" s="41"/>
      <c r="D436" s="242" t="s">
        <v>249</v>
      </c>
      <c r="E436" s="41"/>
      <c r="F436" s="243" t="s">
        <v>839</v>
      </c>
      <c r="G436" s="41"/>
      <c r="H436" s="41"/>
      <c r="I436" s="244"/>
      <c r="J436" s="41"/>
      <c r="K436" s="41"/>
      <c r="L436" s="45"/>
      <c r="M436" s="245"/>
      <c r="N436" s="24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249</v>
      </c>
      <c r="AU436" s="18" t="s">
        <v>88</v>
      </c>
    </row>
    <row r="437" s="15" customFormat="1">
      <c r="A437" s="15"/>
      <c r="B437" s="270"/>
      <c r="C437" s="271"/>
      <c r="D437" s="249" t="s">
        <v>256</v>
      </c>
      <c r="E437" s="272" t="s">
        <v>1</v>
      </c>
      <c r="F437" s="273" t="s">
        <v>840</v>
      </c>
      <c r="G437" s="271"/>
      <c r="H437" s="272" t="s">
        <v>1</v>
      </c>
      <c r="I437" s="274"/>
      <c r="J437" s="271"/>
      <c r="K437" s="271"/>
      <c r="L437" s="275"/>
      <c r="M437" s="276"/>
      <c r="N437" s="277"/>
      <c r="O437" s="277"/>
      <c r="P437" s="277"/>
      <c r="Q437" s="277"/>
      <c r="R437" s="277"/>
      <c r="S437" s="277"/>
      <c r="T437" s="27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9" t="s">
        <v>256</v>
      </c>
      <c r="AU437" s="279" t="s">
        <v>88</v>
      </c>
      <c r="AV437" s="15" t="s">
        <v>14</v>
      </c>
      <c r="AW437" s="15" t="s">
        <v>36</v>
      </c>
      <c r="AX437" s="15" t="s">
        <v>80</v>
      </c>
      <c r="AY437" s="279" t="s">
        <v>241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841</v>
      </c>
      <c r="G438" s="248"/>
      <c r="H438" s="252">
        <v>540.59199999999998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4" customFormat="1">
      <c r="A439" s="14"/>
      <c r="B439" s="259"/>
      <c r="C439" s="260"/>
      <c r="D439" s="249" t="s">
        <v>256</v>
      </c>
      <c r="E439" s="261" t="s">
        <v>439</v>
      </c>
      <c r="F439" s="262" t="s">
        <v>258</v>
      </c>
      <c r="G439" s="260"/>
      <c r="H439" s="263">
        <v>540.59199999999998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88</v>
      </c>
      <c r="AV439" s="14" t="s">
        <v>175</v>
      </c>
      <c r="AW439" s="14" t="s">
        <v>36</v>
      </c>
      <c r="AX439" s="14" t="s">
        <v>14</v>
      </c>
      <c r="AY439" s="269" t="s">
        <v>241</v>
      </c>
    </row>
    <row r="440" s="12" customFormat="1" ht="22.8" customHeight="1">
      <c r="A440" s="12"/>
      <c r="B440" s="213"/>
      <c r="C440" s="214"/>
      <c r="D440" s="215" t="s">
        <v>79</v>
      </c>
      <c r="E440" s="227" t="s">
        <v>292</v>
      </c>
      <c r="F440" s="227" t="s">
        <v>842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SUM(P441:P546)</f>
        <v>0</v>
      </c>
      <c r="Q440" s="221"/>
      <c r="R440" s="222">
        <f>SUM(R441:R546)</f>
        <v>24.155731939999999</v>
      </c>
      <c r="S440" s="221"/>
      <c r="T440" s="223">
        <f>SUM(T441:T546)</f>
        <v>1.1519999999999999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14</v>
      </c>
      <c r="AT440" s="225" t="s">
        <v>79</v>
      </c>
      <c r="AU440" s="225" t="s">
        <v>14</v>
      </c>
      <c r="AY440" s="224" t="s">
        <v>241</v>
      </c>
      <c r="BK440" s="226">
        <f>SUM(BK441:BK546)</f>
        <v>0</v>
      </c>
    </row>
    <row r="441" s="2" customFormat="1" ht="24.15" customHeight="1">
      <c r="A441" s="39"/>
      <c r="B441" s="40"/>
      <c r="C441" s="229" t="s">
        <v>843</v>
      </c>
      <c r="D441" s="229" t="s">
        <v>243</v>
      </c>
      <c r="E441" s="230" t="s">
        <v>844</v>
      </c>
      <c r="F441" s="231" t="s">
        <v>845</v>
      </c>
      <c r="G441" s="232" t="s">
        <v>295</v>
      </c>
      <c r="H441" s="233">
        <v>45</v>
      </c>
      <c r="I441" s="234"/>
      <c r="J441" s="235">
        <f>ROUND(I441*H441,2)</f>
        <v>0</v>
      </c>
      <c r="K441" s="231" t="s">
        <v>247</v>
      </c>
      <c r="L441" s="45"/>
      <c r="M441" s="236" t="s">
        <v>1</v>
      </c>
      <c r="N441" s="237" t="s">
        <v>45</v>
      </c>
      <c r="O441" s="92"/>
      <c r="P441" s="238">
        <f>O441*H441</f>
        <v>0</v>
      </c>
      <c r="Q441" s="238">
        <v>0.00167</v>
      </c>
      <c r="R441" s="238">
        <f>Q441*H441</f>
        <v>0.075150000000000008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175</v>
      </c>
      <c r="AT441" s="240" t="s">
        <v>243</v>
      </c>
      <c r="AU441" s="240" t="s">
        <v>88</v>
      </c>
      <c r="AY441" s="18" t="s">
        <v>241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14</v>
      </c>
      <c r="BK441" s="241">
        <f>ROUND(I441*H441,2)</f>
        <v>0</v>
      </c>
      <c r="BL441" s="18" t="s">
        <v>175</v>
      </c>
      <c r="BM441" s="240" t="s">
        <v>846</v>
      </c>
    </row>
    <row r="442" s="2" customFormat="1">
      <c r="A442" s="39"/>
      <c r="B442" s="40"/>
      <c r="C442" s="41"/>
      <c r="D442" s="242" t="s">
        <v>249</v>
      </c>
      <c r="E442" s="41"/>
      <c r="F442" s="243" t="s">
        <v>847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249</v>
      </c>
      <c r="AU442" s="18" t="s">
        <v>88</v>
      </c>
    </row>
    <row r="443" s="13" customFormat="1">
      <c r="A443" s="13"/>
      <c r="B443" s="247"/>
      <c r="C443" s="248"/>
      <c r="D443" s="249" t="s">
        <v>256</v>
      </c>
      <c r="E443" s="250" t="s">
        <v>1</v>
      </c>
      <c r="F443" s="251" t="s">
        <v>848</v>
      </c>
      <c r="G443" s="248"/>
      <c r="H443" s="252">
        <v>9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256</v>
      </c>
      <c r="AU443" s="258" t="s">
        <v>88</v>
      </c>
      <c r="AV443" s="13" t="s">
        <v>88</v>
      </c>
      <c r="AW443" s="13" t="s">
        <v>36</v>
      </c>
      <c r="AX443" s="13" t="s">
        <v>80</v>
      </c>
      <c r="AY443" s="258" t="s">
        <v>241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849</v>
      </c>
      <c r="G444" s="248"/>
      <c r="H444" s="252">
        <v>5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3" customFormat="1">
      <c r="A445" s="13"/>
      <c r="B445" s="247"/>
      <c r="C445" s="248"/>
      <c r="D445" s="249" t="s">
        <v>256</v>
      </c>
      <c r="E445" s="250" t="s">
        <v>1</v>
      </c>
      <c r="F445" s="251" t="s">
        <v>850</v>
      </c>
      <c r="G445" s="248"/>
      <c r="H445" s="252">
        <v>18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256</v>
      </c>
      <c r="AU445" s="258" t="s">
        <v>88</v>
      </c>
      <c r="AV445" s="13" t="s">
        <v>88</v>
      </c>
      <c r="AW445" s="13" t="s">
        <v>36</v>
      </c>
      <c r="AX445" s="13" t="s">
        <v>80</v>
      </c>
      <c r="AY445" s="258" t="s">
        <v>241</v>
      </c>
    </row>
    <row r="446" s="13" customFormat="1">
      <c r="A446" s="13"/>
      <c r="B446" s="247"/>
      <c r="C446" s="248"/>
      <c r="D446" s="249" t="s">
        <v>256</v>
      </c>
      <c r="E446" s="250" t="s">
        <v>1</v>
      </c>
      <c r="F446" s="251" t="s">
        <v>851</v>
      </c>
      <c r="G446" s="248"/>
      <c r="H446" s="252">
        <v>13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36</v>
      </c>
      <c r="AX446" s="13" t="s">
        <v>80</v>
      </c>
      <c r="AY446" s="258" t="s">
        <v>241</v>
      </c>
    </row>
    <row r="447" s="14" customFormat="1">
      <c r="A447" s="14"/>
      <c r="B447" s="259"/>
      <c r="C447" s="260"/>
      <c r="D447" s="249" t="s">
        <v>256</v>
      </c>
      <c r="E447" s="261" t="s">
        <v>1</v>
      </c>
      <c r="F447" s="262" t="s">
        <v>258</v>
      </c>
      <c r="G447" s="260"/>
      <c r="H447" s="263">
        <v>45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88</v>
      </c>
      <c r="AV447" s="14" t="s">
        <v>175</v>
      </c>
      <c r="AW447" s="14" t="s">
        <v>36</v>
      </c>
      <c r="AX447" s="14" t="s">
        <v>14</v>
      </c>
      <c r="AY447" s="269" t="s">
        <v>241</v>
      </c>
    </row>
    <row r="448" s="2" customFormat="1" ht="16.5" customHeight="1">
      <c r="A448" s="39"/>
      <c r="B448" s="40"/>
      <c r="C448" s="288" t="s">
        <v>852</v>
      </c>
      <c r="D448" s="288" t="s">
        <v>716</v>
      </c>
      <c r="E448" s="289" t="s">
        <v>853</v>
      </c>
      <c r="F448" s="290" t="s">
        <v>854</v>
      </c>
      <c r="G448" s="291" t="s">
        <v>295</v>
      </c>
      <c r="H448" s="292">
        <v>18</v>
      </c>
      <c r="I448" s="293"/>
      <c r="J448" s="294">
        <f>ROUND(I448*H448,2)</f>
        <v>0</v>
      </c>
      <c r="K448" s="290" t="s">
        <v>247</v>
      </c>
      <c r="L448" s="295"/>
      <c r="M448" s="296" t="s">
        <v>1</v>
      </c>
      <c r="N448" s="297" t="s">
        <v>45</v>
      </c>
      <c r="O448" s="92"/>
      <c r="P448" s="238">
        <f>O448*H448</f>
        <v>0</v>
      </c>
      <c r="Q448" s="238">
        <v>0.00048000000000000001</v>
      </c>
      <c r="R448" s="238">
        <f>Q448*H448</f>
        <v>0.0086400000000000001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292</v>
      </c>
      <c r="AT448" s="240" t="s">
        <v>716</v>
      </c>
      <c r="AU448" s="240" t="s">
        <v>88</v>
      </c>
      <c r="AY448" s="18" t="s">
        <v>241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14</v>
      </c>
      <c r="BK448" s="241">
        <f>ROUND(I448*H448,2)</f>
        <v>0</v>
      </c>
      <c r="BL448" s="18" t="s">
        <v>175</v>
      </c>
      <c r="BM448" s="240" t="s">
        <v>855</v>
      </c>
    </row>
    <row r="449" s="2" customFormat="1" ht="21.75" customHeight="1">
      <c r="A449" s="39"/>
      <c r="B449" s="40"/>
      <c r="C449" s="288" t="s">
        <v>856</v>
      </c>
      <c r="D449" s="288" t="s">
        <v>716</v>
      </c>
      <c r="E449" s="289" t="s">
        <v>857</v>
      </c>
      <c r="F449" s="290" t="s">
        <v>858</v>
      </c>
      <c r="G449" s="291" t="s">
        <v>295</v>
      </c>
      <c r="H449" s="292">
        <v>18</v>
      </c>
      <c r="I449" s="293"/>
      <c r="J449" s="294">
        <f>ROUND(I449*H449,2)</f>
        <v>0</v>
      </c>
      <c r="K449" s="290" t="s">
        <v>1</v>
      </c>
      <c r="L449" s="295"/>
      <c r="M449" s="296" t="s">
        <v>1</v>
      </c>
      <c r="N449" s="297" t="s">
        <v>45</v>
      </c>
      <c r="O449" s="92"/>
      <c r="P449" s="238">
        <f>O449*H449</f>
        <v>0</v>
      </c>
      <c r="Q449" s="238">
        <v>0.0030000000000000001</v>
      </c>
      <c r="R449" s="238">
        <f>Q449*H449</f>
        <v>0.053999999999999999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292</v>
      </c>
      <c r="AT449" s="240" t="s">
        <v>716</v>
      </c>
      <c r="AU449" s="240" t="s">
        <v>88</v>
      </c>
      <c r="AY449" s="18" t="s">
        <v>241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14</v>
      </c>
      <c r="BK449" s="241">
        <f>ROUND(I449*H449,2)</f>
        <v>0</v>
      </c>
      <c r="BL449" s="18" t="s">
        <v>175</v>
      </c>
      <c r="BM449" s="240" t="s">
        <v>859</v>
      </c>
    </row>
    <row r="450" s="2" customFormat="1" ht="24.15" customHeight="1">
      <c r="A450" s="39"/>
      <c r="B450" s="40"/>
      <c r="C450" s="288" t="s">
        <v>860</v>
      </c>
      <c r="D450" s="288" t="s">
        <v>716</v>
      </c>
      <c r="E450" s="289" t="s">
        <v>861</v>
      </c>
      <c r="F450" s="290" t="s">
        <v>862</v>
      </c>
      <c r="G450" s="291" t="s">
        <v>295</v>
      </c>
      <c r="H450" s="292">
        <v>13</v>
      </c>
      <c r="I450" s="293"/>
      <c r="J450" s="294">
        <f>ROUND(I450*H450,2)</f>
        <v>0</v>
      </c>
      <c r="K450" s="290" t="s">
        <v>247</v>
      </c>
      <c r="L450" s="295"/>
      <c r="M450" s="296" t="s">
        <v>1</v>
      </c>
      <c r="N450" s="297" t="s">
        <v>45</v>
      </c>
      <c r="O450" s="92"/>
      <c r="P450" s="238">
        <f>O450*H450</f>
        <v>0</v>
      </c>
      <c r="Q450" s="238">
        <v>0.016</v>
      </c>
      <c r="R450" s="238">
        <f>Q450*H450</f>
        <v>0.20800000000000002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292</v>
      </c>
      <c r="AT450" s="240" t="s">
        <v>716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863</v>
      </c>
    </row>
    <row r="451" s="2" customFormat="1" ht="24.15" customHeight="1">
      <c r="A451" s="39"/>
      <c r="B451" s="40"/>
      <c r="C451" s="288" t="s">
        <v>864</v>
      </c>
      <c r="D451" s="288" t="s">
        <v>716</v>
      </c>
      <c r="E451" s="289" t="s">
        <v>865</v>
      </c>
      <c r="F451" s="290" t="s">
        <v>866</v>
      </c>
      <c r="G451" s="291" t="s">
        <v>295</v>
      </c>
      <c r="H451" s="292">
        <v>5</v>
      </c>
      <c r="I451" s="293"/>
      <c r="J451" s="294">
        <f>ROUND(I451*H451,2)</f>
        <v>0</v>
      </c>
      <c r="K451" s="290" t="s">
        <v>247</v>
      </c>
      <c r="L451" s="295"/>
      <c r="M451" s="296" t="s">
        <v>1</v>
      </c>
      <c r="N451" s="297" t="s">
        <v>45</v>
      </c>
      <c r="O451" s="92"/>
      <c r="P451" s="238">
        <f>O451*H451</f>
        <v>0</v>
      </c>
      <c r="Q451" s="238">
        <v>0.0089999999999999993</v>
      </c>
      <c r="R451" s="238">
        <f>Q451*H451</f>
        <v>0.044999999999999998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292</v>
      </c>
      <c r="AT451" s="240" t="s">
        <v>716</v>
      </c>
      <c r="AU451" s="240" t="s">
        <v>88</v>
      </c>
      <c r="AY451" s="18" t="s">
        <v>241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14</v>
      </c>
      <c r="BK451" s="241">
        <f>ROUND(I451*H451,2)</f>
        <v>0</v>
      </c>
      <c r="BL451" s="18" t="s">
        <v>175</v>
      </c>
      <c r="BM451" s="240" t="s">
        <v>867</v>
      </c>
    </row>
    <row r="452" s="2" customFormat="1" ht="24.15" customHeight="1">
      <c r="A452" s="39"/>
      <c r="B452" s="40"/>
      <c r="C452" s="288" t="s">
        <v>868</v>
      </c>
      <c r="D452" s="288" t="s">
        <v>716</v>
      </c>
      <c r="E452" s="289" t="s">
        <v>869</v>
      </c>
      <c r="F452" s="290" t="s">
        <v>870</v>
      </c>
      <c r="G452" s="291" t="s">
        <v>295</v>
      </c>
      <c r="H452" s="292">
        <v>5</v>
      </c>
      <c r="I452" s="293"/>
      <c r="J452" s="294">
        <f>ROUND(I452*H452,2)</f>
        <v>0</v>
      </c>
      <c r="K452" s="290" t="s">
        <v>247</v>
      </c>
      <c r="L452" s="295"/>
      <c r="M452" s="296" t="s">
        <v>1</v>
      </c>
      <c r="N452" s="297" t="s">
        <v>45</v>
      </c>
      <c r="O452" s="92"/>
      <c r="P452" s="238">
        <f>O452*H452</f>
        <v>0</v>
      </c>
      <c r="Q452" s="238">
        <v>0.018700000000000001</v>
      </c>
      <c r="R452" s="238">
        <f>Q452*H452</f>
        <v>0.0935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292</v>
      </c>
      <c r="AT452" s="240" t="s">
        <v>716</v>
      </c>
      <c r="AU452" s="240" t="s">
        <v>88</v>
      </c>
      <c r="AY452" s="18" t="s">
        <v>241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14</v>
      </c>
      <c r="BK452" s="241">
        <f>ROUND(I452*H452,2)</f>
        <v>0</v>
      </c>
      <c r="BL452" s="18" t="s">
        <v>175</v>
      </c>
      <c r="BM452" s="240" t="s">
        <v>871</v>
      </c>
    </row>
    <row r="453" s="2" customFormat="1" ht="24.15" customHeight="1">
      <c r="A453" s="39"/>
      <c r="B453" s="40"/>
      <c r="C453" s="288" t="s">
        <v>872</v>
      </c>
      <c r="D453" s="288" t="s">
        <v>716</v>
      </c>
      <c r="E453" s="289" t="s">
        <v>873</v>
      </c>
      <c r="F453" s="290" t="s">
        <v>874</v>
      </c>
      <c r="G453" s="291" t="s">
        <v>295</v>
      </c>
      <c r="H453" s="292">
        <v>4</v>
      </c>
      <c r="I453" s="293"/>
      <c r="J453" s="294">
        <f>ROUND(I453*H453,2)</f>
        <v>0</v>
      </c>
      <c r="K453" s="290" t="s">
        <v>247</v>
      </c>
      <c r="L453" s="295"/>
      <c r="M453" s="296" t="s">
        <v>1</v>
      </c>
      <c r="N453" s="297" t="s">
        <v>45</v>
      </c>
      <c r="O453" s="92"/>
      <c r="P453" s="238">
        <f>O453*H453</f>
        <v>0</v>
      </c>
      <c r="Q453" s="238">
        <v>0.014200000000000001</v>
      </c>
      <c r="R453" s="238">
        <f>Q453*H453</f>
        <v>0.056800000000000003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292</v>
      </c>
      <c r="AT453" s="240" t="s">
        <v>716</v>
      </c>
      <c r="AU453" s="240" t="s">
        <v>88</v>
      </c>
      <c r="AY453" s="18" t="s">
        <v>241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14</v>
      </c>
      <c r="BK453" s="241">
        <f>ROUND(I453*H453,2)</f>
        <v>0</v>
      </c>
      <c r="BL453" s="18" t="s">
        <v>175</v>
      </c>
      <c r="BM453" s="240" t="s">
        <v>875</v>
      </c>
    </row>
    <row r="454" s="2" customFormat="1" ht="24.15" customHeight="1">
      <c r="A454" s="39"/>
      <c r="B454" s="40"/>
      <c r="C454" s="229" t="s">
        <v>876</v>
      </c>
      <c r="D454" s="229" t="s">
        <v>243</v>
      </c>
      <c r="E454" s="230" t="s">
        <v>877</v>
      </c>
      <c r="F454" s="231" t="s">
        <v>878</v>
      </c>
      <c r="G454" s="232" t="s">
        <v>295</v>
      </c>
      <c r="H454" s="233">
        <v>9</v>
      </c>
      <c r="I454" s="234"/>
      <c r="J454" s="235">
        <f>ROUND(I454*H454,2)</f>
        <v>0</v>
      </c>
      <c r="K454" s="231" t="s">
        <v>247</v>
      </c>
      <c r="L454" s="45"/>
      <c r="M454" s="236" t="s">
        <v>1</v>
      </c>
      <c r="N454" s="237" t="s">
        <v>45</v>
      </c>
      <c r="O454" s="92"/>
      <c r="P454" s="238">
        <f>O454*H454</f>
        <v>0</v>
      </c>
      <c r="Q454" s="238">
        <v>0.0017099999999999999</v>
      </c>
      <c r="R454" s="238">
        <f>Q454*H454</f>
        <v>0.015389999999999999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175</v>
      </c>
      <c r="AT454" s="240" t="s">
        <v>243</v>
      </c>
      <c r="AU454" s="240" t="s">
        <v>88</v>
      </c>
      <c r="AY454" s="18" t="s">
        <v>241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14</v>
      </c>
      <c r="BK454" s="241">
        <f>ROUND(I454*H454,2)</f>
        <v>0</v>
      </c>
      <c r="BL454" s="18" t="s">
        <v>175</v>
      </c>
      <c r="BM454" s="240" t="s">
        <v>879</v>
      </c>
    </row>
    <row r="455" s="2" customFormat="1">
      <c r="A455" s="39"/>
      <c r="B455" s="40"/>
      <c r="C455" s="41"/>
      <c r="D455" s="242" t="s">
        <v>249</v>
      </c>
      <c r="E455" s="41"/>
      <c r="F455" s="243" t="s">
        <v>880</v>
      </c>
      <c r="G455" s="41"/>
      <c r="H455" s="41"/>
      <c r="I455" s="244"/>
      <c r="J455" s="41"/>
      <c r="K455" s="41"/>
      <c r="L455" s="45"/>
      <c r="M455" s="245"/>
      <c r="N455" s="246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249</v>
      </c>
      <c r="AU455" s="18" t="s">
        <v>88</v>
      </c>
    </row>
    <row r="456" s="13" customFormat="1">
      <c r="A456" s="13"/>
      <c r="B456" s="247"/>
      <c r="C456" s="248"/>
      <c r="D456" s="249" t="s">
        <v>256</v>
      </c>
      <c r="E456" s="250" t="s">
        <v>1</v>
      </c>
      <c r="F456" s="251" t="s">
        <v>881</v>
      </c>
      <c r="G456" s="248"/>
      <c r="H456" s="252">
        <v>9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256</v>
      </c>
      <c r="AU456" s="258" t="s">
        <v>88</v>
      </c>
      <c r="AV456" s="13" t="s">
        <v>88</v>
      </c>
      <c r="AW456" s="13" t="s">
        <v>36</v>
      </c>
      <c r="AX456" s="13" t="s">
        <v>80</v>
      </c>
      <c r="AY456" s="258" t="s">
        <v>241</v>
      </c>
    </row>
    <row r="457" s="14" customFormat="1">
      <c r="A457" s="14"/>
      <c r="B457" s="259"/>
      <c r="C457" s="260"/>
      <c r="D457" s="249" t="s">
        <v>256</v>
      </c>
      <c r="E457" s="261" t="s">
        <v>1</v>
      </c>
      <c r="F457" s="262" t="s">
        <v>258</v>
      </c>
      <c r="G457" s="260"/>
      <c r="H457" s="263">
        <v>9</v>
      </c>
      <c r="I457" s="264"/>
      <c r="J457" s="260"/>
      <c r="K457" s="260"/>
      <c r="L457" s="265"/>
      <c r="M457" s="266"/>
      <c r="N457" s="267"/>
      <c r="O457" s="267"/>
      <c r="P457" s="267"/>
      <c r="Q457" s="267"/>
      <c r="R457" s="267"/>
      <c r="S457" s="267"/>
      <c r="T457" s="26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9" t="s">
        <v>256</v>
      </c>
      <c r="AU457" s="269" t="s">
        <v>88</v>
      </c>
      <c r="AV457" s="14" t="s">
        <v>175</v>
      </c>
      <c r="AW457" s="14" t="s">
        <v>36</v>
      </c>
      <c r="AX457" s="14" t="s">
        <v>14</v>
      </c>
      <c r="AY457" s="269" t="s">
        <v>241</v>
      </c>
    </row>
    <row r="458" s="2" customFormat="1" ht="33" customHeight="1">
      <c r="A458" s="39"/>
      <c r="B458" s="40"/>
      <c r="C458" s="288" t="s">
        <v>882</v>
      </c>
      <c r="D458" s="288" t="s">
        <v>716</v>
      </c>
      <c r="E458" s="289" t="s">
        <v>883</v>
      </c>
      <c r="F458" s="290" t="s">
        <v>884</v>
      </c>
      <c r="G458" s="291" t="s">
        <v>295</v>
      </c>
      <c r="H458" s="292">
        <v>9</v>
      </c>
      <c r="I458" s="293"/>
      <c r="J458" s="294">
        <f>ROUND(I458*H458,2)</f>
        <v>0</v>
      </c>
      <c r="K458" s="290" t="s">
        <v>247</v>
      </c>
      <c r="L458" s="295"/>
      <c r="M458" s="296" t="s">
        <v>1</v>
      </c>
      <c r="N458" s="297" t="s">
        <v>45</v>
      </c>
      <c r="O458" s="92"/>
      <c r="P458" s="238">
        <f>O458*H458</f>
        <v>0</v>
      </c>
      <c r="Q458" s="238">
        <v>0.0178</v>
      </c>
      <c r="R458" s="238">
        <f>Q458*H458</f>
        <v>0.16020000000000001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292</v>
      </c>
      <c r="AT458" s="240" t="s">
        <v>716</v>
      </c>
      <c r="AU458" s="240" t="s">
        <v>88</v>
      </c>
      <c r="AY458" s="18" t="s">
        <v>241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14</v>
      </c>
      <c r="BK458" s="241">
        <f>ROUND(I458*H458,2)</f>
        <v>0</v>
      </c>
      <c r="BL458" s="18" t="s">
        <v>175</v>
      </c>
      <c r="BM458" s="240" t="s">
        <v>885</v>
      </c>
    </row>
    <row r="459" s="2" customFormat="1" ht="24.15" customHeight="1">
      <c r="A459" s="39"/>
      <c r="B459" s="40"/>
      <c r="C459" s="229" t="s">
        <v>886</v>
      </c>
      <c r="D459" s="229" t="s">
        <v>243</v>
      </c>
      <c r="E459" s="230" t="s">
        <v>887</v>
      </c>
      <c r="F459" s="231" t="s">
        <v>888</v>
      </c>
      <c r="G459" s="232" t="s">
        <v>289</v>
      </c>
      <c r="H459" s="233">
        <v>2035.5</v>
      </c>
      <c r="I459" s="234"/>
      <c r="J459" s="235">
        <f>ROUND(I459*H459,2)</f>
        <v>0</v>
      </c>
      <c r="K459" s="231" t="s">
        <v>247</v>
      </c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175</v>
      </c>
      <c r="AT459" s="240" t="s">
        <v>243</v>
      </c>
      <c r="AU459" s="240" t="s">
        <v>88</v>
      </c>
      <c r="AY459" s="18" t="s">
        <v>241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14</v>
      </c>
      <c r="BK459" s="241">
        <f>ROUND(I459*H459,2)</f>
        <v>0</v>
      </c>
      <c r="BL459" s="18" t="s">
        <v>175</v>
      </c>
      <c r="BM459" s="240" t="s">
        <v>889</v>
      </c>
    </row>
    <row r="460" s="2" customFormat="1">
      <c r="A460" s="39"/>
      <c r="B460" s="40"/>
      <c r="C460" s="41"/>
      <c r="D460" s="242" t="s">
        <v>249</v>
      </c>
      <c r="E460" s="41"/>
      <c r="F460" s="243" t="s">
        <v>890</v>
      </c>
      <c r="G460" s="41"/>
      <c r="H460" s="41"/>
      <c r="I460" s="244"/>
      <c r="J460" s="41"/>
      <c r="K460" s="41"/>
      <c r="L460" s="45"/>
      <c r="M460" s="245"/>
      <c r="N460" s="246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249</v>
      </c>
      <c r="AU460" s="18" t="s">
        <v>88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454</v>
      </c>
      <c r="G461" s="248"/>
      <c r="H461" s="252">
        <v>2035.5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4" customFormat="1">
      <c r="A462" s="14"/>
      <c r="B462" s="259"/>
      <c r="C462" s="260"/>
      <c r="D462" s="249" t="s">
        <v>256</v>
      </c>
      <c r="E462" s="261" t="s">
        <v>1</v>
      </c>
      <c r="F462" s="262" t="s">
        <v>258</v>
      </c>
      <c r="G462" s="260"/>
      <c r="H462" s="263">
        <v>2035.5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88</v>
      </c>
      <c r="AV462" s="14" t="s">
        <v>175</v>
      </c>
      <c r="AW462" s="14" t="s">
        <v>36</v>
      </c>
      <c r="AX462" s="14" t="s">
        <v>14</v>
      </c>
      <c r="AY462" s="269" t="s">
        <v>241</v>
      </c>
    </row>
    <row r="463" s="2" customFormat="1" ht="21.75" customHeight="1">
      <c r="A463" s="39"/>
      <c r="B463" s="40"/>
      <c r="C463" s="288" t="s">
        <v>891</v>
      </c>
      <c r="D463" s="288" t="s">
        <v>716</v>
      </c>
      <c r="E463" s="289" t="s">
        <v>892</v>
      </c>
      <c r="F463" s="290" t="s">
        <v>893</v>
      </c>
      <c r="G463" s="291" t="s">
        <v>289</v>
      </c>
      <c r="H463" s="292">
        <v>2066.0329999999999</v>
      </c>
      <c r="I463" s="293"/>
      <c r="J463" s="294">
        <f>ROUND(I463*H463,2)</f>
        <v>0</v>
      </c>
      <c r="K463" s="290" t="s">
        <v>247</v>
      </c>
      <c r="L463" s="295"/>
      <c r="M463" s="296" t="s">
        <v>1</v>
      </c>
      <c r="N463" s="297" t="s">
        <v>45</v>
      </c>
      <c r="O463" s="92"/>
      <c r="P463" s="238">
        <f>O463*H463</f>
        <v>0</v>
      </c>
      <c r="Q463" s="238">
        <v>0.0031800000000000001</v>
      </c>
      <c r="R463" s="238">
        <f>Q463*H463</f>
        <v>6.5699849400000003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292</v>
      </c>
      <c r="AT463" s="240" t="s">
        <v>716</v>
      </c>
      <c r="AU463" s="240" t="s">
        <v>88</v>
      </c>
      <c r="AY463" s="18" t="s">
        <v>241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14</v>
      </c>
      <c r="BK463" s="241">
        <f>ROUND(I463*H463,2)</f>
        <v>0</v>
      </c>
      <c r="BL463" s="18" t="s">
        <v>175</v>
      </c>
      <c r="BM463" s="240" t="s">
        <v>894</v>
      </c>
    </row>
    <row r="464" s="13" customFormat="1">
      <c r="A464" s="13"/>
      <c r="B464" s="247"/>
      <c r="C464" s="248"/>
      <c r="D464" s="249" t="s">
        <v>256</v>
      </c>
      <c r="E464" s="248"/>
      <c r="F464" s="251" t="s">
        <v>895</v>
      </c>
      <c r="G464" s="248"/>
      <c r="H464" s="252">
        <v>2066.0329999999999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256</v>
      </c>
      <c r="AU464" s="258" t="s">
        <v>88</v>
      </c>
      <c r="AV464" s="13" t="s">
        <v>88</v>
      </c>
      <c r="AW464" s="13" t="s">
        <v>4</v>
      </c>
      <c r="AX464" s="13" t="s">
        <v>14</v>
      </c>
      <c r="AY464" s="258" t="s">
        <v>241</v>
      </c>
    </row>
    <row r="465" s="2" customFormat="1" ht="24.15" customHeight="1">
      <c r="A465" s="39"/>
      <c r="B465" s="40"/>
      <c r="C465" s="229" t="s">
        <v>896</v>
      </c>
      <c r="D465" s="229" t="s">
        <v>243</v>
      </c>
      <c r="E465" s="230" t="s">
        <v>897</v>
      </c>
      <c r="F465" s="231" t="s">
        <v>898</v>
      </c>
      <c r="G465" s="232" t="s">
        <v>289</v>
      </c>
      <c r="H465" s="233">
        <v>22.5</v>
      </c>
      <c r="I465" s="234"/>
      <c r="J465" s="235">
        <f>ROUND(I465*H465,2)</f>
        <v>0</v>
      </c>
      <c r="K465" s="231" t="s">
        <v>247</v>
      </c>
      <c r="L465" s="45"/>
      <c r="M465" s="236" t="s">
        <v>1</v>
      </c>
      <c r="N465" s="237" t="s">
        <v>45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175</v>
      </c>
      <c r="AT465" s="240" t="s">
        <v>243</v>
      </c>
      <c r="AU465" s="240" t="s">
        <v>88</v>
      </c>
      <c r="AY465" s="18" t="s">
        <v>241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14</v>
      </c>
      <c r="BK465" s="241">
        <f>ROUND(I465*H465,2)</f>
        <v>0</v>
      </c>
      <c r="BL465" s="18" t="s">
        <v>175</v>
      </c>
      <c r="BM465" s="240" t="s">
        <v>899</v>
      </c>
    </row>
    <row r="466" s="2" customFormat="1">
      <c r="A466" s="39"/>
      <c r="B466" s="40"/>
      <c r="C466" s="41"/>
      <c r="D466" s="242" t="s">
        <v>249</v>
      </c>
      <c r="E466" s="41"/>
      <c r="F466" s="243" t="s">
        <v>900</v>
      </c>
      <c r="G466" s="41"/>
      <c r="H466" s="41"/>
      <c r="I466" s="244"/>
      <c r="J466" s="41"/>
      <c r="K466" s="41"/>
      <c r="L466" s="45"/>
      <c r="M466" s="245"/>
      <c r="N466" s="24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249</v>
      </c>
      <c r="AU466" s="18" t="s">
        <v>88</v>
      </c>
    </row>
    <row r="467" s="15" customFormat="1">
      <c r="A467" s="15"/>
      <c r="B467" s="270"/>
      <c r="C467" s="271"/>
      <c r="D467" s="249" t="s">
        <v>256</v>
      </c>
      <c r="E467" s="272" t="s">
        <v>1</v>
      </c>
      <c r="F467" s="273" t="s">
        <v>626</v>
      </c>
      <c r="G467" s="271"/>
      <c r="H467" s="272" t="s">
        <v>1</v>
      </c>
      <c r="I467" s="274"/>
      <c r="J467" s="271"/>
      <c r="K467" s="271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256</v>
      </c>
      <c r="AU467" s="279" t="s">
        <v>88</v>
      </c>
      <c r="AV467" s="15" t="s">
        <v>14</v>
      </c>
      <c r="AW467" s="15" t="s">
        <v>36</v>
      </c>
      <c r="AX467" s="15" t="s">
        <v>80</v>
      </c>
      <c r="AY467" s="279" t="s">
        <v>241</v>
      </c>
    </row>
    <row r="468" s="13" customFormat="1">
      <c r="A468" s="13"/>
      <c r="B468" s="247"/>
      <c r="C468" s="248"/>
      <c r="D468" s="249" t="s">
        <v>256</v>
      </c>
      <c r="E468" s="250" t="s">
        <v>1</v>
      </c>
      <c r="F468" s="251" t="s">
        <v>627</v>
      </c>
      <c r="G468" s="248"/>
      <c r="H468" s="252">
        <v>10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256</v>
      </c>
      <c r="AU468" s="258" t="s">
        <v>88</v>
      </c>
      <c r="AV468" s="13" t="s">
        <v>88</v>
      </c>
      <c r="AW468" s="13" t="s">
        <v>36</v>
      </c>
      <c r="AX468" s="13" t="s">
        <v>80</v>
      </c>
      <c r="AY468" s="258" t="s">
        <v>241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628</v>
      </c>
      <c r="G469" s="248"/>
      <c r="H469" s="252">
        <v>5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80</v>
      </c>
      <c r="AY469" s="258" t="s">
        <v>241</v>
      </c>
    </row>
    <row r="470" s="13" customFormat="1">
      <c r="A470" s="13"/>
      <c r="B470" s="247"/>
      <c r="C470" s="248"/>
      <c r="D470" s="249" t="s">
        <v>256</v>
      </c>
      <c r="E470" s="250" t="s">
        <v>1</v>
      </c>
      <c r="F470" s="251" t="s">
        <v>629</v>
      </c>
      <c r="G470" s="248"/>
      <c r="H470" s="252">
        <v>7.5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256</v>
      </c>
      <c r="AU470" s="258" t="s">
        <v>88</v>
      </c>
      <c r="AV470" s="13" t="s">
        <v>88</v>
      </c>
      <c r="AW470" s="13" t="s">
        <v>36</v>
      </c>
      <c r="AX470" s="13" t="s">
        <v>80</v>
      </c>
      <c r="AY470" s="258" t="s">
        <v>241</v>
      </c>
    </row>
    <row r="471" s="14" customFormat="1">
      <c r="A471" s="14"/>
      <c r="B471" s="259"/>
      <c r="C471" s="260"/>
      <c r="D471" s="249" t="s">
        <v>256</v>
      </c>
      <c r="E471" s="261" t="s">
        <v>426</v>
      </c>
      <c r="F471" s="262" t="s">
        <v>258</v>
      </c>
      <c r="G471" s="260"/>
      <c r="H471" s="263">
        <v>22.5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88</v>
      </c>
      <c r="AV471" s="14" t="s">
        <v>175</v>
      </c>
      <c r="AW471" s="14" t="s">
        <v>36</v>
      </c>
      <c r="AX471" s="14" t="s">
        <v>14</v>
      </c>
      <c r="AY471" s="269" t="s">
        <v>241</v>
      </c>
    </row>
    <row r="472" s="2" customFormat="1" ht="24.15" customHeight="1">
      <c r="A472" s="39"/>
      <c r="B472" s="40"/>
      <c r="C472" s="288" t="s">
        <v>901</v>
      </c>
      <c r="D472" s="288" t="s">
        <v>716</v>
      </c>
      <c r="E472" s="289" t="s">
        <v>902</v>
      </c>
      <c r="F472" s="290" t="s">
        <v>903</v>
      </c>
      <c r="G472" s="291" t="s">
        <v>289</v>
      </c>
      <c r="H472" s="292">
        <v>22.838000000000001</v>
      </c>
      <c r="I472" s="293"/>
      <c r="J472" s="294">
        <f>ROUND(I472*H472,2)</f>
        <v>0</v>
      </c>
      <c r="K472" s="290" t="s">
        <v>247</v>
      </c>
      <c r="L472" s="295"/>
      <c r="M472" s="296" t="s">
        <v>1</v>
      </c>
      <c r="N472" s="297" t="s">
        <v>45</v>
      </c>
      <c r="O472" s="92"/>
      <c r="P472" s="238">
        <f>O472*H472</f>
        <v>0</v>
      </c>
      <c r="Q472" s="238">
        <v>0.01328</v>
      </c>
      <c r="R472" s="238">
        <f>Q472*H472</f>
        <v>0.30328864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292</v>
      </c>
      <c r="AT472" s="240" t="s">
        <v>716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904</v>
      </c>
    </row>
    <row r="473" s="13" customFormat="1">
      <c r="A473" s="13"/>
      <c r="B473" s="247"/>
      <c r="C473" s="248"/>
      <c r="D473" s="249" t="s">
        <v>256</v>
      </c>
      <c r="E473" s="248"/>
      <c r="F473" s="251" t="s">
        <v>905</v>
      </c>
      <c r="G473" s="248"/>
      <c r="H473" s="252">
        <v>22.838000000000001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8" t="s">
        <v>256</v>
      </c>
      <c r="AU473" s="258" t="s">
        <v>88</v>
      </c>
      <c r="AV473" s="13" t="s">
        <v>88</v>
      </c>
      <c r="AW473" s="13" t="s">
        <v>4</v>
      </c>
      <c r="AX473" s="13" t="s">
        <v>14</v>
      </c>
      <c r="AY473" s="258" t="s">
        <v>241</v>
      </c>
    </row>
    <row r="474" s="2" customFormat="1" ht="33" customHeight="1">
      <c r="A474" s="39"/>
      <c r="B474" s="40"/>
      <c r="C474" s="229" t="s">
        <v>906</v>
      </c>
      <c r="D474" s="229" t="s">
        <v>243</v>
      </c>
      <c r="E474" s="230" t="s">
        <v>907</v>
      </c>
      <c r="F474" s="231" t="s">
        <v>908</v>
      </c>
      <c r="G474" s="232" t="s">
        <v>289</v>
      </c>
      <c r="H474" s="233">
        <v>38.399999999999999</v>
      </c>
      <c r="I474" s="234"/>
      <c r="J474" s="235">
        <f>ROUND(I474*H474,2)</f>
        <v>0</v>
      </c>
      <c r="K474" s="231" t="s">
        <v>247</v>
      </c>
      <c r="L474" s="45"/>
      <c r="M474" s="236" t="s">
        <v>1</v>
      </c>
      <c r="N474" s="237" t="s">
        <v>45</v>
      </c>
      <c r="O474" s="92"/>
      <c r="P474" s="238">
        <f>O474*H474</f>
        <v>0</v>
      </c>
      <c r="Q474" s="238">
        <v>3.0000000000000001E-05</v>
      </c>
      <c r="R474" s="238">
        <f>Q474*H474</f>
        <v>0.001152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175</v>
      </c>
      <c r="AT474" s="240" t="s">
        <v>243</v>
      </c>
      <c r="AU474" s="240" t="s">
        <v>88</v>
      </c>
      <c r="AY474" s="18" t="s">
        <v>241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14</v>
      </c>
      <c r="BK474" s="241">
        <f>ROUND(I474*H474,2)</f>
        <v>0</v>
      </c>
      <c r="BL474" s="18" t="s">
        <v>175</v>
      </c>
      <c r="BM474" s="240" t="s">
        <v>909</v>
      </c>
    </row>
    <row r="475" s="2" customFormat="1">
      <c r="A475" s="39"/>
      <c r="B475" s="40"/>
      <c r="C475" s="41"/>
      <c r="D475" s="242" t="s">
        <v>249</v>
      </c>
      <c r="E475" s="41"/>
      <c r="F475" s="243" t="s">
        <v>910</v>
      </c>
      <c r="G475" s="41"/>
      <c r="H475" s="41"/>
      <c r="I475" s="244"/>
      <c r="J475" s="41"/>
      <c r="K475" s="41"/>
      <c r="L475" s="45"/>
      <c r="M475" s="245"/>
      <c r="N475" s="24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249</v>
      </c>
      <c r="AU475" s="18" t="s">
        <v>88</v>
      </c>
    </row>
    <row r="476" s="15" customFormat="1">
      <c r="A476" s="15"/>
      <c r="B476" s="270"/>
      <c r="C476" s="271"/>
      <c r="D476" s="249" t="s">
        <v>256</v>
      </c>
      <c r="E476" s="272" t="s">
        <v>1</v>
      </c>
      <c r="F476" s="273" t="s">
        <v>911</v>
      </c>
      <c r="G476" s="271"/>
      <c r="H476" s="272" t="s">
        <v>1</v>
      </c>
      <c r="I476" s="274"/>
      <c r="J476" s="271"/>
      <c r="K476" s="271"/>
      <c r="L476" s="275"/>
      <c r="M476" s="276"/>
      <c r="N476" s="277"/>
      <c r="O476" s="277"/>
      <c r="P476" s="277"/>
      <c r="Q476" s="277"/>
      <c r="R476" s="277"/>
      <c r="S476" s="277"/>
      <c r="T476" s="27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9" t="s">
        <v>256</v>
      </c>
      <c r="AU476" s="279" t="s">
        <v>88</v>
      </c>
      <c r="AV476" s="15" t="s">
        <v>14</v>
      </c>
      <c r="AW476" s="15" t="s">
        <v>36</v>
      </c>
      <c r="AX476" s="15" t="s">
        <v>80</v>
      </c>
      <c r="AY476" s="279" t="s">
        <v>241</v>
      </c>
    </row>
    <row r="477" s="13" customFormat="1">
      <c r="A477" s="13"/>
      <c r="B477" s="247"/>
      <c r="C477" s="248"/>
      <c r="D477" s="249" t="s">
        <v>256</v>
      </c>
      <c r="E477" s="250" t="s">
        <v>1</v>
      </c>
      <c r="F477" s="251" t="s">
        <v>912</v>
      </c>
      <c r="G477" s="248"/>
      <c r="H477" s="252">
        <v>38.399999999999999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256</v>
      </c>
      <c r="AU477" s="258" t="s">
        <v>88</v>
      </c>
      <c r="AV477" s="13" t="s">
        <v>88</v>
      </c>
      <c r="AW477" s="13" t="s">
        <v>36</v>
      </c>
      <c r="AX477" s="13" t="s">
        <v>80</v>
      </c>
      <c r="AY477" s="258" t="s">
        <v>241</v>
      </c>
    </row>
    <row r="478" s="14" customFormat="1">
      <c r="A478" s="14"/>
      <c r="B478" s="259"/>
      <c r="C478" s="260"/>
      <c r="D478" s="249" t="s">
        <v>256</v>
      </c>
      <c r="E478" s="261" t="s">
        <v>1</v>
      </c>
      <c r="F478" s="262" t="s">
        <v>258</v>
      </c>
      <c r="G478" s="260"/>
      <c r="H478" s="263">
        <v>38.399999999999999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88</v>
      </c>
      <c r="AV478" s="14" t="s">
        <v>175</v>
      </c>
      <c r="AW478" s="14" t="s">
        <v>36</v>
      </c>
      <c r="AX478" s="14" t="s">
        <v>14</v>
      </c>
      <c r="AY478" s="269" t="s">
        <v>241</v>
      </c>
    </row>
    <row r="479" s="2" customFormat="1" ht="16.5" customHeight="1">
      <c r="A479" s="39"/>
      <c r="B479" s="40"/>
      <c r="C479" s="288" t="s">
        <v>913</v>
      </c>
      <c r="D479" s="288" t="s">
        <v>716</v>
      </c>
      <c r="E479" s="289" t="s">
        <v>914</v>
      </c>
      <c r="F479" s="290" t="s">
        <v>915</v>
      </c>
      <c r="G479" s="291" t="s">
        <v>289</v>
      </c>
      <c r="H479" s="292">
        <v>39.552</v>
      </c>
      <c r="I479" s="293"/>
      <c r="J479" s="294">
        <f>ROUND(I479*H479,2)</f>
        <v>0</v>
      </c>
      <c r="K479" s="290" t="s">
        <v>247</v>
      </c>
      <c r="L479" s="295"/>
      <c r="M479" s="296" t="s">
        <v>1</v>
      </c>
      <c r="N479" s="297" t="s">
        <v>45</v>
      </c>
      <c r="O479" s="92"/>
      <c r="P479" s="238">
        <f>O479*H479</f>
        <v>0</v>
      </c>
      <c r="Q479" s="238">
        <v>0.026179999999999998</v>
      </c>
      <c r="R479" s="238">
        <f>Q479*H479</f>
        <v>1.0354713599999998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292</v>
      </c>
      <c r="AT479" s="240" t="s">
        <v>716</v>
      </c>
      <c r="AU479" s="240" t="s">
        <v>88</v>
      </c>
      <c r="AY479" s="18" t="s">
        <v>241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14</v>
      </c>
      <c r="BK479" s="241">
        <f>ROUND(I479*H479,2)</f>
        <v>0</v>
      </c>
      <c r="BL479" s="18" t="s">
        <v>175</v>
      </c>
      <c r="BM479" s="240" t="s">
        <v>916</v>
      </c>
    </row>
    <row r="480" s="13" customFormat="1">
      <c r="A480" s="13"/>
      <c r="B480" s="247"/>
      <c r="C480" s="248"/>
      <c r="D480" s="249" t="s">
        <v>256</v>
      </c>
      <c r="E480" s="248"/>
      <c r="F480" s="251" t="s">
        <v>917</v>
      </c>
      <c r="G480" s="248"/>
      <c r="H480" s="252">
        <v>39.552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256</v>
      </c>
      <c r="AU480" s="258" t="s">
        <v>88</v>
      </c>
      <c r="AV480" s="13" t="s">
        <v>88</v>
      </c>
      <c r="AW480" s="13" t="s">
        <v>4</v>
      </c>
      <c r="AX480" s="13" t="s">
        <v>14</v>
      </c>
      <c r="AY480" s="258" t="s">
        <v>241</v>
      </c>
    </row>
    <row r="481" s="2" customFormat="1" ht="24.15" customHeight="1">
      <c r="A481" s="39"/>
      <c r="B481" s="40"/>
      <c r="C481" s="229" t="s">
        <v>918</v>
      </c>
      <c r="D481" s="229" t="s">
        <v>243</v>
      </c>
      <c r="E481" s="230" t="s">
        <v>919</v>
      </c>
      <c r="F481" s="231" t="s">
        <v>920</v>
      </c>
      <c r="G481" s="232" t="s">
        <v>289</v>
      </c>
      <c r="H481" s="233">
        <v>38.399999999999999</v>
      </c>
      <c r="I481" s="234"/>
      <c r="J481" s="235">
        <f>ROUND(I481*H481,2)</f>
        <v>0</v>
      </c>
      <c r="K481" s="231" t="s">
        <v>247</v>
      </c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0.029999999999999999</v>
      </c>
      <c r="T481" s="239">
        <f>S481*H481</f>
        <v>1.1519999999999999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175</v>
      </c>
      <c r="AT481" s="240" t="s">
        <v>243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921</v>
      </c>
    </row>
    <row r="482" s="2" customFormat="1">
      <c r="A482" s="39"/>
      <c r="B482" s="40"/>
      <c r="C482" s="41"/>
      <c r="D482" s="242" t="s">
        <v>249</v>
      </c>
      <c r="E482" s="41"/>
      <c r="F482" s="243" t="s">
        <v>922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249</v>
      </c>
      <c r="AU482" s="18" t="s">
        <v>88</v>
      </c>
    </row>
    <row r="483" s="15" customFormat="1">
      <c r="A483" s="15"/>
      <c r="B483" s="270"/>
      <c r="C483" s="271"/>
      <c r="D483" s="249" t="s">
        <v>256</v>
      </c>
      <c r="E483" s="272" t="s">
        <v>1</v>
      </c>
      <c r="F483" s="273" t="s">
        <v>911</v>
      </c>
      <c r="G483" s="271"/>
      <c r="H483" s="272" t="s">
        <v>1</v>
      </c>
      <c r="I483" s="274"/>
      <c r="J483" s="271"/>
      <c r="K483" s="271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256</v>
      </c>
      <c r="AU483" s="279" t="s">
        <v>88</v>
      </c>
      <c r="AV483" s="15" t="s">
        <v>14</v>
      </c>
      <c r="AW483" s="15" t="s">
        <v>36</v>
      </c>
      <c r="AX483" s="15" t="s">
        <v>80</v>
      </c>
      <c r="AY483" s="279" t="s">
        <v>241</v>
      </c>
    </row>
    <row r="484" s="13" customFormat="1">
      <c r="A484" s="13"/>
      <c r="B484" s="247"/>
      <c r="C484" s="248"/>
      <c r="D484" s="249" t="s">
        <v>256</v>
      </c>
      <c r="E484" s="250" t="s">
        <v>1</v>
      </c>
      <c r="F484" s="251" t="s">
        <v>912</v>
      </c>
      <c r="G484" s="248"/>
      <c r="H484" s="252">
        <v>38.399999999999999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8" t="s">
        <v>256</v>
      </c>
      <c r="AU484" s="258" t="s">
        <v>88</v>
      </c>
      <c r="AV484" s="13" t="s">
        <v>88</v>
      </c>
      <c r="AW484" s="13" t="s">
        <v>36</v>
      </c>
      <c r="AX484" s="13" t="s">
        <v>80</v>
      </c>
      <c r="AY484" s="258" t="s">
        <v>241</v>
      </c>
    </row>
    <row r="485" s="14" customFormat="1">
      <c r="A485" s="14"/>
      <c r="B485" s="259"/>
      <c r="C485" s="260"/>
      <c r="D485" s="249" t="s">
        <v>256</v>
      </c>
      <c r="E485" s="261" t="s">
        <v>1</v>
      </c>
      <c r="F485" s="262" t="s">
        <v>258</v>
      </c>
      <c r="G485" s="260"/>
      <c r="H485" s="263">
        <v>38.399999999999999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256</v>
      </c>
      <c r="AU485" s="269" t="s">
        <v>88</v>
      </c>
      <c r="AV485" s="14" t="s">
        <v>175</v>
      </c>
      <c r="AW485" s="14" t="s">
        <v>36</v>
      </c>
      <c r="AX485" s="14" t="s">
        <v>14</v>
      </c>
      <c r="AY485" s="269" t="s">
        <v>241</v>
      </c>
    </row>
    <row r="486" s="2" customFormat="1" ht="24.15" customHeight="1">
      <c r="A486" s="39"/>
      <c r="B486" s="40"/>
      <c r="C486" s="229" t="s">
        <v>923</v>
      </c>
      <c r="D486" s="229" t="s">
        <v>243</v>
      </c>
      <c r="E486" s="230" t="s">
        <v>924</v>
      </c>
      <c r="F486" s="231" t="s">
        <v>925</v>
      </c>
      <c r="G486" s="232" t="s">
        <v>295</v>
      </c>
      <c r="H486" s="233">
        <v>16</v>
      </c>
      <c r="I486" s="234"/>
      <c r="J486" s="235">
        <f>ROUND(I486*H486,2)</f>
        <v>0</v>
      </c>
      <c r="K486" s="231" t="s">
        <v>247</v>
      </c>
      <c r="L486" s="45"/>
      <c r="M486" s="236" t="s">
        <v>1</v>
      </c>
      <c r="N486" s="237" t="s">
        <v>45</v>
      </c>
      <c r="O486" s="92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175</v>
      </c>
      <c r="AT486" s="240" t="s">
        <v>243</v>
      </c>
      <c r="AU486" s="240" t="s">
        <v>88</v>
      </c>
      <c r="AY486" s="18" t="s">
        <v>241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14</v>
      </c>
      <c r="BK486" s="241">
        <f>ROUND(I486*H486,2)</f>
        <v>0</v>
      </c>
      <c r="BL486" s="18" t="s">
        <v>175</v>
      </c>
      <c r="BM486" s="240" t="s">
        <v>926</v>
      </c>
    </row>
    <row r="487" s="2" customFormat="1">
      <c r="A487" s="39"/>
      <c r="B487" s="40"/>
      <c r="C487" s="41"/>
      <c r="D487" s="242" t="s">
        <v>249</v>
      </c>
      <c r="E487" s="41"/>
      <c r="F487" s="243" t="s">
        <v>927</v>
      </c>
      <c r="G487" s="41"/>
      <c r="H487" s="41"/>
      <c r="I487" s="244"/>
      <c r="J487" s="41"/>
      <c r="K487" s="41"/>
      <c r="L487" s="45"/>
      <c r="M487" s="245"/>
      <c r="N487" s="24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249</v>
      </c>
      <c r="AU487" s="18" t="s">
        <v>88</v>
      </c>
    </row>
    <row r="488" s="2" customFormat="1" ht="16.5" customHeight="1">
      <c r="A488" s="39"/>
      <c r="B488" s="40"/>
      <c r="C488" s="288" t="s">
        <v>928</v>
      </c>
      <c r="D488" s="288" t="s">
        <v>716</v>
      </c>
      <c r="E488" s="289" t="s">
        <v>929</v>
      </c>
      <c r="F488" s="290" t="s">
        <v>930</v>
      </c>
      <c r="G488" s="291" t="s">
        <v>295</v>
      </c>
      <c r="H488" s="292">
        <v>16</v>
      </c>
      <c r="I488" s="293"/>
      <c r="J488" s="294">
        <f>ROUND(I488*H488,2)</f>
        <v>0</v>
      </c>
      <c r="K488" s="290" t="s">
        <v>247</v>
      </c>
      <c r="L488" s="295"/>
      <c r="M488" s="296" t="s">
        <v>1</v>
      </c>
      <c r="N488" s="297" t="s">
        <v>45</v>
      </c>
      <c r="O488" s="92"/>
      <c r="P488" s="238">
        <f>O488*H488</f>
        <v>0</v>
      </c>
      <c r="Q488" s="238">
        <v>0.00072000000000000005</v>
      </c>
      <c r="R488" s="238">
        <f>Q488*H488</f>
        <v>0.011520000000000001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292</v>
      </c>
      <c r="AT488" s="240" t="s">
        <v>716</v>
      </c>
      <c r="AU488" s="240" t="s">
        <v>88</v>
      </c>
      <c r="AY488" s="18" t="s">
        <v>241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14</v>
      </c>
      <c r="BK488" s="241">
        <f>ROUND(I488*H488,2)</f>
        <v>0</v>
      </c>
      <c r="BL488" s="18" t="s">
        <v>175</v>
      </c>
      <c r="BM488" s="240" t="s">
        <v>931</v>
      </c>
    </row>
    <row r="489" s="2" customFormat="1" ht="24.15" customHeight="1">
      <c r="A489" s="39"/>
      <c r="B489" s="40"/>
      <c r="C489" s="229" t="s">
        <v>932</v>
      </c>
      <c r="D489" s="229" t="s">
        <v>243</v>
      </c>
      <c r="E489" s="230" t="s">
        <v>933</v>
      </c>
      <c r="F489" s="231" t="s">
        <v>934</v>
      </c>
      <c r="G489" s="232" t="s">
        <v>295</v>
      </c>
      <c r="H489" s="233">
        <v>11</v>
      </c>
      <c r="I489" s="234"/>
      <c r="J489" s="235">
        <f>ROUND(I489*H489,2)</f>
        <v>0</v>
      </c>
      <c r="K489" s="231" t="s">
        <v>1</v>
      </c>
      <c r="L489" s="45"/>
      <c r="M489" s="236" t="s">
        <v>1</v>
      </c>
      <c r="N489" s="237" t="s">
        <v>45</v>
      </c>
      <c r="O489" s="92"/>
      <c r="P489" s="238">
        <f>O489*H489</f>
        <v>0</v>
      </c>
      <c r="Q489" s="238">
        <v>0</v>
      </c>
      <c r="R489" s="238">
        <f>Q489*H489</f>
        <v>0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175</v>
      </c>
      <c r="AT489" s="240" t="s">
        <v>243</v>
      </c>
      <c r="AU489" s="240" t="s">
        <v>88</v>
      </c>
      <c r="AY489" s="18" t="s">
        <v>241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14</v>
      </c>
      <c r="BK489" s="241">
        <f>ROUND(I489*H489,2)</f>
        <v>0</v>
      </c>
      <c r="BL489" s="18" t="s">
        <v>175</v>
      </c>
      <c r="BM489" s="240" t="s">
        <v>935</v>
      </c>
    </row>
    <row r="490" s="2" customFormat="1" ht="16.5" customHeight="1">
      <c r="A490" s="39"/>
      <c r="B490" s="40"/>
      <c r="C490" s="288" t="s">
        <v>936</v>
      </c>
      <c r="D490" s="288" t="s">
        <v>716</v>
      </c>
      <c r="E490" s="289" t="s">
        <v>937</v>
      </c>
      <c r="F490" s="290" t="s">
        <v>938</v>
      </c>
      <c r="G490" s="291" t="s">
        <v>295</v>
      </c>
      <c r="H490" s="292">
        <v>11</v>
      </c>
      <c r="I490" s="293"/>
      <c r="J490" s="294">
        <f>ROUND(I490*H490,2)</f>
        <v>0</v>
      </c>
      <c r="K490" s="290" t="s">
        <v>1</v>
      </c>
      <c r="L490" s="295"/>
      <c r="M490" s="296" t="s">
        <v>1</v>
      </c>
      <c r="N490" s="297" t="s">
        <v>45</v>
      </c>
      <c r="O490" s="92"/>
      <c r="P490" s="238">
        <f>O490*H490</f>
        <v>0</v>
      </c>
      <c r="Q490" s="238">
        <v>0.0010100000000000001</v>
      </c>
      <c r="R490" s="238">
        <f>Q490*H490</f>
        <v>0.01111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292</v>
      </c>
      <c r="AT490" s="240" t="s">
        <v>716</v>
      </c>
      <c r="AU490" s="240" t="s">
        <v>88</v>
      </c>
      <c r="AY490" s="18" t="s">
        <v>241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14</v>
      </c>
      <c r="BK490" s="241">
        <f>ROUND(I490*H490,2)</f>
        <v>0</v>
      </c>
      <c r="BL490" s="18" t="s">
        <v>175</v>
      </c>
      <c r="BM490" s="240" t="s">
        <v>939</v>
      </c>
    </row>
    <row r="491" s="2" customFormat="1" ht="24.15" customHeight="1">
      <c r="A491" s="39"/>
      <c r="B491" s="40"/>
      <c r="C491" s="229" t="s">
        <v>940</v>
      </c>
      <c r="D491" s="229" t="s">
        <v>243</v>
      </c>
      <c r="E491" s="230" t="s">
        <v>941</v>
      </c>
      <c r="F491" s="231" t="s">
        <v>942</v>
      </c>
      <c r="G491" s="232" t="s">
        <v>295</v>
      </c>
      <c r="H491" s="233">
        <v>11</v>
      </c>
      <c r="I491" s="234"/>
      <c r="J491" s="235">
        <f>ROUND(I491*H491,2)</f>
        <v>0</v>
      </c>
      <c r="K491" s="231" t="s">
        <v>247</v>
      </c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175</v>
      </c>
      <c r="AT491" s="240" t="s">
        <v>243</v>
      </c>
      <c r="AU491" s="240" t="s">
        <v>88</v>
      </c>
      <c r="AY491" s="18" t="s">
        <v>241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14</v>
      </c>
      <c r="BK491" s="241">
        <f>ROUND(I491*H491,2)</f>
        <v>0</v>
      </c>
      <c r="BL491" s="18" t="s">
        <v>175</v>
      </c>
      <c r="BM491" s="240" t="s">
        <v>943</v>
      </c>
    </row>
    <row r="492" s="2" customFormat="1">
      <c r="A492" s="39"/>
      <c r="B492" s="40"/>
      <c r="C492" s="41"/>
      <c r="D492" s="242" t="s">
        <v>249</v>
      </c>
      <c r="E492" s="41"/>
      <c r="F492" s="243" t="s">
        <v>944</v>
      </c>
      <c r="G492" s="41"/>
      <c r="H492" s="41"/>
      <c r="I492" s="244"/>
      <c r="J492" s="41"/>
      <c r="K492" s="41"/>
      <c r="L492" s="45"/>
      <c r="M492" s="245"/>
      <c r="N492" s="24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249</v>
      </c>
      <c r="AU492" s="18" t="s">
        <v>88</v>
      </c>
    </row>
    <row r="493" s="2" customFormat="1" ht="16.5" customHeight="1">
      <c r="A493" s="39"/>
      <c r="B493" s="40"/>
      <c r="C493" s="288" t="s">
        <v>945</v>
      </c>
      <c r="D493" s="288" t="s">
        <v>716</v>
      </c>
      <c r="E493" s="289" t="s">
        <v>946</v>
      </c>
      <c r="F493" s="290" t="s">
        <v>947</v>
      </c>
      <c r="G493" s="291" t="s">
        <v>295</v>
      </c>
      <c r="H493" s="292">
        <v>11</v>
      </c>
      <c r="I493" s="293"/>
      <c r="J493" s="294">
        <f>ROUND(I493*H493,2)</f>
        <v>0</v>
      </c>
      <c r="K493" s="290" t="s">
        <v>247</v>
      </c>
      <c r="L493" s="295"/>
      <c r="M493" s="296" t="s">
        <v>1</v>
      </c>
      <c r="N493" s="297" t="s">
        <v>45</v>
      </c>
      <c r="O493" s="92"/>
      <c r="P493" s="238">
        <f>O493*H493</f>
        <v>0</v>
      </c>
      <c r="Q493" s="238">
        <v>0.0012099999999999999</v>
      </c>
      <c r="R493" s="238">
        <f>Q493*H493</f>
        <v>0.013309999999999999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292</v>
      </c>
      <c r="AT493" s="240" t="s">
        <v>716</v>
      </c>
      <c r="AU493" s="240" t="s">
        <v>88</v>
      </c>
      <c r="AY493" s="18" t="s">
        <v>241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14</v>
      </c>
      <c r="BK493" s="241">
        <f>ROUND(I493*H493,2)</f>
        <v>0</v>
      </c>
      <c r="BL493" s="18" t="s">
        <v>175</v>
      </c>
      <c r="BM493" s="240" t="s">
        <v>948</v>
      </c>
    </row>
    <row r="494" s="2" customFormat="1" ht="21.75" customHeight="1">
      <c r="A494" s="39"/>
      <c r="B494" s="40"/>
      <c r="C494" s="229" t="s">
        <v>949</v>
      </c>
      <c r="D494" s="229" t="s">
        <v>243</v>
      </c>
      <c r="E494" s="230" t="s">
        <v>950</v>
      </c>
      <c r="F494" s="231" t="s">
        <v>951</v>
      </c>
      <c r="G494" s="232" t="s">
        <v>295</v>
      </c>
      <c r="H494" s="233">
        <v>4</v>
      </c>
      <c r="I494" s="234"/>
      <c r="J494" s="235">
        <f>ROUND(I494*H494,2)</f>
        <v>0</v>
      </c>
      <c r="K494" s="231" t="s">
        <v>247</v>
      </c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0.0016199999999999999</v>
      </c>
      <c r="R494" s="238">
        <f>Q494*H494</f>
        <v>0.0064799999999999996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175</v>
      </c>
      <c r="AT494" s="240" t="s">
        <v>243</v>
      </c>
      <c r="AU494" s="240" t="s">
        <v>88</v>
      </c>
      <c r="AY494" s="18" t="s">
        <v>241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14</v>
      </c>
      <c r="BK494" s="241">
        <f>ROUND(I494*H494,2)</f>
        <v>0</v>
      </c>
      <c r="BL494" s="18" t="s">
        <v>175</v>
      </c>
      <c r="BM494" s="240" t="s">
        <v>952</v>
      </c>
    </row>
    <row r="495" s="2" customFormat="1">
      <c r="A495" s="39"/>
      <c r="B495" s="40"/>
      <c r="C495" s="41"/>
      <c r="D495" s="242" t="s">
        <v>249</v>
      </c>
      <c r="E495" s="41"/>
      <c r="F495" s="243" t="s">
        <v>953</v>
      </c>
      <c r="G495" s="41"/>
      <c r="H495" s="41"/>
      <c r="I495" s="244"/>
      <c r="J495" s="41"/>
      <c r="K495" s="41"/>
      <c r="L495" s="45"/>
      <c r="M495" s="245"/>
      <c r="N495" s="24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249</v>
      </c>
      <c r="AU495" s="18" t="s">
        <v>88</v>
      </c>
    </row>
    <row r="496" s="2" customFormat="1" ht="24.15" customHeight="1">
      <c r="A496" s="39"/>
      <c r="B496" s="40"/>
      <c r="C496" s="288" t="s">
        <v>954</v>
      </c>
      <c r="D496" s="288" t="s">
        <v>716</v>
      </c>
      <c r="E496" s="289" t="s">
        <v>955</v>
      </c>
      <c r="F496" s="290" t="s">
        <v>956</v>
      </c>
      <c r="G496" s="291" t="s">
        <v>295</v>
      </c>
      <c r="H496" s="292">
        <v>4</v>
      </c>
      <c r="I496" s="293"/>
      <c r="J496" s="294">
        <f>ROUND(I496*H496,2)</f>
        <v>0</v>
      </c>
      <c r="K496" s="290" t="s">
        <v>247</v>
      </c>
      <c r="L496" s="295"/>
      <c r="M496" s="296" t="s">
        <v>1</v>
      </c>
      <c r="N496" s="297" t="s">
        <v>45</v>
      </c>
      <c r="O496" s="92"/>
      <c r="P496" s="238">
        <f>O496*H496</f>
        <v>0</v>
      </c>
      <c r="Q496" s="238">
        <v>0.017999999999999999</v>
      </c>
      <c r="R496" s="238">
        <f>Q496*H496</f>
        <v>0.071999999999999995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292</v>
      </c>
      <c r="AT496" s="240" t="s">
        <v>716</v>
      </c>
      <c r="AU496" s="240" t="s">
        <v>88</v>
      </c>
      <c r="AY496" s="18" t="s">
        <v>241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14</v>
      </c>
      <c r="BK496" s="241">
        <f>ROUND(I496*H496,2)</f>
        <v>0</v>
      </c>
      <c r="BL496" s="18" t="s">
        <v>175</v>
      </c>
      <c r="BM496" s="240" t="s">
        <v>957</v>
      </c>
    </row>
    <row r="497" s="2" customFormat="1" ht="21.75" customHeight="1">
      <c r="A497" s="39"/>
      <c r="B497" s="40"/>
      <c r="C497" s="288" t="s">
        <v>958</v>
      </c>
      <c r="D497" s="288" t="s">
        <v>716</v>
      </c>
      <c r="E497" s="289" t="s">
        <v>959</v>
      </c>
      <c r="F497" s="290" t="s">
        <v>960</v>
      </c>
      <c r="G497" s="291" t="s">
        <v>295</v>
      </c>
      <c r="H497" s="292">
        <v>4</v>
      </c>
      <c r="I497" s="293"/>
      <c r="J497" s="294">
        <f>ROUND(I497*H497,2)</f>
        <v>0</v>
      </c>
      <c r="K497" s="290" t="s">
        <v>247</v>
      </c>
      <c r="L497" s="295"/>
      <c r="M497" s="296" t="s">
        <v>1</v>
      </c>
      <c r="N497" s="297" t="s">
        <v>45</v>
      </c>
      <c r="O497" s="92"/>
      <c r="P497" s="238">
        <f>O497*H497</f>
        <v>0</v>
      </c>
      <c r="Q497" s="238">
        <v>0.0035000000000000001</v>
      </c>
      <c r="R497" s="238">
        <f>Q497*H497</f>
        <v>0.014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292</v>
      </c>
      <c r="AT497" s="240" t="s">
        <v>716</v>
      </c>
      <c r="AU497" s="240" t="s">
        <v>88</v>
      </c>
      <c r="AY497" s="18" t="s">
        <v>241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14</v>
      </c>
      <c r="BK497" s="241">
        <f>ROUND(I497*H497,2)</f>
        <v>0</v>
      </c>
      <c r="BL497" s="18" t="s">
        <v>175</v>
      </c>
      <c r="BM497" s="240" t="s">
        <v>961</v>
      </c>
    </row>
    <row r="498" s="2" customFormat="1" ht="16.5" customHeight="1">
      <c r="A498" s="39"/>
      <c r="B498" s="40"/>
      <c r="C498" s="229" t="s">
        <v>962</v>
      </c>
      <c r="D498" s="229" t="s">
        <v>243</v>
      </c>
      <c r="E498" s="230" t="s">
        <v>963</v>
      </c>
      <c r="F498" s="231" t="s">
        <v>964</v>
      </c>
      <c r="G498" s="232" t="s">
        <v>295</v>
      </c>
      <c r="H498" s="233">
        <v>4</v>
      </c>
      <c r="I498" s="234"/>
      <c r="J498" s="235">
        <f>ROUND(I498*H498,2)</f>
        <v>0</v>
      </c>
      <c r="K498" s="231" t="s">
        <v>247</v>
      </c>
      <c r="L498" s="45"/>
      <c r="M498" s="236" t="s">
        <v>1</v>
      </c>
      <c r="N498" s="237" t="s">
        <v>45</v>
      </c>
      <c r="O498" s="92"/>
      <c r="P498" s="238">
        <f>O498*H498</f>
        <v>0</v>
      </c>
      <c r="Q498" s="238">
        <v>0.0013600000000000001</v>
      </c>
      <c r="R498" s="238">
        <f>Q498*H498</f>
        <v>0.0054400000000000004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175</v>
      </c>
      <c r="AT498" s="240" t="s">
        <v>243</v>
      </c>
      <c r="AU498" s="240" t="s">
        <v>88</v>
      </c>
      <c r="AY498" s="18" t="s">
        <v>241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14</v>
      </c>
      <c r="BK498" s="241">
        <f>ROUND(I498*H498,2)</f>
        <v>0</v>
      </c>
      <c r="BL498" s="18" t="s">
        <v>175</v>
      </c>
      <c r="BM498" s="240" t="s">
        <v>965</v>
      </c>
    </row>
    <row r="499" s="2" customFormat="1">
      <c r="A499" s="39"/>
      <c r="B499" s="40"/>
      <c r="C499" s="41"/>
      <c r="D499" s="242" t="s">
        <v>249</v>
      </c>
      <c r="E499" s="41"/>
      <c r="F499" s="243" t="s">
        <v>966</v>
      </c>
      <c r="G499" s="41"/>
      <c r="H499" s="41"/>
      <c r="I499" s="244"/>
      <c r="J499" s="41"/>
      <c r="K499" s="41"/>
      <c r="L499" s="45"/>
      <c r="M499" s="245"/>
      <c r="N499" s="246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249</v>
      </c>
      <c r="AU499" s="18" t="s">
        <v>88</v>
      </c>
    </row>
    <row r="500" s="2" customFormat="1" ht="24.15" customHeight="1">
      <c r="A500" s="39"/>
      <c r="B500" s="40"/>
      <c r="C500" s="288" t="s">
        <v>967</v>
      </c>
      <c r="D500" s="288" t="s">
        <v>716</v>
      </c>
      <c r="E500" s="289" t="s">
        <v>968</v>
      </c>
      <c r="F500" s="290" t="s">
        <v>969</v>
      </c>
      <c r="G500" s="291" t="s">
        <v>295</v>
      </c>
      <c r="H500" s="292">
        <v>4</v>
      </c>
      <c r="I500" s="293"/>
      <c r="J500" s="294">
        <f>ROUND(I500*H500,2)</f>
        <v>0</v>
      </c>
      <c r="K500" s="290" t="s">
        <v>247</v>
      </c>
      <c r="L500" s="295"/>
      <c r="M500" s="296" t="s">
        <v>1</v>
      </c>
      <c r="N500" s="297" t="s">
        <v>45</v>
      </c>
      <c r="O500" s="92"/>
      <c r="P500" s="238">
        <f>O500*H500</f>
        <v>0</v>
      </c>
      <c r="Q500" s="238">
        <v>0.048000000000000001</v>
      </c>
      <c r="R500" s="238">
        <f>Q500*H500</f>
        <v>0.192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292</v>
      </c>
      <c r="AT500" s="240" t="s">
        <v>716</v>
      </c>
      <c r="AU500" s="240" t="s">
        <v>88</v>
      </c>
      <c r="AY500" s="18" t="s">
        <v>241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14</v>
      </c>
      <c r="BK500" s="241">
        <f>ROUND(I500*H500,2)</f>
        <v>0</v>
      </c>
      <c r="BL500" s="18" t="s">
        <v>175</v>
      </c>
      <c r="BM500" s="240" t="s">
        <v>970</v>
      </c>
    </row>
    <row r="501" s="2" customFormat="1" ht="21.75" customHeight="1">
      <c r="A501" s="39"/>
      <c r="B501" s="40"/>
      <c r="C501" s="229" t="s">
        <v>971</v>
      </c>
      <c r="D501" s="229" t="s">
        <v>243</v>
      </c>
      <c r="E501" s="230" t="s">
        <v>972</v>
      </c>
      <c r="F501" s="231" t="s">
        <v>973</v>
      </c>
      <c r="G501" s="232" t="s">
        <v>295</v>
      </c>
      <c r="H501" s="233">
        <v>18</v>
      </c>
      <c r="I501" s="234"/>
      <c r="J501" s="235">
        <f>ROUND(I501*H501,2)</f>
        <v>0</v>
      </c>
      <c r="K501" s="231" t="s">
        <v>247</v>
      </c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0.00165</v>
      </c>
      <c r="R501" s="238">
        <f>Q501*H501</f>
        <v>0.029700000000000001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175</v>
      </c>
      <c r="AT501" s="240" t="s">
        <v>243</v>
      </c>
      <c r="AU501" s="240" t="s">
        <v>88</v>
      </c>
      <c r="AY501" s="18" t="s">
        <v>241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14</v>
      </c>
      <c r="BK501" s="241">
        <f>ROUND(I501*H501,2)</f>
        <v>0</v>
      </c>
      <c r="BL501" s="18" t="s">
        <v>175</v>
      </c>
      <c r="BM501" s="240" t="s">
        <v>974</v>
      </c>
    </row>
    <row r="502" s="2" customFormat="1">
      <c r="A502" s="39"/>
      <c r="B502" s="40"/>
      <c r="C502" s="41"/>
      <c r="D502" s="242" t="s">
        <v>249</v>
      </c>
      <c r="E502" s="41"/>
      <c r="F502" s="243" t="s">
        <v>975</v>
      </c>
      <c r="G502" s="41"/>
      <c r="H502" s="41"/>
      <c r="I502" s="244"/>
      <c r="J502" s="41"/>
      <c r="K502" s="41"/>
      <c r="L502" s="45"/>
      <c r="M502" s="245"/>
      <c r="N502" s="24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249</v>
      </c>
      <c r="AU502" s="18" t="s">
        <v>88</v>
      </c>
    </row>
    <row r="503" s="2" customFormat="1" ht="24.15" customHeight="1">
      <c r="A503" s="39"/>
      <c r="B503" s="40"/>
      <c r="C503" s="288" t="s">
        <v>976</v>
      </c>
      <c r="D503" s="288" t="s">
        <v>716</v>
      </c>
      <c r="E503" s="289" t="s">
        <v>977</v>
      </c>
      <c r="F503" s="290" t="s">
        <v>978</v>
      </c>
      <c r="G503" s="291" t="s">
        <v>295</v>
      </c>
      <c r="H503" s="292">
        <v>18</v>
      </c>
      <c r="I503" s="293"/>
      <c r="J503" s="294">
        <f>ROUND(I503*H503,2)</f>
        <v>0</v>
      </c>
      <c r="K503" s="290" t="s">
        <v>247</v>
      </c>
      <c r="L503" s="295"/>
      <c r="M503" s="296" t="s">
        <v>1</v>
      </c>
      <c r="N503" s="297" t="s">
        <v>45</v>
      </c>
      <c r="O503" s="92"/>
      <c r="P503" s="238">
        <f>O503*H503</f>
        <v>0</v>
      </c>
      <c r="Q503" s="238">
        <v>0.023</v>
      </c>
      <c r="R503" s="238">
        <f>Q503*H503</f>
        <v>0.41399999999999998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292</v>
      </c>
      <c r="AT503" s="240" t="s">
        <v>716</v>
      </c>
      <c r="AU503" s="240" t="s">
        <v>88</v>
      </c>
      <c r="AY503" s="18" t="s">
        <v>241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14</v>
      </c>
      <c r="BK503" s="241">
        <f>ROUND(I503*H503,2)</f>
        <v>0</v>
      </c>
      <c r="BL503" s="18" t="s">
        <v>175</v>
      </c>
      <c r="BM503" s="240" t="s">
        <v>979</v>
      </c>
    </row>
    <row r="504" s="2" customFormat="1" ht="21.75" customHeight="1">
      <c r="A504" s="39"/>
      <c r="B504" s="40"/>
      <c r="C504" s="288" t="s">
        <v>980</v>
      </c>
      <c r="D504" s="288" t="s">
        <v>716</v>
      </c>
      <c r="E504" s="289" t="s">
        <v>981</v>
      </c>
      <c r="F504" s="290" t="s">
        <v>982</v>
      </c>
      <c r="G504" s="291" t="s">
        <v>295</v>
      </c>
      <c r="H504" s="292">
        <v>18</v>
      </c>
      <c r="I504" s="293"/>
      <c r="J504" s="294">
        <f>ROUND(I504*H504,2)</f>
        <v>0</v>
      </c>
      <c r="K504" s="290" t="s">
        <v>247</v>
      </c>
      <c r="L504" s="295"/>
      <c r="M504" s="296" t="s">
        <v>1</v>
      </c>
      <c r="N504" s="297" t="s">
        <v>45</v>
      </c>
      <c r="O504" s="92"/>
      <c r="P504" s="238">
        <f>O504*H504</f>
        <v>0</v>
      </c>
      <c r="Q504" s="238">
        <v>0.0040000000000000001</v>
      </c>
      <c r="R504" s="238">
        <f>Q504*H504</f>
        <v>0.072000000000000008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292</v>
      </c>
      <c r="AT504" s="240" t="s">
        <v>716</v>
      </c>
      <c r="AU504" s="240" t="s">
        <v>88</v>
      </c>
      <c r="AY504" s="18" t="s">
        <v>241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14</v>
      </c>
      <c r="BK504" s="241">
        <f>ROUND(I504*H504,2)</f>
        <v>0</v>
      </c>
      <c r="BL504" s="18" t="s">
        <v>175</v>
      </c>
      <c r="BM504" s="240" t="s">
        <v>983</v>
      </c>
    </row>
    <row r="505" s="2" customFormat="1" ht="24.15" customHeight="1">
      <c r="A505" s="39"/>
      <c r="B505" s="40"/>
      <c r="C505" s="229" t="s">
        <v>984</v>
      </c>
      <c r="D505" s="229" t="s">
        <v>243</v>
      </c>
      <c r="E505" s="230" t="s">
        <v>985</v>
      </c>
      <c r="F505" s="231" t="s">
        <v>986</v>
      </c>
      <c r="G505" s="232" t="s">
        <v>295</v>
      </c>
      <c r="H505" s="233">
        <v>5</v>
      </c>
      <c r="I505" s="234"/>
      <c r="J505" s="235">
        <f>ROUND(I505*H505,2)</f>
        <v>0</v>
      </c>
      <c r="K505" s="231" t="s">
        <v>1</v>
      </c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0.044999999999999998</v>
      </c>
      <c r="R505" s="238">
        <f>Q505*H505</f>
        <v>0.22499999999999998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175</v>
      </c>
      <c r="AT505" s="240" t="s">
        <v>243</v>
      </c>
      <c r="AU505" s="240" t="s">
        <v>88</v>
      </c>
      <c r="AY505" s="18" t="s">
        <v>241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14</v>
      </c>
      <c r="BK505" s="241">
        <f>ROUND(I505*H505,2)</f>
        <v>0</v>
      </c>
      <c r="BL505" s="18" t="s">
        <v>175</v>
      </c>
      <c r="BM505" s="240" t="s">
        <v>987</v>
      </c>
    </row>
    <row r="506" s="2" customFormat="1">
      <c r="A506" s="39"/>
      <c r="B506" s="40"/>
      <c r="C506" s="41"/>
      <c r="D506" s="249" t="s">
        <v>701</v>
      </c>
      <c r="E506" s="41"/>
      <c r="F506" s="287" t="s">
        <v>988</v>
      </c>
      <c r="G506" s="41"/>
      <c r="H506" s="41"/>
      <c r="I506" s="244"/>
      <c r="J506" s="41"/>
      <c r="K506" s="41"/>
      <c r="L506" s="45"/>
      <c r="M506" s="245"/>
      <c r="N506" s="24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701</v>
      </c>
      <c r="AU506" s="18" t="s">
        <v>88</v>
      </c>
    </row>
    <row r="507" s="2" customFormat="1" ht="16.5" customHeight="1">
      <c r="A507" s="39"/>
      <c r="B507" s="40"/>
      <c r="C507" s="288" t="s">
        <v>989</v>
      </c>
      <c r="D507" s="288" t="s">
        <v>716</v>
      </c>
      <c r="E507" s="289" t="s">
        <v>990</v>
      </c>
      <c r="F507" s="290" t="s">
        <v>991</v>
      </c>
      <c r="G507" s="291" t="s">
        <v>295</v>
      </c>
      <c r="H507" s="292">
        <v>5</v>
      </c>
      <c r="I507" s="293"/>
      <c r="J507" s="294">
        <f>ROUND(I507*H507,2)</f>
        <v>0</v>
      </c>
      <c r="K507" s="290" t="s">
        <v>247</v>
      </c>
      <c r="L507" s="295"/>
      <c r="M507" s="296" t="s">
        <v>1</v>
      </c>
      <c r="N507" s="297" t="s">
        <v>45</v>
      </c>
      <c r="O507" s="92"/>
      <c r="P507" s="238">
        <f>O507*H507</f>
        <v>0</v>
      </c>
      <c r="Q507" s="238">
        <v>0.029499999999999998</v>
      </c>
      <c r="R507" s="238">
        <f>Q507*H507</f>
        <v>0.14749999999999999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292</v>
      </c>
      <c r="AT507" s="240" t="s">
        <v>716</v>
      </c>
      <c r="AU507" s="240" t="s">
        <v>88</v>
      </c>
      <c r="AY507" s="18" t="s">
        <v>241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14</v>
      </c>
      <c r="BK507" s="241">
        <f>ROUND(I507*H507,2)</f>
        <v>0</v>
      </c>
      <c r="BL507" s="18" t="s">
        <v>175</v>
      </c>
      <c r="BM507" s="240" t="s">
        <v>992</v>
      </c>
    </row>
    <row r="508" s="2" customFormat="1" ht="24.15" customHeight="1">
      <c r="A508" s="39"/>
      <c r="B508" s="40"/>
      <c r="C508" s="288" t="s">
        <v>993</v>
      </c>
      <c r="D508" s="288" t="s">
        <v>716</v>
      </c>
      <c r="E508" s="289" t="s">
        <v>994</v>
      </c>
      <c r="F508" s="290" t="s">
        <v>995</v>
      </c>
      <c r="G508" s="291" t="s">
        <v>295</v>
      </c>
      <c r="H508" s="292">
        <v>5</v>
      </c>
      <c r="I508" s="293"/>
      <c r="J508" s="294">
        <f>ROUND(I508*H508,2)</f>
        <v>0</v>
      </c>
      <c r="K508" s="290" t="s">
        <v>1</v>
      </c>
      <c r="L508" s="295"/>
      <c r="M508" s="296" t="s">
        <v>1</v>
      </c>
      <c r="N508" s="297" t="s">
        <v>45</v>
      </c>
      <c r="O508" s="92"/>
      <c r="P508" s="238">
        <f>O508*H508</f>
        <v>0</v>
      </c>
      <c r="Q508" s="238">
        <v>0.0019</v>
      </c>
      <c r="R508" s="238">
        <f>Q508*H508</f>
        <v>0.0094999999999999998</v>
      </c>
      <c r="S508" s="238">
        <v>0</v>
      </c>
      <c r="T508" s="23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0" t="s">
        <v>292</v>
      </c>
      <c r="AT508" s="240" t="s">
        <v>716</v>
      </c>
      <c r="AU508" s="240" t="s">
        <v>88</v>
      </c>
      <c r="AY508" s="18" t="s">
        <v>241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14</v>
      </c>
      <c r="BK508" s="241">
        <f>ROUND(I508*H508,2)</f>
        <v>0</v>
      </c>
      <c r="BL508" s="18" t="s">
        <v>175</v>
      </c>
      <c r="BM508" s="240" t="s">
        <v>996</v>
      </c>
    </row>
    <row r="509" s="2" customFormat="1" ht="21.75" customHeight="1">
      <c r="A509" s="39"/>
      <c r="B509" s="40"/>
      <c r="C509" s="229" t="s">
        <v>997</v>
      </c>
      <c r="D509" s="229" t="s">
        <v>243</v>
      </c>
      <c r="E509" s="230" t="s">
        <v>998</v>
      </c>
      <c r="F509" s="231" t="s">
        <v>999</v>
      </c>
      <c r="G509" s="232" t="s">
        <v>289</v>
      </c>
      <c r="H509" s="233">
        <v>2035.5</v>
      </c>
      <c r="I509" s="234"/>
      <c r="J509" s="235">
        <f>ROUND(I509*H509,2)</f>
        <v>0</v>
      </c>
      <c r="K509" s="231" t="s">
        <v>247</v>
      </c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175</v>
      </c>
      <c r="AT509" s="240" t="s">
        <v>243</v>
      </c>
      <c r="AU509" s="240" t="s">
        <v>88</v>
      </c>
      <c r="AY509" s="18" t="s">
        <v>241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14</v>
      </c>
      <c r="BK509" s="241">
        <f>ROUND(I509*H509,2)</f>
        <v>0</v>
      </c>
      <c r="BL509" s="18" t="s">
        <v>175</v>
      </c>
      <c r="BM509" s="240" t="s">
        <v>1000</v>
      </c>
    </row>
    <row r="510" s="2" customFormat="1">
      <c r="A510" s="39"/>
      <c r="B510" s="40"/>
      <c r="C510" s="41"/>
      <c r="D510" s="242" t="s">
        <v>249</v>
      </c>
      <c r="E510" s="41"/>
      <c r="F510" s="243" t="s">
        <v>1001</v>
      </c>
      <c r="G510" s="41"/>
      <c r="H510" s="41"/>
      <c r="I510" s="244"/>
      <c r="J510" s="41"/>
      <c r="K510" s="41"/>
      <c r="L510" s="45"/>
      <c r="M510" s="245"/>
      <c r="N510" s="24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249</v>
      </c>
      <c r="AU510" s="18" t="s">
        <v>88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454</v>
      </c>
      <c r="G511" s="248"/>
      <c r="H511" s="252">
        <v>2035.5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4" customFormat="1">
      <c r="A512" s="14"/>
      <c r="B512" s="259"/>
      <c r="C512" s="260"/>
      <c r="D512" s="249" t="s">
        <v>256</v>
      </c>
      <c r="E512" s="261" t="s">
        <v>1</v>
      </c>
      <c r="F512" s="262" t="s">
        <v>258</v>
      </c>
      <c r="G512" s="260"/>
      <c r="H512" s="263">
        <v>2035.5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88</v>
      </c>
      <c r="AV512" s="14" t="s">
        <v>175</v>
      </c>
      <c r="AW512" s="14" t="s">
        <v>36</v>
      </c>
      <c r="AX512" s="14" t="s">
        <v>14</v>
      </c>
      <c r="AY512" s="269" t="s">
        <v>241</v>
      </c>
    </row>
    <row r="513" s="2" customFormat="1" ht="24.15" customHeight="1">
      <c r="A513" s="39"/>
      <c r="B513" s="40"/>
      <c r="C513" s="229" t="s">
        <v>1002</v>
      </c>
      <c r="D513" s="229" t="s">
        <v>243</v>
      </c>
      <c r="E513" s="230" t="s">
        <v>1003</v>
      </c>
      <c r="F513" s="231" t="s">
        <v>1004</v>
      </c>
      <c r="G513" s="232" t="s">
        <v>289</v>
      </c>
      <c r="H513" s="233">
        <v>2035.5</v>
      </c>
      <c r="I513" s="234"/>
      <c r="J513" s="235">
        <f>ROUND(I513*H513,2)</f>
        <v>0</v>
      </c>
      <c r="K513" s="231" t="s">
        <v>247</v>
      </c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175</v>
      </c>
      <c r="AT513" s="240" t="s">
        <v>243</v>
      </c>
      <c r="AU513" s="240" t="s">
        <v>88</v>
      </c>
      <c r="AY513" s="18" t="s">
        <v>241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14</v>
      </c>
      <c r="BK513" s="241">
        <f>ROUND(I513*H513,2)</f>
        <v>0</v>
      </c>
      <c r="BL513" s="18" t="s">
        <v>175</v>
      </c>
      <c r="BM513" s="240" t="s">
        <v>1005</v>
      </c>
    </row>
    <row r="514" s="2" customFormat="1">
      <c r="A514" s="39"/>
      <c r="B514" s="40"/>
      <c r="C514" s="41"/>
      <c r="D514" s="242" t="s">
        <v>249</v>
      </c>
      <c r="E514" s="41"/>
      <c r="F514" s="243" t="s">
        <v>1006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249</v>
      </c>
      <c r="AU514" s="18" t="s">
        <v>88</v>
      </c>
    </row>
    <row r="515" s="13" customFormat="1">
      <c r="A515" s="13"/>
      <c r="B515" s="247"/>
      <c r="C515" s="248"/>
      <c r="D515" s="249" t="s">
        <v>256</v>
      </c>
      <c r="E515" s="250" t="s">
        <v>1</v>
      </c>
      <c r="F515" s="251" t="s">
        <v>454</v>
      </c>
      <c r="G515" s="248"/>
      <c r="H515" s="252">
        <v>2035.5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256</v>
      </c>
      <c r="AU515" s="258" t="s">
        <v>88</v>
      </c>
      <c r="AV515" s="13" t="s">
        <v>88</v>
      </c>
      <c r="AW515" s="13" t="s">
        <v>36</v>
      </c>
      <c r="AX515" s="13" t="s">
        <v>80</v>
      </c>
      <c r="AY515" s="258" t="s">
        <v>241</v>
      </c>
    </row>
    <row r="516" s="14" customFormat="1">
      <c r="A516" s="14"/>
      <c r="B516" s="259"/>
      <c r="C516" s="260"/>
      <c r="D516" s="249" t="s">
        <v>256</v>
      </c>
      <c r="E516" s="261" t="s">
        <v>1</v>
      </c>
      <c r="F516" s="262" t="s">
        <v>258</v>
      </c>
      <c r="G516" s="260"/>
      <c r="H516" s="263">
        <v>2035.5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88</v>
      </c>
      <c r="AV516" s="14" t="s">
        <v>175</v>
      </c>
      <c r="AW516" s="14" t="s">
        <v>36</v>
      </c>
      <c r="AX516" s="14" t="s">
        <v>14</v>
      </c>
      <c r="AY516" s="269" t="s">
        <v>241</v>
      </c>
    </row>
    <row r="517" s="2" customFormat="1" ht="24.15" customHeight="1">
      <c r="A517" s="39"/>
      <c r="B517" s="40"/>
      <c r="C517" s="229" t="s">
        <v>1007</v>
      </c>
      <c r="D517" s="229" t="s">
        <v>243</v>
      </c>
      <c r="E517" s="230" t="s">
        <v>1008</v>
      </c>
      <c r="F517" s="231" t="s">
        <v>1009</v>
      </c>
      <c r="G517" s="232" t="s">
        <v>295</v>
      </c>
      <c r="H517" s="233">
        <v>20</v>
      </c>
      <c r="I517" s="234"/>
      <c r="J517" s="235">
        <f>ROUND(I517*H517,2)</f>
        <v>0</v>
      </c>
      <c r="K517" s="231" t="s">
        <v>247</v>
      </c>
      <c r="L517" s="45"/>
      <c r="M517" s="236" t="s">
        <v>1</v>
      </c>
      <c r="N517" s="237" t="s">
        <v>45</v>
      </c>
      <c r="O517" s="92"/>
      <c r="P517" s="238">
        <f>O517*H517</f>
        <v>0</v>
      </c>
      <c r="Q517" s="238">
        <v>0.45937</v>
      </c>
      <c r="R517" s="238">
        <f>Q517*H517</f>
        <v>9.1874000000000002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175</v>
      </c>
      <c r="AT517" s="240" t="s">
        <v>243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1010</v>
      </c>
    </row>
    <row r="518" s="2" customFormat="1">
      <c r="A518" s="39"/>
      <c r="B518" s="40"/>
      <c r="C518" s="41"/>
      <c r="D518" s="242" t="s">
        <v>249</v>
      </c>
      <c r="E518" s="41"/>
      <c r="F518" s="243" t="s">
        <v>1011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249</v>
      </c>
      <c r="AU518" s="18" t="s">
        <v>88</v>
      </c>
    </row>
    <row r="519" s="13" customFormat="1">
      <c r="A519" s="13"/>
      <c r="B519" s="247"/>
      <c r="C519" s="248"/>
      <c r="D519" s="249" t="s">
        <v>256</v>
      </c>
      <c r="E519" s="250" t="s">
        <v>1</v>
      </c>
      <c r="F519" s="251" t="s">
        <v>1012</v>
      </c>
      <c r="G519" s="248"/>
      <c r="H519" s="252">
        <v>20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256</v>
      </c>
      <c r="AU519" s="258" t="s">
        <v>88</v>
      </c>
      <c r="AV519" s="13" t="s">
        <v>88</v>
      </c>
      <c r="AW519" s="13" t="s">
        <v>36</v>
      </c>
      <c r="AX519" s="13" t="s">
        <v>80</v>
      </c>
      <c r="AY519" s="258" t="s">
        <v>241</v>
      </c>
    </row>
    <row r="520" s="14" customFormat="1">
      <c r="A520" s="14"/>
      <c r="B520" s="259"/>
      <c r="C520" s="260"/>
      <c r="D520" s="249" t="s">
        <v>256</v>
      </c>
      <c r="E520" s="261" t="s">
        <v>1</v>
      </c>
      <c r="F520" s="262" t="s">
        <v>258</v>
      </c>
      <c r="G520" s="260"/>
      <c r="H520" s="263">
        <v>20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88</v>
      </c>
      <c r="AV520" s="14" t="s">
        <v>175</v>
      </c>
      <c r="AW520" s="14" t="s">
        <v>36</v>
      </c>
      <c r="AX520" s="14" t="s">
        <v>14</v>
      </c>
      <c r="AY520" s="269" t="s">
        <v>241</v>
      </c>
    </row>
    <row r="521" s="2" customFormat="1" ht="33" customHeight="1">
      <c r="A521" s="39"/>
      <c r="B521" s="40"/>
      <c r="C521" s="229" t="s">
        <v>1013</v>
      </c>
      <c r="D521" s="229" t="s">
        <v>243</v>
      </c>
      <c r="E521" s="230" t="s">
        <v>1014</v>
      </c>
      <c r="F521" s="231" t="s">
        <v>1015</v>
      </c>
      <c r="G521" s="232" t="s">
        <v>289</v>
      </c>
      <c r="H521" s="233">
        <v>22.5</v>
      </c>
      <c r="I521" s="234"/>
      <c r="J521" s="235">
        <f>ROUND(I521*H521,2)</f>
        <v>0</v>
      </c>
      <c r="K521" s="231" t="s">
        <v>1</v>
      </c>
      <c r="L521" s="45"/>
      <c r="M521" s="236" t="s">
        <v>1</v>
      </c>
      <c r="N521" s="237" t="s">
        <v>45</v>
      </c>
      <c r="O521" s="92"/>
      <c r="P521" s="238">
        <f>O521*H521</f>
        <v>0</v>
      </c>
      <c r="Q521" s="238">
        <v>0.0050000000000000001</v>
      </c>
      <c r="R521" s="238">
        <f>Q521*H521</f>
        <v>0.1125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175</v>
      </c>
      <c r="AT521" s="240" t="s">
        <v>243</v>
      </c>
      <c r="AU521" s="240" t="s">
        <v>88</v>
      </c>
      <c r="AY521" s="18" t="s">
        <v>241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14</v>
      </c>
      <c r="BK521" s="241">
        <f>ROUND(I521*H521,2)</f>
        <v>0</v>
      </c>
      <c r="BL521" s="18" t="s">
        <v>175</v>
      </c>
      <c r="BM521" s="240" t="s">
        <v>1016</v>
      </c>
    </row>
    <row r="522" s="13" customFormat="1">
      <c r="A522" s="13"/>
      <c r="B522" s="247"/>
      <c r="C522" s="248"/>
      <c r="D522" s="249" t="s">
        <v>256</v>
      </c>
      <c r="E522" s="250" t="s">
        <v>1</v>
      </c>
      <c r="F522" s="251" t="s">
        <v>426</v>
      </c>
      <c r="G522" s="248"/>
      <c r="H522" s="252">
        <v>22.5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256</v>
      </c>
      <c r="AU522" s="258" t="s">
        <v>88</v>
      </c>
      <c r="AV522" s="13" t="s">
        <v>88</v>
      </c>
      <c r="AW522" s="13" t="s">
        <v>36</v>
      </c>
      <c r="AX522" s="13" t="s">
        <v>80</v>
      </c>
      <c r="AY522" s="258" t="s">
        <v>241</v>
      </c>
    </row>
    <row r="523" s="14" customFormat="1">
      <c r="A523" s="14"/>
      <c r="B523" s="259"/>
      <c r="C523" s="260"/>
      <c r="D523" s="249" t="s">
        <v>256</v>
      </c>
      <c r="E523" s="261" t="s">
        <v>1</v>
      </c>
      <c r="F523" s="262" t="s">
        <v>258</v>
      </c>
      <c r="G523" s="260"/>
      <c r="H523" s="263">
        <v>22.5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88</v>
      </c>
      <c r="AV523" s="14" t="s">
        <v>175</v>
      </c>
      <c r="AW523" s="14" t="s">
        <v>36</v>
      </c>
      <c r="AX523" s="14" t="s">
        <v>14</v>
      </c>
      <c r="AY523" s="269" t="s">
        <v>241</v>
      </c>
    </row>
    <row r="524" s="2" customFormat="1" ht="24.15" customHeight="1">
      <c r="A524" s="39"/>
      <c r="B524" s="40"/>
      <c r="C524" s="229" t="s">
        <v>1017</v>
      </c>
      <c r="D524" s="229" t="s">
        <v>243</v>
      </c>
      <c r="E524" s="230" t="s">
        <v>1018</v>
      </c>
      <c r="F524" s="231" t="s">
        <v>1019</v>
      </c>
      <c r="G524" s="232" t="s">
        <v>295</v>
      </c>
      <c r="H524" s="233">
        <v>6</v>
      </c>
      <c r="I524" s="234"/>
      <c r="J524" s="235">
        <f>ROUND(I524*H524,2)</f>
        <v>0</v>
      </c>
      <c r="K524" s="231" t="s">
        <v>1</v>
      </c>
      <c r="L524" s="45"/>
      <c r="M524" s="236" t="s">
        <v>1</v>
      </c>
      <c r="N524" s="237" t="s">
        <v>45</v>
      </c>
      <c r="O524" s="92"/>
      <c r="P524" s="238">
        <f>O524*H524</f>
        <v>0</v>
      </c>
      <c r="Q524" s="238">
        <v>0.0050000000000000001</v>
      </c>
      <c r="R524" s="238">
        <f>Q524*H524</f>
        <v>0.029999999999999999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175</v>
      </c>
      <c r="AT524" s="240" t="s">
        <v>243</v>
      </c>
      <c r="AU524" s="240" t="s">
        <v>88</v>
      </c>
      <c r="AY524" s="18" t="s">
        <v>241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14</v>
      </c>
      <c r="BK524" s="241">
        <f>ROUND(I524*H524,2)</f>
        <v>0</v>
      </c>
      <c r="BL524" s="18" t="s">
        <v>175</v>
      </c>
      <c r="BM524" s="240" t="s">
        <v>1020</v>
      </c>
    </row>
    <row r="525" s="2" customFormat="1">
      <c r="A525" s="39"/>
      <c r="B525" s="40"/>
      <c r="C525" s="41"/>
      <c r="D525" s="249" t="s">
        <v>701</v>
      </c>
      <c r="E525" s="41"/>
      <c r="F525" s="287" t="s">
        <v>1021</v>
      </c>
      <c r="G525" s="41"/>
      <c r="H525" s="41"/>
      <c r="I525" s="244"/>
      <c r="J525" s="41"/>
      <c r="K525" s="41"/>
      <c r="L525" s="45"/>
      <c r="M525" s="245"/>
      <c r="N525" s="246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701</v>
      </c>
      <c r="AU525" s="18" t="s">
        <v>88</v>
      </c>
    </row>
    <row r="526" s="2" customFormat="1" ht="16.5" customHeight="1">
      <c r="A526" s="39"/>
      <c r="B526" s="40"/>
      <c r="C526" s="229" t="s">
        <v>1022</v>
      </c>
      <c r="D526" s="229" t="s">
        <v>243</v>
      </c>
      <c r="E526" s="230" t="s">
        <v>1023</v>
      </c>
      <c r="F526" s="231" t="s">
        <v>1024</v>
      </c>
      <c r="G526" s="232" t="s">
        <v>295</v>
      </c>
      <c r="H526" s="233">
        <v>22</v>
      </c>
      <c r="I526" s="234"/>
      <c r="J526" s="235">
        <f>ROUND(I526*H526,2)</f>
        <v>0</v>
      </c>
      <c r="K526" s="231" t="s">
        <v>247</v>
      </c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0.12303</v>
      </c>
      <c r="R526" s="238">
        <f>Q526*H526</f>
        <v>2.7066599999999998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175</v>
      </c>
      <c r="AT526" s="240" t="s">
        <v>243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1025</v>
      </c>
    </row>
    <row r="527" s="2" customFormat="1">
      <c r="A527" s="39"/>
      <c r="B527" s="40"/>
      <c r="C527" s="41"/>
      <c r="D527" s="242" t="s">
        <v>249</v>
      </c>
      <c r="E527" s="41"/>
      <c r="F527" s="243" t="s">
        <v>1026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249</v>
      </c>
      <c r="AU527" s="18" t="s">
        <v>88</v>
      </c>
    </row>
    <row r="528" s="2" customFormat="1" ht="24.15" customHeight="1">
      <c r="A528" s="39"/>
      <c r="B528" s="40"/>
      <c r="C528" s="288" t="s">
        <v>1027</v>
      </c>
      <c r="D528" s="288" t="s">
        <v>716</v>
      </c>
      <c r="E528" s="289" t="s">
        <v>1028</v>
      </c>
      <c r="F528" s="290" t="s">
        <v>1029</v>
      </c>
      <c r="G528" s="291" t="s">
        <v>295</v>
      </c>
      <c r="H528" s="292">
        <v>22</v>
      </c>
      <c r="I528" s="293"/>
      <c r="J528" s="294">
        <f>ROUND(I528*H528,2)</f>
        <v>0</v>
      </c>
      <c r="K528" s="290" t="s">
        <v>247</v>
      </c>
      <c r="L528" s="295"/>
      <c r="M528" s="296" t="s">
        <v>1</v>
      </c>
      <c r="N528" s="297" t="s">
        <v>45</v>
      </c>
      <c r="O528" s="92"/>
      <c r="P528" s="238">
        <f>O528*H528</f>
        <v>0</v>
      </c>
      <c r="Q528" s="238">
        <v>0.013299999999999999</v>
      </c>
      <c r="R528" s="238">
        <f>Q528*H528</f>
        <v>0.29259999999999997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292</v>
      </c>
      <c r="AT528" s="240" t="s">
        <v>716</v>
      </c>
      <c r="AU528" s="240" t="s">
        <v>88</v>
      </c>
      <c r="AY528" s="18" t="s">
        <v>241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14</v>
      </c>
      <c r="BK528" s="241">
        <f>ROUND(I528*H528,2)</f>
        <v>0</v>
      </c>
      <c r="BL528" s="18" t="s">
        <v>175</v>
      </c>
      <c r="BM528" s="240" t="s">
        <v>1030</v>
      </c>
    </row>
    <row r="529" s="2" customFormat="1" ht="24.15" customHeight="1">
      <c r="A529" s="39"/>
      <c r="B529" s="40"/>
      <c r="C529" s="288" t="s">
        <v>1031</v>
      </c>
      <c r="D529" s="288" t="s">
        <v>716</v>
      </c>
      <c r="E529" s="289" t="s">
        <v>1032</v>
      </c>
      <c r="F529" s="290" t="s">
        <v>1033</v>
      </c>
      <c r="G529" s="291" t="s">
        <v>295</v>
      </c>
      <c r="H529" s="292">
        <v>22</v>
      </c>
      <c r="I529" s="293"/>
      <c r="J529" s="294">
        <f>ROUND(I529*H529,2)</f>
        <v>0</v>
      </c>
      <c r="K529" s="290" t="s">
        <v>1</v>
      </c>
      <c r="L529" s="295"/>
      <c r="M529" s="296" t="s">
        <v>1</v>
      </c>
      <c r="N529" s="297" t="s">
        <v>45</v>
      </c>
      <c r="O529" s="92"/>
      <c r="P529" s="238">
        <f>O529*H529</f>
        <v>0</v>
      </c>
      <c r="Q529" s="238">
        <v>0.00089999999999999998</v>
      </c>
      <c r="R529" s="238">
        <f>Q529*H529</f>
        <v>0.019799999999999998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292</v>
      </c>
      <c r="AT529" s="240" t="s">
        <v>716</v>
      </c>
      <c r="AU529" s="240" t="s">
        <v>88</v>
      </c>
      <c r="AY529" s="18" t="s">
        <v>241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14</v>
      </c>
      <c r="BK529" s="241">
        <f>ROUND(I529*H529,2)</f>
        <v>0</v>
      </c>
      <c r="BL529" s="18" t="s">
        <v>175</v>
      </c>
      <c r="BM529" s="240" t="s">
        <v>1034</v>
      </c>
    </row>
    <row r="530" s="2" customFormat="1" ht="16.5" customHeight="1">
      <c r="A530" s="39"/>
      <c r="B530" s="40"/>
      <c r="C530" s="229" t="s">
        <v>1035</v>
      </c>
      <c r="D530" s="229" t="s">
        <v>243</v>
      </c>
      <c r="E530" s="230" t="s">
        <v>1036</v>
      </c>
      <c r="F530" s="231" t="s">
        <v>1037</v>
      </c>
      <c r="G530" s="232" t="s">
        <v>295</v>
      </c>
      <c r="H530" s="233">
        <v>4</v>
      </c>
      <c r="I530" s="234"/>
      <c r="J530" s="235">
        <f>ROUND(I530*H530,2)</f>
        <v>0</v>
      </c>
      <c r="K530" s="231" t="s">
        <v>247</v>
      </c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0.32906000000000002</v>
      </c>
      <c r="R530" s="238">
        <f>Q530*H530</f>
        <v>1.3162400000000001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175</v>
      </c>
      <c r="AT530" s="240" t="s">
        <v>243</v>
      </c>
      <c r="AU530" s="240" t="s">
        <v>88</v>
      </c>
      <c r="AY530" s="18" t="s">
        <v>241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14</v>
      </c>
      <c r="BK530" s="241">
        <f>ROUND(I530*H530,2)</f>
        <v>0</v>
      </c>
      <c r="BL530" s="18" t="s">
        <v>175</v>
      </c>
      <c r="BM530" s="240" t="s">
        <v>1038</v>
      </c>
    </row>
    <row r="531" s="2" customFormat="1">
      <c r="A531" s="39"/>
      <c r="B531" s="40"/>
      <c r="C531" s="41"/>
      <c r="D531" s="242" t="s">
        <v>249</v>
      </c>
      <c r="E531" s="41"/>
      <c r="F531" s="243" t="s">
        <v>1039</v>
      </c>
      <c r="G531" s="41"/>
      <c r="H531" s="41"/>
      <c r="I531" s="244"/>
      <c r="J531" s="41"/>
      <c r="K531" s="41"/>
      <c r="L531" s="45"/>
      <c r="M531" s="245"/>
      <c r="N531" s="246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249</v>
      </c>
      <c r="AU531" s="18" t="s">
        <v>88</v>
      </c>
    </row>
    <row r="532" s="2" customFormat="1" ht="16.5" customHeight="1">
      <c r="A532" s="39"/>
      <c r="B532" s="40"/>
      <c r="C532" s="288" t="s">
        <v>1040</v>
      </c>
      <c r="D532" s="288" t="s">
        <v>716</v>
      </c>
      <c r="E532" s="289" t="s">
        <v>990</v>
      </c>
      <c r="F532" s="290" t="s">
        <v>991</v>
      </c>
      <c r="G532" s="291" t="s">
        <v>295</v>
      </c>
      <c r="H532" s="292">
        <v>4</v>
      </c>
      <c r="I532" s="293"/>
      <c r="J532" s="294">
        <f>ROUND(I532*H532,2)</f>
        <v>0</v>
      </c>
      <c r="K532" s="290" t="s">
        <v>247</v>
      </c>
      <c r="L532" s="295"/>
      <c r="M532" s="296" t="s">
        <v>1</v>
      </c>
      <c r="N532" s="297" t="s">
        <v>45</v>
      </c>
      <c r="O532" s="92"/>
      <c r="P532" s="238">
        <f>O532*H532</f>
        <v>0</v>
      </c>
      <c r="Q532" s="238">
        <v>0.029499999999999998</v>
      </c>
      <c r="R532" s="238">
        <f>Q532*H532</f>
        <v>0.11799999999999999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292</v>
      </c>
      <c r="AT532" s="240" t="s">
        <v>716</v>
      </c>
      <c r="AU532" s="240" t="s">
        <v>88</v>
      </c>
      <c r="AY532" s="18" t="s">
        <v>241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14</v>
      </c>
      <c r="BK532" s="241">
        <f>ROUND(I532*H532,2)</f>
        <v>0</v>
      </c>
      <c r="BL532" s="18" t="s">
        <v>175</v>
      </c>
      <c r="BM532" s="240" t="s">
        <v>1041</v>
      </c>
    </row>
    <row r="533" s="2" customFormat="1" ht="24.15" customHeight="1">
      <c r="A533" s="39"/>
      <c r="B533" s="40"/>
      <c r="C533" s="288" t="s">
        <v>1042</v>
      </c>
      <c r="D533" s="288" t="s">
        <v>716</v>
      </c>
      <c r="E533" s="289" t="s">
        <v>994</v>
      </c>
      <c r="F533" s="290" t="s">
        <v>995</v>
      </c>
      <c r="G533" s="291" t="s">
        <v>295</v>
      </c>
      <c r="H533" s="292">
        <v>4</v>
      </c>
      <c r="I533" s="293"/>
      <c r="J533" s="294">
        <f>ROUND(I533*H533,2)</f>
        <v>0</v>
      </c>
      <c r="K533" s="290" t="s">
        <v>1</v>
      </c>
      <c r="L533" s="295"/>
      <c r="M533" s="296" t="s">
        <v>1</v>
      </c>
      <c r="N533" s="297" t="s">
        <v>45</v>
      </c>
      <c r="O533" s="92"/>
      <c r="P533" s="238">
        <f>O533*H533</f>
        <v>0</v>
      </c>
      <c r="Q533" s="238">
        <v>0.0019</v>
      </c>
      <c r="R533" s="238">
        <f>Q533*H533</f>
        <v>0.0076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292</v>
      </c>
      <c r="AT533" s="240" t="s">
        <v>716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1043</v>
      </c>
    </row>
    <row r="534" s="2" customFormat="1" ht="24.15" customHeight="1">
      <c r="A534" s="39"/>
      <c r="B534" s="40"/>
      <c r="C534" s="229" t="s">
        <v>1044</v>
      </c>
      <c r="D534" s="229" t="s">
        <v>243</v>
      </c>
      <c r="E534" s="230" t="s">
        <v>1045</v>
      </c>
      <c r="F534" s="231" t="s">
        <v>1046</v>
      </c>
      <c r="G534" s="232" t="s">
        <v>295</v>
      </c>
      <c r="H534" s="233">
        <v>37</v>
      </c>
      <c r="I534" s="234"/>
      <c r="J534" s="235">
        <f>ROUND(I534*H534,2)</f>
        <v>0</v>
      </c>
      <c r="K534" s="231" t="s">
        <v>247</v>
      </c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0.00016000000000000001</v>
      </c>
      <c r="R534" s="238">
        <f>Q534*H534</f>
        <v>0.0059200000000000008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175</v>
      </c>
      <c r="AT534" s="240" t="s">
        <v>243</v>
      </c>
      <c r="AU534" s="240" t="s">
        <v>88</v>
      </c>
      <c r="AY534" s="18" t="s">
        <v>241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14</v>
      </c>
      <c r="BK534" s="241">
        <f>ROUND(I534*H534,2)</f>
        <v>0</v>
      </c>
      <c r="BL534" s="18" t="s">
        <v>175</v>
      </c>
      <c r="BM534" s="240" t="s">
        <v>1047</v>
      </c>
    </row>
    <row r="535" s="2" customFormat="1">
      <c r="A535" s="39"/>
      <c r="B535" s="40"/>
      <c r="C535" s="41"/>
      <c r="D535" s="242" t="s">
        <v>249</v>
      </c>
      <c r="E535" s="41"/>
      <c r="F535" s="243" t="s">
        <v>1048</v>
      </c>
      <c r="G535" s="41"/>
      <c r="H535" s="41"/>
      <c r="I535" s="244"/>
      <c r="J535" s="41"/>
      <c r="K535" s="41"/>
      <c r="L535" s="45"/>
      <c r="M535" s="245"/>
      <c r="N535" s="24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249</v>
      </c>
      <c r="AU535" s="18" t="s">
        <v>88</v>
      </c>
    </row>
    <row r="536" s="13" customFormat="1">
      <c r="A536" s="13"/>
      <c r="B536" s="247"/>
      <c r="C536" s="248"/>
      <c r="D536" s="249" t="s">
        <v>256</v>
      </c>
      <c r="E536" s="250" t="s">
        <v>1</v>
      </c>
      <c r="F536" s="251" t="s">
        <v>1049</v>
      </c>
      <c r="G536" s="248"/>
      <c r="H536" s="252">
        <v>31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256</v>
      </c>
      <c r="AU536" s="258" t="s">
        <v>88</v>
      </c>
      <c r="AV536" s="13" t="s">
        <v>88</v>
      </c>
      <c r="AW536" s="13" t="s">
        <v>36</v>
      </c>
      <c r="AX536" s="13" t="s">
        <v>80</v>
      </c>
      <c r="AY536" s="258" t="s">
        <v>241</v>
      </c>
    </row>
    <row r="537" s="13" customFormat="1">
      <c r="A537" s="13"/>
      <c r="B537" s="247"/>
      <c r="C537" s="248"/>
      <c r="D537" s="249" t="s">
        <v>256</v>
      </c>
      <c r="E537" s="250" t="s">
        <v>1</v>
      </c>
      <c r="F537" s="251" t="s">
        <v>1050</v>
      </c>
      <c r="G537" s="248"/>
      <c r="H537" s="252">
        <v>6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256</v>
      </c>
      <c r="AU537" s="258" t="s">
        <v>88</v>
      </c>
      <c r="AV537" s="13" t="s">
        <v>88</v>
      </c>
      <c r="AW537" s="13" t="s">
        <v>36</v>
      </c>
      <c r="AX537" s="13" t="s">
        <v>80</v>
      </c>
      <c r="AY537" s="258" t="s">
        <v>241</v>
      </c>
    </row>
    <row r="538" s="14" customFormat="1">
      <c r="A538" s="14"/>
      <c r="B538" s="259"/>
      <c r="C538" s="260"/>
      <c r="D538" s="249" t="s">
        <v>256</v>
      </c>
      <c r="E538" s="261" t="s">
        <v>1</v>
      </c>
      <c r="F538" s="262" t="s">
        <v>258</v>
      </c>
      <c r="G538" s="260"/>
      <c r="H538" s="263">
        <v>37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88</v>
      </c>
      <c r="AV538" s="14" t="s">
        <v>175</v>
      </c>
      <c r="AW538" s="14" t="s">
        <v>36</v>
      </c>
      <c r="AX538" s="14" t="s">
        <v>14</v>
      </c>
      <c r="AY538" s="269" t="s">
        <v>241</v>
      </c>
    </row>
    <row r="539" s="2" customFormat="1" ht="16.5" customHeight="1">
      <c r="A539" s="39"/>
      <c r="B539" s="40"/>
      <c r="C539" s="229" t="s">
        <v>1051</v>
      </c>
      <c r="D539" s="229" t="s">
        <v>243</v>
      </c>
      <c r="E539" s="230" t="s">
        <v>1052</v>
      </c>
      <c r="F539" s="231" t="s">
        <v>1053</v>
      </c>
      <c r="G539" s="232" t="s">
        <v>289</v>
      </c>
      <c r="H539" s="233">
        <v>2035.5</v>
      </c>
      <c r="I539" s="234"/>
      <c r="J539" s="235">
        <f>ROUND(I539*H539,2)</f>
        <v>0</v>
      </c>
      <c r="K539" s="231" t="s">
        <v>247</v>
      </c>
      <c r="L539" s="45"/>
      <c r="M539" s="236" t="s">
        <v>1</v>
      </c>
      <c r="N539" s="237" t="s">
        <v>45</v>
      </c>
      <c r="O539" s="92"/>
      <c r="P539" s="238">
        <f>O539*H539</f>
        <v>0</v>
      </c>
      <c r="Q539" s="238">
        <v>0.00019000000000000001</v>
      </c>
      <c r="R539" s="238">
        <f>Q539*H539</f>
        <v>0.38674500000000001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175</v>
      </c>
      <c r="AT539" s="240" t="s">
        <v>243</v>
      </c>
      <c r="AU539" s="240" t="s">
        <v>88</v>
      </c>
      <c r="AY539" s="18" t="s">
        <v>241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14</v>
      </c>
      <c r="BK539" s="241">
        <f>ROUND(I539*H539,2)</f>
        <v>0</v>
      </c>
      <c r="BL539" s="18" t="s">
        <v>175</v>
      </c>
      <c r="BM539" s="240" t="s">
        <v>1054</v>
      </c>
    </row>
    <row r="540" s="2" customFormat="1">
      <c r="A540" s="39"/>
      <c r="B540" s="40"/>
      <c r="C540" s="41"/>
      <c r="D540" s="242" t="s">
        <v>249</v>
      </c>
      <c r="E540" s="41"/>
      <c r="F540" s="243" t="s">
        <v>1055</v>
      </c>
      <c r="G540" s="41"/>
      <c r="H540" s="41"/>
      <c r="I540" s="244"/>
      <c r="J540" s="41"/>
      <c r="K540" s="41"/>
      <c r="L540" s="45"/>
      <c r="M540" s="245"/>
      <c r="N540" s="246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249</v>
      </c>
      <c r="AU540" s="18" t="s">
        <v>88</v>
      </c>
    </row>
    <row r="541" s="13" customFormat="1">
      <c r="A541" s="13"/>
      <c r="B541" s="247"/>
      <c r="C541" s="248"/>
      <c r="D541" s="249" t="s">
        <v>256</v>
      </c>
      <c r="E541" s="250" t="s">
        <v>1</v>
      </c>
      <c r="F541" s="251" t="s">
        <v>454</v>
      </c>
      <c r="G541" s="248"/>
      <c r="H541" s="252">
        <v>2035.5</v>
      </c>
      <c r="I541" s="253"/>
      <c r="J541" s="248"/>
      <c r="K541" s="248"/>
      <c r="L541" s="254"/>
      <c r="M541" s="255"/>
      <c r="N541" s="256"/>
      <c r="O541" s="256"/>
      <c r="P541" s="256"/>
      <c r="Q541" s="256"/>
      <c r="R541" s="256"/>
      <c r="S541" s="256"/>
      <c r="T541" s="25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8" t="s">
        <v>256</v>
      </c>
      <c r="AU541" s="258" t="s">
        <v>88</v>
      </c>
      <c r="AV541" s="13" t="s">
        <v>88</v>
      </c>
      <c r="AW541" s="13" t="s">
        <v>36</v>
      </c>
      <c r="AX541" s="13" t="s">
        <v>80</v>
      </c>
      <c r="AY541" s="258" t="s">
        <v>241</v>
      </c>
    </row>
    <row r="542" s="14" customFormat="1">
      <c r="A542" s="14"/>
      <c r="B542" s="259"/>
      <c r="C542" s="260"/>
      <c r="D542" s="249" t="s">
        <v>256</v>
      </c>
      <c r="E542" s="261" t="s">
        <v>1</v>
      </c>
      <c r="F542" s="262" t="s">
        <v>258</v>
      </c>
      <c r="G542" s="260"/>
      <c r="H542" s="263">
        <v>2035.5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9" t="s">
        <v>256</v>
      </c>
      <c r="AU542" s="269" t="s">
        <v>88</v>
      </c>
      <c r="AV542" s="14" t="s">
        <v>175</v>
      </c>
      <c r="AW542" s="14" t="s">
        <v>36</v>
      </c>
      <c r="AX542" s="14" t="s">
        <v>14</v>
      </c>
      <c r="AY542" s="269" t="s">
        <v>241</v>
      </c>
    </row>
    <row r="543" s="2" customFormat="1" ht="21.75" customHeight="1">
      <c r="A543" s="39"/>
      <c r="B543" s="40"/>
      <c r="C543" s="229" t="s">
        <v>1056</v>
      </c>
      <c r="D543" s="229" t="s">
        <v>243</v>
      </c>
      <c r="E543" s="230" t="s">
        <v>1057</v>
      </c>
      <c r="F543" s="231" t="s">
        <v>1058</v>
      </c>
      <c r="G543" s="232" t="s">
        <v>289</v>
      </c>
      <c r="H543" s="233">
        <v>2035.5</v>
      </c>
      <c r="I543" s="234"/>
      <c r="J543" s="235">
        <f>ROUND(I543*H543,2)</f>
        <v>0</v>
      </c>
      <c r="K543" s="231" t="s">
        <v>247</v>
      </c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6.0000000000000002E-05</v>
      </c>
      <c r="R543" s="238">
        <f>Q543*H543</f>
        <v>0.12213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175</v>
      </c>
      <c r="AT543" s="240" t="s">
        <v>243</v>
      </c>
      <c r="AU543" s="240" t="s">
        <v>88</v>
      </c>
      <c r="AY543" s="18" t="s">
        <v>241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14</v>
      </c>
      <c r="BK543" s="241">
        <f>ROUND(I543*H543,2)</f>
        <v>0</v>
      </c>
      <c r="BL543" s="18" t="s">
        <v>175</v>
      </c>
      <c r="BM543" s="240" t="s">
        <v>1059</v>
      </c>
    </row>
    <row r="544" s="2" customFormat="1">
      <c r="A544" s="39"/>
      <c r="B544" s="40"/>
      <c r="C544" s="41"/>
      <c r="D544" s="242" t="s">
        <v>249</v>
      </c>
      <c r="E544" s="41"/>
      <c r="F544" s="243" t="s">
        <v>1060</v>
      </c>
      <c r="G544" s="41"/>
      <c r="H544" s="41"/>
      <c r="I544" s="244"/>
      <c r="J544" s="41"/>
      <c r="K544" s="41"/>
      <c r="L544" s="45"/>
      <c r="M544" s="245"/>
      <c r="N544" s="246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249</v>
      </c>
      <c r="AU544" s="18" t="s">
        <v>88</v>
      </c>
    </row>
    <row r="545" s="13" customFormat="1">
      <c r="A545" s="13"/>
      <c r="B545" s="247"/>
      <c r="C545" s="248"/>
      <c r="D545" s="249" t="s">
        <v>256</v>
      </c>
      <c r="E545" s="250" t="s">
        <v>1</v>
      </c>
      <c r="F545" s="251" t="s">
        <v>454</v>
      </c>
      <c r="G545" s="248"/>
      <c r="H545" s="252">
        <v>2035.5</v>
      </c>
      <c r="I545" s="253"/>
      <c r="J545" s="248"/>
      <c r="K545" s="248"/>
      <c r="L545" s="254"/>
      <c r="M545" s="255"/>
      <c r="N545" s="256"/>
      <c r="O545" s="256"/>
      <c r="P545" s="256"/>
      <c r="Q545" s="256"/>
      <c r="R545" s="256"/>
      <c r="S545" s="256"/>
      <c r="T545" s="25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8" t="s">
        <v>256</v>
      </c>
      <c r="AU545" s="258" t="s">
        <v>88</v>
      </c>
      <c r="AV545" s="13" t="s">
        <v>88</v>
      </c>
      <c r="AW545" s="13" t="s">
        <v>36</v>
      </c>
      <c r="AX545" s="13" t="s">
        <v>80</v>
      </c>
      <c r="AY545" s="258" t="s">
        <v>241</v>
      </c>
    </row>
    <row r="546" s="14" customFormat="1">
      <c r="A546" s="14"/>
      <c r="B546" s="259"/>
      <c r="C546" s="260"/>
      <c r="D546" s="249" t="s">
        <v>256</v>
      </c>
      <c r="E546" s="261" t="s">
        <v>1</v>
      </c>
      <c r="F546" s="262" t="s">
        <v>258</v>
      </c>
      <c r="G546" s="260"/>
      <c r="H546" s="263">
        <v>2035.5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88</v>
      </c>
      <c r="AV546" s="14" t="s">
        <v>175</v>
      </c>
      <c r="AW546" s="14" t="s">
        <v>36</v>
      </c>
      <c r="AX546" s="14" t="s">
        <v>14</v>
      </c>
      <c r="AY546" s="269" t="s">
        <v>241</v>
      </c>
    </row>
    <row r="547" s="12" customFormat="1" ht="22.8" customHeight="1">
      <c r="A547" s="12"/>
      <c r="B547" s="213"/>
      <c r="C547" s="214"/>
      <c r="D547" s="215" t="s">
        <v>79</v>
      </c>
      <c r="E547" s="227" t="s">
        <v>275</v>
      </c>
      <c r="F547" s="227" t="s">
        <v>276</v>
      </c>
      <c r="G547" s="214"/>
      <c r="H547" s="214"/>
      <c r="I547" s="217"/>
      <c r="J547" s="228">
        <f>BK547</f>
        <v>0</v>
      </c>
      <c r="K547" s="214"/>
      <c r="L547" s="219"/>
      <c r="M547" s="220"/>
      <c r="N547" s="221"/>
      <c r="O547" s="221"/>
      <c r="P547" s="222">
        <f>SUM(P548:P553)</f>
        <v>0</v>
      </c>
      <c r="Q547" s="221"/>
      <c r="R547" s="222">
        <f>SUM(R548:R553)</f>
        <v>0.5089108</v>
      </c>
      <c r="S547" s="221"/>
      <c r="T547" s="223">
        <f>SUM(T548:T553)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24" t="s">
        <v>14</v>
      </c>
      <c r="AT547" s="225" t="s">
        <v>79</v>
      </c>
      <c r="AU547" s="225" t="s">
        <v>14</v>
      </c>
      <c r="AY547" s="224" t="s">
        <v>241</v>
      </c>
      <c r="BK547" s="226">
        <f>SUM(BK548:BK553)</f>
        <v>0</v>
      </c>
    </row>
    <row r="548" s="2" customFormat="1" ht="33" customHeight="1">
      <c r="A548" s="39"/>
      <c r="B548" s="40"/>
      <c r="C548" s="229" t="s">
        <v>1061</v>
      </c>
      <c r="D548" s="229" t="s">
        <v>243</v>
      </c>
      <c r="E548" s="230" t="s">
        <v>1062</v>
      </c>
      <c r="F548" s="231" t="s">
        <v>1063</v>
      </c>
      <c r="G548" s="232" t="s">
        <v>289</v>
      </c>
      <c r="H548" s="233">
        <v>834.27999999999997</v>
      </c>
      <c r="I548" s="234"/>
      <c r="J548" s="235">
        <f>ROUND(I548*H548,2)</f>
        <v>0</v>
      </c>
      <c r="K548" s="231" t="s">
        <v>247</v>
      </c>
      <c r="L548" s="45"/>
      <c r="M548" s="236" t="s">
        <v>1</v>
      </c>
      <c r="N548" s="237" t="s">
        <v>45</v>
      </c>
      <c r="O548" s="92"/>
      <c r="P548" s="238">
        <f>O548*H548</f>
        <v>0</v>
      </c>
      <c r="Q548" s="238">
        <v>0.00060999999999999997</v>
      </c>
      <c r="R548" s="238">
        <f>Q548*H548</f>
        <v>0.5089108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175</v>
      </c>
      <c r="AT548" s="240" t="s">
        <v>243</v>
      </c>
      <c r="AU548" s="240" t="s">
        <v>88</v>
      </c>
      <c r="AY548" s="18" t="s">
        <v>241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14</v>
      </c>
      <c r="BK548" s="241">
        <f>ROUND(I548*H548,2)</f>
        <v>0</v>
      </c>
      <c r="BL548" s="18" t="s">
        <v>175</v>
      </c>
      <c r="BM548" s="240" t="s">
        <v>1064</v>
      </c>
    </row>
    <row r="549" s="2" customFormat="1">
      <c r="A549" s="39"/>
      <c r="B549" s="40"/>
      <c r="C549" s="41"/>
      <c r="D549" s="242" t="s">
        <v>249</v>
      </c>
      <c r="E549" s="41"/>
      <c r="F549" s="243" t="s">
        <v>1065</v>
      </c>
      <c r="G549" s="41"/>
      <c r="H549" s="41"/>
      <c r="I549" s="244"/>
      <c r="J549" s="41"/>
      <c r="K549" s="41"/>
      <c r="L549" s="45"/>
      <c r="M549" s="245"/>
      <c r="N549" s="24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249</v>
      </c>
      <c r="AU549" s="18" t="s">
        <v>88</v>
      </c>
    </row>
    <row r="550" s="15" customFormat="1">
      <c r="A550" s="15"/>
      <c r="B550" s="270"/>
      <c r="C550" s="271"/>
      <c r="D550" s="249" t="s">
        <v>256</v>
      </c>
      <c r="E550" s="272" t="s">
        <v>1</v>
      </c>
      <c r="F550" s="273" t="s">
        <v>1066</v>
      </c>
      <c r="G550" s="271"/>
      <c r="H550" s="272" t="s">
        <v>1</v>
      </c>
      <c r="I550" s="274"/>
      <c r="J550" s="271"/>
      <c r="K550" s="271"/>
      <c r="L550" s="275"/>
      <c r="M550" s="276"/>
      <c r="N550" s="277"/>
      <c r="O550" s="277"/>
      <c r="P550" s="277"/>
      <c r="Q550" s="277"/>
      <c r="R550" s="277"/>
      <c r="S550" s="277"/>
      <c r="T550" s="27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9" t="s">
        <v>256</v>
      </c>
      <c r="AU550" s="279" t="s">
        <v>88</v>
      </c>
      <c r="AV550" s="15" t="s">
        <v>14</v>
      </c>
      <c r="AW550" s="15" t="s">
        <v>36</v>
      </c>
      <c r="AX550" s="15" t="s">
        <v>80</v>
      </c>
      <c r="AY550" s="279" t="s">
        <v>241</v>
      </c>
    </row>
    <row r="551" s="13" customFormat="1">
      <c r="A551" s="13"/>
      <c r="B551" s="247"/>
      <c r="C551" s="248"/>
      <c r="D551" s="249" t="s">
        <v>256</v>
      </c>
      <c r="E551" s="250" t="s">
        <v>1</v>
      </c>
      <c r="F551" s="251" t="s">
        <v>1067</v>
      </c>
      <c r="G551" s="248"/>
      <c r="H551" s="252">
        <v>831.67999999999995</v>
      </c>
      <c r="I551" s="253"/>
      <c r="J551" s="248"/>
      <c r="K551" s="248"/>
      <c r="L551" s="254"/>
      <c r="M551" s="255"/>
      <c r="N551" s="256"/>
      <c r="O551" s="256"/>
      <c r="P551" s="256"/>
      <c r="Q551" s="256"/>
      <c r="R551" s="256"/>
      <c r="S551" s="256"/>
      <c r="T551" s="25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8" t="s">
        <v>256</v>
      </c>
      <c r="AU551" s="258" t="s">
        <v>88</v>
      </c>
      <c r="AV551" s="13" t="s">
        <v>88</v>
      </c>
      <c r="AW551" s="13" t="s">
        <v>36</v>
      </c>
      <c r="AX551" s="13" t="s">
        <v>80</v>
      </c>
      <c r="AY551" s="258" t="s">
        <v>241</v>
      </c>
    </row>
    <row r="552" s="13" customFormat="1">
      <c r="A552" s="13"/>
      <c r="B552" s="247"/>
      <c r="C552" s="248"/>
      <c r="D552" s="249" t="s">
        <v>256</v>
      </c>
      <c r="E552" s="250" t="s">
        <v>1</v>
      </c>
      <c r="F552" s="251" t="s">
        <v>1068</v>
      </c>
      <c r="G552" s="248"/>
      <c r="H552" s="252">
        <v>2.6000000000000001</v>
      </c>
      <c r="I552" s="253"/>
      <c r="J552" s="248"/>
      <c r="K552" s="248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88</v>
      </c>
      <c r="AV552" s="13" t="s">
        <v>88</v>
      </c>
      <c r="AW552" s="13" t="s">
        <v>36</v>
      </c>
      <c r="AX552" s="13" t="s">
        <v>80</v>
      </c>
      <c r="AY552" s="258" t="s">
        <v>241</v>
      </c>
    </row>
    <row r="553" s="14" customFormat="1">
      <c r="A553" s="14"/>
      <c r="B553" s="259"/>
      <c r="C553" s="260"/>
      <c r="D553" s="249" t="s">
        <v>256</v>
      </c>
      <c r="E553" s="261" t="s">
        <v>1</v>
      </c>
      <c r="F553" s="262" t="s">
        <v>258</v>
      </c>
      <c r="G553" s="260"/>
      <c r="H553" s="263">
        <v>834.27999999999997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88</v>
      </c>
      <c r="AV553" s="14" t="s">
        <v>175</v>
      </c>
      <c r="AW553" s="14" t="s">
        <v>36</v>
      </c>
      <c r="AX553" s="14" t="s">
        <v>14</v>
      </c>
      <c r="AY553" s="269" t="s">
        <v>241</v>
      </c>
    </row>
    <row r="554" s="12" customFormat="1" ht="22.8" customHeight="1">
      <c r="A554" s="12"/>
      <c r="B554" s="213"/>
      <c r="C554" s="214"/>
      <c r="D554" s="215" t="s">
        <v>79</v>
      </c>
      <c r="E554" s="227" t="s">
        <v>1069</v>
      </c>
      <c r="F554" s="227" t="s">
        <v>1070</v>
      </c>
      <c r="G554" s="214"/>
      <c r="H554" s="214"/>
      <c r="I554" s="217"/>
      <c r="J554" s="228">
        <f>BK554</f>
        <v>0</v>
      </c>
      <c r="K554" s="214"/>
      <c r="L554" s="219"/>
      <c r="M554" s="220"/>
      <c r="N554" s="221"/>
      <c r="O554" s="221"/>
      <c r="P554" s="222">
        <f>SUM(P555:P577)</f>
        <v>0</v>
      </c>
      <c r="Q554" s="221"/>
      <c r="R554" s="222">
        <f>SUM(R555:R577)</f>
        <v>0</v>
      </c>
      <c r="S554" s="221"/>
      <c r="T554" s="223">
        <f>SUM(T555:T577)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4" t="s">
        <v>14</v>
      </c>
      <c r="AT554" s="225" t="s">
        <v>79</v>
      </c>
      <c r="AU554" s="225" t="s">
        <v>14</v>
      </c>
      <c r="AY554" s="224" t="s">
        <v>241</v>
      </c>
      <c r="BK554" s="226">
        <f>SUM(BK555:BK577)</f>
        <v>0</v>
      </c>
    </row>
    <row r="555" s="2" customFormat="1" ht="33" customHeight="1">
      <c r="A555" s="39"/>
      <c r="B555" s="40"/>
      <c r="C555" s="229" t="s">
        <v>1071</v>
      </c>
      <c r="D555" s="229" t="s">
        <v>243</v>
      </c>
      <c r="E555" s="230" t="s">
        <v>1072</v>
      </c>
      <c r="F555" s="231" t="s">
        <v>1073</v>
      </c>
      <c r="G555" s="232" t="s">
        <v>467</v>
      </c>
      <c r="H555" s="233">
        <v>522.97900000000004</v>
      </c>
      <c r="I555" s="234"/>
      <c r="J555" s="235">
        <f>ROUND(I555*H555,2)</f>
        <v>0</v>
      </c>
      <c r="K555" s="231" t="s">
        <v>247</v>
      </c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175</v>
      </c>
      <c r="AT555" s="240" t="s">
        <v>243</v>
      </c>
      <c r="AU555" s="240" t="s">
        <v>88</v>
      </c>
      <c r="AY555" s="18" t="s">
        <v>241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14</v>
      </c>
      <c r="BK555" s="241">
        <f>ROUND(I555*H555,2)</f>
        <v>0</v>
      </c>
      <c r="BL555" s="18" t="s">
        <v>175</v>
      </c>
      <c r="BM555" s="240" t="s">
        <v>1074</v>
      </c>
    </row>
    <row r="556" s="2" customFormat="1">
      <c r="A556" s="39"/>
      <c r="B556" s="40"/>
      <c r="C556" s="41"/>
      <c r="D556" s="242" t="s">
        <v>249</v>
      </c>
      <c r="E556" s="41"/>
      <c r="F556" s="243" t="s">
        <v>1075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249</v>
      </c>
      <c r="AU556" s="18" t="s">
        <v>88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465</v>
      </c>
      <c r="G557" s="248"/>
      <c r="H557" s="252">
        <v>522.97900000000004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4" customFormat="1">
      <c r="A558" s="14"/>
      <c r="B558" s="259"/>
      <c r="C558" s="260"/>
      <c r="D558" s="249" t="s">
        <v>256</v>
      </c>
      <c r="E558" s="261" t="s">
        <v>1</v>
      </c>
      <c r="F558" s="262" t="s">
        <v>258</v>
      </c>
      <c r="G558" s="260"/>
      <c r="H558" s="263">
        <v>522.97900000000004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88</v>
      </c>
      <c r="AV558" s="14" t="s">
        <v>175</v>
      </c>
      <c r="AW558" s="14" t="s">
        <v>36</v>
      </c>
      <c r="AX558" s="14" t="s">
        <v>14</v>
      </c>
      <c r="AY558" s="269" t="s">
        <v>241</v>
      </c>
    </row>
    <row r="559" s="2" customFormat="1" ht="21.75" customHeight="1">
      <c r="A559" s="39"/>
      <c r="B559" s="40"/>
      <c r="C559" s="229" t="s">
        <v>1076</v>
      </c>
      <c r="D559" s="229" t="s">
        <v>243</v>
      </c>
      <c r="E559" s="230" t="s">
        <v>1077</v>
      </c>
      <c r="F559" s="231" t="s">
        <v>1078</v>
      </c>
      <c r="G559" s="232" t="s">
        <v>467</v>
      </c>
      <c r="H559" s="233">
        <v>11505.538000000001</v>
      </c>
      <c r="I559" s="234"/>
      <c r="J559" s="235">
        <f>ROUND(I559*H559,2)</f>
        <v>0</v>
      </c>
      <c r="K559" s="231" t="s">
        <v>247</v>
      </c>
      <c r="L559" s="45"/>
      <c r="M559" s="236" t="s">
        <v>1</v>
      </c>
      <c r="N559" s="237" t="s">
        <v>45</v>
      </c>
      <c r="O559" s="92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175</v>
      </c>
      <c r="AT559" s="240" t="s">
        <v>243</v>
      </c>
      <c r="AU559" s="240" t="s">
        <v>88</v>
      </c>
      <c r="AY559" s="18" t="s">
        <v>241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14</v>
      </c>
      <c r="BK559" s="241">
        <f>ROUND(I559*H559,2)</f>
        <v>0</v>
      </c>
      <c r="BL559" s="18" t="s">
        <v>175</v>
      </c>
      <c r="BM559" s="240" t="s">
        <v>1079</v>
      </c>
    </row>
    <row r="560" s="2" customFormat="1">
      <c r="A560" s="39"/>
      <c r="B560" s="40"/>
      <c r="C560" s="41"/>
      <c r="D560" s="242" t="s">
        <v>249</v>
      </c>
      <c r="E560" s="41"/>
      <c r="F560" s="243" t="s">
        <v>1080</v>
      </c>
      <c r="G560" s="41"/>
      <c r="H560" s="41"/>
      <c r="I560" s="244"/>
      <c r="J560" s="41"/>
      <c r="K560" s="41"/>
      <c r="L560" s="45"/>
      <c r="M560" s="245"/>
      <c r="N560" s="246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249</v>
      </c>
      <c r="AU560" s="18" t="s">
        <v>88</v>
      </c>
    </row>
    <row r="561" s="15" customFormat="1">
      <c r="A561" s="15"/>
      <c r="B561" s="270"/>
      <c r="C561" s="271"/>
      <c r="D561" s="249" t="s">
        <v>256</v>
      </c>
      <c r="E561" s="272" t="s">
        <v>1</v>
      </c>
      <c r="F561" s="273" t="s">
        <v>667</v>
      </c>
      <c r="G561" s="271"/>
      <c r="H561" s="272" t="s">
        <v>1</v>
      </c>
      <c r="I561" s="274"/>
      <c r="J561" s="271"/>
      <c r="K561" s="271"/>
      <c r="L561" s="275"/>
      <c r="M561" s="276"/>
      <c r="N561" s="277"/>
      <c r="O561" s="277"/>
      <c r="P561" s="277"/>
      <c r="Q561" s="277"/>
      <c r="R561" s="277"/>
      <c r="S561" s="277"/>
      <c r="T561" s="27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9" t="s">
        <v>256</v>
      </c>
      <c r="AU561" s="279" t="s">
        <v>88</v>
      </c>
      <c r="AV561" s="15" t="s">
        <v>14</v>
      </c>
      <c r="AW561" s="15" t="s">
        <v>36</v>
      </c>
      <c r="AX561" s="15" t="s">
        <v>80</v>
      </c>
      <c r="AY561" s="279" t="s">
        <v>241</v>
      </c>
    </row>
    <row r="562" s="13" customFormat="1">
      <c r="A562" s="13"/>
      <c r="B562" s="247"/>
      <c r="C562" s="248"/>
      <c r="D562" s="249" t="s">
        <v>256</v>
      </c>
      <c r="E562" s="250" t="s">
        <v>1</v>
      </c>
      <c r="F562" s="251" t="s">
        <v>1081</v>
      </c>
      <c r="G562" s="248"/>
      <c r="H562" s="252">
        <v>11505.538000000001</v>
      </c>
      <c r="I562" s="253"/>
      <c r="J562" s="248"/>
      <c r="K562" s="248"/>
      <c r="L562" s="254"/>
      <c r="M562" s="255"/>
      <c r="N562" s="256"/>
      <c r="O562" s="256"/>
      <c r="P562" s="256"/>
      <c r="Q562" s="256"/>
      <c r="R562" s="256"/>
      <c r="S562" s="256"/>
      <c r="T562" s="25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8" t="s">
        <v>256</v>
      </c>
      <c r="AU562" s="258" t="s">
        <v>88</v>
      </c>
      <c r="AV562" s="13" t="s">
        <v>88</v>
      </c>
      <c r="AW562" s="13" t="s">
        <v>36</v>
      </c>
      <c r="AX562" s="13" t="s">
        <v>80</v>
      </c>
      <c r="AY562" s="258" t="s">
        <v>241</v>
      </c>
    </row>
    <row r="563" s="14" customFormat="1">
      <c r="A563" s="14"/>
      <c r="B563" s="259"/>
      <c r="C563" s="260"/>
      <c r="D563" s="249" t="s">
        <v>256</v>
      </c>
      <c r="E563" s="261" t="s">
        <v>1</v>
      </c>
      <c r="F563" s="262" t="s">
        <v>258</v>
      </c>
      <c r="G563" s="260"/>
      <c r="H563" s="263">
        <v>11505.538000000001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88</v>
      </c>
      <c r="AV563" s="14" t="s">
        <v>175</v>
      </c>
      <c r="AW563" s="14" t="s">
        <v>36</v>
      </c>
      <c r="AX563" s="14" t="s">
        <v>14</v>
      </c>
      <c r="AY563" s="269" t="s">
        <v>241</v>
      </c>
    </row>
    <row r="564" s="2" customFormat="1" ht="44.25" customHeight="1">
      <c r="A564" s="39"/>
      <c r="B564" s="40"/>
      <c r="C564" s="229" t="s">
        <v>1082</v>
      </c>
      <c r="D564" s="229" t="s">
        <v>243</v>
      </c>
      <c r="E564" s="230" t="s">
        <v>1083</v>
      </c>
      <c r="F564" s="231" t="s">
        <v>1084</v>
      </c>
      <c r="G564" s="232" t="s">
        <v>467</v>
      </c>
      <c r="H564" s="233">
        <v>1.1519999999999999</v>
      </c>
      <c r="I564" s="234"/>
      <c r="J564" s="235">
        <f>ROUND(I564*H564,2)</f>
        <v>0</v>
      </c>
      <c r="K564" s="231" t="s">
        <v>247</v>
      </c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175</v>
      </c>
      <c r="AT564" s="240" t="s">
        <v>243</v>
      </c>
      <c r="AU564" s="240" t="s">
        <v>88</v>
      </c>
      <c r="AY564" s="18" t="s">
        <v>241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</v>
      </c>
      <c r="BK564" s="241">
        <f>ROUND(I564*H564,2)</f>
        <v>0</v>
      </c>
      <c r="BL564" s="18" t="s">
        <v>175</v>
      </c>
      <c r="BM564" s="240" t="s">
        <v>1085</v>
      </c>
    </row>
    <row r="565" s="2" customFormat="1">
      <c r="A565" s="39"/>
      <c r="B565" s="40"/>
      <c r="C565" s="41"/>
      <c r="D565" s="242" t="s">
        <v>249</v>
      </c>
      <c r="E565" s="41"/>
      <c r="F565" s="243" t="s">
        <v>1086</v>
      </c>
      <c r="G565" s="41"/>
      <c r="H565" s="41"/>
      <c r="I565" s="244"/>
      <c r="J565" s="41"/>
      <c r="K565" s="41"/>
      <c r="L565" s="45"/>
      <c r="M565" s="245"/>
      <c r="N565" s="246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249</v>
      </c>
      <c r="AU565" s="18" t="s">
        <v>88</v>
      </c>
    </row>
    <row r="566" s="13" customFormat="1">
      <c r="A566" s="13"/>
      <c r="B566" s="247"/>
      <c r="C566" s="248"/>
      <c r="D566" s="249" t="s">
        <v>256</v>
      </c>
      <c r="E566" s="250" t="s">
        <v>1</v>
      </c>
      <c r="F566" s="251" t="s">
        <v>472</v>
      </c>
      <c r="G566" s="248"/>
      <c r="H566" s="252">
        <v>1.1519999999999999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256</v>
      </c>
      <c r="AU566" s="258" t="s">
        <v>88</v>
      </c>
      <c r="AV566" s="13" t="s">
        <v>88</v>
      </c>
      <c r="AW566" s="13" t="s">
        <v>36</v>
      </c>
      <c r="AX566" s="13" t="s">
        <v>80</v>
      </c>
      <c r="AY566" s="258" t="s">
        <v>241</v>
      </c>
    </row>
    <row r="567" s="14" customFormat="1">
      <c r="A567" s="14"/>
      <c r="B567" s="259"/>
      <c r="C567" s="260"/>
      <c r="D567" s="249" t="s">
        <v>256</v>
      </c>
      <c r="E567" s="261" t="s">
        <v>1</v>
      </c>
      <c r="F567" s="262" t="s">
        <v>258</v>
      </c>
      <c r="G567" s="260"/>
      <c r="H567" s="263">
        <v>1.1519999999999999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9" t="s">
        <v>256</v>
      </c>
      <c r="AU567" s="269" t="s">
        <v>88</v>
      </c>
      <c r="AV567" s="14" t="s">
        <v>175</v>
      </c>
      <c r="AW567" s="14" t="s">
        <v>36</v>
      </c>
      <c r="AX567" s="14" t="s">
        <v>14</v>
      </c>
      <c r="AY567" s="269" t="s">
        <v>241</v>
      </c>
    </row>
    <row r="568" s="2" customFormat="1" ht="44.25" customHeight="1">
      <c r="A568" s="39"/>
      <c r="B568" s="40"/>
      <c r="C568" s="229" t="s">
        <v>1087</v>
      </c>
      <c r="D568" s="229" t="s">
        <v>243</v>
      </c>
      <c r="E568" s="230" t="s">
        <v>1088</v>
      </c>
      <c r="F568" s="231" t="s">
        <v>1089</v>
      </c>
      <c r="G568" s="232" t="s">
        <v>467</v>
      </c>
      <c r="H568" s="233">
        <v>424.27100000000002</v>
      </c>
      <c r="I568" s="234"/>
      <c r="J568" s="235">
        <f>ROUND(I568*H568,2)</f>
        <v>0</v>
      </c>
      <c r="K568" s="231" t="s">
        <v>247</v>
      </c>
      <c r="L568" s="45"/>
      <c r="M568" s="236" t="s">
        <v>1</v>
      </c>
      <c r="N568" s="237" t="s">
        <v>45</v>
      </c>
      <c r="O568" s="92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175</v>
      </c>
      <c r="AT568" s="240" t="s">
        <v>243</v>
      </c>
      <c r="AU568" s="240" t="s">
        <v>88</v>
      </c>
      <c r="AY568" s="18" t="s">
        <v>241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14</v>
      </c>
      <c r="BK568" s="241">
        <f>ROUND(I568*H568,2)</f>
        <v>0</v>
      </c>
      <c r="BL568" s="18" t="s">
        <v>175</v>
      </c>
      <c r="BM568" s="240" t="s">
        <v>1090</v>
      </c>
    </row>
    <row r="569" s="2" customFormat="1">
      <c r="A569" s="39"/>
      <c r="B569" s="40"/>
      <c r="C569" s="41"/>
      <c r="D569" s="242" t="s">
        <v>249</v>
      </c>
      <c r="E569" s="41"/>
      <c r="F569" s="243" t="s">
        <v>1091</v>
      </c>
      <c r="G569" s="41"/>
      <c r="H569" s="41"/>
      <c r="I569" s="244"/>
      <c r="J569" s="41"/>
      <c r="K569" s="41"/>
      <c r="L569" s="45"/>
      <c r="M569" s="245"/>
      <c r="N569" s="246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249</v>
      </c>
      <c r="AU569" s="18" t="s">
        <v>88</v>
      </c>
    </row>
    <row r="570" s="2" customFormat="1">
      <c r="A570" s="39"/>
      <c r="B570" s="40"/>
      <c r="C570" s="41"/>
      <c r="D570" s="249" t="s">
        <v>701</v>
      </c>
      <c r="E570" s="41"/>
      <c r="F570" s="287" t="s">
        <v>702</v>
      </c>
      <c r="G570" s="41"/>
      <c r="H570" s="41"/>
      <c r="I570" s="244"/>
      <c r="J570" s="41"/>
      <c r="K570" s="41"/>
      <c r="L570" s="45"/>
      <c r="M570" s="245"/>
      <c r="N570" s="24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701</v>
      </c>
      <c r="AU570" s="18" t="s">
        <v>88</v>
      </c>
    </row>
    <row r="571" s="13" customFormat="1">
      <c r="A571" s="13"/>
      <c r="B571" s="247"/>
      <c r="C571" s="248"/>
      <c r="D571" s="249" t="s">
        <v>256</v>
      </c>
      <c r="E571" s="250" t="s">
        <v>1</v>
      </c>
      <c r="F571" s="251" t="s">
        <v>469</v>
      </c>
      <c r="G571" s="248"/>
      <c r="H571" s="252">
        <v>424.27100000000002</v>
      </c>
      <c r="I571" s="253"/>
      <c r="J571" s="248"/>
      <c r="K571" s="248"/>
      <c r="L571" s="254"/>
      <c r="M571" s="255"/>
      <c r="N571" s="256"/>
      <c r="O571" s="256"/>
      <c r="P571" s="256"/>
      <c r="Q571" s="256"/>
      <c r="R571" s="256"/>
      <c r="S571" s="256"/>
      <c r="T571" s="25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8" t="s">
        <v>256</v>
      </c>
      <c r="AU571" s="258" t="s">
        <v>88</v>
      </c>
      <c r="AV571" s="13" t="s">
        <v>88</v>
      </c>
      <c r="AW571" s="13" t="s">
        <v>36</v>
      </c>
      <c r="AX571" s="13" t="s">
        <v>80</v>
      </c>
      <c r="AY571" s="258" t="s">
        <v>241</v>
      </c>
    </row>
    <row r="572" s="14" customFormat="1">
      <c r="A572" s="14"/>
      <c r="B572" s="259"/>
      <c r="C572" s="260"/>
      <c r="D572" s="249" t="s">
        <v>256</v>
      </c>
      <c r="E572" s="261" t="s">
        <v>1</v>
      </c>
      <c r="F572" s="262" t="s">
        <v>258</v>
      </c>
      <c r="G572" s="260"/>
      <c r="H572" s="263">
        <v>424.27100000000002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256</v>
      </c>
      <c r="AU572" s="269" t="s">
        <v>88</v>
      </c>
      <c r="AV572" s="14" t="s">
        <v>175</v>
      </c>
      <c r="AW572" s="14" t="s">
        <v>36</v>
      </c>
      <c r="AX572" s="14" t="s">
        <v>14</v>
      </c>
      <c r="AY572" s="269" t="s">
        <v>241</v>
      </c>
    </row>
    <row r="573" s="2" customFormat="1" ht="44.25" customHeight="1">
      <c r="A573" s="39"/>
      <c r="B573" s="40"/>
      <c r="C573" s="229" t="s">
        <v>1092</v>
      </c>
      <c r="D573" s="229" t="s">
        <v>243</v>
      </c>
      <c r="E573" s="230" t="s">
        <v>1093</v>
      </c>
      <c r="F573" s="231" t="s">
        <v>1094</v>
      </c>
      <c r="G573" s="232" t="s">
        <v>467</v>
      </c>
      <c r="H573" s="233">
        <v>97.555999999999997</v>
      </c>
      <c r="I573" s="234"/>
      <c r="J573" s="235">
        <f>ROUND(I573*H573,2)</f>
        <v>0</v>
      </c>
      <c r="K573" s="231" t="s">
        <v>247</v>
      </c>
      <c r="L573" s="45"/>
      <c r="M573" s="236" t="s">
        <v>1</v>
      </c>
      <c r="N573" s="237" t="s">
        <v>45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175</v>
      </c>
      <c r="AT573" s="240" t="s">
        <v>243</v>
      </c>
      <c r="AU573" s="240" t="s">
        <v>88</v>
      </c>
      <c r="AY573" s="18" t="s">
        <v>241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14</v>
      </c>
      <c r="BK573" s="241">
        <f>ROUND(I573*H573,2)</f>
        <v>0</v>
      </c>
      <c r="BL573" s="18" t="s">
        <v>175</v>
      </c>
      <c r="BM573" s="240" t="s">
        <v>1095</v>
      </c>
    </row>
    <row r="574" s="2" customFormat="1">
      <c r="A574" s="39"/>
      <c r="B574" s="40"/>
      <c r="C574" s="41"/>
      <c r="D574" s="242" t="s">
        <v>249</v>
      </c>
      <c r="E574" s="41"/>
      <c r="F574" s="243" t="s">
        <v>1096</v>
      </c>
      <c r="G574" s="41"/>
      <c r="H574" s="41"/>
      <c r="I574" s="244"/>
      <c r="J574" s="41"/>
      <c r="K574" s="41"/>
      <c r="L574" s="45"/>
      <c r="M574" s="245"/>
      <c r="N574" s="246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249</v>
      </c>
      <c r="AU574" s="18" t="s">
        <v>88</v>
      </c>
    </row>
    <row r="575" s="2" customFormat="1">
      <c r="A575" s="39"/>
      <c r="B575" s="40"/>
      <c r="C575" s="41"/>
      <c r="D575" s="249" t="s">
        <v>701</v>
      </c>
      <c r="E575" s="41"/>
      <c r="F575" s="287" t="s">
        <v>702</v>
      </c>
      <c r="G575" s="41"/>
      <c r="H575" s="41"/>
      <c r="I575" s="244"/>
      <c r="J575" s="41"/>
      <c r="K575" s="41"/>
      <c r="L575" s="45"/>
      <c r="M575" s="245"/>
      <c r="N575" s="246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701</v>
      </c>
      <c r="AU575" s="18" t="s">
        <v>88</v>
      </c>
    </row>
    <row r="576" s="13" customFormat="1">
      <c r="A576" s="13"/>
      <c r="B576" s="247"/>
      <c r="C576" s="248"/>
      <c r="D576" s="249" t="s">
        <v>256</v>
      </c>
      <c r="E576" s="250" t="s">
        <v>1</v>
      </c>
      <c r="F576" s="251" t="s">
        <v>475</v>
      </c>
      <c r="G576" s="248"/>
      <c r="H576" s="252">
        <v>97.555999999999997</v>
      </c>
      <c r="I576" s="253"/>
      <c r="J576" s="248"/>
      <c r="K576" s="248"/>
      <c r="L576" s="254"/>
      <c r="M576" s="255"/>
      <c r="N576" s="256"/>
      <c r="O576" s="256"/>
      <c r="P576" s="256"/>
      <c r="Q576" s="256"/>
      <c r="R576" s="256"/>
      <c r="S576" s="256"/>
      <c r="T576" s="25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8" t="s">
        <v>256</v>
      </c>
      <c r="AU576" s="258" t="s">
        <v>88</v>
      </c>
      <c r="AV576" s="13" t="s">
        <v>88</v>
      </c>
      <c r="AW576" s="13" t="s">
        <v>36</v>
      </c>
      <c r="AX576" s="13" t="s">
        <v>80</v>
      </c>
      <c r="AY576" s="258" t="s">
        <v>241</v>
      </c>
    </row>
    <row r="577" s="14" customFormat="1">
      <c r="A577" s="14"/>
      <c r="B577" s="259"/>
      <c r="C577" s="260"/>
      <c r="D577" s="249" t="s">
        <v>256</v>
      </c>
      <c r="E577" s="261" t="s">
        <v>1</v>
      </c>
      <c r="F577" s="262" t="s">
        <v>258</v>
      </c>
      <c r="G577" s="260"/>
      <c r="H577" s="263">
        <v>97.555999999999997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88</v>
      </c>
      <c r="AV577" s="14" t="s">
        <v>175</v>
      </c>
      <c r="AW577" s="14" t="s">
        <v>36</v>
      </c>
      <c r="AX577" s="14" t="s">
        <v>14</v>
      </c>
      <c r="AY577" s="269" t="s">
        <v>241</v>
      </c>
    </row>
    <row r="578" s="12" customFormat="1" ht="22.8" customHeight="1">
      <c r="A578" s="12"/>
      <c r="B578" s="213"/>
      <c r="C578" s="214"/>
      <c r="D578" s="215" t="s">
        <v>79</v>
      </c>
      <c r="E578" s="227" t="s">
        <v>1097</v>
      </c>
      <c r="F578" s="227" t="s">
        <v>1098</v>
      </c>
      <c r="G578" s="214"/>
      <c r="H578" s="214"/>
      <c r="I578" s="217"/>
      <c r="J578" s="228">
        <f>BK578</f>
        <v>0</v>
      </c>
      <c r="K578" s="214"/>
      <c r="L578" s="219"/>
      <c r="M578" s="220"/>
      <c r="N578" s="221"/>
      <c r="O578" s="221"/>
      <c r="P578" s="222">
        <f>SUM(P579:P580)</f>
        <v>0</v>
      </c>
      <c r="Q578" s="221"/>
      <c r="R578" s="222">
        <f>SUM(R579:R580)</f>
        <v>0</v>
      </c>
      <c r="S578" s="221"/>
      <c r="T578" s="223">
        <f>SUM(T579:T580)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24" t="s">
        <v>14</v>
      </c>
      <c r="AT578" s="225" t="s">
        <v>79</v>
      </c>
      <c r="AU578" s="225" t="s">
        <v>14</v>
      </c>
      <c r="AY578" s="224" t="s">
        <v>241</v>
      </c>
      <c r="BK578" s="226">
        <f>SUM(BK579:BK580)</f>
        <v>0</v>
      </c>
    </row>
    <row r="579" s="2" customFormat="1" ht="24.15" customHeight="1">
      <c r="A579" s="39"/>
      <c r="B579" s="40"/>
      <c r="C579" s="229" t="s">
        <v>1099</v>
      </c>
      <c r="D579" s="229" t="s">
        <v>243</v>
      </c>
      <c r="E579" s="230" t="s">
        <v>1100</v>
      </c>
      <c r="F579" s="231" t="s">
        <v>1101</v>
      </c>
      <c r="G579" s="232" t="s">
        <v>467</v>
      </c>
      <c r="H579" s="233">
        <v>148.09899999999999</v>
      </c>
      <c r="I579" s="234"/>
      <c r="J579" s="235">
        <f>ROUND(I579*H579,2)</f>
        <v>0</v>
      </c>
      <c r="K579" s="231" t="s">
        <v>247</v>
      </c>
      <c r="L579" s="45"/>
      <c r="M579" s="236" t="s">
        <v>1</v>
      </c>
      <c r="N579" s="237" t="s">
        <v>45</v>
      </c>
      <c r="O579" s="92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0" t="s">
        <v>175</v>
      </c>
      <c r="AT579" s="240" t="s">
        <v>243</v>
      </c>
      <c r="AU579" s="240" t="s">
        <v>88</v>
      </c>
      <c r="AY579" s="18" t="s">
        <v>241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8" t="s">
        <v>14</v>
      </c>
      <c r="BK579" s="241">
        <f>ROUND(I579*H579,2)</f>
        <v>0</v>
      </c>
      <c r="BL579" s="18" t="s">
        <v>175</v>
      </c>
      <c r="BM579" s="240" t="s">
        <v>1102</v>
      </c>
    </row>
    <row r="580" s="2" customFormat="1">
      <c r="A580" s="39"/>
      <c r="B580" s="40"/>
      <c r="C580" s="41"/>
      <c r="D580" s="242" t="s">
        <v>249</v>
      </c>
      <c r="E580" s="41"/>
      <c r="F580" s="243" t="s">
        <v>1103</v>
      </c>
      <c r="G580" s="41"/>
      <c r="H580" s="41"/>
      <c r="I580" s="244"/>
      <c r="J580" s="41"/>
      <c r="K580" s="41"/>
      <c r="L580" s="45"/>
      <c r="M580" s="298"/>
      <c r="N580" s="299"/>
      <c r="O580" s="282"/>
      <c r="P580" s="282"/>
      <c r="Q580" s="282"/>
      <c r="R580" s="282"/>
      <c r="S580" s="282"/>
      <c r="T580" s="300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249</v>
      </c>
      <c r="AU580" s="18" t="s">
        <v>88</v>
      </c>
    </row>
    <row r="581" s="2" customFormat="1" ht="6.96" customHeight="1">
      <c r="A581" s="39"/>
      <c r="B581" s="67"/>
      <c r="C581" s="68"/>
      <c r="D581" s="68"/>
      <c r="E581" s="68"/>
      <c r="F581" s="68"/>
      <c r="G581" s="68"/>
      <c r="H581" s="68"/>
      <c r="I581" s="68"/>
      <c r="J581" s="68"/>
      <c r="K581" s="68"/>
      <c r="L581" s="45"/>
      <c r="M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</sheetData>
  <sheetProtection sheet="1" autoFilter="0" formatColumns="0" formatRows="0" objects="1" scenarios="1" spinCount="100000" saltValue="g7XRI2BfaglChsXrb8XHgYSS64RgAY019IZ4IHDcmhuayP0usPvG8ebp0yYmP0zfDu9bpOWMRDr3PK1ltj5CjQ==" hashValue="8TdK04kNlsaMcOgQqrBB5FTDAKT0Eax+Cf4FOrsD6uRL6+C6NUoWbqirNB6PmxZ5Hxkqi3u3XiuH4u1Ho4Eb0A==" algorithmName="SHA-512" password="CC35"/>
  <autoFilter ref="C131:K5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hyperlinks>
    <hyperlink ref="F136" r:id="rId1" display="https://podminky.urs.cz/item/CS_URS_2021_02/113107122"/>
    <hyperlink ref="F141" r:id="rId2" display="https://podminky.urs.cz/item/CS_URS_2021_02/113107221"/>
    <hyperlink ref="F146" r:id="rId3" display="https://podminky.urs.cz/item/CS_URS_2021_02/113107222"/>
    <hyperlink ref="F153" r:id="rId4" display="https://podminky.urs.cz/item/CS_URS_2021_02/113107223"/>
    <hyperlink ref="F157" r:id="rId5" display="https://podminky.urs.cz/item/CS_URS_2021_02/113154123"/>
    <hyperlink ref="F161" r:id="rId6" display="https://podminky.urs.cz/item/CS_URS_2021_02/113154232"/>
    <hyperlink ref="F165" r:id="rId7" display="https://podminky.urs.cz/item/CS_URS_2021_02/115001101"/>
    <hyperlink ref="F169" r:id="rId8" display="https://podminky.urs.cz/item/CS_URS_2021_02/115101202"/>
    <hyperlink ref="F173" r:id="rId9" display="https://podminky.urs.cz/item/CS_URS_2021_02/115101302"/>
    <hyperlink ref="F177" r:id="rId10" display="https://podminky.urs.cz/item/CS_URS_2021_02/119001422"/>
    <hyperlink ref="F182" r:id="rId11" display="https://podminky.urs.cz/item/CS_URS_2021_02/121151113"/>
    <hyperlink ref="F186" r:id="rId12" display="https://podminky.urs.cz/item/CS_URS_2021_02/132212212"/>
    <hyperlink ref="F190" r:id="rId13" display="https://podminky.urs.cz/item/CS_URS_2021_02/132251401"/>
    <hyperlink ref="F205" r:id="rId14" display="https://podminky.urs.cz/item/CS_URS_2021_02/132254204"/>
    <hyperlink ref="F209" r:id="rId15" display="https://podminky.urs.cz/item/CS_URS_2021_02/132312212"/>
    <hyperlink ref="F213" r:id="rId16" display="https://podminky.urs.cz/item/CS_URS_2021_02/132351401"/>
    <hyperlink ref="F217" r:id="rId17" display="https://podminky.urs.cz/item/CS_URS_2021_02/132354204"/>
    <hyperlink ref="F221" r:id="rId18" display="https://podminky.urs.cz/item/CS_URS_2021_02/139001101"/>
    <hyperlink ref="F256" r:id="rId19" display="https://podminky.urs.cz/item/CS_URS_2021_02/151101101"/>
    <hyperlink ref="F260" r:id="rId20" display="https://podminky.urs.cz/item/CS_URS_2021_02/151101111"/>
    <hyperlink ref="F264" r:id="rId21" display="https://podminky.urs.cz/item/CS_URS_2021_02/162551108"/>
    <hyperlink ref="F273" r:id="rId22" display="https://podminky.urs.cz/item/CS_URS_2021_02/162551128"/>
    <hyperlink ref="F278" r:id="rId23" display="https://podminky.urs.cz/item/CS_URS_2021_02/162751117"/>
    <hyperlink ref="F287" r:id="rId24" display="https://podminky.urs.cz/item/CS_URS_2021_02/162751119"/>
    <hyperlink ref="F292" r:id="rId25" display="https://podminky.urs.cz/item/CS_URS_2021_02/162751137"/>
    <hyperlink ref="F299" r:id="rId26" display="https://podminky.urs.cz/item/CS_URS_2021_02/162751139"/>
    <hyperlink ref="F304" r:id="rId27" display="https://podminky.urs.cz/item/CS_URS_2021_02/167151101"/>
    <hyperlink ref="F311" r:id="rId28" display="https://podminky.urs.cz/item/CS_URS_2021_02/167151102"/>
    <hyperlink ref="F316" r:id="rId29" display="https://podminky.urs.cz/item/CS_URS_2021_02/171151111"/>
    <hyperlink ref="F321" r:id="rId30" display="https://podminky.urs.cz/item/CS_URS_2021_02/171201231"/>
    <hyperlink ref="F326" r:id="rId31" display="https://podminky.urs.cz/item/CS_URS_2021_02/171251201"/>
    <hyperlink ref="F334" r:id="rId32" display="https://podminky.urs.cz/item/CS_URS_2021_02/172153102"/>
    <hyperlink ref="F347" r:id="rId33" display="https://podminky.urs.cz/item/CS_URS_2021_02/174151101"/>
    <hyperlink ref="F358" r:id="rId34" display="https://podminky.urs.cz/item/CS_URS_2021_02/175111101"/>
    <hyperlink ref="F362" r:id="rId35" display="https://podminky.urs.cz/item/CS_URS_2021_02/175151101"/>
    <hyperlink ref="F373" r:id="rId36" display="https://podminky.urs.cz/item/CS_URS_2021_02/181311103"/>
    <hyperlink ref="F377" r:id="rId37" display="https://podminky.urs.cz/item/CS_URS_2021_02/181451131"/>
    <hyperlink ref="F384" r:id="rId38" display="https://podminky.urs.cz/item/CS_URS_2021_02/181913111"/>
    <hyperlink ref="F389" r:id="rId39" display="https://podminky.urs.cz/item/CS_URS_2021_02/181913112"/>
    <hyperlink ref="F395" r:id="rId40" display="https://podminky.urs.cz/item/CS_URS_2021_02/184802111"/>
    <hyperlink ref="F399" r:id="rId41" display="https://podminky.urs.cz/item/CS_URS_2021_02/184802611"/>
    <hyperlink ref="F404" r:id="rId42" display="https://podminky.urs.cz/item/CS_URS_2021_02/451573111"/>
    <hyperlink ref="F408" r:id="rId43" display="https://podminky.urs.cz/item/CS_URS_2021_02/462512161"/>
    <hyperlink ref="F418" r:id="rId44" display="https://podminky.urs.cz/item/CS_URS_2021_02/564782111"/>
    <hyperlink ref="F423" r:id="rId45" display="https://podminky.urs.cz/item/CS_URS_2021_02/564821112"/>
    <hyperlink ref="F428" r:id="rId46" display="https://podminky.urs.cz/item/CS_URS_2021_02/564861111"/>
    <hyperlink ref="F432" r:id="rId47" display="https://podminky.urs.cz/item/CS_URS_2021_02/565135111"/>
    <hyperlink ref="F436" r:id="rId48" display="https://podminky.urs.cz/item/CS_URS_2021_02/577134111"/>
    <hyperlink ref="F442" r:id="rId49" display="https://podminky.urs.cz/item/CS_URS_2021_02/857242122"/>
    <hyperlink ref="F455" r:id="rId50" display="https://podminky.urs.cz/item/CS_URS_2021_02/857264122"/>
    <hyperlink ref="F460" r:id="rId51" display="https://podminky.urs.cz/item/CS_URS_2021_02/871251141"/>
    <hyperlink ref="F466" r:id="rId52" display="https://podminky.urs.cz/item/CS_URS_2021_02/871351142"/>
    <hyperlink ref="F475" r:id="rId53" display="https://podminky.urs.cz/item/CS_URS_2021_02/871393121"/>
    <hyperlink ref="F482" r:id="rId54" display="https://podminky.urs.cz/item/CS_URS_2021_02/871395811"/>
    <hyperlink ref="F487" r:id="rId55" display="https://podminky.urs.cz/item/CS_URS_2021_02/877251101"/>
    <hyperlink ref="F492" r:id="rId56" display="https://podminky.urs.cz/item/CS_URS_2021_02/877251110"/>
    <hyperlink ref="F495" r:id="rId57" display="https://podminky.urs.cz/item/CS_URS_2021_02/891241112"/>
    <hyperlink ref="F499" r:id="rId58" display="https://podminky.urs.cz/item/CS_URS_2021_02/891247112"/>
    <hyperlink ref="F502" r:id="rId59" display="https://podminky.urs.cz/item/CS_URS_2021_02/891261112"/>
    <hyperlink ref="F510" r:id="rId60" display="https://podminky.urs.cz/item/CS_URS_2021_02/892271111"/>
    <hyperlink ref="F514" r:id="rId61" display="https://podminky.urs.cz/item/CS_URS_2021_02/892273122"/>
    <hyperlink ref="F518" r:id="rId62" display="https://podminky.urs.cz/item/CS_URS_2021_02/892372111"/>
    <hyperlink ref="F527" r:id="rId63" display="https://podminky.urs.cz/item/CS_URS_2021_02/899401112"/>
    <hyperlink ref="F531" r:id="rId64" display="https://podminky.urs.cz/item/CS_URS_2021_02/899401113"/>
    <hyperlink ref="F535" r:id="rId65" display="https://podminky.urs.cz/item/CS_URS_2021_02/899713111"/>
    <hyperlink ref="F540" r:id="rId66" display="https://podminky.urs.cz/item/CS_URS_2021_02/899721111"/>
    <hyperlink ref="F544" r:id="rId67" display="https://podminky.urs.cz/item/CS_URS_2021_02/899722111"/>
    <hyperlink ref="F549" r:id="rId68" display="https://podminky.urs.cz/item/CS_URS_2021_02/919732211"/>
    <hyperlink ref="F556" r:id="rId69" display="https://podminky.urs.cz/item/CS_URS_2021_02/997002511"/>
    <hyperlink ref="F560" r:id="rId70" display="https://podminky.urs.cz/item/CS_URS_2021_02/997002519"/>
    <hyperlink ref="F565" r:id="rId71" display="https://podminky.urs.cz/item/CS_URS_2021_02/997013871"/>
    <hyperlink ref="F569" r:id="rId72" display="https://podminky.urs.cz/item/CS_URS_2021_02/997221873"/>
    <hyperlink ref="F574" r:id="rId73" display="https://podminky.urs.cz/item/CS_URS_2021_02/997221875"/>
    <hyperlink ref="F580" r:id="rId74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  <c r="AZ2" s="285" t="s">
        <v>1104</v>
      </c>
      <c r="BA2" s="285" t="s">
        <v>1105</v>
      </c>
      <c r="BB2" s="285" t="s">
        <v>253</v>
      </c>
      <c r="BC2" s="285" t="s">
        <v>1106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1107</v>
      </c>
      <c r="BA3" s="285" t="s">
        <v>1108</v>
      </c>
      <c r="BB3" s="285" t="s">
        <v>253</v>
      </c>
      <c r="BC3" s="285" t="s">
        <v>1109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1110</v>
      </c>
      <c r="BA4" s="285" t="s">
        <v>1111</v>
      </c>
      <c r="BB4" s="285" t="s">
        <v>253</v>
      </c>
      <c r="BC4" s="285" t="s">
        <v>1112</v>
      </c>
      <c r="BD4" s="285" t="s">
        <v>88</v>
      </c>
    </row>
    <row r="5" s="1" customFormat="1" ht="6.96" customHeight="1">
      <c r="B5" s="21"/>
      <c r="L5" s="21"/>
      <c r="AZ5" s="285" t="s">
        <v>1113</v>
      </c>
      <c r="BA5" s="285" t="s">
        <v>1114</v>
      </c>
      <c r="BB5" s="285" t="s">
        <v>253</v>
      </c>
      <c r="BC5" s="285" t="s">
        <v>1115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1116</v>
      </c>
      <c r="BA6" s="285" t="s">
        <v>1117</v>
      </c>
      <c r="BB6" s="285" t="s">
        <v>253</v>
      </c>
      <c r="BC6" s="285" t="s">
        <v>1118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402</v>
      </c>
      <c r="BA7" s="285" t="s">
        <v>403</v>
      </c>
      <c r="BB7" s="285" t="s">
        <v>253</v>
      </c>
      <c r="BC7" s="285" t="s">
        <v>1119</v>
      </c>
      <c r="BD7" s="285" t="s">
        <v>88</v>
      </c>
    </row>
    <row r="8">
      <c r="B8" s="21"/>
      <c r="D8" s="152" t="s">
        <v>211</v>
      </c>
      <c r="L8" s="21"/>
      <c r="AZ8" s="285" t="s">
        <v>405</v>
      </c>
      <c r="BA8" s="285" t="s">
        <v>406</v>
      </c>
      <c r="BB8" s="285" t="s">
        <v>253</v>
      </c>
      <c r="BC8" s="285" t="s">
        <v>1120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408</v>
      </c>
      <c r="BA9" s="285" t="s">
        <v>409</v>
      </c>
      <c r="BB9" s="285" t="s">
        <v>253</v>
      </c>
      <c r="BC9" s="285" t="s">
        <v>1121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411</v>
      </c>
      <c r="BA10" s="285" t="s">
        <v>412</v>
      </c>
      <c r="BB10" s="285" t="s">
        <v>253</v>
      </c>
      <c r="BC10" s="285" t="s">
        <v>1122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414</v>
      </c>
      <c r="BA11" s="285" t="s">
        <v>415</v>
      </c>
      <c r="BB11" s="285" t="s">
        <v>253</v>
      </c>
      <c r="BC11" s="285" t="s">
        <v>1123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417</v>
      </c>
      <c r="BA12" s="285" t="s">
        <v>418</v>
      </c>
      <c r="BB12" s="285" t="s">
        <v>253</v>
      </c>
      <c r="BC12" s="285" t="s">
        <v>1124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1125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420</v>
      </c>
      <c r="BA13" s="285" t="s">
        <v>421</v>
      </c>
      <c r="BB13" s="285" t="s">
        <v>253</v>
      </c>
      <c r="BC13" s="285" t="s">
        <v>1126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423</v>
      </c>
      <c r="BA14" s="285" t="s">
        <v>424</v>
      </c>
      <c r="BB14" s="285" t="s">
        <v>253</v>
      </c>
      <c r="BC14" s="285" t="s">
        <v>1127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426</v>
      </c>
      <c r="BA15" s="285" t="s">
        <v>1128</v>
      </c>
      <c r="BB15" s="285" t="s">
        <v>1129</v>
      </c>
      <c r="BC15" s="285" t="s">
        <v>305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429</v>
      </c>
      <c r="BA16" s="285" t="s">
        <v>430</v>
      </c>
      <c r="BB16" s="285" t="s">
        <v>253</v>
      </c>
      <c r="BC16" s="285" t="s">
        <v>1130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432</v>
      </c>
      <c r="BA17" s="285" t="s">
        <v>433</v>
      </c>
      <c r="BB17" s="285" t="s">
        <v>253</v>
      </c>
      <c r="BC17" s="285" t="s">
        <v>1131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436</v>
      </c>
      <c r="BA18" s="285" t="s">
        <v>437</v>
      </c>
      <c r="BB18" s="285" t="s">
        <v>246</v>
      </c>
      <c r="BC18" s="285" t="s">
        <v>1132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439</v>
      </c>
      <c r="BA19" s="285" t="s">
        <v>440</v>
      </c>
      <c r="BB19" s="285" t="s">
        <v>246</v>
      </c>
      <c r="BC19" s="285" t="s">
        <v>1133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442</v>
      </c>
      <c r="BA20" s="285" t="s">
        <v>443</v>
      </c>
      <c r="BB20" s="285" t="s">
        <v>246</v>
      </c>
      <c r="BC20" s="285" t="s">
        <v>1134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445</v>
      </c>
      <c r="BA21" s="285" t="s">
        <v>446</v>
      </c>
      <c r="BB21" s="285" t="s">
        <v>253</v>
      </c>
      <c r="BC21" s="285" t="s">
        <v>1135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448</v>
      </c>
      <c r="BA22" s="285" t="s">
        <v>449</v>
      </c>
      <c r="BB22" s="285" t="s">
        <v>253</v>
      </c>
      <c r="BC22" s="285" t="s">
        <v>1136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451</v>
      </c>
      <c r="BA23" s="285" t="s">
        <v>452</v>
      </c>
      <c r="BB23" s="285" t="s">
        <v>246</v>
      </c>
      <c r="BC23" s="285" t="s">
        <v>1137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1138</v>
      </c>
      <c r="BA24" s="285" t="s">
        <v>1139</v>
      </c>
      <c r="BB24" s="285" t="s">
        <v>289</v>
      </c>
      <c r="BC24" s="285" t="s">
        <v>1140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1141</v>
      </c>
      <c r="BA25" s="285" t="s">
        <v>1142</v>
      </c>
      <c r="BB25" s="285" t="s">
        <v>289</v>
      </c>
      <c r="BC25" s="285" t="s">
        <v>1143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1144</v>
      </c>
      <c r="BA26" s="285" t="s">
        <v>1145</v>
      </c>
      <c r="BB26" s="285" t="s">
        <v>289</v>
      </c>
      <c r="BC26" s="285" t="s">
        <v>1146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784</v>
      </c>
      <c r="BA27" s="285" t="s">
        <v>1147</v>
      </c>
      <c r="BB27" s="285" t="s">
        <v>246</v>
      </c>
      <c r="BC27" s="285" t="s">
        <v>1148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1149</v>
      </c>
      <c r="BA28" s="285" t="s">
        <v>1150</v>
      </c>
      <c r="BB28" s="285" t="s">
        <v>246</v>
      </c>
      <c r="BC28" s="285" t="s">
        <v>1151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459</v>
      </c>
      <c r="BA29" s="285" t="s">
        <v>460</v>
      </c>
      <c r="BB29" s="285" t="s">
        <v>253</v>
      </c>
      <c r="BC29" s="285" t="s">
        <v>1152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462</v>
      </c>
      <c r="BA30" s="285" t="s">
        <v>463</v>
      </c>
      <c r="BB30" s="285" t="s">
        <v>253</v>
      </c>
      <c r="BC30" s="285" t="s">
        <v>1153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465</v>
      </c>
      <c r="BA31" s="286" t="s">
        <v>466</v>
      </c>
      <c r="BB31" s="286" t="s">
        <v>467</v>
      </c>
      <c r="BC31" s="286" t="s">
        <v>1154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469</v>
      </c>
      <c r="BA32" s="285" t="s">
        <v>470</v>
      </c>
      <c r="BB32" s="285" t="s">
        <v>467</v>
      </c>
      <c r="BC32" s="285" t="s">
        <v>1155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472</v>
      </c>
      <c r="BA33" s="285" t="s">
        <v>473</v>
      </c>
      <c r="BB33" s="285" t="s">
        <v>467</v>
      </c>
      <c r="BC33" s="285" t="s">
        <v>1156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475</v>
      </c>
      <c r="BA34" s="285" t="s">
        <v>476</v>
      </c>
      <c r="BB34" s="285" t="s">
        <v>467</v>
      </c>
      <c r="BC34" s="285" t="s">
        <v>1157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478</v>
      </c>
      <c r="BA35" s="285" t="s">
        <v>479</v>
      </c>
      <c r="BB35" s="285" t="s">
        <v>289</v>
      </c>
      <c r="BC35" s="285" t="s">
        <v>480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481</v>
      </c>
      <c r="BA36" s="285" t="s">
        <v>482</v>
      </c>
      <c r="BB36" s="285" t="s">
        <v>289</v>
      </c>
      <c r="BC36" s="285" t="s">
        <v>483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ROUND((SUM(BE132:BE830)),  2)</f>
        <v>0</v>
      </c>
      <c r="G37" s="39"/>
      <c r="H37" s="39"/>
      <c r="I37" s="166">
        <v>0.20999999999999999</v>
      </c>
      <c r="J37" s="165">
        <f>ROUND(((SUM(BE132:BE830))*I37),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484</v>
      </c>
      <c r="BA37" s="285" t="s">
        <v>485</v>
      </c>
      <c r="BB37" s="285" t="s">
        <v>289</v>
      </c>
      <c r="BC37" s="285" t="s">
        <v>486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ROUND((SUM(BF132:BF830)),  2)</f>
        <v>0</v>
      </c>
      <c r="G38" s="39"/>
      <c r="H38" s="39"/>
      <c r="I38" s="166">
        <v>0.14999999999999999</v>
      </c>
      <c r="J38" s="165">
        <f>ROUND(((SUM(BF132:BF830))*I38),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487</v>
      </c>
      <c r="BA38" s="285" t="s">
        <v>488</v>
      </c>
      <c r="BB38" s="285" t="s">
        <v>289</v>
      </c>
      <c r="BC38" s="285" t="s">
        <v>489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ROUND((SUM(BG132:BG830)),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85" t="s">
        <v>490</v>
      </c>
      <c r="BA39" s="285" t="s">
        <v>491</v>
      </c>
      <c r="BB39" s="285" t="s">
        <v>289</v>
      </c>
      <c r="BC39" s="285" t="s">
        <v>492</v>
      </c>
      <c r="BD39" s="285" t="s">
        <v>88</v>
      </c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ROUND((SUM(BH132:BH830)),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85" t="s">
        <v>493</v>
      </c>
      <c r="BA40" s="285" t="s">
        <v>494</v>
      </c>
      <c r="BB40" s="285" t="s">
        <v>246</v>
      </c>
      <c r="BC40" s="285" t="s">
        <v>1158</v>
      </c>
      <c r="BD40" s="285" t="s">
        <v>88</v>
      </c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ROUND((SUM(BI132:BI830)),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85" t="s">
        <v>496</v>
      </c>
      <c r="BA41" s="285" t="s">
        <v>496</v>
      </c>
      <c r="BB41" s="285" t="s">
        <v>253</v>
      </c>
      <c r="BC41" s="285" t="s">
        <v>1159</v>
      </c>
      <c r="BD41" s="285" t="s">
        <v>88</v>
      </c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85" t="s">
        <v>498</v>
      </c>
      <c r="BA42" s="285" t="s">
        <v>498</v>
      </c>
      <c r="BB42" s="285" t="s">
        <v>246</v>
      </c>
      <c r="BC42" s="285" t="s">
        <v>1160</v>
      </c>
      <c r="BD42" s="285" t="s">
        <v>88</v>
      </c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01.3 - Vodovodní řady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J559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500</v>
      </c>
      <c r="E104" s="199"/>
      <c r="F104" s="199"/>
      <c r="G104" s="199"/>
      <c r="H104" s="199"/>
      <c r="I104" s="199"/>
      <c r="J104" s="200">
        <f>J571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J653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J777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502</v>
      </c>
      <c r="E107" s="199"/>
      <c r="F107" s="199"/>
      <c r="G107" s="199"/>
      <c r="H107" s="199"/>
      <c r="I107" s="199"/>
      <c r="J107" s="200">
        <f>J804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503</v>
      </c>
      <c r="E108" s="199"/>
      <c r="F108" s="199"/>
      <c r="G108" s="199"/>
      <c r="H108" s="199"/>
      <c r="I108" s="199"/>
      <c r="J108" s="200">
        <f>J828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Zaječov rozšíření a intenzifikace ČOV Horní Kváň - kanalizace a vodovod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211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212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213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214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 01.3 - Vodovodní řady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obec Zaječov, místní část Kvaň, Nová Ves</v>
      </c>
      <c r="G126" s="41"/>
      <c r="H126" s="41"/>
      <c r="I126" s="33" t="s">
        <v>22</v>
      </c>
      <c r="J126" s="80" t="str">
        <f>IF(J16="","",J16)</f>
        <v>18. 8. 2021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E19</f>
        <v>Obec Zaječov, Zaječov 265, 267 63 Zaječov</v>
      </c>
      <c r="G128" s="41"/>
      <c r="H128" s="41"/>
      <c r="I128" s="33" t="s">
        <v>32</v>
      </c>
      <c r="J128" s="37" t="str">
        <f>E25</f>
        <v>PIK VÍTEK s.r.o.,Kořenského 1025/7, 150 00 Praha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227</v>
      </c>
      <c r="D131" s="205" t="s">
        <v>65</v>
      </c>
      <c r="E131" s="205" t="s">
        <v>61</v>
      </c>
      <c r="F131" s="205" t="s">
        <v>62</v>
      </c>
      <c r="G131" s="205" t="s">
        <v>228</v>
      </c>
      <c r="H131" s="205" t="s">
        <v>229</v>
      </c>
      <c r="I131" s="205" t="s">
        <v>230</v>
      </c>
      <c r="J131" s="205" t="s">
        <v>219</v>
      </c>
      <c r="K131" s="206" t="s">
        <v>231</v>
      </c>
      <c r="L131" s="207"/>
      <c r="M131" s="101" t="s">
        <v>1</v>
      </c>
      <c r="N131" s="102" t="s">
        <v>44</v>
      </c>
      <c r="O131" s="102" t="s">
        <v>232</v>
      </c>
      <c r="P131" s="102" t="s">
        <v>233</v>
      </c>
      <c r="Q131" s="102" t="s">
        <v>234</v>
      </c>
      <c r="R131" s="102" t="s">
        <v>235</v>
      </c>
      <c r="S131" s="102" t="s">
        <v>236</v>
      </c>
      <c r="T131" s="103" t="s">
        <v>237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238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</f>
        <v>0</v>
      </c>
      <c r="Q132" s="105"/>
      <c r="R132" s="210">
        <f>R133</f>
        <v>119.53675714000001</v>
      </c>
      <c r="S132" s="105"/>
      <c r="T132" s="211">
        <f>T133</f>
        <v>1601.644845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221</v>
      </c>
      <c r="BK132" s="212">
        <f>BK133</f>
        <v>0</v>
      </c>
    </row>
    <row r="133" s="12" customFormat="1" ht="25.92" customHeight="1">
      <c r="A133" s="12"/>
      <c r="B133" s="213"/>
      <c r="C133" s="214"/>
      <c r="D133" s="215" t="s">
        <v>79</v>
      </c>
      <c r="E133" s="216" t="s">
        <v>239</v>
      </c>
      <c r="F133" s="216" t="s">
        <v>240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P134+P559+P571+P653+P777+P804+P828</f>
        <v>0</v>
      </c>
      <c r="Q133" s="221"/>
      <c r="R133" s="222">
        <f>R134+R559+R571+R653+R777+R804+R828</f>
        <v>119.53675714000001</v>
      </c>
      <c r="S133" s="221"/>
      <c r="T133" s="223">
        <f>T134+T559+T571+T653+T777+T804+T828</f>
        <v>1601.644845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80</v>
      </c>
      <c r="AY133" s="224" t="s">
        <v>241</v>
      </c>
      <c r="BK133" s="226">
        <f>BK134+BK559+BK571+BK653+BK777+BK804+BK828</f>
        <v>0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14</v>
      </c>
      <c r="F134" s="227" t="s">
        <v>242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SUM(P135:P558)</f>
        <v>0</v>
      </c>
      <c r="Q134" s="221"/>
      <c r="R134" s="222">
        <f>SUM(R135:R558)</f>
        <v>36.650777939999998</v>
      </c>
      <c r="S134" s="221"/>
      <c r="T134" s="223">
        <f>SUM(T135:T558)</f>
        <v>1601.4198450000001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14</v>
      </c>
      <c r="AY134" s="224" t="s">
        <v>241</v>
      </c>
      <c r="BK134" s="226">
        <f>SUM(BK135:BK558)</f>
        <v>0</v>
      </c>
    </row>
    <row r="135" s="2" customFormat="1" ht="24.15" customHeight="1">
      <c r="A135" s="39"/>
      <c r="B135" s="40"/>
      <c r="C135" s="229" t="s">
        <v>14</v>
      </c>
      <c r="D135" s="229" t="s">
        <v>243</v>
      </c>
      <c r="E135" s="230" t="s">
        <v>504</v>
      </c>
      <c r="F135" s="231" t="s">
        <v>505</v>
      </c>
      <c r="G135" s="232" t="s">
        <v>246</v>
      </c>
      <c r="H135" s="233">
        <v>347.01100000000002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0.28999999999999998</v>
      </c>
      <c r="T135" s="239">
        <f>S135*H135</f>
        <v>100.63319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1161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507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508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1162</v>
      </c>
      <c r="G138" s="248"/>
      <c r="H138" s="252">
        <v>237.523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5" customFormat="1">
      <c r="A139" s="15"/>
      <c r="B139" s="270"/>
      <c r="C139" s="271"/>
      <c r="D139" s="249" t="s">
        <v>256</v>
      </c>
      <c r="E139" s="272" t="s">
        <v>1</v>
      </c>
      <c r="F139" s="273" t="s">
        <v>508</v>
      </c>
      <c r="G139" s="271"/>
      <c r="H139" s="272" t="s">
        <v>1</v>
      </c>
      <c r="I139" s="274"/>
      <c r="J139" s="271"/>
      <c r="K139" s="271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256</v>
      </c>
      <c r="AU139" s="279" t="s">
        <v>88</v>
      </c>
      <c r="AV139" s="15" t="s">
        <v>14</v>
      </c>
      <c r="AW139" s="15" t="s">
        <v>36</v>
      </c>
      <c r="AX139" s="15" t="s">
        <v>80</v>
      </c>
      <c r="AY139" s="279" t="s">
        <v>241</v>
      </c>
    </row>
    <row r="140" s="13" customFormat="1">
      <c r="A140" s="13"/>
      <c r="B140" s="247"/>
      <c r="C140" s="248"/>
      <c r="D140" s="249" t="s">
        <v>256</v>
      </c>
      <c r="E140" s="250" t="s">
        <v>1</v>
      </c>
      <c r="F140" s="251" t="s">
        <v>509</v>
      </c>
      <c r="G140" s="248"/>
      <c r="H140" s="252">
        <v>109.488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256</v>
      </c>
      <c r="AU140" s="258" t="s">
        <v>88</v>
      </c>
      <c r="AV140" s="13" t="s">
        <v>88</v>
      </c>
      <c r="AW140" s="13" t="s">
        <v>36</v>
      </c>
      <c r="AX140" s="13" t="s">
        <v>80</v>
      </c>
      <c r="AY140" s="258" t="s">
        <v>241</v>
      </c>
    </row>
    <row r="141" s="14" customFormat="1">
      <c r="A141" s="14"/>
      <c r="B141" s="259"/>
      <c r="C141" s="260"/>
      <c r="D141" s="249" t="s">
        <v>256</v>
      </c>
      <c r="E141" s="261" t="s">
        <v>1</v>
      </c>
      <c r="F141" s="262" t="s">
        <v>258</v>
      </c>
      <c r="G141" s="260"/>
      <c r="H141" s="263">
        <v>347.01100000000002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88</v>
      </c>
      <c r="AV141" s="14" t="s">
        <v>175</v>
      </c>
      <c r="AW141" s="14" t="s">
        <v>36</v>
      </c>
      <c r="AX141" s="14" t="s">
        <v>14</v>
      </c>
      <c r="AY141" s="269" t="s">
        <v>241</v>
      </c>
    </row>
    <row r="142" s="2" customFormat="1" ht="24.15" customHeight="1">
      <c r="A142" s="39"/>
      <c r="B142" s="40"/>
      <c r="C142" s="229" t="s">
        <v>88</v>
      </c>
      <c r="D142" s="229" t="s">
        <v>243</v>
      </c>
      <c r="E142" s="230" t="s">
        <v>1163</v>
      </c>
      <c r="F142" s="231" t="s">
        <v>1164</v>
      </c>
      <c r="G142" s="232" t="s">
        <v>246</v>
      </c>
      <c r="H142" s="233">
        <v>242.69800000000001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0.44</v>
      </c>
      <c r="T142" s="239">
        <f>S142*H142</f>
        <v>106.78712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1165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1166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15" customFormat="1">
      <c r="A144" s="15"/>
      <c r="B144" s="270"/>
      <c r="C144" s="271"/>
      <c r="D144" s="249" t="s">
        <v>256</v>
      </c>
      <c r="E144" s="272" t="s">
        <v>1</v>
      </c>
      <c r="F144" s="273" t="s">
        <v>1167</v>
      </c>
      <c r="G144" s="271"/>
      <c r="H144" s="272" t="s">
        <v>1</v>
      </c>
      <c r="I144" s="274"/>
      <c r="J144" s="271"/>
      <c r="K144" s="271"/>
      <c r="L144" s="275"/>
      <c r="M144" s="276"/>
      <c r="N144" s="277"/>
      <c r="O144" s="277"/>
      <c r="P144" s="277"/>
      <c r="Q144" s="277"/>
      <c r="R144" s="277"/>
      <c r="S144" s="277"/>
      <c r="T144" s="27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9" t="s">
        <v>256</v>
      </c>
      <c r="AU144" s="279" t="s">
        <v>88</v>
      </c>
      <c r="AV144" s="15" t="s">
        <v>14</v>
      </c>
      <c r="AW144" s="15" t="s">
        <v>36</v>
      </c>
      <c r="AX144" s="15" t="s">
        <v>80</v>
      </c>
      <c r="AY144" s="279" t="s">
        <v>241</v>
      </c>
    </row>
    <row r="145" s="13" customFormat="1">
      <c r="A145" s="13"/>
      <c r="B145" s="247"/>
      <c r="C145" s="248"/>
      <c r="D145" s="249" t="s">
        <v>256</v>
      </c>
      <c r="E145" s="250" t="s">
        <v>1</v>
      </c>
      <c r="F145" s="251" t="s">
        <v>1162</v>
      </c>
      <c r="G145" s="248"/>
      <c r="H145" s="252">
        <v>237.523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8" t="s">
        <v>256</v>
      </c>
      <c r="AU145" s="258" t="s">
        <v>88</v>
      </c>
      <c r="AV145" s="13" t="s">
        <v>88</v>
      </c>
      <c r="AW145" s="13" t="s">
        <v>36</v>
      </c>
      <c r="AX145" s="13" t="s">
        <v>80</v>
      </c>
      <c r="AY145" s="258" t="s">
        <v>241</v>
      </c>
    </row>
    <row r="146" s="15" customFormat="1">
      <c r="A146" s="15"/>
      <c r="B146" s="270"/>
      <c r="C146" s="271"/>
      <c r="D146" s="249" t="s">
        <v>256</v>
      </c>
      <c r="E146" s="272" t="s">
        <v>1</v>
      </c>
      <c r="F146" s="273" t="s">
        <v>1167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256</v>
      </c>
      <c r="AU146" s="279" t="s">
        <v>88</v>
      </c>
      <c r="AV146" s="15" t="s">
        <v>14</v>
      </c>
      <c r="AW146" s="15" t="s">
        <v>36</v>
      </c>
      <c r="AX146" s="15" t="s">
        <v>80</v>
      </c>
      <c r="AY146" s="279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1168</v>
      </c>
      <c r="G147" s="248"/>
      <c r="H147" s="252">
        <v>5.1749999999999998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4" customFormat="1">
      <c r="A148" s="14"/>
      <c r="B148" s="259"/>
      <c r="C148" s="260"/>
      <c r="D148" s="249" t="s">
        <v>256</v>
      </c>
      <c r="E148" s="261" t="s">
        <v>1</v>
      </c>
      <c r="F148" s="262" t="s">
        <v>258</v>
      </c>
      <c r="G148" s="260"/>
      <c r="H148" s="263">
        <v>242.69800000000001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88</v>
      </c>
      <c r="AV148" s="14" t="s">
        <v>175</v>
      </c>
      <c r="AW148" s="14" t="s">
        <v>36</v>
      </c>
      <c r="AX148" s="14" t="s">
        <v>14</v>
      </c>
      <c r="AY148" s="269" t="s">
        <v>241</v>
      </c>
    </row>
    <row r="149" s="2" customFormat="1" ht="24.15" customHeight="1">
      <c r="A149" s="39"/>
      <c r="B149" s="40"/>
      <c r="C149" s="229" t="s">
        <v>96</v>
      </c>
      <c r="D149" s="229" t="s">
        <v>243</v>
      </c>
      <c r="E149" s="230" t="s">
        <v>510</v>
      </c>
      <c r="F149" s="231" t="s">
        <v>511</v>
      </c>
      <c r="G149" s="232" t="s">
        <v>246</v>
      </c>
      <c r="H149" s="233">
        <v>1388.0429999999999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0.17000000000000001</v>
      </c>
      <c r="T149" s="239">
        <f>S149*H149</f>
        <v>235.96731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1169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513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514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784</v>
      </c>
      <c r="G152" s="248"/>
      <c r="H152" s="252">
        <v>950.09299999999996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436</v>
      </c>
      <c r="G153" s="248"/>
      <c r="H153" s="252">
        <v>437.94999999999999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4" customFormat="1">
      <c r="A154" s="14"/>
      <c r="B154" s="259"/>
      <c r="C154" s="260"/>
      <c r="D154" s="249" t="s">
        <v>256</v>
      </c>
      <c r="E154" s="261" t="s">
        <v>1</v>
      </c>
      <c r="F154" s="262" t="s">
        <v>258</v>
      </c>
      <c r="G154" s="260"/>
      <c r="H154" s="263">
        <v>1388.0429999999999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88</v>
      </c>
      <c r="AV154" s="14" t="s">
        <v>175</v>
      </c>
      <c r="AW154" s="14" t="s">
        <v>36</v>
      </c>
      <c r="AX154" s="14" t="s">
        <v>14</v>
      </c>
      <c r="AY154" s="269" t="s">
        <v>241</v>
      </c>
    </row>
    <row r="155" s="2" customFormat="1" ht="24.15" customHeight="1">
      <c r="A155" s="39"/>
      <c r="B155" s="40"/>
      <c r="C155" s="229" t="s">
        <v>175</v>
      </c>
      <c r="D155" s="229" t="s">
        <v>243</v>
      </c>
      <c r="E155" s="230" t="s">
        <v>516</v>
      </c>
      <c r="F155" s="231" t="s">
        <v>517</v>
      </c>
      <c r="G155" s="232" t="s">
        <v>246</v>
      </c>
      <c r="H155" s="233">
        <v>1041.0329999999999</v>
      </c>
      <c r="I155" s="234"/>
      <c r="J155" s="235">
        <f>ROUND(I155*H155,2)</f>
        <v>0</v>
      </c>
      <c r="K155" s="231" t="s">
        <v>247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0.28999999999999998</v>
      </c>
      <c r="T155" s="239">
        <f>S155*H155</f>
        <v>301.89956999999993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1170</v>
      </c>
    </row>
    <row r="156" s="2" customFormat="1">
      <c r="A156" s="39"/>
      <c r="B156" s="40"/>
      <c r="C156" s="41"/>
      <c r="D156" s="242" t="s">
        <v>249</v>
      </c>
      <c r="E156" s="41"/>
      <c r="F156" s="243" t="s">
        <v>519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88</v>
      </c>
    </row>
    <row r="157" s="15" customFormat="1">
      <c r="A157" s="15"/>
      <c r="B157" s="270"/>
      <c r="C157" s="271"/>
      <c r="D157" s="249" t="s">
        <v>256</v>
      </c>
      <c r="E157" s="272" t="s">
        <v>1</v>
      </c>
      <c r="F157" s="273" t="s">
        <v>520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256</v>
      </c>
      <c r="AU157" s="279" t="s">
        <v>88</v>
      </c>
      <c r="AV157" s="15" t="s">
        <v>14</v>
      </c>
      <c r="AW157" s="15" t="s">
        <v>36</v>
      </c>
      <c r="AX157" s="15" t="s">
        <v>80</v>
      </c>
      <c r="AY157" s="279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1171</v>
      </c>
      <c r="G158" s="248"/>
      <c r="H158" s="252">
        <v>712.57000000000005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5" customFormat="1">
      <c r="A159" s="15"/>
      <c r="B159" s="270"/>
      <c r="C159" s="271"/>
      <c r="D159" s="249" t="s">
        <v>256</v>
      </c>
      <c r="E159" s="272" t="s">
        <v>1</v>
      </c>
      <c r="F159" s="273" t="s">
        <v>520</v>
      </c>
      <c r="G159" s="271"/>
      <c r="H159" s="272" t="s">
        <v>1</v>
      </c>
      <c r="I159" s="274"/>
      <c r="J159" s="271"/>
      <c r="K159" s="271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256</v>
      </c>
      <c r="AU159" s="279" t="s">
        <v>88</v>
      </c>
      <c r="AV159" s="15" t="s">
        <v>14</v>
      </c>
      <c r="AW159" s="15" t="s">
        <v>36</v>
      </c>
      <c r="AX159" s="15" t="s">
        <v>80</v>
      </c>
      <c r="AY159" s="279" t="s">
        <v>241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522</v>
      </c>
      <c r="G160" s="248"/>
      <c r="H160" s="252">
        <v>328.46300000000002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1041.0329999999999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24.15" customHeight="1">
      <c r="A162" s="39"/>
      <c r="B162" s="40"/>
      <c r="C162" s="229" t="s">
        <v>269</v>
      </c>
      <c r="D162" s="229" t="s">
        <v>243</v>
      </c>
      <c r="E162" s="230" t="s">
        <v>523</v>
      </c>
      <c r="F162" s="231" t="s">
        <v>524</v>
      </c>
      <c r="G162" s="232" t="s">
        <v>246</v>
      </c>
      <c r="H162" s="233">
        <v>728.09500000000003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0.44</v>
      </c>
      <c r="T162" s="239">
        <f>S162*H162</f>
        <v>320.36180000000002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1172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526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520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1171</v>
      </c>
      <c r="G165" s="248"/>
      <c r="H165" s="252">
        <v>712.57000000000005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5" customFormat="1">
      <c r="A166" s="15"/>
      <c r="B166" s="270"/>
      <c r="C166" s="271"/>
      <c r="D166" s="249" t="s">
        <v>256</v>
      </c>
      <c r="E166" s="272" t="s">
        <v>1</v>
      </c>
      <c r="F166" s="273" t="s">
        <v>520</v>
      </c>
      <c r="G166" s="271"/>
      <c r="H166" s="272" t="s">
        <v>1</v>
      </c>
      <c r="I166" s="274"/>
      <c r="J166" s="271"/>
      <c r="K166" s="271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256</v>
      </c>
      <c r="AU166" s="279" t="s">
        <v>88</v>
      </c>
      <c r="AV166" s="15" t="s">
        <v>14</v>
      </c>
      <c r="AW166" s="15" t="s">
        <v>36</v>
      </c>
      <c r="AX166" s="15" t="s">
        <v>80</v>
      </c>
      <c r="AY166" s="279" t="s">
        <v>241</v>
      </c>
    </row>
    <row r="167" s="13" customFormat="1">
      <c r="A167" s="13"/>
      <c r="B167" s="247"/>
      <c r="C167" s="248"/>
      <c r="D167" s="249" t="s">
        <v>256</v>
      </c>
      <c r="E167" s="250" t="s">
        <v>1</v>
      </c>
      <c r="F167" s="251" t="s">
        <v>521</v>
      </c>
      <c r="G167" s="248"/>
      <c r="H167" s="252">
        <v>15.525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88</v>
      </c>
      <c r="AV167" s="13" t="s">
        <v>88</v>
      </c>
      <c r="AW167" s="13" t="s">
        <v>36</v>
      </c>
      <c r="AX167" s="13" t="s">
        <v>80</v>
      </c>
      <c r="AY167" s="258" t="s">
        <v>241</v>
      </c>
    </row>
    <row r="168" s="14" customFormat="1">
      <c r="A168" s="14"/>
      <c r="B168" s="259"/>
      <c r="C168" s="260"/>
      <c r="D168" s="249" t="s">
        <v>256</v>
      </c>
      <c r="E168" s="261" t="s">
        <v>1</v>
      </c>
      <c r="F168" s="262" t="s">
        <v>258</v>
      </c>
      <c r="G168" s="260"/>
      <c r="H168" s="263">
        <v>728.09500000000003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88</v>
      </c>
      <c r="AV168" s="14" t="s">
        <v>175</v>
      </c>
      <c r="AW168" s="14" t="s">
        <v>36</v>
      </c>
      <c r="AX168" s="14" t="s">
        <v>14</v>
      </c>
      <c r="AY168" s="269" t="s">
        <v>241</v>
      </c>
    </row>
    <row r="169" s="2" customFormat="1" ht="33" customHeight="1">
      <c r="A169" s="39"/>
      <c r="B169" s="40"/>
      <c r="C169" s="229" t="s">
        <v>277</v>
      </c>
      <c r="D169" s="229" t="s">
        <v>243</v>
      </c>
      <c r="E169" s="230" t="s">
        <v>527</v>
      </c>
      <c r="F169" s="231" t="s">
        <v>528</v>
      </c>
      <c r="G169" s="232" t="s">
        <v>246</v>
      </c>
      <c r="H169" s="233">
        <v>437.94999999999999</v>
      </c>
      <c r="I169" s="234"/>
      <c r="J169" s="235">
        <f>ROUND(I169*H169,2)</f>
        <v>0</v>
      </c>
      <c r="K169" s="231" t="s">
        <v>247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5.0000000000000002E-05</v>
      </c>
      <c r="R169" s="238">
        <f>Q169*H169</f>
        <v>0.0218975</v>
      </c>
      <c r="S169" s="238">
        <v>0.11500000000000001</v>
      </c>
      <c r="T169" s="239">
        <f>S169*H169</f>
        <v>50.364249999999998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1173</v>
      </c>
    </row>
    <row r="170" s="2" customFormat="1">
      <c r="A170" s="39"/>
      <c r="B170" s="40"/>
      <c r="C170" s="41"/>
      <c r="D170" s="242" t="s">
        <v>249</v>
      </c>
      <c r="E170" s="41"/>
      <c r="F170" s="243" t="s">
        <v>530</v>
      </c>
      <c r="G170" s="41"/>
      <c r="H170" s="41"/>
      <c r="I170" s="244"/>
      <c r="J170" s="41"/>
      <c r="K170" s="41"/>
      <c r="L170" s="45"/>
      <c r="M170" s="245"/>
      <c r="N170" s="24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88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436</v>
      </c>
      <c r="G171" s="248"/>
      <c r="H171" s="252">
        <v>437.94999999999999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4" customFormat="1">
      <c r="A172" s="14"/>
      <c r="B172" s="259"/>
      <c r="C172" s="260"/>
      <c r="D172" s="249" t="s">
        <v>256</v>
      </c>
      <c r="E172" s="261" t="s">
        <v>1</v>
      </c>
      <c r="F172" s="262" t="s">
        <v>258</v>
      </c>
      <c r="G172" s="260"/>
      <c r="H172" s="263">
        <v>437.94999999999999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88</v>
      </c>
      <c r="AV172" s="14" t="s">
        <v>175</v>
      </c>
      <c r="AW172" s="14" t="s">
        <v>36</v>
      </c>
      <c r="AX172" s="14" t="s">
        <v>14</v>
      </c>
      <c r="AY172" s="269" t="s">
        <v>241</v>
      </c>
    </row>
    <row r="173" s="2" customFormat="1" ht="33" customHeight="1">
      <c r="A173" s="39"/>
      <c r="B173" s="40"/>
      <c r="C173" s="229" t="s">
        <v>286</v>
      </c>
      <c r="D173" s="229" t="s">
        <v>243</v>
      </c>
      <c r="E173" s="230" t="s">
        <v>531</v>
      </c>
      <c r="F173" s="231" t="s">
        <v>532</v>
      </c>
      <c r="G173" s="232" t="s">
        <v>246</v>
      </c>
      <c r="H173" s="233">
        <v>526.82000000000005</v>
      </c>
      <c r="I173" s="234"/>
      <c r="J173" s="235">
        <f>ROUND(I173*H173,2)</f>
        <v>0</v>
      </c>
      <c r="K173" s="231" t="s">
        <v>247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6.0000000000000002E-05</v>
      </c>
      <c r="R173" s="238">
        <f>Q173*H173</f>
        <v>0.031609200000000004</v>
      </c>
      <c r="S173" s="238">
        <v>0.091999999999999998</v>
      </c>
      <c r="T173" s="239">
        <f>S173*H173</f>
        <v>48.467440000000003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88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1174</v>
      </c>
    </row>
    <row r="174" s="2" customFormat="1">
      <c r="A174" s="39"/>
      <c r="B174" s="40"/>
      <c r="C174" s="41"/>
      <c r="D174" s="242" t="s">
        <v>249</v>
      </c>
      <c r="E174" s="41"/>
      <c r="F174" s="243" t="s">
        <v>534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249</v>
      </c>
      <c r="AU174" s="18" t="s">
        <v>88</v>
      </c>
    </row>
    <row r="175" s="13" customFormat="1">
      <c r="A175" s="13"/>
      <c r="B175" s="247"/>
      <c r="C175" s="248"/>
      <c r="D175" s="249" t="s">
        <v>256</v>
      </c>
      <c r="E175" s="250" t="s">
        <v>1</v>
      </c>
      <c r="F175" s="251" t="s">
        <v>439</v>
      </c>
      <c r="G175" s="248"/>
      <c r="H175" s="252">
        <v>526.82000000000005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88</v>
      </c>
      <c r="AV175" s="13" t="s">
        <v>88</v>
      </c>
      <c r="AW175" s="13" t="s">
        <v>36</v>
      </c>
      <c r="AX175" s="13" t="s">
        <v>80</v>
      </c>
      <c r="AY175" s="258" t="s">
        <v>241</v>
      </c>
    </row>
    <row r="176" s="14" customFormat="1">
      <c r="A176" s="14"/>
      <c r="B176" s="259"/>
      <c r="C176" s="260"/>
      <c r="D176" s="249" t="s">
        <v>256</v>
      </c>
      <c r="E176" s="261" t="s">
        <v>1</v>
      </c>
      <c r="F176" s="262" t="s">
        <v>258</v>
      </c>
      <c r="G176" s="260"/>
      <c r="H176" s="263">
        <v>526.82000000000005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88</v>
      </c>
      <c r="AV176" s="14" t="s">
        <v>175</v>
      </c>
      <c r="AW176" s="14" t="s">
        <v>36</v>
      </c>
      <c r="AX176" s="14" t="s">
        <v>14</v>
      </c>
      <c r="AY176" s="269" t="s">
        <v>241</v>
      </c>
    </row>
    <row r="177" s="2" customFormat="1" ht="33" customHeight="1">
      <c r="A177" s="39"/>
      <c r="B177" s="40"/>
      <c r="C177" s="229" t="s">
        <v>292</v>
      </c>
      <c r="D177" s="229" t="s">
        <v>243</v>
      </c>
      <c r="E177" s="230" t="s">
        <v>1175</v>
      </c>
      <c r="F177" s="231" t="s">
        <v>1176</v>
      </c>
      <c r="G177" s="232" t="s">
        <v>246</v>
      </c>
      <c r="H177" s="233">
        <v>950.09299999999996</v>
      </c>
      <c r="I177" s="234"/>
      <c r="J177" s="235">
        <f>ROUND(I177*H177,2)</f>
        <v>0</v>
      </c>
      <c r="K177" s="231" t="s">
        <v>247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0.00012999999999999999</v>
      </c>
      <c r="R177" s="238">
        <f>Q177*H177</f>
        <v>0.12351208999999998</v>
      </c>
      <c r="S177" s="238">
        <v>0.23000000000000001</v>
      </c>
      <c r="T177" s="239">
        <f>S177*H177</f>
        <v>218.52139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88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1177</v>
      </c>
    </row>
    <row r="178" s="2" customFormat="1">
      <c r="A178" s="39"/>
      <c r="B178" s="40"/>
      <c r="C178" s="41"/>
      <c r="D178" s="242" t="s">
        <v>249</v>
      </c>
      <c r="E178" s="41"/>
      <c r="F178" s="243" t="s">
        <v>1178</v>
      </c>
      <c r="G178" s="41"/>
      <c r="H178" s="41"/>
      <c r="I178" s="244"/>
      <c r="J178" s="41"/>
      <c r="K178" s="41"/>
      <c r="L178" s="45"/>
      <c r="M178" s="245"/>
      <c r="N178" s="24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249</v>
      </c>
      <c r="AU178" s="18" t="s">
        <v>88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784</v>
      </c>
      <c r="G179" s="248"/>
      <c r="H179" s="252">
        <v>950.09299999999996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950.09299999999996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33" customHeight="1">
      <c r="A181" s="39"/>
      <c r="B181" s="40"/>
      <c r="C181" s="229" t="s">
        <v>275</v>
      </c>
      <c r="D181" s="229" t="s">
        <v>243</v>
      </c>
      <c r="E181" s="230" t="s">
        <v>1179</v>
      </c>
      <c r="F181" s="231" t="s">
        <v>1180</v>
      </c>
      <c r="G181" s="232" t="s">
        <v>246</v>
      </c>
      <c r="H181" s="233">
        <v>1899.2850000000001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6.9999999999999994E-05</v>
      </c>
      <c r="R181" s="238">
        <f>Q181*H181</f>
        <v>0.13294994999999998</v>
      </c>
      <c r="S181" s="238">
        <v>0.11500000000000001</v>
      </c>
      <c r="T181" s="239">
        <f>S181*H181</f>
        <v>218.41777500000001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1181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1182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3" customFormat="1">
      <c r="A183" s="13"/>
      <c r="B183" s="247"/>
      <c r="C183" s="248"/>
      <c r="D183" s="249" t="s">
        <v>256</v>
      </c>
      <c r="E183" s="250" t="s">
        <v>1</v>
      </c>
      <c r="F183" s="251" t="s">
        <v>1149</v>
      </c>
      <c r="G183" s="248"/>
      <c r="H183" s="252">
        <v>1899.2850000000001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88</v>
      </c>
      <c r="AV183" s="13" t="s">
        <v>88</v>
      </c>
      <c r="AW183" s="13" t="s">
        <v>36</v>
      </c>
      <c r="AX183" s="13" t="s">
        <v>80</v>
      </c>
      <c r="AY183" s="258" t="s">
        <v>241</v>
      </c>
    </row>
    <row r="184" s="14" customFormat="1">
      <c r="A184" s="14"/>
      <c r="B184" s="259"/>
      <c r="C184" s="260"/>
      <c r="D184" s="249" t="s">
        <v>256</v>
      </c>
      <c r="E184" s="261" t="s">
        <v>1</v>
      </c>
      <c r="F184" s="262" t="s">
        <v>258</v>
      </c>
      <c r="G184" s="260"/>
      <c r="H184" s="263">
        <v>1899.2850000000001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88</v>
      </c>
      <c r="AV184" s="14" t="s">
        <v>175</v>
      </c>
      <c r="AW184" s="14" t="s">
        <v>36</v>
      </c>
      <c r="AX184" s="14" t="s">
        <v>14</v>
      </c>
      <c r="AY184" s="269" t="s">
        <v>241</v>
      </c>
    </row>
    <row r="185" s="2" customFormat="1" ht="16.5" customHeight="1">
      <c r="A185" s="39"/>
      <c r="B185" s="40"/>
      <c r="C185" s="229" t="s">
        <v>301</v>
      </c>
      <c r="D185" s="229" t="s">
        <v>243</v>
      </c>
      <c r="E185" s="230" t="s">
        <v>1183</v>
      </c>
      <c r="F185" s="231" t="s">
        <v>1184</v>
      </c>
      <c r="G185" s="232" t="s">
        <v>289</v>
      </c>
      <c r="H185" s="233">
        <v>15</v>
      </c>
      <c r="I185" s="234"/>
      <c r="J185" s="235">
        <f>ROUND(I185*H185,2)</f>
        <v>0</v>
      </c>
      <c r="K185" s="231" t="s">
        <v>247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0.021930000000000002</v>
      </c>
      <c r="R185" s="238">
        <f>Q185*H185</f>
        <v>0.32895000000000002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1185</v>
      </c>
    </row>
    <row r="186" s="2" customFormat="1">
      <c r="A186" s="39"/>
      <c r="B186" s="40"/>
      <c r="C186" s="41"/>
      <c r="D186" s="242" t="s">
        <v>249</v>
      </c>
      <c r="E186" s="41"/>
      <c r="F186" s="243" t="s">
        <v>1186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249</v>
      </c>
      <c r="AU186" s="18" t="s">
        <v>88</v>
      </c>
    </row>
    <row r="187" s="2" customFormat="1">
      <c r="A187" s="39"/>
      <c r="B187" s="40"/>
      <c r="C187" s="41"/>
      <c r="D187" s="249" t="s">
        <v>701</v>
      </c>
      <c r="E187" s="41"/>
      <c r="F187" s="287" t="s">
        <v>1187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701</v>
      </c>
      <c r="AU187" s="18" t="s">
        <v>88</v>
      </c>
    </row>
    <row r="188" s="15" customFormat="1">
      <c r="A188" s="15"/>
      <c r="B188" s="270"/>
      <c r="C188" s="271"/>
      <c r="D188" s="249" t="s">
        <v>256</v>
      </c>
      <c r="E188" s="272" t="s">
        <v>1</v>
      </c>
      <c r="F188" s="273" t="s">
        <v>1188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9" t="s">
        <v>256</v>
      </c>
      <c r="AU188" s="279" t="s">
        <v>88</v>
      </c>
      <c r="AV188" s="15" t="s">
        <v>14</v>
      </c>
      <c r="AW188" s="15" t="s">
        <v>36</v>
      </c>
      <c r="AX188" s="15" t="s">
        <v>80</v>
      </c>
      <c r="AY188" s="279" t="s">
        <v>241</v>
      </c>
    </row>
    <row r="189" s="13" customFormat="1">
      <c r="A189" s="13"/>
      <c r="B189" s="247"/>
      <c r="C189" s="248"/>
      <c r="D189" s="249" t="s">
        <v>256</v>
      </c>
      <c r="E189" s="250" t="s">
        <v>1</v>
      </c>
      <c r="F189" s="251" t="s">
        <v>1189</v>
      </c>
      <c r="G189" s="248"/>
      <c r="H189" s="252">
        <v>15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256</v>
      </c>
      <c r="AU189" s="258" t="s">
        <v>88</v>
      </c>
      <c r="AV189" s="13" t="s">
        <v>88</v>
      </c>
      <c r="AW189" s="13" t="s">
        <v>36</v>
      </c>
      <c r="AX189" s="13" t="s">
        <v>80</v>
      </c>
      <c r="AY189" s="258" t="s">
        <v>241</v>
      </c>
    </row>
    <row r="190" s="14" customFormat="1">
      <c r="A190" s="14"/>
      <c r="B190" s="259"/>
      <c r="C190" s="260"/>
      <c r="D190" s="249" t="s">
        <v>256</v>
      </c>
      <c r="E190" s="261" t="s">
        <v>1</v>
      </c>
      <c r="F190" s="262" t="s">
        <v>258</v>
      </c>
      <c r="G190" s="260"/>
      <c r="H190" s="263">
        <v>15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88</v>
      </c>
      <c r="AV190" s="14" t="s">
        <v>175</v>
      </c>
      <c r="AW190" s="14" t="s">
        <v>36</v>
      </c>
      <c r="AX190" s="14" t="s">
        <v>14</v>
      </c>
      <c r="AY190" s="269" t="s">
        <v>241</v>
      </c>
    </row>
    <row r="191" s="2" customFormat="1" ht="24.15" customHeight="1">
      <c r="A191" s="39"/>
      <c r="B191" s="40"/>
      <c r="C191" s="229" t="s">
        <v>305</v>
      </c>
      <c r="D191" s="229" t="s">
        <v>243</v>
      </c>
      <c r="E191" s="230" t="s">
        <v>540</v>
      </c>
      <c r="F191" s="231" t="s">
        <v>541</v>
      </c>
      <c r="G191" s="232" t="s">
        <v>542</v>
      </c>
      <c r="H191" s="233">
        <v>48</v>
      </c>
      <c r="I191" s="234"/>
      <c r="J191" s="235">
        <f>ROUND(I191*H191,2)</f>
        <v>0</v>
      </c>
      <c r="K191" s="231" t="s">
        <v>247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4.0000000000000003E-05</v>
      </c>
      <c r="R191" s="238">
        <f>Q191*H191</f>
        <v>0.0019200000000000003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88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1190</v>
      </c>
    </row>
    <row r="192" s="2" customFormat="1">
      <c r="A192" s="39"/>
      <c r="B192" s="40"/>
      <c r="C192" s="41"/>
      <c r="D192" s="242" t="s">
        <v>249</v>
      </c>
      <c r="E192" s="41"/>
      <c r="F192" s="243" t="s">
        <v>544</v>
      </c>
      <c r="G192" s="41"/>
      <c r="H192" s="41"/>
      <c r="I192" s="244"/>
      <c r="J192" s="41"/>
      <c r="K192" s="41"/>
      <c r="L192" s="45"/>
      <c r="M192" s="245"/>
      <c r="N192" s="24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249</v>
      </c>
      <c r="AU192" s="18" t="s">
        <v>88</v>
      </c>
    </row>
    <row r="193" s="15" customFormat="1">
      <c r="A193" s="15"/>
      <c r="B193" s="270"/>
      <c r="C193" s="271"/>
      <c r="D193" s="249" t="s">
        <v>256</v>
      </c>
      <c r="E193" s="272" t="s">
        <v>1</v>
      </c>
      <c r="F193" s="273" t="s">
        <v>1188</v>
      </c>
      <c r="G193" s="271"/>
      <c r="H193" s="272" t="s">
        <v>1</v>
      </c>
      <c r="I193" s="274"/>
      <c r="J193" s="271"/>
      <c r="K193" s="271"/>
      <c r="L193" s="275"/>
      <c r="M193" s="276"/>
      <c r="N193" s="277"/>
      <c r="O193" s="277"/>
      <c r="P193" s="277"/>
      <c r="Q193" s="277"/>
      <c r="R193" s="277"/>
      <c r="S193" s="277"/>
      <c r="T193" s="27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9" t="s">
        <v>256</v>
      </c>
      <c r="AU193" s="279" t="s">
        <v>88</v>
      </c>
      <c r="AV193" s="15" t="s">
        <v>14</v>
      </c>
      <c r="AW193" s="15" t="s">
        <v>36</v>
      </c>
      <c r="AX193" s="15" t="s">
        <v>80</v>
      </c>
      <c r="AY193" s="279" t="s">
        <v>241</v>
      </c>
    </row>
    <row r="194" s="13" customFormat="1">
      <c r="A194" s="13"/>
      <c r="B194" s="247"/>
      <c r="C194" s="248"/>
      <c r="D194" s="249" t="s">
        <v>256</v>
      </c>
      <c r="E194" s="250" t="s">
        <v>1</v>
      </c>
      <c r="F194" s="251" t="s">
        <v>1191</v>
      </c>
      <c r="G194" s="248"/>
      <c r="H194" s="252">
        <v>48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256</v>
      </c>
      <c r="AU194" s="258" t="s">
        <v>88</v>
      </c>
      <c r="AV194" s="13" t="s">
        <v>88</v>
      </c>
      <c r="AW194" s="13" t="s">
        <v>36</v>
      </c>
      <c r="AX194" s="13" t="s">
        <v>80</v>
      </c>
      <c r="AY194" s="258" t="s">
        <v>241</v>
      </c>
    </row>
    <row r="195" s="14" customFormat="1">
      <c r="A195" s="14"/>
      <c r="B195" s="259"/>
      <c r="C195" s="260"/>
      <c r="D195" s="249" t="s">
        <v>256</v>
      </c>
      <c r="E195" s="261" t="s">
        <v>1</v>
      </c>
      <c r="F195" s="262" t="s">
        <v>258</v>
      </c>
      <c r="G195" s="260"/>
      <c r="H195" s="263">
        <v>48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88</v>
      </c>
      <c r="AV195" s="14" t="s">
        <v>175</v>
      </c>
      <c r="AW195" s="14" t="s">
        <v>36</v>
      </c>
      <c r="AX195" s="14" t="s">
        <v>14</v>
      </c>
      <c r="AY195" s="269" t="s">
        <v>241</v>
      </c>
    </row>
    <row r="196" s="2" customFormat="1" ht="24.15" customHeight="1">
      <c r="A196" s="39"/>
      <c r="B196" s="40"/>
      <c r="C196" s="229" t="s">
        <v>309</v>
      </c>
      <c r="D196" s="229" t="s">
        <v>243</v>
      </c>
      <c r="E196" s="230" t="s">
        <v>546</v>
      </c>
      <c r="F196" s="231" t="s">
        <v>547</v>
      </c>
      <c r="G196" s="232" t="s">
        <v>548</v>
      </c>
      <c r="H196" s="233">
        <v>2</v>
      </c>
      <c r="I196" s="234"/>
      <c r="J196" s="235">
        <f>ROUND(I196*H196,2)</f>
        <v>0</v>
      </c>
      <c r="K196" s="231" t="s">
        <v>247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88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1192</v>
      </c>
    </row>
    <row r="197" s="2" customFormat="1">
      <c r="A197" s="39"/>
      <c r="B197" s="40"/>
      <c r="C197" s="41"/>
      <c r="D197" s="242" t="s">
        <v>249</v>
      </c>
      <c r="E197" s="41"/>
      <c r="F197" s="243" t="s">
        <v>550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249</v>
      </c>
      <c r="AU197" s="18" t="s">
        <v>88</v>
      </c>
    </row>
    <row r="198" s="15" customFormat="1">
      <c r="A198" s="15"/>
      <c r="B198" s="270"/>
      <c r="C198" s="271"/>
      <c r="D198" s="249" t="s">
        <v>256</v>
      </c>
      <c r="E198" s="272" t="s">
        <v>1</v>
      </c>
      <c r="F198" s="273" t="s">
        <v>1188</v>
      </c>
      <c r="G198" s="271"/>
      <c r="H198" s="272" t="s">
        <v>1</v>
      </c>
      <c r="I198" s="274"/>
      <c r="J198" s="271"/>
      <c r="K198" s="271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256</v>
      </c>
      <c r="AU198" s="279" t="s">
        <v>88</v>
      </c>
      <c r="AV198" s="15" t="s">
        <v>14</v>
      </c>
      <c r="AW198" s="15" t="s">
        <v>36</v>
      </c>
      <c r="AX198" s="15" t="s">
        <v>80</v>
      </c>
      <c r="AY198" s="279" t="s">
        <v>241</v>
      </c>
    </row>
    <row r="199" s="13" customFormat="1">
      <c r="A199" s="13"/>
      <c r="B199" s="247"/>
      <c r="C199" s="248"/>
      <c r="D199" s="249" t="s">
        <v>256</v>
      </c>
      <c r="E199" s="250" t="s">
        <v>1</v>
      </c>
      <c r="F199" s="251" t="s">
        <v>1193</v>
      </c>
      <c r="G199" s="248"/>
      <c r="H199" s="252">
        <v>2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8" t="s">
        <v>256</v>
      </c>
      <c r="AU199" s="258" t="s">
        <v>88</v>
      </c>
      <c r="AV199" s="13" t="s">
        <v>88</v>
      </c>
      <c r="AW199" s="13" t="s">
        <v>36</v>
      </c>
      <c r="AX199" s="13" t="s">
        <v>80</v>
      </c>
      <c r="AY199" s="258" t="s">
        <v>241</v>
      </c>
    </row>
    <row r="200" s="14" customFormat="1">
      <c r="A200" s="14"/>
      <c r="B200" s="259"/>
      <c r="C200" s="260"/>
      <c r="D200" s="249" t="s">
        <v>256</v>
      </c>
      <c r="E200" s="261" t="s">
        <v>1</v>
      </c>
      <c r="F200" s="262" t="s">
        <v>258</v>
      </c>
      <c r="G200" s="260"/>
      <c r="H200" s="263">
        <v>2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88</v>
      </c>
      <c r="AV200" s="14" t="s">
        <v>175</v>
      </c>
      <c r="AW200" s="14" t="s">
        <v>36</v>
      </c>
      <c r="AX200" s="14" t="s">
        <v>14</v>
      </c>
      <c r="AY200" s="269" t="s">
        <v>241</v>
      </c>
    </row>
    <row r="201" s="2" customFormat="1" ht="24.15" customHeight="1">
      <c r="A201" s="39"/>
      <c r="B201" s="40"/>
      <c r="C201" s="229" t="s">
        <v>316</v>
      </c>
      <c r="D201" s="229" t="s">
        <v>243</v>
      </c>
      <c r="E201" s="230" t="s">
        <v>552</v>
      </c>
      <c r="F201" s="231" t="s">
        <v>553</v>
      </c>
      <c r="G201" s="232" t="s">
        <v>289</v>
      </c>
      <c r="H201" s="233">
        <v>90.900000000000006</v>
      </c>
      <c r="I201" s="234"/>
      <c r="J201" s="235">
        <f>ROUND(I201*H201,2)</f>
        <v>0</v>
      </c>
      <c r="K201" s="231" t="s">
        <v>247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0.06053</v>
      </c>
      <c r="R201" s="238">
        <f>Q201*H201</f>
        <v>5.5021770000000005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88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1194</v>
      </c>
    </row>
    <row r="202" s="2" customFormat="1">
      <c r="A202" s="39"/>
      <c r="B202" s="40"/>
      <c r="C202" s="41"/>
      <c r="D202" s="242" t="s">
        <v>249</v>
      </c>
      <c r="E202" s="41"/>
      <c r="F202" s="243" t="s">
        <v>555</v>
      </c>
      <c r="G202" s="41"/>
      <c r="H202" s="41"/>
      <c r="I202" s="244"/>
      <c r="J202" s="41"/>
      <c r="K202" s="41"/>
      <c r="L202" s="45"/>
      <c r="M202" s="245"/>
      <c r="N202" s="24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249</v>
      </c>
      <c r="AU202" s="18" t="s">
        <v>88</v>
      </c>
    </row>
    <row r="203" s="15" customFormat="1">
      <c r="A203" s="15"/>
      <c r="B203" s="270"/>
      <c r="C203" s="271"/>
      <c r="D203" s="249" t="s">
        <v>256</v>
      </c>
      <c r="E203" s="272" t="s">
        <v>1</v>
      </c>
      <c r="F203" s="273" t="s">
        <v>556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256</v>
      </c>
      <c r="AU203" s="279" t="s">
        <v>88</v>
      </c>
      <c r="AV203" s="15" t="s">
        <v>14</v>
      </c>
      <c r="AW203" s="15" t="s">
        <v>36</v>
      </c>
      <c r="AX203" s="15" t="s">
        <v>80</v>
      </c>
      <c r="AY203" s="279" t="s">
        <v>241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1195</v>
      </c>
      <c r="G204" s="248"/>
      <c r="H204" s="252">
        <v>53.100000000000001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3" customFormat="1">
      <c r="A205" s="13"/>
      <c r="B205" s="247"/>
      <c r="C205" s="248"/>
      <c r="D205" s="249" t="s">
        <v>256</v>
      </c>
      <c r="E205" s="250" t="s">
        <v>1</v>
      </c>
      <c r="F205" s="251" t="s">
        <v>1196</v>
      </c>
      <c r="G205" s="248"/>
      <c r="H205" s="252">
        <v>18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256</v>
      </c>
      <c r="AU205" s="258" t="s">
        <v>88</v>
      </c>
      <c r="AV205" s="13" t="s">
        <v>88</v>
      </c>
      <c r="AW205" s="13" t="s">
        <v>36</v>
      </c>
      <c r="AX205" s="13" t="s">
        <v>80</v>
      </c>
      <c r="AY205" s="258" t="s">
        <v>241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1197</v>
      </c>
      <c r="G206" s="248"/>
      <c r="H206" s="252">
        <v>0.90000000000000002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3" customFormat="1">
      <c r="A207" s="13"/>
      <c r="B207" s="247"/>
      <c r="C207" s="248"/>
      <c r="D207" s="249" t="s">
        <v>256</v>
      </c>
      <c r="E207" s="250" t="s">
        <v>1</v>
      </c>
      <c r="F207" s="251" t="s">
        <v>1198</v>
      </c>
      <c r="G207" s="248"/>
      <c r="H207" s="252">
        <v>1.8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88</v>
      </c>
      <c r="AV207" s="13" t="s">
        <v>88</v>
      </c>
      <c r="AW207" s="13" t="s">
        <v>36</v>
      </c>
      <c r="AX207" s="13" t="s">
        <v>80</v>
      </c>
      <c r="AY207" s="258" t="s">
        <v>241</v>
      </c>
    </row>
    <row r="208" s="13" customFormat="1">
      <c r="A208" s="13"/>
      <c r="B208" s="247"/>
      <c r="C208" s="248"/>
      <c r="D208" s="249" t="s">
        <v>256</v>
      </c>
      <c r="E208" s="250" t="s">
        <v>1</v>
      </c>
      <c r="F208" s="251" t="s">
        <v>1199</v>
      </c>
      <c r="G208" s="248"/>
      <c r="H208" s="252">
        <v>0.90000000000000002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256</v>
      </c>
      <c r="AU208" s="258" t="s">
        <v>88</v>
      </c>
      <c r="AV208" s="13" t="s">
        <v>88</v>
      </c>
      <c r="AW208" s="13" t="s">
        <v>36</v>
      </c>
      <c r="AX208" s="13" t="s">
        <v>80</v>
      </c>
      <c r="AY208" s="258" t="s">
        <v>241</v>
      </c>
    </row>
    <row r="209" s="13" customFormat="1">
      <c r="A209" s="13"/>
      <c r="B209" s="247"/>
      <c r="C209" s="248"/>
      <c r="D209" s="249" t="s">
        <v>256</v>
      </c>
      <c r="E209" s="250" t="s">
        <v>1</v>
      </c>
      <c r="F209" s="251" t="s">
        <v>1200</v>
      </c>
      <c r="G209" s="248"/>
      <c r="H209" s="252">
        <v>1.8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8" t="s">
        <v>256</v>
      </c>
      <c r="AU209" s="258" t="s">
        <v>88</v>
      </c>
      <c r="AV209" s="13" t="s">
        <v>88</v>
      </c>
      <c r="AW209" s="13" t="s">
        <v>36</v>
      </c>
      <c r="AX209" s="13" t="s">
        <v>80</v>
      </c>
      <c r="AY209" s="258" t="s">
        <v>241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1201</v>
      </c>
      <c r="G210" s="248"/>
      <c r="H210" s="252">
        <v>14.4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90.900000000000006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16.5" customHeight="1">
      <c r="A212" s="39"/>
      <c r="B212" s="40"/>
      <c r="C212" s="229" t="s">
        <v>322</v>
      </c>
      <c r="D212" s="229" t="s">
        <v>243</v>
      </c>
      <c r="E212" s="230" t="s">
        <v>244</v>
      </c>
      <c r="F212" s="231" t="s">
        <v>245</v>
      </c>
      <c r="G212" s="232" t="s">
        <v>246</v>
      </c>
      <c r="H212" s="233">
        <v>472.92000000000002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1202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250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493</v>
      </c>
      <c r="G214" s="248"/>
      <c r="H214" s="252">
        <v>472.92000000000002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472.92000000000002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24.15" customHeight="1">
      <c r="A216" s="39"/>
      <c r="B216" s="40"/>
      <c r="C216" s="229" t="s">
        <v>8</v>
      </c>
      <c r="D216" s="229" t="s">
        <v>243</v>
      </c>
      <c r="E216" s="230" t="s">
        <v>1203</v>
      </c>
      <c r="F216" s="231" t="s">
        <v>1204</v>
      </c>
      <c r="G216" s="232" t="s">
        <v>253</v>
      </c>
      <c r="H216" s="233">
        <v>151.911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1205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1206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405</v>
      </c>
      <c r="G218" s="248"/>
      <c r="H218" s="252">
        <v>151.911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4" customFormat="1">
      <c r="A219" s="14"/>
      <c r="B219" s="259"/>
      <c r="C219" s="260"/>
      <c r="D219" s="249" t="s">
        <v>256</v>
      </c>
      <c r="E219" s="261" t="s">
        <v>1</v>
      </c>
      <c r="F219" s="262" t="s">
        <v>258</v>
      </c>
      <c r="G219" s="260"/>
      <c r="H219" s="263">
        <v>151.911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88</v>
      </c>
      <c r="AV219" s="14" t="s">
        <v>175</v>
      </c>
      <c r="AW219" s="14" t="s">
        <v>36</v>
      </c>
      <c r="AX219" s="14" t="s">
        <v>14</v>
      </c>
      <c r="AY219" s="269" t="s">
        <v>241</v>
      </c>
    </row>
    <row r="220" s="2" customFormat="1" ht="24.15" customHeight="1">
      <c r="A220" s="39"/>
      <c r="B220" s="40"/>
      <c r="C220" s="229" t="s">
        <v>332</v>
      </c>
      <c r="D220" s="229" t="s">
        <v>243</v>
      </c>
      <c r="E220" s="230" t="s">
        <v>1207</v>
      </c>
      <c r="F220" s="231" t="s">
        <v>1208</v>
      </c>
      <c r="G220" s="232" t="s">
        <v>253</v>
      </c>
      <c r="H220" s="233">
        <v>38.719000000000001</v>
      </c>
      <c r="I220" s="234"/>
      <c r="J220" s="235">
        <f>ROUND(I220*H220,2)</f>
        <v>0</v>
      </c>
      <c r="K220" s="231" t="s">
        <v>247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88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1209</v>
      </c>
    </row>
    <row r="221" s="2" customFormat="1">
      <c r="A221" s="39"/>
      <c r="B221" s="40"/>
      <c r="C221" s="41"/>
      <c r="D221" s="242" t="s">
        <v>249</v>
      </c>
      <c r="E221" s="41"/>
      <c r="F221" s="243" t="s">
        <v>1210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88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1110</v>
      </c>
      <c r="G222" s="248"/>
      <c r="H222" s="252">
        <v>38.719000000000001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4" customFormat="1">
      <c r="A223" s="14"/>
      <c r="B223" s="259"/>
      <c r="C223" s="260"/>
      <c r="D223" s="249" t="s">
        <v>256</v>
      </c>
      <c r="E223" s="261" t="s">
        <v>1</v>
      </c>
      <c r="F223" s="262" t="s">
        <v>258</v>
      </c>
      <c r="G223" s="260"/>
      <c r="H223" s="263">
        <v>38.719000000000001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88</v>
      </c>
      <c r="AV223" s="14" t="s">
        <v>175</v>
      </c>
      <c r="AW223" s="14" t="s">
        <v>36</v>
      </c>
      <c r="AX223" s="14" t="s">
        <v>14</v>
      </c>
      <c r="AY223" s="269" t="s">
        <v>241</v>
      </c>
    </row>
    <row r="224" s="2" customFormat="1" ht="24.15" customHeight="1">
      <c r="A224" s="39"/>
      <c r="B224" s="40"/>
      <c r="C224" s="229" t="s">
        <v>337</v>
      </c>
      <c r="D224" s="229" t="s">
        <v>243</v>
      </c>
      <c r="E224" s="230" t="s">
        <v>1211</v>
      </c>
      <c r="F224" s="231" t="s">
        <v>1212</v>
      </c>
      <c r="G224" s="232" t="s">
        <v>253</v>
      </c>
      <c r="H224" s="233">
        <v>10.249000000000001</v>
      </c>
      <c r="I224" s="234"/>
      <c r="J224" s="235">
        <f>ROUND(I224*H224,2)</f>
        <v>0</v>
      </c>
      <c r="K224" s="231" t="s">
        <v>247</v>
      </c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175</v>
      </c>
      <c r="AT224" s="240" t="s">
        <v>243</v>
      </c>
      <c r="AU224" s="240" t="s">
        <v>88</v>
      </c>
      <c r="AY224" s="18" t="s">
        <v>241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14</v>
      </c>
      <c r="BK224" s="241">
        <f>ROUND(I224*H224,2)</f>
        <v>0</v>
      </c>
      <c r="BL224" s="18" t="s">
        <v>175</v>
      </c>
      <c r="BM224" s="240" t="s">
        <v>1213</v>
      </c>
    </row>
    <row r="225" s="2" customFormat="1">
      <c r="A225" s="39"/>
      <c r="B225" s="40"/>
      <c r="C225" s="41"/>
      <c r="D225" s="242" t="s">
        <v>249</v>
      </c>
      <c r="E225" s="41"/>
      <c r="F225" s="243" t="s">
        <v>1214</v>
      </c>
      <c r="G225" s="41"/>
      <c r="H225" s="41"/>
      <c r="I225" s="244"/>
      <c r="J225" s="41"/>
      <c r="K225" s="41"/>
      <c r="L225" s="45"/>
      <c r="M225" s="245"/>
      <c r="N225" s="24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249</v>
      </c>
      <c r="AU225" s="18" t="s">
        <v>88</v>
      </c>
    </row>
    <row r="226" s="13" customFormat="1">
      <c r="A226" s="13"/>
      <c r="B226" s="247"/>
      <c r="C226" s="248"/>
      <c r="D226" s="249" t="s">
        <v>256</v>
      </c>
      <c r="E226" s="250" t="s">
        <v>1</v>
      </c>
      <c r="F226" s="251" t="s">
        <v>1113</v>
      </c>
      <c r="G226" s="248"/>
      <c r="H226" s="252">
        <v>10.249000000000001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88</v>
      </c>
      <c r="AV226" s="13" t="s">
        <v>88</v>
      </c>
      <c r="AW226" s="13" t="s">
        <v>36</v>
      </c>
      <c r="AX226" s="13" t="s">
        <v>80</v>
      </c>
      <c r="AY226" s="258" t="s">
        <v>241</v>
      </c>
    </row>
    <row r="227" s="14" customFormat="1">
      <c r="A227" s="14"/>
      <c r="B227" s="259"/>
      <c r="C227" s="260"/>
      <c r="D227" s="249" t="s">
        <v>256</v>
      </c>
      <c r="E227" s="261" t="s">
        <v>1</v>
      </c>
      <c r="F227" s="262" t="s">
        <v>258</v>
      </c>
      <c r="G227" s="260"/>
      <c r="H227" s="263">
        <v>10.249000000000001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88</v>
      </c>
      <c r="AV227" s="14" t="s">
        <v>175</v>
      </c>
      <c r="AW227" s="14" t="s">
        <v>36</v>
      </c>
      <c r="AX227" s="14" t="s">
        <v>14</v>
      </c>
      <c r="AY227" s="269" t="s">
        <v>241</v>
      </c>
    </row>
    <row r="228" s="2" customFormat="1" ht="33" customHeight="1">
      <c r="A228" s="39"/>
      <c r="B228" s="40"/>
      <c r="C228" s="229" t="s">
        <v>342</v>
      </c>
      <c r="D228" s="229" t="s">
        <v>243</v>
      </c>
      <c r="E228" s="230" t="s">
        <v>1215</v>
      </c>
      <c r="F228" s="231" t="s">
        <v>1216</v>
      </c>
      <c r="G228" s="232" t="s">
        <v>253</v>
      </c>
      <c r="H228" s="233">
        <v>58.079000000000001</v>
      </c>
      <c r="I228" s="234"/>
      <c r="J228" s="235">
        <f>ROUND(I228*H228,2)</f>
        <v>0</v>
      </c>
      <c r="K228" s="231" t="s">
        <v>247</v>
      </c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175</v>
      </c>
      <c r="AT228" s="240" t="s">
        <v>243</v>
      </c>
      <c r="AU228" s="240" t="s">
        <v>88</v>
      </c>
      <c r="AY228" s="18" t="s">
        <v>241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14</v>
      </c>
      <c r="BK228" s="241">
        <f>ROUND(I228*H228,2)</f>
        <v>0</v>
      </c>
      <c r="BL228" s="18" t="s">
        <v>175</v>
      </c>
      <c r="BM228" s="240" t="s">
        <v>1217</v>
      </c>
    </row>
    <row r="229" s="2" customFormat="1">
      <c r="A229" s="39"/>
      <c r="B229" s="40"/>
      <c r="C229" s="41"/>
      <c r="D229" s="242" t="s">
        <v>249</v>
      </c>
      <c r="E229" s="41"/>
      <c r="F229" s="243" t="s">
        <v>1218</v>
      </c>
      <c r="G229" s="41"/>
      <c r="H229" s="41"/>
      <c r="I229" s="244"/>
      <c r="J229" s="41"/>
      <c r="K229" s="41"/>
      <c r="L229" s="45"/>
      <c r="M229" s="245"/>
      <c r="N229" s="24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249</v>
      </c>
      <c r="AU229" s="18" t="s">
        <v>88</v>
      </c>
    </row>
    <row r="230" s="13" customFormat="1">
      <c r="A230" s="13"/>
      <c r="B230" s="247"/>
      <c r="C230" s="248"/>
      <c r="D230" s="249" t="s">
        <v>256</v>
      </c>
      <c r="E230" s="250" t="s">
        <v>1</v>
      </c>
      <c r="F230" s="251" t="s">
        <v>1116</v>
      </c>
      <c r="G230" s="248"/>
      <c r="H230" s="252">
        <v>58.079000000000001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256</v>
      </c>
      <c r="AU230" s="258" t="s">
        <v>88</v>
      </c>
      <c r="AV230" s="13" t="s">
        <v>88</v>
      </c>
      <c r="AW230" s="13" t="s">
        <v>36</v>
      </c>
      <c r="AX230" s="13" t="s">
        <v>80</v>
      </c>
      <c r="AY230" s="258" t="s">
        <v>241</v>
      </c>
    </row>
    <row r="231" s="14" customFormat="1">
      <c r="A231" s="14"/>
      <c r="B231" s="259"/>
      <c r="C231" s="260"/>
      <c r="D231" s="249" t="s">
        <v>256</v>
      </c>
      <c r="E231" s="261" t="s">
        <v>1</v>
      </c>
      <c r="F231" s="262" t="s">
        <v>258</v>
      </c>
      <c r="G231" s="260"/>
      <c r="H231" s="263">
        <v>58.079000000000001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88</v>
      </c>
      <c r="AV231" s="14" t="s">
        <v>175</v>
      </c>
      <c r="AW231" s="14" t="s">
        <v>36</v>
      </c>
      <c r="AX231" s="14" t="s">
        <v>14</v>
      </c>
      <c r="AY231" s="269" t="s">
        <v>241</v>
      </c>
    </row>
    <row r="232" s="2" customFormat="1" ht="24.15" customHeight="1">
      <c r="A232" s="39"/>
      <c r="B232" s="40"/>
      <c r="C232" s="229" t="s">
        <v>347</v>
      </c>
      <c r="D232" s="229" t="s">
        <v>243</v>
      </c>
      <c r="E232" s="230" t="s">
        <v>562</v>
      </c>
      <c r="F232" s="231" t="s">
        <v>563</v>
      </c>
      <c r="G232" s="232" t="s">
        <v>253</v>
      </c>
      <c r="H232" s="233">
        <v>151.911</v>
      </c>
      <c r="I232" s="234"/>
      <c r="J232" s="235">
        <f>ROUND(I232*H232,2)</f>
        <v>0</v>
      </c>
      <c r="K232" s="231" t="s">
        <v>247</v>
      </c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175</v>
      </c>
      <c r="AT232" s="240" t="s">
        <v>243</v>
      </c>
      <c r="AU232" s="240" t="s">
        <v>88</v>
      </c>
      <c r="AY232" s="18" t="s">
        <v>241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14</v>
      </c>
      <c r="BK232" s="241">
        <f>ROUND(I232*H232,2)</f>
        <v>0</v>
      </c>
      <c r="BL232" s="18" t="s">
        <v>175</v>
      </c>
      <c r="BM232" s="240" t="s">
        <v>1219</v>
      </c>
    </row>
    <row r="233" s="2" customFormat="1">
      <c r="A233" s="39"/>
      <c r="B233" s="40"/>
      <c r="C233" s="41"/>
      <c r="D233" s="242" t="s">
        <v>249</v>
      </c>
      <c r="E233" s="41"/>
      <c r="F233" s="243" t="s">
        <v>565</v>
      </c>
      <c r="G233" s="41"/>
      <c r="H233" s="41"/>
      <c r="I233" s="244"/>
      <c r="J233" s="41"/>
      <c r="K233" s="41"/>
      <c r="L233" s="45"/>
      <c r="M233" s="245"/>
      <c r="N233" s="24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249</v>
      </c>
      <c r="AU233" s="18" t="s">
        <v>88</v>
      </c>
    </row>
    <row r="234" s="13" customFormat="1">
      <c r="A234" s="13"/>
      <c r="B234" s="247"/>
      <c r="C234" s="248"/>
      <c r="D234" s="249" t="s">
        <v>256</v>
      </c>
      <c r="E234" s="250" t="s">
        <v>1</v>
      </c>
      <c r="F234" s="251" t="s">
        <v>405</v>
      </c>
      <c r="G234" s="248"/>
      <c r="H234" s="252">
        <v>151.911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256</v>
      </c>
      <c r="AU234" s="258" t="s">
        <v>88</v>
      </c>
      <c r="AV234" s="13" t="s">
        <v>88</v>
      </c>
      <c r="AW234" s="13" t="s">
        <v>36</v>
      </c>
      <c r="AX234" s="13" t="s">
        <v>80</v>
      </c>
      <c r="AY234" s="258" t="s">
        <v>241</v>
      </c>
    </row>
    <row r="235" s="14" customFormat="1">
      <c r="A235" s="14"/>
      <c r="B235" s="259"/>
      <c r="C235" s="260"/>
      <c r="D235" s="249" t="s">
        <v>256</v>
      </c>
      <c r="E235" s="261" t="s">
        <v>1</v>
      </c>
      <c r="F235" s="262" t="s">
        <v>258</v>
      </c>
      <c r="G235" s="260"/>
      <c r="H235" s="263">
        <v>151.911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256</v>
      </c>
      <c r="AU235" s="269" t="s">
        <v>88</v>
      </c>
      <c r="AV235" s="14" t="s">
        <v>175</v>
      </c>
      <c r="AW235" s="14" t="s">
        <v>36</v>
      </c>
      <c r="AX235" s="14" t="s">
        <v>14</v>
      </c>
      <c r="AY235" s="269" t="s">
        <v>241</v>
      </c>
    </row>
    <row r="236" s="2" customFormat="1" ht="24.15" customHeight="1">
      <c r="A236" s="39"/>
      <c r="B236" s="40"/>
      <c r="C236" s="229" t="s">
        <v>352</v>
      </c>
      <c r="D236" s="229" t="s">
        <v>243</v>
      </c>
      <c r="E236" s="230" t="s">
        <v>566</v>
      </c>
      <c r="F236" s="231" t="s">
        <v>567</v>
      </c>
      <c r="G236" s="232" t="s">
        <v>253</v>
      </c>
      <c r="H236" s="233">
        <v>16.268000000000001</v>
      </c>
      <c r="I236" s="234"/>
      <c r="J236" s="235">
        <f>ROUND(I236*H236,2)</f>
        <v>0</v>
      </c>
      <c r="K236" s="231" t="s">
        <v>247</v>
      </c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175</v>
      </c>
      <c r="AT236" s="240" t="s">
        <v>243</v>
      </c>
      <c r="AU236" s="240" t="s">
        <v>88</v>
      </c>
      <c r="AY236" s="18" t="s">
        <v>241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14</v>
      </c>
      <c r="BK236" s="241">
        <f>ROUND(I236*H236,2)</f>
        <v>0</v>
      </c>
      <c r="BL236" s="18" t="s">
        <v>175</v>
      </c>
      <c r="BM236" s="240" t="s">
        <v>1220</v>
      </c>
    </row>
    <row r="237" s="2" customFormat="1">
      <c r="A237" s="39"/>
      <c r="B237" s="40"/>
      <c r="C237" s="41"/>
      <c r="D237" s="242" t="s">
        <v>249</v>
      </c>
      <c r="E237" s="41"/>
      <c r="F237" s="243" t="s">
        <v>569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249</v>
      </c>
      <c r="AU237" s="18" t="s">
        <v>88</v>
      </c>
    </row>
    <row r="238" s="15" customFormat="1">
      <c r="A238" s="15"/>
      <c r="B238" s="270"/>
      <c r="C238" s="271"/>
      <c r="D238" s="249" t="s">
        <v>256</v>
      </c>
      <c r="E238" s="272" t="s">
        <v>1</v>
      </c>
      <c r="F238" s="273" t="s">
        <v>1221</v>
      </c>
      <c r="G238" s="271"/>
      <c r="H238" s="272" t="s">
        <v>1</v>
      </c>
      <c r="I238" s="274"/>
      <c r="J238" s="271"/>
      <c r="K238" s="271"/>
      <c r="L238" s="275"/>
      <c r="M238" s="276"/>
      <c r="N238" s="277"/>
      <c r="O238" s="277"/>
      <c r="P238" s="277"/>
      <c r="Q238" s="277"/>
      <c r="R238" s="277"/>
      <c r="S238" s="277"/>
      <c r="T238" s="27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9" t="s">
        <v>256</v>
      </c>
      <c r="AU238" s="279" t="s">
        <v>88</v>
      </c>
      <c r="AV238" s="15" t="s">
        <v>14</v>
      </c>
      <c r="AW238" s="15" t="s">
        <v>36</v>
      </c>
      <c r="AX238" s="15" t="s">
        <v>80</v>
      </c>
      <c r="AY238" s="279" t="s">
        <v>241</v>
      </c>
    </row>
    <row r="239" s="13" customFormat="1">
      <c r="A239" s="13"/>
      <c r="B239" s="247"/>
      <c r="C239" s="248"/>
      <c r="D239" s="249" t="s">
        <v>256</v>
      </c>
      <c r="E239" s="250" t="s">
        <v>1</v>
      </c>
      <c r="F239" s="251" t="s">
        <v>1222</v>
      </c>
      <c r="G239" s="248"/>
      <c r="H239" s="252">
        <v>3.8460000000000001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88</v>
      </c>
      <c r="AV239" s="13" t="s">
        <v>88</v>
      </c>
      <c r="AW239" s="13" t="s">
        <v>36</v>
      </c>
      <c r="AX239" s="13" t="s">
        <v>80</v>
      </c>
      <c r="AY239" s="258" t="s">
        <v>241</v>
      </c>
    </row>
    <row r="240" s="15" customFormat="1">
      <c r="A240" s="15"/>
      <c r="B240" s="270"/>
      <c r="C240" s="271"/>
      <c r="D240" s="249" t="s">
        <v>256</v>
      </c>
      <c r="E240" s="272" t="s">
        <v>1</v>
      </c>
      <c r="F240" s="273" t="s">
        <v>1223</v>
      </c>
      <c r="G240" s="271"/>
      <c r="H240" s="272" t="s">
        <v>1</v>
      </c>
      <c r="I240" s="274"/>
      <c r="J240" s="271"/>
      <c r="K240" s="271"/>
      <c r="L240" s="275"/>
      <c r="M240" s="276"/>
      <c r="N240" s="277"/>
      <c r="O240" s="277"/>
      <c r="P240" s="277"/>
      <c r="Q240" s="277"/>
      <c r="R240" s="277"/>
      <c r="S240" s="277"/>
      <c r="T240" s="27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9" t="s">
        <v>256</v>
      </c>
      <c r="AU240" s="279" t="s">
        <v>88</v>
      </c>
      <c r="AV240" s="15" t="s">
        <v>14</v>
      </c>
      <c r="AW240" s="15" t="s">
        <v>36</v>
      </c>
      <c r="AX240" s="15" t="s">
        <v>80</v>
      </c>
      <c r="AY240" s="279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1</v>
      </c>
      <c r="F241" s="251" t="s">
        <v>1224</v>
      </c>
      <c r="G241" s="248"/>
      <c r="H241" s="252">
        <v>5.1189999999999998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5" customFormat="1">
      <c r="A242" s="15"/>
      <c r="B242" s="270"/>
      <c r="C242" s="271"/>
      <c r="D242" s="249" t="s">
        <v>256</v>
      </c>
      <c r="E242" s="272" t="s">
        <v>1</v>
      </c>
      <c r="F242" s="273" t="s">
        <v>576</v>
      </c>
      <c r="G242" s="271"/>
      <c r="H242" s="272" t="s">
        <v>1</v>
      </c>
      <c r="I242" s="274"/>
      <c r="J242" s="271"/>
      <c r="K242" s="271"/>
      <c r="L242" s="275"/>
      <c r="M242" s="276"/>
      <c r="N242" s="277"/>
      <c r="O242" s="277"/>
      <c r="P242" s="277"/>
      <c r="Q242" s="277"/>
      <c r="R242" s="277"/>
      <c r="S242" s="277"/>
      <c r="T242" s="27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9" t="s">
        <v>256</v>
      </c>
      <c r="AU242" s="279" t="s">
        <v>88</v>
      </c>
      <c r="AV242" s="15" t="s">
        <v>14</v>
      </c>
      <c r="AW242" s="15" t="s">
        <v>36</v>
      </c>
      <c r="AX242" s="15" t="s">
        <v>80</v>
      </c>
      <c r="AY242" s="279" t="s">
        <v>241</v>
      </c>
    </row>
    <row r="243" s="13" customFormat="1">
      <c r="A243" s="13"/>
      <c r="B243" s="247"/>
      <c r="C243" s="248"/>
      <c r="D243" s="249" t="s">
        <v>256</v>
      </c>
      <c r="E243" s="250" t="s">
        <v>1</v>
      </c>
      <c r="F243" s="251" t="s">
        <v>429</v>
      </c>
      <c r="G243" s="248"/>
      <c r="H243" s="252">
        <v>14.206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5" customFormat="1">
      <c r="A244" s="15"/>
      <c r="B244" s="270"/>
      <c r="C244" s="271"/>
      <c r="D244" s="249" t="s">
        <v>256</v>
      </c>
      <c r="E244" s="272" t="s">
        <v>1</v>
      </c>
      <c r="F244" s="273" t="s">
        <v>1225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256</v>
      </c>
      <c r="AU244" s="279" t="s">
        <v>88</v>
      </c>
      <c r="AV244" s="15" t="s">
        <v>14</v>
      </c>
      <c r="AW244" s="15" t="s">
        <v>36</v>
      </c>
      <c r="AX244" s="15" t="s">
        <v>80</v>
      </c>
      <c r="AY244" s="279" t="s">
        <v>241</v>
      </c>
    </row>
    <row r="245" s="13" customFormat="1">
      <c r="A245" s="13"/>
      <c r="B245" s="247"/>
      <c r="C245" s="248"/>
      <c r="D245" s="249" t="s">
        <v>256</v>
      </c>
      <c r="E245" s="250" t="s">
        <v>1</v>
      </c>
      <c r="F245" s="251" t="s">
        <v>1226</v>
      </c>
      <c r="G245" s="248"/>
      <c r="H245" s="252">
        <v>17.5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256</v>
      </c>
      <c r="AU245" s="258" t="s">
        <v>88</v>
      </c>
      <c r="AV245" s="13" t="s">
        <v>88</v>
      </c>
      <c r="AW245" s="13" t="s">
        <v>36</v>
      </c>
      <c r="AX245" s="13" t="s">
        <v>80</v>
      </c>
      <c r="AY245" s="258" t="s">
        <v>241</v>
      </c>
    </row>
    <row r="246" s="14" customFormat="1">
      <c r="A246" s="14"/>
      <c r="B246" s="259"/>
      <c r="C246" s="260"/>
      <c r="D246" s="249" t="s">
        <v>256</v>
      </c>
      <c r="E246" s="261" t="s">
        <v>417</v>
      </c>
      <c r="F246" s="262" t="s">
        <v>258</v>
      </c>
      <c r="G246" s="260"/>
      <c r="H246" s="263">
        <v>40.670999999999999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88</v>
      </c>
      <c r="AV246" s="14" t="s">
        <v>175</v>
      </c>
      <c r="AW246" s="14" t="s">
        <v>36</v>
      </c>
      <c r="AX246" s="14" t="s">
        <v>80</v>
      </c>
      <c r="AY246" s="269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420</v>
      </c>
      <c r="F247" s="251" t="s">
        <v>579</v>
      </c>
      <c r="G247" s="248"/>
      <c r="H247" s="252">
        <v>16.268000000000001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14</v>
      </c>
      <c r="AY247" s="258" t="s">
        <v>241</v>
      </c>
    </row>
    <row r="248" s="13" customFormat="1">
      <c r="A248" s="13"/>
      <c r="B248" s="247"/>
      <c r="C248" s="248"/>
      <c r="D248" s="249" t="s">
        <v>256</v>
      </c>
      <c r="E248" s="250" t="s">
        <v>423</v>
      </c>
      <c r="F248" s="251" t="s">
        <v>580</v>
      </c>
      <c r="G248" s="248"/>
      <c r="H248" s="252">
        <v>24.402999999999999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88</v>
      </c>
      <c r="AV248" s="13" t="s">
        <v>88</v>
      </c>
      <c r="AW248" s="13" t="s">
        <v>36</v>
      </c>
      <c r="AX248" s="13" t="s">
        <v>80</v>
      </c>
      <c r="AY248" s="258" t="s">
        <v>241</v>
      </c>
    </row>
    <row r="249" s="2" customFormat="1" ht="33" customHeight="1">
      <c r="A249" s="39"/>
      <c r="B249" s="40"/>
      <c r="C249" s="229" t="s">
        <v>7</v>
      </c>
      <c r="D249" s="229" t="s">
        <v>243</v>
      </c>
      <c r="E249" s="230" t="s">
        <v>581</v>
      </c>
      <c r="F249" s="231" t="s">
        <v>582</v>
      </c>
      <c r="G249" s="232" t="s">
        <v>253</v>
      </c>
      <c r="H249" s="233">
        <v>860.82600000000002</v>
      </c>
      <c r="I249" s="234"/>
      <c r="J249" s="235">
        <f>ROUND(I249*H249,2)</f>
        <v>0</v>
      </c>
      <c r="K249" s="231" t="s">
        <v>247</v>
      </c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175</v>
      </c>
      <c r="AT249" s="240" t="s">
        <v>243</v>
      </c>
      <c r="AU249" s="240" t="s">
        <v>88</v>
      </c>
      <c r="AY249" s="18" t="s">
        <v>241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14</v>
      </c>
      <c r="BK249" s="241">
        <f>ROUND(I249*H249,2)</f>
        <v>0</v>
      </c>
      <c r="BL249" s="18" t="s">
        <v>175</v>
      </c>
      <c r="BM249" s="240" t="s">
        <v>1227</v>
      </c>
    </row>
    <row r="250" s="2" customFormat="1">
      <c r="A250" s="39"/>
      <c r="B250" s="40"/>
      <c r="C250" s="41"/>
      <c r="D250" s="242" t="s">
        <v>249</v>
      </c>
      <c r="E250" s="41"/>
      <c r="F250" s="243" t="s">
        <v>584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249</v>
      </c>
      <c r="AU250" s="18" t="s">
        <v>88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408</v>
      </c>
      <c r="G251" s="248"/>
      <c r="H251" s="252">
        <v>860.82600000000002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4" customFormat="1">
      <c r="A252" s="14"/>
      <c r="B252" s="259"/>
      <c r="C252" s="260"/>
      <c r="D252" s="249" t="s">
        <v>256</v>
      </c>
      <c r="E252" s="261" t="s">
        <v>1</v>
      </c>
      <c r="F252" s="262" t="s">
        <v>258</v>
      </c>
      <c r="G252" s="260"/>
      <c r="H252" s="263">
        <v>860.82600000000002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88</v>
      </c>
      <c r="AV252" s="14" t="s">
        <v>175</v>
      </c>
      <c r="AW252" s="14" t="s">
        <v>36</v>
      </c>
      <c r="AX252" s="14" t="s">
        <v>14</v>
      </c>
      <c r="AY252" s="269" t="s">
        <v>241</v>
      </c>
    </row>
    <row r="253" s="2" customFormat="1" ht="24.15" customHeight="1">
      <c r="A253" s="39"/>
      <c r="B253" s="40"/>
      <c r="C253" s="229" t="s">
        <v>361</v>
      </c>
      <c r="D253" s="229" t="s">
        <v>243</v>
      </c>
      <c r="E253" s="230" t="s">
        <v>585</v>
      </c>
      <c r="F253" s="231" t="s">
        <v>586</v>
      </c>
      <c r="G253" s="232" t="s">
        <v>253</v>
      </c>
      <c r="H253" s="233">
        <v>227.86600000000001</v>
      </c>
      <c r="I253" s="234"/>
      <c r="J253" s="235">
        <f>ROUND(I253*H253,2)</f>
        <v>0</v>
      </c>
      <c r="K253" s="231" t="s">
        <v>247</v>
      </c>
      <c r="L253" s="45"/>
      <c r="M253" s="236" t="s">
        <v>1</v>
      </c>
      <c r="N253" s="237" t="s">
        <v>45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175</v>
      </c>
      <c r="AT253" s="240" t="s">
        <v>243</v>
      </c>
      <c r="AU253" s="240" t="s">
        <v>88</v>
      </c>
      <c r="AY253" s="18" t="s">
        <v>241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14</v>
      </c>
      <c r="BK253" s="241">
        <f>ROUND(I253*H253,2)</f>
        <v>0</v>
      </c>
      <c r="BL253" s="18" t="s">
        <v>175</v>
      </c>
      <c r="BM253" s="240" t="s">
        <v>1228</v>
      </c>
    </row>
    <row r="254" s="2" customFormat="1">
      <c r="A254" s="39"/>
      <c r="B254" s="40"/>
      <c r="C254" s="41"/>
      <c r="D254" s="242" t="s">
        <v>249</v>
      </c>
      <c r="E254" s="41"/>
      <c r="F254" s="243" t="s">
        <v>588</v>
      </c>
      <c r="G254" s="41"/>
      <c r="H254" s="41"/>
      <c r="I254" s="244"/>
      <c r="J254" s="41"/>
      <c r="K254" s="41"/>
      <c r="L254" s="45"/>
      <c r="M254" s="245"/>
      <c r="N254" s="24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249</v>
      </c>
      <c r="AU254" s="18" t="s">
        <v>88</v>
      </c>
    </row>
    <row r="255" s="13" customFormat="1">
      <c r="A255" s="13"/>
      <c r="B255" s="247"/>
      <c r="C255" s="248"/>
      <c r="D255" s="249" t="s">
        <v>256</v>
      </c>
      <c r="E255" s="250" t="s">
        <v>1</v>
      </c>
      <c r="F255" s="251" t="s">
        <v>411</v>
      </c>
      <c r="G255" s="248"/>
      <c r="H255" s="252">
        <v>227.86600000000001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4" customFormat="1">
      <c r="A256" s="14"/>
      <c r="B256" s="259"/>
      <c r="C256" s="260"/>
      <c r="D256" s="249" t="s">
        <v>256</v>
      </c>
      <c r="E256" s="261" t="s">
        <v>1</v>
      </c>
      <c r="F256" s="262" t="s">
        <v>258</v>
      </c>
      <c r="G256" s="260"/>
      <c r="H256" s="263">
        <v>227.86600000000001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88</v>
      </c>
      <c r="AV256" s="14" t="s">
        <v>175</v>
      </c>
      <c r="AW256" s="14" t="s">
        <v>36</v>
      </c>
      <c r="AX256" s="14" t="s">
        <v>14</v>
      </c>
      <c r="AY256" s="269" t="s">
        <v>241</v>
      </c>
    </row>
    <row r="257" s="2" customFormat="1" ht="24.15" customHeight="1">
      <c r="A257" s="39"/>
      <c r="B257" s="40"/>
      <c r="C257" s="229" t="s">
        <v>366</v>
      </c>
      <c r="D257" s="229" t="s">
        <v>243</v>
      </c>
      <c r="E257" s="230" t="s">
        <v>589</v>
      </c>
      <c r="F257" s="231" t="s">
        <v>590</v>
      </c>
      <c r="G257" s="232" t="s">
        <v>253</v>
      </c>
      <c r="H257" s="233">
        <v>24.402999999999999</v>
      </c>
      <c r="I257" s="234"/>
      <c r="J257" s="235">
        <f>ROUND(I257*H257,2)</f>
        <v>0</v>
      </c>
      <c r="K257" s="231" t="s">
        <v>247</v>
      </c>
      <c r="L257" s="45"/>
      <c r="M257" s="236" t="s">
        <v>1</v>
      </c>
      <c r="N257" s="237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175</v>
      </c>
      <c r="AT257" s="240" t="s">
        <v>243</v>
      </c>
      <c r="AU257" s="240" t="s">
        <v>88</v>
      </c>
      <c r="AY257" s="18" t="s">
        <v>241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14</v>
      </c>
      <c r="BK257" s="241">
        <f>ROUND(I257*H257,2)</f>
        <v>0</v>
      </c>
      <c r="BL257" s="18" t="s">
        <v>175</v>
      </c>
      <c r="BM257" s="240" t="s">
        <v>1229</v>
      </c>
    </row>
    <row r="258" s="2" customFormat="1">
      <c r="A258" s="39"/>
      <c r="B258" s="40"/>
      <c r="C258" s="41"/>
      <c r="D258" s="242" t="s">
        <v>249</v>
      </c>
      <c r="E258" s="41"/>
      <c r="F258" s="243" t="s">
        <v>592</v>
      </c>
      <c r="G258" s="41"/>
      <c r="H258" s="41"/>
      <c r="I258" s="244"/>
      <c r="J258" s="41"/>
      <c r="K258" s="41"/>
      <c r="L258" s="45"/>
      <c r="M258" s="245"/>
      <c r="N258" s="24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249</v>
      </c>
      <c r="AU258" s="18" t="s">
        <v>88</v>
      </c>
    </row>
    <row r="259" s="13" customFormat="1">
      <c r="A259" s="13"/>
      <c r="B259" s="247"/>
      <c r="C259" s="248"/>
      <c r="D259" s="249" t="s">
        <v>256</v>
      </c>
      <c r="E259" s="250" t="s">
        <v>1</v>
      </c>
      <c r="F259" s="251" t="s">
        <v>423</v>
      </c>
      <c r="G259" s="248"/>
      <c r="H259" s="252">
        <v>24.402999999999999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256</v>
      </c>
      <c r="AU259" s="258" t="s">
        <v>88</v>
      </c>
      <c r="AV259" s="13" t="s">
        <v>88</v>
      </c>
      <c r="AW259" s="13" t="s">
        <v>36</v>
      </c>
      <c r="AX259" s="13" t="s">
        <v>80</v>
      </c>
      <c r="AY259" s="258" t="s">
        <v>241</v>
      </c>
    </row>
    <row r="260" s="14" customFormat="1">
      <c r="A260" s="14"/>
      <c r="B260" s="259"/>
      <c r="C260" s="260"/>
      <c r="D260" s="249" t="s">
        <v>256</v>
      </c>
      <c r="E260" s="261" t="s">
        <v>1</v>
      </c>
      <c r="F260" s="262" t="s">
        <v>258</v>
      </c>
      <c r="G260" s="260"/>
      <c r="H260" s="263">
        <v>24.402999999999999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88</v>
      </c>
      <c r="AV260" s="14" t="s">
        <v>175</v>
      </c>
      <c r="AW260" s="14" t="s">
        <v>36</v>
      </c>
      <c r="AX260" s="14" t="s">
        <v>14</v>
      </c>
      <c r="AY260" s="269" t="s">
        <v>241</v>
      </c>
    </row>
    <row r="261" s="2" customFormat="1" ht="33" customHeight="1">
      <c r="A261" s="39"/>
      <c r="B261" s="40"/>
      <c r="C261" s="229" t="s">
        <v>371</v>
      </c>
      <c r="D261" s="229" t="s">
        <v>243</v>
      </c>
      <c r="E261" s="230" t="s">
        <v>593</v>
      </c>
      <c r="F261" s="231" t="s">
        <v>594</v>
      </c>
      <c r="G261" s="232" t="s">
        <v>253</v>
      </c>
      <c r="H261" s="233">
        <v>1291.239</v>
      </c>
      <c r="I261" s="234"/>
      <c r="J261" s="235">
        <f>ROUND(I261*H261,2)</f>
        <v>0</v>
      </c>
      <c r="K261" s="231" t="s">
        <v>247</v>
      </c>
      <c r="L261" s="45"/>
      <c r="M261" s="236" t="s">
        <v>1</v>
      </c>
      <c r="N261" s="237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175</v>
      </c>
      <c r="AT261" s="240" t="s">
        <v>243</v>
      </c>
      <c r="AU261" s="240" t="s">
        <v>88</v>
      </c>
      <c r="AY261" s="18" t="s">
        <v>241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14</v>
      </c>
      <c r="BK261" s="241">
        <f>ROUND(I261*H261,2)</f>
        <v>0</v>
      </c>
      <c r="BL261" s="18" t="s">
        <v>175</v>
      </c>
      <c r="BM261" s="240" t="s">
        <v>1230</v>
      </c>
    </row>
    <row r="262" s="2" customFormat="1">
      <c r="A262" s="39"/>
      <c r="B262" s="40"/>
      <c r="C262" s="41"/>
      <c r="D262" s="242" t="s">
        <v>249</v>
      </c>
      <c r="E262" s="41"/>
      <c r="F262" s="243" t="s">
        <v>596</v>
      </c>
      <c r="G262" s="41"/>
      <c r="H262" s="41"/>
      <c r="I262" s="244"/>
      <c r="J262" s="41"/>
      <c r="K262" s="41"/>
      <c r="L262" s="45"/>
      <c r="M262" s="245"/>
      <c r="N262" s="24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249</v>
      </c>
      <c r="AU262" s="18" t="s">
        <v>88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414</v>
      </c>
      <c r="G263" s="248"/>
      <c r="H263" s="252">
        <v>1291.239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4" customFormat="1">
      <c r="A264" s="14"/>
      <c r="B264" s="259"/>
      <c r="C264" s="260"/>
      <c r="D264" s="249" t="s">
        <v>256</v>
      </c>
      <c r="E264" s="261" t="s">
        <v>1</v>
      </c>
      <c r="F264" s="262" t="s">
        <v>258</v>
      </c>
      <c r="G264" s="260"/>
      <c r="H264" s="263">
        <v>1291.239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88</v>
      </c>
      <c r="AV264" s="14" t="s">
        <v>175</v>
      </c>
      <c r="AW264" s="14" t="s">
        <v>36</v>
      </c>
      <c r="AX264" s="14" t="s">
        <v>14</v>
      </c>
      <c r="AY264" s="269" t="s">
        <v>241</v>
      </c>
    </row>
    <row r="265" s="2" customFormat="1" ht="24.15" customHeight="1">
      <c r="A265" s="39"/>
      <c r="B265" s="40"/>
      <c r="C265" s="229" t="s">
        <v>376</v>
      </c>
      <c r="D265" s="229" t="s">
        <v>243</v>
      </c>
      <c r="E265" s="230" t="s">
        <v>597</v>
      </c>
      <c r="F265" s="231" t="s">
        <v>598</v>
      </c>
      <c r="G265" s="232" t="s">
        <v>253</v>
      </c>
      <c r="H265" s="233">
        <v>562.21600000000001</v>
      </c>
      <c r="I265" s="234"/>
      <c r="J265" s="235">
        <f>ROUND(I265*H265,2)</f>
        <v>0</v>
      </c>
      <c r="K265" s="231" t="s">
        <v>247</v>
      </c>
      <c r="L265" s="45"/>
      <c r="M265" s="236" t="s">
        <v>1</v>
      </c>
      <c r="N265" s="237" t="s">
        <v>45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175</v>
      </c>
      <c r="AT265" s="240" t="s">
        <v>243</v>
      </c>
      <c r="AU265" s="240" t="s">
        <v>88</v>
      </c>
      <c r="AY265" s="18" t="s">
        <v>241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14</v>
      </c>
      <c r="BK265" s="241">
        <f>ROUND(I265*H265,2)</f>
        <v>0</v>
      </c>
      <c r="BL265" s="18" t="s">
        <v>175</v>
      </c>
      <c r="BM265" s="240" t="s">
        <v>1231</v>
      </c>
    </row>
    <row r="266" s="2" customFormat="1">
      <c r="A266" s="39"/>
      <c r="B266" s="40"/>
      <c r="C266" s="41"/>
      <c r="D266" s="242" t="s">
        <v>249</v>
      </c>
      <c r="E266" s="41"/>
      <c r="F266" s="243" t="s">
        <v>600</v>
      </c>
      <c r="G266" s="41"/>
      <c r="H266" s="41"/>
      <c r="I266" s="244"/>
      <c r="J266" s="41"/>
      <c r="K266" s="41"/>
      <c r="L266" s="45"/>
      <c r="M266" s="245"/>
      <c r="N266" s="24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249</v>
      </c>
      <c r="AU266" s="18" t="s">
        <v>88</v>
      </c>
    </row>
    <row r="267" s="13" customFormat="1">
      <c r="A267" s="13"/>
      <c r="B267" s="247"/>
      <c r="C267" s="248"/>
      <c r="D267" s="249" t="s">
        <v>256</v>
      </c>
      <c r="E267" s="250" t="s">
        <v>1138</v>
      </c>
      <c r="F267" s="251" t="s">
        <v>1232</v>
      </c>
      <c r="G267" s="248"/>
      <c r="H267" s="252">
        <v>2449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454</v>
      </c>
      <c r="F268" s="251" t="s">
        <v>1233</v>
      </c>
      <c r="G268" s="248"/>
      <c r="H268" s="252">
        <v>0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1</v>
      </c>
      <c r="F269" s="251" t="s">
        <v>1234</v>
      </c>
      <c r="G269" s="248"/>
      <c r="H269" s="252">
        <v>1.9650000000000001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3" customFormat="1">
      <c r="A270" s="13"/>
      <c r="B270" s="247"/>
      <c r="C270" s="248"/>
      <c r="D270" s="249" t="s">
        <v>256</v>
      </c>
      <c r="E270" s="250" t="s">
        <v>1</v>
      </c>
      <c r="F270" s="251" t="s">
        <v>1235</v>
      </c>
      <c r="G270" s="248"/>
      <c r="H270" s="252">
        <v>1.6000000000000001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256</v>
      </c>
      <c r="AU270" s="258" t="s">
        <v>88</v>
      </c>
      <c r="AV270" s="13" t="s">
        <v>88</v>
      </c>
      <c r="AW270" s="13" t="s">
        <v>36</v>
      </c>
      <c r="AX270" s="13" t="s">
        <v>80</v>
      </c>
      <c r="AY270" s="258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1236</v>
      </c>
      <c r="G271" s="248"/>
      <c r="H271" s="252">
        <v>1.6499999999999999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3" customFormat="1">
      <c r="A272" s="13"/>
      <c r="B272" s="247"/>
      <c r="C272" s="248"/>
      <c r="D272" s="249" t="s">
        <v>256</v>
      </c>
      <c r="E272" s="250" t="s">
        <v>1</v>
      </c>
      <c r="F272" s="251" t="s">
        <v>1237</v>
      </c>
      <c r="G272" s="248"/>
      <c r="H272" s="252">
        <v>1.6000000000000001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256</v>
      </c>
      <c r="AU272" s="258" t="s">
        <v>88</v>
      </c>
      <c r="AV272" s="13" t="s">
        <v>88</v>
      </c>
      <c r="AW272" s="13" t="s">
        <v>36</v>
      </c>
      <c r="AX272" s="13" t="s">
        <v>80</v>
      </c>
      <c r="AY272" s="258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1238</v>
      </c>
      <c r="G273" s="248"/>
      <c r="H273" s="252">
        <v>1.6000000000000001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3" customFormat="1">
      <c r="A274" s="13"/>
      <c r="B274" s="247"/>
      <c r="C274" s="248"/>
      <c r="D274" s="249" t="s">
        <v>256</v>
      </c>
      <c r="E274" s="250" t="s">
        <v>1</v>
      </c>
      <c r="F274" s="251" t="s">
        <v>1239</v>
      </c>
      <c r="G274" s="248"/>
      <c r="H274" s="252">
        <v>1.6000000000000001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256</v>
      </c>
      <c r="AU274" s="258" t="s">
        <v>88</v>
      </c>
      <c r="AV274" s="13" t="s">
        <v>88</v>
      </c>
      <c r="AW274" s="13" t="s">
        <v>36</v>
      </c>
      <c r="AX274" s="13" t="s">
        <v>80</v>
      </c>
      <c r="AY274" s="258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1240</v>
      </c>
      <c r="G275" s="248"/>
      <c r="H275" s="252">
        <v>1.6000000000000001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1</v>
      </c>
      <c r="F276" s="251" t="s">
        <v>1241</v>
      </c>
      <c r="G276" s="248"/>
      <c r="H276" s="252">
        <v>1.6499999999999999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</v>
      </c>
      <c r="F277" s="251" t="s">
        <v>1242</v>
      </c>
      <c r="G277" s="248"/>
      <c r="H277" s="252">
        <v>1.6000000000000001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1141</v>
      </c>
      <c r="F278" s="251" t="s">
        <v>1243</v>
      </c>
      <c r="G278" s="248"/>
      <c r="H278" s="252">
        <v>0.90000000000000002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3" customFormat="1">
      <c r="A279" s="13"/>
      <c r="B279" s="247"/>
      <c r="C279" s="248"/>
      <c r="D279" s="249" t="s">
        <v>256</v>
      </c>
      <c r="E279" s="250" t="s">
        <v>1144</v>
      </c>
      <c r="F279" s="251" t="s">
        <v>1244</v>
      </c>
      <c r="G279" s="248"/>
      <c r="H279" s="252">
        <v>0.75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3" customFormat="1">
      <c r="A280" s="13"/>
      <c r="B280" s="247"/>
      <c r="C280" s="248"/>
      <c r="D280" s="249" t="s">
        <v>256</v>
      </c>
      <c r="E280" s="250" t="s">
        <v>484</v>
      </c>
      <c r="F280" s="251" t="s">
        <v>604</v>
      </c>
      <c r="G280" s="248"/>
      <c r="H280" s="252">
        <v>0.59999999999999998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256</v>
      </c>
      <c r="AU280" s="258" t="s">
        <v>88</v>
      </c>
      <c r="AV280" s="13" t="s">
        <v>88</v>
      </c>
      <c r="AW280" s="13" t="s">
        <v>36</v>
      </c>
      <c r="AX280" s="13" t="s">
        <v>80</v>
      </c>
      <c r="AY280" s="258" t="s">
        <v>241</v>
      </c>
    </row>
    <row r="281" s="13" customFormat="1">
      <c r="A281" s="13"/>
      <c r="B281" s="247"/>
      <c r="C281" s="248"/>
      <c r="D281" s="249" t="s">
        <v>256</v>
      </c>
      <c r="E281" s="250" t="s">
        <v>478</v>
      </c>
      <c r="F281" s="251" t="s">
        <v>605</v>
      </c>
      <c r="G281" s="248"/>
      <c r="H281" s="252">
        <v>0.28999999999999998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256</v>
      </c>
      <c r="AU281" s="258" t="s">
        <v>88</v>
      </c>
      <c r="AV281" s="13" t="s">
        <v>88</v>
      </c>
      <c r="AW281" s="13" t="s">
        <v>36</v>
      </c>
      <c r="AX281" s="13" t="s">
        <v>80</v>
      </c>
      <c r="AY281" s="258" t="s">
        <v>241</v>
      </c>
    </row>
    <row r="282" s="13" customFormat="1">
      <c r="A282" s="13"/>
      <c r="B282" s="247"/>
      <c r="C282" s="248"/>
      <c r="D282" s="249" t="s">
        <v>256</v>
      </c>
      <c r="E282" s="250" t="s">
        <v>481</v>
      </c>
      <c r="F282" s="251" t="s">
        <v>606</v>
      </c>
      <c r="G282" s="248"/>
      <c r="H282" s="252">
        <v>0.29999999999999999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36</v>
      </c>
      <c r="AX282" s="13" t="s">
        <v>80</v>
      </c>
      <c r="AY282" s="258" t="s">
        <v>241</v>
      </c>
    </row>
    <row r="283" s="13" customFormat="1">
      <c r="A283" s="13"/>
      <c r="B283" s="247"/>
      <c r="C283" s="248"/>
      <c r="D283" s="249" t="s">
        <v>256</v>
      </c>
      <c r="E283" s="250" t="s">
        <v>490</v>
      </c>
      <c r="F283" s="251" t="s">
        <v>607</v>
      </c>
      <c r="G283" s="248"/>
      <c r="H283" s="252">
        <v>0.14999999999999999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256</v>
      </c>
      <c r="AU283" s="258" t="s">
        <v>88</v>
      </c>
      <c r="AV283" s="13" t="s">
        <v>88</v>
      </c>
      <c r="AW283" s="13" t="s">
        <v>36</v>
      </c>
      <c r="AX283" s="13" t="s">
        <v>80</v>
      </c>
      <c r="AY283" s="258" t="s">
        <v>241</v>
      </c>
    </row>
    <row r="284" s="13" customFormat="1">
      <c r="A284" s="13"/>
      <c r="B284" s="247"/>
      <c r="C284" s="248"/>
      <c r="D284" s="249" t="s">
        <v>256</v>
      </c>
      <c r="E284" s="250" t="s">
        <v>487</v>
      </c>
      <c r="F284" s="251" t="s">
        <v>608</v>
      </c>
      <c r="G284" s="248"/>
      <c r="H284" s="252">
        <v>0.10000000000000001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4" customFormat="1">
      <c r="A285" s="14"/>
      <c r="B285" s="259"/>
      <c r="C285" s="260"/>
      <c r="D285" s="249" t="s">
        <v>256</v>
      </c>
      <c r="E285" s="261" t="s">
        <v>1</v>
      </c>
      <c r="F285" s="262" t="s">
        <v>258</v>
      </c>
      <c r="G285" s="260"/>
      <c r="H285" s="263">
        <v>2466.9549999999999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88</v>
      </c>
      <c r="AV285" s="14" t="s">
        <v>175</v>
      </c>
      <c r="AW285" s="14" t="s">
        <v>36</v>
      </c>
      <c r="AX285" s="14" t="s">
        <v>80</v>
      </c>
      <c r="AY285" s="269" t="s">
        <v>241</v>
      </c>
    </row>
    <row r="286" s="15" customFormat="1">
      <c r="A286" s="15"/>
      <c r="B286" s="270"/>
      <c r="C286" s="271"/>
      <c r="D286" s="249" t="s">
        <v>256</v>
      </c>
      <c r="E286" s="272" t="s">
        <v>1</v>
      </c>
      <c r="F286" s="273" t="s">
        <v>1245</v>
      </c>
      <c r="G286" s="271"/>
      <c r="H286" s="272" t="s">
        <v>1</v>
      </c>
      <c r="I286" s="274"/>
      <c r="J286" s="271"/>
      <c r="K286" s="271"/>
      <c r="L286" s="275"/>
      <c r="M286" s="276"/>
      <c r="N286" s="277"/>
      <c r="O286" s="277"/>
      <c r="P286" s="277"/>
      <c r="Q286" s="277"/>
      <c r="R286" s="277"/>
      <c r="S286" s="277"/>
      <c r="T286" s="27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9" t="s">
        <v>256</v>
      </c>
      <c r="AU286" s="279" t="s">
        <v>88</v>
      </c>
      <c r="AV286" s="15" t="s">
        <v>14</v>
      </c>
      <c r="AW286" s="15" t="s">
        <v>36</v>
      </c>
      <c r="AX286" s="15" t="s">
        <v>80</v>
      </c>
      <c r="AY286" s="279" t="s">
        <v>241</v>
      </c>
    </row>
    <row r="287" s="13" customFormat="1">
      <c r="A287" s="13"/>
      <c r="B287" s="247"/>
      <c r="C287" s="248"/>
      <c r="D287" s="249" t="s">
        <v>256</v>
      </c>
      <c r="E287" s="250" t="s">
        <v>1</v>
      </c>
      <c r="F287" s="251" t="s">
        <v>1246</v>
      </c>
      <c r="G287" s="248"/>
      <c r="H287" s="252">
        <v>223.63300000000001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1247</v>
      </c>
      <c r="G288" s="248"/>
      <c r="H288" s="252">
        <v>1704.8920000000001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5" customFormat="1">
      <c r="A289" s="15"/>
      <c r="B289" s="270"/>
      <c r="C289" s="271"/>
      <c r="D289" s="249" t="s">
        <v>256</v>
      </c>
      <c r="E289" s="272" t="s">
        <v>1</v>
      </c>
      <c r="F289" s="273" t="s">
        <v>1248</v>
      </c>
      <c r="G289" s="271"/>
      <c r="H289" s="272" t="s">
        <v>1</v>
      </c>
      <c r="I289" s="274"/>
      <c r="J289" s="271"/>
      <c r="K289" s="271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256</v>
      </c>
      <c r="AU289" s="279" t="s">
        <v>88</v>
      </c>
      <c r="AV289" s="15" t="s">
        <v>14</v>
      </c>
      <c r="AW289" s="15" t="s">
        <v>36</v>
      </c>
      <c r="AX289" s="15" t="s">
        <v>80</v>
      </c>
      <c r="AY289" s="279" t="s">
        <v>241</v>
      </c>
    </row>
    <row r="290" s="13" customFormat="1">
      <c r="A290" s="13"/>
      <c r="B290" s="247"/>
      <c r="C290" s="248"/>
      <c r="D290" s="249" t="s">
        <v>256</v>
      </c>
      <c r="E290" s="250" t="s">
        <v>1</v>
      </c>
      <c r="F290" s="251" t="s">
        <v>1249</v>
      </c>
      <c r="G290" s="248"/>
      <c r="H290" s="252">
        <v>654.28099999999995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256</v>
      </c>
      <c r="AU290" s="258" t="s">
        <v>88</v>
      </c>
      <c r="AV290" s="13" t="s">
        <v>88</v>
      </c>
      <c r="AW290" s="13" t="s">
        <v>36</v>
      </c>
      <c r="AX290" s="13" t="s">
        <v>80</v>
      </c>
      <c r="AY290" s="258" t="s">
        <v>241</v>
      </c>
    </row>
    <row r="291" s="15" customFormat="1">
      <c r="A291" s="15"/>
      <c r="B291" s="270"/>
      <c r="C291" s="271"/>
      <c r="D291" s="249" t="s">
        <v>256</v>
      </c>
      <c r="E291" s="272" t="s">
        <v>1</v>
      </c>
      <c r="F291" s="273" t="s">
        <v>1250</v>
      </c>
      <c r="G291" s="271"/>
      <c r="H291" s="272" t="s">
        <v>1</v>
      </c>
      <c r="I291" s="274"/>
      <c r="J291" s="271"/>
      <c r="K291" s="271"/>
      <c r="L291" s="275"/>
      <c r="M291" s="276"/>
      <c r="N291" s="277"/>
      <c r="O291" s="277"/>
      <c r="P291" s="277"/>
      <c r="Q291" s="277"/>
      <c r="R291" s="277"/>
      <c r="S291" s="277"/>
      <c r="T291" s="27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9" t="s">
        <v>256</v>
      </c>
      <c r="AU291" s="279" t="s">
        <v>88</v>
      </c>
      <c r="AV291" s="15" t="s">
        <v>14</v>
      </c>
      <c r="AW291" s="15" t="s">
        <v>36</v>
      </c>
      <c r="AX291" s="15" t="s">
        <v>80</v>
      </c>
      <c r="AY291" s="279" t="s">
        <v>241</v>
      </c>
    </row>
    <row r="292" s="13" customFormat="1">
      <c r="A292" s="13"/>
      <c r="B292" s="247"/>
      <c r="C292" s="248"/>
      <c r="D292" s="249" t="s">
        <v>256</v>
      </c>
      <c r="E292" s="250" t="s">
        <v>1</v>
      </c>
      <c r="F292" s="251" t="s">
        <v>1251</v>
      </c>
      <c r="G292" s="248"/>
      <c r="H292" s="252">
        <v>9.1799999999999997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5" customFormat="1">
      <c r="A293" s="15"/>
      <c r="B293" s="270"/>
      <c r="C293" s="271"/>
      <c r="D293" s="249" t="s">
        <v>256</v>
      </c>
      <c r="E293" s="272" t="s">
        <v>1</v>
      </c>
      <c r="F293" s="273" t="s">
        <v>1252</v>
      </c>
      <c r="G293" s="271"/>
      <c r="H293" s="272" t="s">
        <v>1</v>
      </c>
      <c r="I293" s="274"/>
      <c r="J293" s="271"/>
      <c r="K293" s="271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256</v>
      </c>
      <c r="AU293" s="279" t="s">
        <v>88</v>
      </c>
      <c r="AV293" s="15" t="s">
        <v>14</v>
      </c>
      <c r="AW293" s="15" t="s">
        <v>36</v>
      </c>
      <c r="AX293" s="15" t="s">
        <v>80</v>
      </c>
      <c r="AY293" s="279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1</v>
      </c>
      <c r="F294" s="251" t="s">
        <v>1253</v>
      </c>
      <c r="G294" s="248"/>
      <c r="H294" s="252">
        <v>61.200000000000003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5" customFormat="1">
      <c r="A295" s="15"/>
      <c r="B295" s="270"/>
      <c r="C295" s="271"/>
      <c r="D295" s="249" t="s">
        <v>256</v>
      </c>
      <c r="E295" s="272" t="s">
        <v>1</v>
      </c>
      <c r="F295" s="273" t="s">
        <v>1254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256</v>
      </c>
      <c r="AU295" s="279" t="s">
        <v>88</v>
      </c>
      <c r="AV295" s="15" t="s">
        <v>14</v>
      </c>
      <c r="AW295" s="15" t="s">
        <v>36</v>
      </c>
      <c r="AX295" s="15" t="s">
        <v>80</v>
      </c>
      <c r="AY295" s="279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1255</v>
      </c>
      <c r="G296" s="248"/>
      <c r="H296" s="252">
        <v>28.050000000000001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5" customFormat="1">
      <c r="A297" s="15"/>
      <c r="B297" s="270"/>
      <c r="C297" s="271"/>
      <c r="D297" s="249" t="s">
        <v>256</v>
      </c>
      <c r="E297" s="272" t="s">
        <v>1</v>
      </c>
      <c r="F297" s="273" t="s">
        <v>1256</v>
      </c>
      <c r="G297" s="271"/>
      <c r="H297" s="272" t="s">
        <v>1</v>
      </c>
      <c r="I297" s="274"/>
      <c r="J297" s="271"/>
      <c r="K297" s="271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256</v>
      </c>
      <c r="AU297" s="279" t="s">
        <v>88</v>
      </c>
      <c r="AV297" s="15" t="s">
        <v>14</v>
      </c>
      <c r="AW297" s="15" t="s">
        <v>36</v>
      </c>
      <c r="AX297" s="15" t="s">
        <v>80</v>
      </c>
      <c r="AY297" s="279" t="s">
        <v>241</v>
      </c>
    </row>
    <row r="298" s="13" customFormat="1">
      <c r="A298" s="13"/>
      <c r="B298" s="247"/>
      <c r="C298" s="248"/>
      <c r="D298" s="249" t="s">
        <v>256</v>
      </c>
      <c r="E298" s="250" t="s">
        <v>1</v>
      </c>
      <c r="F298" s="251" t="s">
        <v>1257</v>
      </c>
      <c r="G298" s="248"/>
      <c r="H298" s="252">
        <v>35.700000000000003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256</v>
      </c>
      <c r="AU298" s="258" t="s">
        <v>88</v>
      </c>
      <c r="AV298" s="13" t="s">
        <v>88</v>
      </c>
      <c r="AW298" s="13" t="s">
        <v>36</v>
      </c>
      <c r="AX298" s="13" t="s">
        <v>80</v>
      </c>
      <c r="AY298" s="258" t="s">
        <v>241</v>
      </c>
    </row>
    <row r="299" s="15" customFormat="1">
      <c r="A299" s="15"/>
      <c r="B299" s="270"/>
      <c r="C299" s="271"/>
      <c r="D299" s="249" t="s">
        <v>256</v>
      </c>
      <c r="E299" s="272" t="s">
        <v>1</v>
      </c>
      <c r="F299" s="273" t="s">
        <v>1258</v>
      </c>
      <c r="G299" s="271"/>
      <c r="H299" s="272" t="s">
        <v>1</v>
      </c>
      <c r="I299" s="274"/>
      <c r="J299" s="271"/>
      <c r="K299" s="271"/>
      <c r="L299" s="275"/>
      <c r="M299" s="276"/>
      <c r="N299" s="277"/>
      <c r="O299" s="277"/>
      <c r="P299" s="277"/>
      <c r="Q299" s="277"/>
      <c r="R299" s="277"/>
      <c r="S299" s="277"/>
      <c r="T299" s="27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9" t="s">
        <v>256</v>
      </c>
      <c r="AU299" s="279" t="s">
        <v>88</v>
      </c>
      <c r="AV299" s="15" t="s">
        <v>14</v>
      </c>
      <c r="AW299" s="15" t="s">
        <v>36</v>
      </c>
      <c r="AX299" s="15" t="s">
        <v>80</v>
      </c>
      <c r="AY299" s="279" t="s">
        <v>241</v>
      </c>
    </row>
    <row r="300" s="13" customFormat="1">
      <c r="A300" s="13"/>
      <c r="B300" s="247"/>
      <c r="C300" s="248"/>
      <c r="D300" s="249" t="s">
        <v>256</v>
      </c>
      <c r="E300" s="250" t="s">
        <v>1</v>
      </c>
      <c r="F300" s="251" t="s">
        <v>1259</v>
      </c>
      <c r="G300" s="248"/>
      <c r="H300" s="252">
        <v>123.598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256</v>
      </c>
      <c r="AU300" s="258" t="s">
        <v>88</v>
      </c>
      <c r="AV300" s="13" t="s">
        <v>88</v>
      </c>
      <c r="AW300" s="13" t="s">
        <v>36</v>
      </c>
      <c r="AX300" s="13" t="s">
        <v>80</v>
      </c>
      <c r="AY300" s="258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1</v>
      </c>
      <c r="F301" s="251" t="s">
        <v>1260</v>
      </c>
      <c r="G301" s="248"/>
      <c r="H301" s="252">
        <v>464.35700000000003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5" customFormat="1">
      <c r="A302" s="15"/>
      <c r="B302" s="270"/>
      <c r="C302" s="271"/>
      <c r="D302" s="249" t="s">
        <v>256</v>
      </c>
      <c r="E302" s="272" t="s">
        <v>1</v>
      </c>
      <c r="F302" s="273" t="s">
        <v>1261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256</v>
      </c>
      <c r="AU302" s="279" t="s">
        <v>88</v>
      </c>
      <c r="AV302" s="15" t="s">
        <v>14</v>
      </c>
      <c r="AW302" s="15" t="s">
        <v>36</v>
      </c>
      <c r="AX302" s="15" t="s">
        <v>80</v>
      </c>
      <c r="AY302" s="279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1262</v>
      </c>
      <c r="G303" s="248"/>
      <c r="H303" s="252">
        <v>-457.42500000000001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3" customFormat="1">
      <c r="A304" s="13"/>
      <c r="B304" s="247"/>
      <c r="C304" s="248"/>
      <c r="D304" s="249" t="s">
        <v>256</v>
      </c>
      <c r="E304" s="250" t="s">
        <v>1</v>
      </c>
      <c r="F304" s="251" t="s">
        <v>1263</v>
      </c>
      <c r="G304" s="248"/>
      <c r="H304" s="252">
        <v>-87.653000000000006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88</v>
      </c>
      <c r="AV304" s="13" t="s">
        <v>88</v>
      </c>
      <c r="AW304" s="13" t="s">
        <v>36</v>
      </c>
      <c r="AX304" s="13" t="s">
        <v>80</v>
      </c>
      <c r="AY304" s="258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1264</v>
      </c>
      <c r="G305" s="248"/>
      <c r="H305" s="252">
        <v>-6.21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3" customFormat="1">
      <c r="A306" s="13"/>
      <c r="B306" s="247"/>
      <c r="C306" s="248"/>
      <c r="D306" s="249" t="s">
        <v>256</v>
      </c>
      <c r="E306" s="250" t="s">
        <v>1</v>
      </c>
      <c r="F306" s="251" t="s">
        <v>1265</v>
      </c>
      <c r="G306" s="248"/>
      <c r="H306" s="252">
        <v>-2.0249999999999999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256</v>
      </c>
      <c r="AU306" s="258" t="s">
        <v>88</v>
      </c>
      <c r="AV306" s="13" t="s">
        <v>88</v>
      </c>
      <c r="AW306" s="13" t="s">
        <v>36</v>
      </c>
      <c r="AX306" s="13" t="s">
        <v>80</v>
      </c>
      <c r="AY306" s="258" t="s">
        <v>241</v>
      </c>
    </row>
    <row r="307" s="15" customFormat="1">
      <c r="A307" s="15"/>
      <c r="B307" s="270"/>
      <c r="C307" s="271"/>
      <c r="D307" s="249" t="s">
        <v>256</v>
      </c>
      <c r="E307" s="272" t="s">
        <v>1</v>
      </c>
      <c r="F307" s="273" t="s">
        <v>1266</v>
      </c>
      <c r="G307" s="271"/>
      <c r="H307" s="272" t="s">
        <v>1</v>
      </c>
      <c r="I307" s="274"/>
      <c r="J307" s="271"/>
      <c r="K307" s="271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256</v>
      </c>
      <c r="AU307" s="279" t="s">
        <v>88</v>
      </c>
      <c r="AV307" s="15" t="s">
        <v>14</v>
      </c>
      <c r="AW307" s="15" t="s">
        <v>36</v>
      </c>
      <c r="AX307" s="15" t="s">
        <v>80</v>
      </c>
      <c r="AY307" s="279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1267</v>
      </c>
      <c r="G308" s="248"/>
      <c r="H308" s="252">
        <v>-91.706000000000003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3" customFormat="1">
      <c r="A309" s="13"/>
      <c r="B309" s="247"/>
      <c r="C309" s="248"/>
      <c r="D309" s="249" t="s">
        <v>256</v>
      </c>
      <c r="E309" s="250" t="s">
        <v>1</v>
      </c>
      <c r="F309" s="251" t="s">
        <v>1268</v>
      </c>
      <c r="G309" s="248"/>
      <c r="H309" s="252">
        <v>-21.873999999999999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256</v>
      </c>
      <c r="AU309" s="258" t="s">
        <v>88</v>
      </c>
      <c r="AV309" s="13" t="s">
        <v>88</v>
      </c>
      <c r="AW309" s="13" t="s">
        <v>36</v>
      </c>
      <c r="AX309" s="13" t="s">
        <v>80</v>
      </c>
      <c r="AY309" s="258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1269</v>
      </c>
      <c r="G310" s="248"/>
      <c r="H310" s="252">
        <v>0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1270</v>
      </c>
      <c r="G311" s="248"/>
      <c r="H311" s="252">
        <v>-21.402000000000001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5" customFormat="1">
      <c r="A312" s="15"/>
      <c r="B312" s="270"/>
      <c r="C312" s="271"/>
      <c r="D312" s="249" t="s">
        <v>256</v>
      </c>
      <c r="E312" s="272" t="s">
        <v>1</v>
      </c>
      <c r="F312" s="273" t="s">
        <v>1271</v>
      </c>
      <c r="G312" s="271"/>
      <c r="H312" s="272" t="s">
        <v>1</v>
      </c>
      <c r="I312" s="274"/>
      <c r="J312" s="271"/>
      <c r="K312" s="271"/>
      <c r="L312" s="275"/>
      <c r="M312" s="276"/>
      <c r="N312" s="277"/>
      <c r="O312" s="277"/>
      <c r="P312" s="277"/>
      <c r="Q312" s="277"/>
      <c r="R312" s="277"/>
      <c r="S312" s="277"/>
      <c r="T312" s="27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9" t="s">
        <v>256</v>
      </c>
      <c r="AU312" s="279" t="s">
        <v>88</v>
      </c>
      <c r="AV312" s="15" t="s">
        <v>14</v>
      </c>
      <c r="AW312" s="15" t="s">
        <v>36</v>
      </c>
      <c r="AX312" s="15" t="s">
        <v>80</v>
      </c>
      <c r="AY312" s="279" t="s">
        <v>241</v>
      </c>
    </row>
    <row r="313" s="15" customFormat="1">
      <c r="A313" s="15"/>
      <c r="B313" s="270"/>
      <c r="C313" s="271"/>
      <c r="D313" s="249" t="s">
        <v>256</v>
      </c>
      <c r="E313" s="272" t="s">
        <v>1</v>
      </c>
      <c r="F313" s="273" t="s">
        <v>1272</v>
      </c>
      <c r="G313" s="271"/>
      <c r="H313" s="272" t="s">
        <v>1</v>
      </c>
      <c r="I313" s="274"/>
      <c r="J313" s="271"/>
      <c r="K313" s="271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256</v>
      </c>
      <c r="AU313" s="279" t="s">
        <v>88</v>
      </c>
      <c r="AV313" s="15" t="s">
        <v>14</v>
      </c>
      <c r="AW313" s="15" t="s">
        <v>36</v>
      </c>
      <c r="AX313" s="15" t="s">
        <v>80</v>
      </c>
      <c r="AY313" s="279" t="s">
        <v>241</v>
      </c>
    </row>
    <row r="314" s="13" customFormat="1">
      <c r="A314" s="13"/>
      <c r="B314" s="247"/>
      <c r="C314" s="248"/>
      <c r="D314" s="249" t="s">
        <v>256</v>
      </c>
      <c r="E314" s="250" t="s">
        <v>1</v>
      </c>
      <c r="F314" s="251" t="s">
        <v>1273</v>
      </c>
      <c r="G314" s="248"/>
      <c r="H314" s="252">
        <v>-1.6200000000000001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256</v>
      </c>
      <c r="AU314" s="258" t="s">
        <v>88</v>
      </c>
      <c r="AV314" s="13" t="s">
        <v>88</v>
      </c>
      <c r="AW314" s="13" t="s">
        <v>36</v>
      </c>
      <c r="AX314" s="13" t="s">
        <v>80</v>
      </c>
      <c r="AY314" s="258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1274</v>
      </c>
      <c r="G315" s="248"/>
      <c r="H315" s="252">
        <v>0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3" customFormat="1">
      <c r="A316" s="13"/>
      <c r="B316" s="247"/>
      <c r="C316" s="248"/>
      <c r="D316" s="249" t="s">
        <v>256</v>
      </c>
      <c r="E316" s="250" t="s">
        <v>1</v>
      </c>
      <c r="F316" s="251" t="s">
        <v>1269</v>
      </c>
      <c r="G316" s="248"/>
      <c r="H316" s="252">
        <v>0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256</v>
      </c>
      <c r="AU316" s="258" t="s">
        <v>88</v>
      </c>
      <c r="AV316" s="13" t="s">
        <v>88</v>
      </c>
      <c r="AW316" s="13" t="s">
        <v>36</v>
      </c>
      <c r="AX316" s="13" t="s">
        <v>80</v>
      </c>
      <c r="AY316" s="258" t="s">
        <v>241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1275</v>
      </c>
      <c r="G317" s="248"/>
      <c r="H317" s="252">
        <v>-0.40500000000000003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5" customFormat="1">
      <c r="A318" s="15"/>
      <c r="B318" s="270"/>
      <c r="C318" s="271"/>
      <c r="D318" s="249" t="s">
        <v>256</v>
      </c>
      <c r="E318" s="272" t="s">
        <v>1</v>
      </c>
      <c r="F318" s="273" t="s">
        <v>1276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256</v>
      </c>
      <c r="AU318" s="279" t="s">
        <v>88</v>
      </c>
      <c r="AV318" s="15" t="s">
        <v>14</v>
      </c>
      <c r="AW318" s="15" t="s">
        <v>36</v>
      </c>
      <c r="AX318" s="15" t="s">
        <v>80</v>
      </c>
      <c r="AY318" s="279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1277</v>
      </c>
      <c r="G319" s="248"/>
      <c r="H319" s="252">
        <v>-13.5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3" customFormat="1">
      <c r="A320" s="13"/>
      <c r="B320" s="247"/>
      <c r="C320" s="248"/>
      <c r="D320" s="249" t="s">
        <v>256</v>
      </c>
      <c r="E320" s="250" t="s">
        <v>1</v>
      </c>
      <c r="F320" s="251" t="s">
        <v>1278</v>
      </c>
      <c r="G320" s="248"/>
      <c r="H320" s="252">
        <v>-3.915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256</v>
      </c>
      <c r="AU320" s="258" t="s">
        <v>88</v>
      </c>
      <c r="AV320" s="13" t="s">
        <v>88</v>
      </c>
      <c r="AW320" s="13" t="s">
        <v>36</v>
      </c>
      <c r="AX320" s="13" t="s">
        <v>80</v>
      </c>
      <c r="AY320" s="258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1269</v>
      </c>
      <c r="G321" s="248"/>
      <c r="H321" s="252">
        <v>0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1279</v>
      </c>
      <c r="G322" s="248"/>
      <c r="H322" s="252">
        <v>0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5" customFormat="1">
      <c r="A323" s="15"/>
      <c r="B323" s="270"/>
      <c r="C323" s="271"/>
      <c r="D323" s="249" t="s">
        <v>256</v>
      </c>
      <c r="E323" s="272" t="s">
        <v>1</v>
      </c>
      <c r="F323" s="273" t="s">
        <v>1280</v>
      </c>
      <c r="G323" s="271"/>
      <c r="H323" s="272" t="s">
        <v>1</v>
      </c>
      <c r="I323" s="274"/>
      <c r="J323" s="271"/>
      <c r="K323" s="271"/>
      <c r="L323" s="275"/>
      <c r="M323" s="276"/>
      <c r="N323" s="277"/>
      <c r="O323" s="277"/>
      <c r="P323" s="277"/>
      <c r="Q323" s="277"/>
      <c r="R323" s="277"/>
      <c r="S323" s="277"/>
      <c r="T323" s="27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9" t="s">
        <v>256</v>
      </c>
      <c r="AU323" s="279" t="s">
        <v>88</v>
      </c>
      <c r="AV323" s="15" t="s">
        <v>14</v>
      </c>
      <c r="AW323" s="15" t="s">
        <v>36</v>
      </c>
      <c r="AX323" s="15" t="s">
        <v>80</v>
      </c>
      <c r="AY323" s="279" t="s">
        <v>241</v>
      </c>
    </row>
    <row r="324" s="13" customFormat="1">
      <c r="A324" s="13"/>
      <c r="B324" s="247"/>
      <c r="C324" s="248"/>
      <c r="D324" s="249" t="s">
        <v>256</v>
      </c>
      <c r="E324" s="250" t="s">
        <v>1</v>
      </c>
      <c r="F324" s="251" t="s">
        <v>1281</v>
      </c>
      <c r="G324" s="248"/>
      <c r="H324" s="252">
        <v>0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88</v>
      </c>
      <c r="AV324" s="13" t="s">
        <v>88</v>
      </c>
      <c r="AW324" s="13" t="s">
        <v>36</v>
      </c>
      <c r="AX324" s="13" t="s">
        <v>80</v>
      </c>
      <c r="AY324" s="258" t="s">
        <v>241</v>
      </c>
    </row>
    <row r="325" s="13" customFormat="1">
      <c r="A325" s="13"/>
      <c r="B325" s="247"/>
      <c r="C325" s="248"/>
      <c r="D325" s="249" t="s">
        <v>256</v>
      </c>
      <c r="E325" s="250" t="s">
        <v>1</v>
      </c>
      <c r="F325" s="251" t="s">
        <v>1282</v>
      </c>
      <c r="G325" s="248"/>
      <c r="H325" s="252">
        <v>-0.435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256</v>
      </c>
      <c r="AU325" s="258" t="s">
        <v>88</v>
      </c>
      <c r="AV325" s="13" t="s">
        <v>88</v>
      </c>
      <c r="AW325" s="13" t="s">
        <v>36</v>
      </c>
      <c r="AX325" s="13" t="s">
        <v>80</v>
      </c>
      <c r="AY325" s="258" t="s">
        <v>241</v>
      </c>
    </row>
    <row r="326" s="13" customFormat="1">
      <c r="A326" s="13"/>
      <c r="B326" s="247"/>
      <c r="C326" s="248"/>
      <c r="D326" s="249" t="s">
        <v>256</v>
      </c>
      <c r="E326" s="250" t="s">
        <v>1</v>
      </c>
      <c r="F326" s="251" t="s">
        <v>1269</v>
      </c>
      <c r="G326" s="248"/>
      <c r="H326" s="252">
        <v>0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256</v>
      </c>
      <c r="AU326" s="258" t="s">
        <v>88</v>
      </c>
      <c r="AV326" s="13" t="s">
        <v>88</v>
      </c>
      <c r="AW326" s="13" t="s">
        <v>36</v>
      </c>
      <c r="AX326" s="13" t="s">
        <v>80</v>
      </c>
      <c r="AY326" s="258" t="s">
        <v>241</v>
      </c>
    </row>
    <row r="327" s="13" customFormat="1">
      <c r="A327" s="13"/>
      <c r="B327" s="247"/>
      <c r="C327" s="248"/>
      <c r="D327" s="249" t="s">
        <v>256</v>
      </c>
      <c r="E327" s="250" t="s">
        <v>1</v>
      </c>
      <c r="F327" s="251" t="s">
        <v>1283</v>
      </c>
      <c r="G327" s="248"/>
      <c r="H327" s="252">
        <v>-2.25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88</v>
      </c>
      <c r="AV327" s="13" t="s">
        <v>88</v>
      </c>
      <c r="AW327" s="13" t="s">
        <v>36</v>
      </c>
      <c r="AX327" s="13" t="s">
        <v>80</v>
      </c>
      <c r="AY327" s="258" t="s">
        <v>241</v>
      </c>
    </row>
    <row r="328" s="15" customFormat="1">
      <c r="A328" s="15"/>
      <c r="B328" s="270"/>
      <c r="C328" s="271"/>
      <c r="D328" s="249" t="s">
        <v>256</v>
      </c>
      <c r="E328" s="272" t="s">
        <v>1</v>
      </c>
      <c r="F328" s="273" t="s">
        <v>1284</v>
      </c>
      <c r="G328" s="271"/>
      <c r="H328" s="272" t="s">
        <v>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256</v>
      </c>
      <c r="AU328" s="279" t="s">
        <v>88</v>
      </c>
      <c r="AV328" s="15" t="s">
        <v>14</v>
      </c>
      <c r="AW328" s="15" t="s">
        <v>36</v>
      </c>
      <c r="AX328" s="15" t="s">
        <v>80</v>
      </c>
      <c r="AY328" s="279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1285</v>
      </c>
      <c r="G329" s="248"/>
      <c r="H329" s="252">
        <v>-1.575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1274</v>
      </c>
      <c r="G330" s="248"/>
      <c r="H330" s="252">
        <v>0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3" customFormat="1">
      <c r="A331" s="13"/>
      <c r="B331" s="247"/>
      <c r="C331" s="248"/>
      <c r="D331" s="249" t="s">
        <v>256</v>
      </c>
      <c r="E331" s="250" t="s">
        <v>1</v>
      </c>
      <c r="F331" s="251" t="s">
        <v>1269</v>
      </c>
      <c r="G331" s="248"/>
      <c r="H331" s="252">
        <v>0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88</v>
      </c>
      <c r="AV331" s="13" t="s">
        <v>88</v>
      </c>
      <c r="AW331" s="13" t="s">
        <v>36</v>
      </c>
      <c r="AX331" s="13" t="s">
        <v>80</v>
      </c>
      <c r="AY331" s="258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1286</v>
      </c>
      <c r="G332" s="248"/>
      <c r="H332" s="252">
        <v>-2.7559999999999998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5" customFormat="1">
      <c r="A333" s="15"/>
      <c r="B333" s="270"/>
      <c r="C333" s="271"/>
      <c r="D333" s="249" t="s">
        <v>256</v>
      </c>
      <c r="E333" s="272" t="s">
        <v>1</v>
      </c>
      <c r="F333" s="273" t="s">
        <v>1287</v>
      </c>
      <c r="G333" s="271"/>
      <c r="H333" s="272" t="s">
        <v>1</v>
      </c>
      <c r="I333" s="274"/>
      <c r="J333" s="271"/>
      <c r="K333" s="271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256</v>
      </c>
      <c r="AU333" s="279" t="s">
        <v>88</v>
      </c>
      <c r="AV333" s="15" t="s">
        <v>14</v>
      </c>
      <c r="AW333" s="15" t="s">
        <v>36</v>
      </c>
      <c r="AX333" s="15" t="s">
        <v>80</v>
      </c>
      <c r="AY333" s="279" t="s">
        <v>241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1288</v>
      </c>
      <c r="G334" s="248"/>
      <c r="H334" s="252">
        <v>-4.2300000000000004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3" customFormat="1">
      <c r="A335" s="13"/>
      <c r="B335" s="247"/>
      <c r="C335" s="248"/>
      <c r="D335" s="249" t="s">
        <v>256</v>
      </c>
      <c r="E335" s="250" t="s">
        <v>1</v>
      </c>
      <c r="F335" s="251" t="s">
        <v>1289</v>
      </c>
      <c r="G335" s="248"/>
      <c r="H335" s="252">
        <v>-10.667999999999999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256</v>
      </c>
      <c r="AU335" s="258" t="s">
        <v>88</v>
      </c>
      <c r="AV335" s="13" t="s">
        <v>88</v>
      </c>
      <c r="AW335" s="13" t="s">
        <v>36</v>
      </c>
      <c r="AX335" s="13" t="s">
        <v>80</v>
      </c>
      <c r="AY335" s="258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1269</v>
      </c>
      <c r="G336" s="248"/>
      <c r="H336" s="252">
        <v>0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1290</v>
      </c>
      <c r="G337" s="248"/>
      <c r="H337" s="252">
        <v>-43.399999999999999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5" customFormat="1">
      <c r="A338" s="15"/>
      <c r="B338" s="270"/>
      <c r="C338" s="271"/>
      <c r="D338" s="249" t="s">
        <v>256</v>
      </c>
      <c r="E338" s="272" t="s">
        <v>1</v>
      </c>
      <c r="F338" s="273" t="s">
        <v>1291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256</v>
      </c>
      <c r="AU338" s="279" t="s">
        <v>88</v>
      </c>
      <c r="AV338" s="15" t="s">
        <v>14</v>
      </c>
      <c r="AW338" s="15" t="s">
        <v>36</v>
      </c>
      <c r="AX338" s="15" t="s">
        <v>80</v>
      </c>
      <c r="AY338" s="279" t="s">
        <v>241</v>
      </c>
    </row>
    <row r="339" s="14" customFormat="1">
      <c r="A339" s="14"/>
      <c r="B339" s="259"/>
      <c r="C339" s="260"/>
      <c r="D339" s="249" t="s">
        <v>256</v>
      </c>
      <c r="E339" s="261" t="s">
        <v>402</v>
      </c>
      <c r="F339" s="262" t="s">
        <v>258</v>
      </c>
      <c r="G339" s="260"/>
      <c r="H339" s="263">
        <v>2531.8419999999996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9" t="s">
        <v>256</v>
      </c>
      <c r="AU339" s="269" t="s">
        <v>88</v>
      </c>
      <c r="AV339" s="14" t="s">
        <v>175</v>
      </c>
      <c r="AW339" s="14" t="s">
        <v>36</v>
      </c>
      <c r="AX339" s="14" t="s">
        <v>80</v>
      </c>
      <c r="AY339" s="269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408</v>
      </c>
      <c r="F340" s="251" t="s">
        <v>618</v>
      </c>
      <c r="G340" s="248"/>
      <c r="H340" s="252">
        <v>860.82600000000002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3" customFormat="1">
      <c r="A341" s="13"/>
      <c r="B341" s="247"/>
      <c r="C341" s="248"/>
      <c r="D341" s="249" t="s">
        <v>256</v>
      </c>
      <c r="E341" s="250" t="s">
        <v>405</v>
      </c>
      <c r="F341" s="251" t="s">
        <v>619</v>
      </c>
      <c r="G341" s="248"/>
      <c r="H341" s="252">
        <v>151.911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3" customFormat="1">
      <c r="A342" s="13"/>
      <c r="B342" s="247"/>
      <c r="C342" s="248"/>
      <c r="D342" s="249" t="s">
        <v>256</v>
      </c>
      <c r="E342" s="250" t="s">
        <v>414</v>
      </c>
      <c r="F342" s="251" t="s">
        <v>620</v>
      </c>
      <c r="G342" s="248"/>
      <c r="H342" s="252">
        <v>1291.239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256</v>
      </c>
      <c r="AU342" s="258" t="s">
        <v>88</v>
      </c>
      <c r="AV342" s="13" t="s">
        <v>88</v>
      </c>
      <c r="AW342" s="13" t="s">
        <v>36</v>
      </c>
      <c r="AX342" s="13" t="s">
        <v>80</v>
      </c>
      <c r="AY342" s="258" t="s">
        <v>241</v>
      </c>
    </row>
    <row r="343" s="13" customFormat="1">
      <c r="A343" s="13"/>
      <c r="B343" s="247"/>
      <c r="C343" s="248"/>
      <c r="D343" s="249" t="s">
        <v>256</v>
      </c>
      <c r="E343" s="250" t="s">
        <v>411</v>
      </c>
      <c r="F343" s="251" t="s">
        <v>621</v>
      </c>
      <c r="G343" s="248"/>
      <c r="H343" s="252">
        <v>227.86600000000001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256</v>
      </c>
      <c r="AU343" s="258" t="s">
        <v>88</v>
      </c>
      <c r="AV343" s="13" t="s">
        <v>88</v>
      </c>
      <c r="AW343" s="13" t="s">
        <v>36</v>
      </c>
      <c r="AX343" s="13" t="s">
        <v>80</v>
      </c>
      <c r="AY343" s="258" t="s">
        <v>241</v>
      </c>
    </row>
    <row r="344" s="14" customFormat="1">
      <c r="A344" s="14"/>
      <c r="B344" s="259"/>
      <c r="C344" s="260"/>
      <c r="D344" s="249" t="s">
        <v>256</v>
      </c>
      <c r="E344" s="261" t="s">
        <v>1</v>
      </c>
      <c r="F344" s="262" t="s">
        <v>258</v>
      </c>
      <c r="G344" s="260"/>
      <c r="H344" s="263">
        <v>2531.8420000000001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88</v>
      </c>
      <c r="AV344" s="14" t="s">
        <v>175</v>
      </c>
      <c r="AW344" s="14" t="s">
        <v>36</v>
      </c>
      <c r="AX344" s="14" t="s">
        <v>80</v>
      </c>
      <c r="AY344" s="269" t="s">
        <v>241</v>
      </c>
    </row>
    <row r="345" s="15" customFormat="1">
      <c r="A345" s="15"/>
      <c r="B345" s="270"/>
      <c r="C345" s="271"/>
      <c r="D345" s="249" t="s">
        <v>256</v>
      </c>
      <c r="E345" s="272" t="s">
        <v>1</v>
      </c>
      <c r="F345" s="273" t="s">
        <v>1292</v>
      </c>
      <c r="G345" s="271"/>
      <c r="H345" s="272" t="s">
        <v>1</v>
      </c>
      <c r="I345" s="274"/>
      <c r="J345" s="271"/>
      <c r="K345" s="271"/>
      <c r="L345" s="275"/>
      <c r="M345" s="276"/>
      <c r="N345" s="277"/>
      <c r="O345" s="277"/>
      <c r="P345" s="277"/>
      <c r="Q345" s="277"/>
      <c r="R345" s="277"/>
      <c r="S345" s="277"/>
      <c r="T345" s="27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9" t="s">
        <v>256</v>
      </c>
      <c r="AU345" s="279" t="s">
        <v>88</v>
      </c>
      <c r="AV345" s="15" t="s">
        <v>14</v>
      </c>
      <c r="AW345" s="15" t="s">
        <v>36</v>
      </c>
      <c r="AX345" s="15" t="s">
        <v>80</v>
      </c>
      <c r="AY345" s="279" t="s">
        <v>241</v>
      </c>
    </row>
    <row r="346" s="13" customFormat="1">
      <c r="A346" s="13"/>
      <c r="B346" s="247"/>
      <c r="C346" s="248"/>
      <c r="D346" s="249" t="s">
        <v>256</v>
      </c>
      <c r="E346" s="250" t="s">
        <v>1</v>
      </c>
      <c r="F346" s="251" t="s">
        <v>1293</v>
      </c>
      <c r="G346" s="248"/>
      <c r="H346" s="252">
        <v>113.88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256</v>
      </c>
      <c r="AU346" s="258" t="s">
        <v>88</v>
      </c>
      <c r="AV346" s="13" t="s">
        <v>88</v>
      </c>
      <c r="AW346" s="13" t="s">
        <v>36</v>
      </c>
      <c r="AX346" s="13" t="s">
        <v>80</v>
      </c>
      <c r="AY346" s="258" t="s">
        <v>241</v>
      </c>
    </row>
    <row r="347" s="14" customFormat="1">
      <c r="A347" s="14"/>
      <c r="B347" s="259"/>
      <c r="C347" s="260"/>
      <c r="D347" s="249" t="s">
        <v>256</v>
      </c>
      <c r="E347" s="261" t="s">
        <v>1104</v>
      </c>
      <c r="F347" s="262" t="s">
        <v>258</v>
      </c>
      <c r="G347" s="260"/>
      <c r="H347" s="263">
        <v>113.88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88</v>
      </c>
      <c r="AV347" s="14" t="s">
        <v>175</v>
      </c>
      <c r="AW347" s="14" t="s">
        <v>36</v>
      </c>
      <c r="AX347" s="14" t="s">
        <v>80</v>
      </c>
      <c r="AY347" s="269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1110</v>
      </c>
      <c r="F348" s="251" t="s">
        <v>1294</v>
      </c>
      <c r="G348" s="248"/>
      <c r="H348" s="252">
        <v>38.719000000000001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1107</v>
      </c>
      <c r="F349" s="251" t="s">
        <v>1295</v>
      </c>
      <c r="G349" s="248"/>
      <c r="H349" s="252">
        <v>6.8330000000000002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3" customFormat="1">
      <c r="A350" s="13"/>
      <c r="B350" s="247"/>
      <c r="C350" s="248"/>
      <c r="D350" s="249" t="s">
        <v>256</v>
      </c>
      <c r="E350" s="250" t="s">
        <v>1116</v>
      </c>
      <c r="F350" s="251" t="s">
        <v>1296</v>
      </c>
      <c r="G350" s="248"/>
      <c r="H350" s="252">
        <v>58.079000000000001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256</v>
      </c>
      <c r="AU350" s="258" t="s">
        <v>88</v>
      </c>
      <c r="AV350" s="13" t="s">
        <v>88</v>
      </c>
      <c r="AW350" s="13" t="s">
        <v>36</v>
      </c>
      <c r="AX350" s="13" t="s">
        <v>80</v>
      </c>
      <c r="AY350" s="258" t="s">
        <v>241</v>
      </c>
    </row>
    <row r="351" s="13" customFormat="1">
      <c r="A351" s="13"/>
      <c r="B351" s="247"/>
      <c r="C351" s="248"/>
      <c r="D351" s="249" t="s">
        <v>256</v>
      </c>
      <c r="E351" s="250" t="s">
        <v>1113</v>
      </c>
      <c r="F351" s="251" t="s">
        <v>1297</v>
      </c>
      <c r="G351" s="248"/>
      <c r="H351" s="252">
        <v>10.249000000000001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4" customFormat="1">
      <c r="A352" s="14"/>
      <c r="B352" s="259"/>
      <c r="C352" s="260"/>
      <c r="D352" s="249" t="s">
        <v>256</v>
      </c>
      <c r="E352" s="261" t="s">
        <v>1</v>
      </c>
      <c r="F352" s="262" t="s">
        <v>258</v>
      </c>
      <c r="G352" s="260"/>
      <c r="H352" s="263">
        <v>113.88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88</v>
      </c>
      <c r="AV352" s="14" t="s">
        <v>175</v>
      </c>
      <c r="AW352" s="14" t="s">
        <v>36</v>
      </c>
      <c r="AX352" s="14" t="s">
        <v>80</v>
      </c>
      <c r="AY352" s="269" t="s">
        <v>241</v>
      </c>
    </row>
    <row r="353" s="13" customFormat="1">
      <c r="A353" s="13"/>
      <c r="B353" s="247"/>
      <c r="C353" s="248"/>
      <c r="D353" s="249" t="s">
        <v>256</v>
      </c>
      <c r="E353" s="250" t="s">
        <v>1</v>
      </c>
      <c r="F353" s="251" t="s">
        <v>1298</v>
      </c>
      <c r="G353" s="248"/>
      <c r="H353" s="252">
        <v>562.21600000000001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256</v>
      </c>
      <c r="AU353" s="258" t="s">
        <v>88</v>
      </c>
      <c r="AV353" s="13" t="s">
        <v>88</v>
      </c>
      <c r="AW353" s="13" t="s">
        <v>36</v>
      </c>
      <c r="AX353" s="13" t="s">
        <v>80</v>
      </c>
      <c r="AY353" s="258" t="s">
        <v>241</v>
      </c>
    </row>
    <row r="354" s="14" customFormat="1">
      <c r="A354" s="14"/>
      <c r="B354" s="259"/>
      <c r="C354" s="260"/>
      <c r="D354" s="249" t="s">
        <v>256</v>
      </c>
      <c r="E354" s="261" t="s">
        <v>1</v>
      </c>
      <c r="F354" s="262" t="s">
        <v>258</v>
      </c>
      <c r="G354" s="260"/>
      <c r="H354" s="263">
        <v>562.21600000000001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88</v>
      </c>
      <c r="AV354" s="14" t="s">
        <v>175</v>
      </c>
      <c r="AW354" s="14" t="s">
        <v>36</v>
      </c>
      <c r="AX354" s="14" t="s">
        <v>14</v>
      </c>
      <c r="AY354" s="269" t="s">
        <v>241</v>
      </c>
    </row>
    <row r="355" s="2" customFormat="1" ht="44.25" customHeight="1">
      <c r="A355" s="39"/>
      <c r="B355" s="40"/>
      <c r="C355" s="229" t="s">
        <v>381</v>
      </c>
      <c r="D355" s="229" t="s">
        <v>243</v>
      </c>
      <c r="E355" s="230" t="s">
        <v>623</v>
      </c>
      <c r="F355" s="231" t="s">
        <v>624</v>
      </c>
      <c r="G355" s="232" t="s">
        <v>289</v>
      </c>
      <c r="H355" s="233">
        <v>11</v>
      </c>
      <c r="I355" s="234"/>
      <c r="J355" s="235">
        <f>ROUND(I355*H355,2)</f>
        <v>0</v>
      </c>
      <c r="K355" s="231" t="s">
        <v>1</v>
      </c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175</v>
      </c>
      <c r="AT355" s="240" t="s">
        <v>243</v>
      </c>
      <c r="AU355" s="240" t="s">
        <v>88</v>
      </c>
      <c r="AY355" s="18" t="s">
        <v>241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14</v>
      </c>
      <c r="BK355" s="241">
        <f>ROUND(I355*H355,2)</f>
        <v>0</v>
      </c>
      <c r="BL355" s="18" t="s">
        <v>175</v>
      </c>
      <c r="BM355" s="240" t="s">
        <v>1299</v>
      </c>
    </row>
    <row r="356" s="13" customFormat="1">
      <c r="A356" s="13"/>
      <c r="B356" s="247"/>
      <c r="C356" s="248"/>
      <c r="D356" s="249" t="s">
        <v>256</v>
      </c>
      <c r="E356" s="250" t="s">
        <v>1</v>
      </c>
      <c r="F356" s="251" t="s">
        <v>1300</v>
      </c>
      <c r="G356" s="248"/>
      <c r="H356" s="252">
        <v>5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256</v>
      </c>
      <c r="AU356" s="258" t="s">
        <v>88</v>
      </c>
      <c r="AV356" s="13" t="s">
        <v>88</v>
      </c>
      <c r="AW356" s="13" t="s">
        <v>36</v>
      </c>
      <c r="AX356" s="13" t="s">
        <v>80</v>
      </c>
      <c r="AY356" s="258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1301</v>
      </c>
      <c r="G357" s="248"/>
      <c r="H357" s="252">
        <v>6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80</v>
      </c>
      <c r="AY357" s="258" t="s">
        <v>241</v>
      </c>
    </row>
    <row r="358" s="14" customFormat="1">
      <c r="A358" s="14"/>
      <c r="B358" s="259"/>
      <c r="C358" s="260"/>
      <c r="D358" s="249" t="s">
        <v>256</v>
      </c>
      <c r="E358" s="261" t="s">
        <v>1</v>
      </c>
      <c r="F358" s="262" t="s">
        <v>258</v>
      </c>
      <c r="G358" s="260"/>
      <c r="H358" s="263">
        <v>11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88</v>
      </c>
      <c r="AV358" s="14" t="s">
        <v>175</v>
      </c>
      <c r="AW358" s="14" t="s">
        <v>36</v>
      </c>
      <c r="AX358" s="14" t="s">
        <v>14</v>
      </c>
      <c r="AY358" s="269" t="s">
        <v>241</v>
      </c>
    </row>
    <row r="359" s="2" customFormat="1" ht="21.75" customHeight="1">
      <c r="A359" s="39"/>
      <c r="B359" s="40"/>
      <c r="C359" s="229" t="s">
        <v>386</v>
      </c>
      <c r="D359" s="229" t="s">
        <v>243</v>
      </c>
      <c r="E359" s="230" t="s">
        <v>630</v>
      </c>
      <c r="F359" s="231" t="s">
        <v>631</v>
      </c>
      <c r="G359" s="232" t="s">
        <v>246</v>
      </c>
      <c r="H359" s="233">
        <v>5026.2299999999996</v>
      </c>
      <c r="I359" s="234"/>
      <c r="J359" s="235">
        <f>ROUND(I359*H359,2)</f>
        <v>0</v>
      </c>
      <c r="K359" s="231" t="s">
        <v>247</v>
      </c>
      <c r="L359" s="45"/>
      <c r="M359" s="236" t="s">
        <v>1</v>
      </c>
      <c r="N359" s="237" t="s">
        <v>45</v>
      </c>
      <c r="O359" s="92"/>
      <c r="P359" s="238">
        <f>O359*H359</f>
        <v>0</v>
      </c>
      <c r="Q359" s="238">
        <v>0.00084000000000000003</v>
      </c>
      <c r="R359" s="238">
        <f>Q359*H359</f>
        <v>4.2220331999999994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175</v>
      </c>
      <c r="AT359" s="240" t="s">
        <v>243</v>
      </c>
      <c r="AU359" s="240" t="s">
        <v>88</v>
      </c>
      <c r="AY359" s="18" t="s">
        <v>241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14</v>
      </c>
      <c r="BK359" s="241">
        <f>ROUND(I359*H359,2)</f>
        <v>0</v>
      </c>
      <c r="BL359" s="18" t="s">
        <v>175</v>
      </c>
      <c r="BM359" s="240" t="s">
        <v>1302</v>
      </c>
    </row>
    <row r="360" s="2" customFormat="1">
      <c r="A360" s="39"/>
      <c r="B360" s="40"/>
      <c r="C360" s="41"/>
      <c r="D360" s="242" t="s">
        <v>249</v>
      </c>
      <c r="E360" s="41"/>
      <c r="F360" s="243" t="s">
        <v>633</v>
      </c>
      <c r="G360" s="41"/>
      <c r="H360" s="41"/>
      <c r="I360" s="244"/>
      <c r="J360" s="41"/>
      <c r="K360" s="41"/>
      <c r="L360" s="45"/>
      <c r="M360" s="245"/>
      <c r="N360" s="24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249</v>
      </c>
      <c r="AU360" s="18" t="s">
        <v>88</v>
      </c>
    </row>
    <row r="361" s="15" customFormat="1">
      <c r="A361" s="15"/>
      <c r="B361" s="270"/>
      <c r="C361" s="271"/>
      <c r="D361" s="249" t="s">
        <v>256</v>
      </c>
      <c r="E361" s="272" t="s">
        <v>1</v>
      </c>
      <c r="F361" s="273" t="s">
        <v>1245</v>
      </c>
      <c r="G361" s="271"/>
      <c r="H361" s="272" t="s">
        <v>1</v>
      </c>
      <c r="I361" s="274"/>
      <c r="J361" s="271"/>
      <c r="K361" s="271"/>
      <c r="L361" s="275"/>
      <c r="M361" s="276"/>
      <c r="N361" s="277"/>
      <c r="O361" s="277"/>
      <c r="P361" s="277"/>
      <c r="Q361" s="277"/>
      <c r="R361" s="277"/>
      <c r="S361" s="277"/>
      <c r="T361" s="27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9" t="s">
        <v>256</v>
      </c>
      <c r="AU361" s="279" t="s">
        <v>88</v>
      </c>
      <c r="AV361" s="15" t="s">
        <v>14</v>
      </c>
      <c r="AW361" s="15" t="s">
        <v>36</v>
      </c>
      <c r="AX361" s="15" t="s">
        <v>80</v>
      </c>
      <c r="AY361" s="279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1303</v>
      </c>
      <c r="G362" s="248"/>
      <c r="H362" s="252">
        <v>496.96300000000002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1304</v>
      </c>
      <c r="G363" s="248"/>
      <c r="H363" s="252">
        <v>2273.1889999999999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5" customFormat="1">
      <c r="A364" s="15"/>
      <c r="B364" s="270"/>
      <c r="C364" s="271"/>
      <c r="D364" s="249" t="s">
        <v>256</v>
      </c>
      <c r="E364" s="272" t="s">
        <v>1</v>
      </c>
      <c r="F364" s="273" t="s">
        <v>1248</v>
      </c>
      <c r="G364" s="271"/>
      <c r="H364" s="272" t="s">
        <v>1</v>
      </c>
      <c r="I364" s="274"/>
      <c r="J364" s="271"/>
      <c r="K364" s="271"/>
      <c r="L364" s="275"/>
      <c r="M364" s="276"/>
      <c r="N364" s="277"/>
      <c r="O364" s="277"/>
      <c r="P364" s="277"/>
      <c r="Q364" s="277"/>
      <c r="R364" s="277"/>
      <c r="S364" s="277"/>
      <c r="T364" s="27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9" t="s">
        <v>256</v>
      </c>
      <c r="AU364" s="279" t="s">
        <v>88</v>
      </c>
      <c r="AV364" s="15" t="s">
        <v>14</v>
      </c>
      <c r="AW364" s="15" t="s">
        <v>36</v>
      </c>
      <c r="AX364" s="15" t="s">
        <v>80</v>
      </c>
      <c r="AY364" s="279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1305</v>
      </c>
      <c r="G365" s="248"/>
      <c r="H365" s="252">
        <v>872.375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5" customFormat="1">
      <c r="A366" s="15"/>
      <c r="B366" s="270"/>
      <c r="C366" s="271"/>
      <c r="D366" s="249" t="s">
        <v>256</v>
      </c>
      <c r="E366" s="272" t="s">
        <v>1</v>
      </c>
      <c r="F366" s="273" t="s">
        <v>1250</v>
      </c>
      <c r="G366" s="271"/>
      <c r="H366" s="272" t="s">
        <v>1</v>
      </c>
      <c r="I366" s="274"/>
      <c r="J366" s="271"/>
      <c r="K366" s="271"/>
      <c r="L366" s="275"/>
      <c r="M366" s="276"/>
      <c r="N366" s="277"/>
      <c r="O366" s="277"/>
      <c r="P366" s="277"/>
      <c r="Q366" s="277"/>
      <c r="R366" s="277"/>
      <c r="S366" s="277"/>
      <c r="T366" s="27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9" t="s">
        <v>256</v>
      </c>
      <c r="AU366" s="279" t="s">
        <v>88</v>
      </c>
      <c r="AV366" s="15" t="s">
        <v>14</v>
      </c>
      <c r="AW366" s="15" t="s">
        <v>36</v>
      </c>
      <c r="AX366" s="15" t="s">
        <v>80</v>
      </c>
      <c r="AY366" s="279" t="s">
        <v>241</v>
      </c>
    </row>
    <row r="367" s="13" customFormat="1">
      <c r="A367" s="13"/>
      <c r="B367" s="247"/>
      <c r="C367" s="248"/>
      <c r="D367" s="249" t="s">
        <v>256</v>
      </c>
      <c r="E367" s="250" t="s">
        <v>1</v>
      </c>
      <c r="F367" s="251" t="s">
        <v>1306</v>
      </c>
      <c r="G367" s="248"/>
      <c r="H367" s="252">
        <v>20.399999999999999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256</v>
      </c>
      <c r="AU367" s="258" t="s">
        <v>88</v>
      </c>
      <c r="AV367" s="13" t="s">
        <v>88</v>
      </c>
      <c r="AW367" s="13" t="s">
        <v>36</v>
      </c>
      <c r="AX367" s="13" t="s">
        <v>80</v>
      </c>
      <c r="AY367" s="258" t="s">
        <v>241</v>
      </c>
    </row>
    <row r="368" s="15" customFormat="1">
      <c r="A368" s="15"/>
      <c r="B368" s="270"/>
      <c r="C368" s="271"/>
      <c r="D368" s="249" t="s">
        <v>256</v>
      </c>
      <c r="E368" s="272" t="s">
        <v>1</v>
      </c>
      <c r="F368" s="273" t="s">
        <v>1252</v>
      </c>
      <c r="G368" s="271"/>
      <c r="H368" s="272" t="s">
        <v>1</v>
      </c>
      <c r="I368" s="274"/>
      <c r="J368" s="271"/>
      <c r="K368" s="271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256</v>
      </c>
      <c r="AU368" s="279" t="s">
        <v>88</v>
      </c>
      <c r="AV368" s="15" t="s">
        <v>14</v>
      </c>
      <c r="AW368" s="15" t="s">
        <v>36</v>
      </c>
      <c r="AX368" s="15" t="s">
        <v>80</v>
      </c>
      <c r="AY368" s="279" t="s">
        <v>241</v>
      </c>
    </row>
    <row r="369" s="13" customFormat="1">
      <c r="A369" s="13"/>
      <c r="B369" s="247"/>
      <c r="C369" s="248"/>
      <c r="D369" s="249" t="s">
        <v>256</v>
      </c>
      <c r="E369" s="250" t="s">
        <v>1</v>
      </c>
      <c r="F369" s="251" t="s">
        <v>1307</v>
      </c>
      <c r="G369" s="248"/>
      <c r="H369" s="252">
        <v>81.599999999999994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256</v>
      </c>
      <c r="AU369" s="258" t="s">
        <v>88</v>
      </c>
      <c r="AV369" s="13" t="s">
        <v>88</v>
      </c>
      <c r="AW369" s="13" t="s">
        <v>36</v>
      </c>
      <c r="AX369" s="13" t="s">
        <v>80</v>
      </c>
      <c r="AY369" s="258" t="s">
        <v>241</v>
      </c>
    </row>
    <row r="370" s="15" customFormat="1">
      <c r="A370" s="15"/>
      <c r="B370" s="270"/>
      <c r="C370" s="271"/>
      <c r="D370" s="249" t="s">
        <v>256</v>
      </c>
      <c r="E370" s="272" t="s">
        <v>1</v>
      </c>
      <c r="F370" s="273" t="s">
        <v>1254</v>
      </c>
      <c r="G370" s="271"/>
      <c r="H370" s="272" t="s">
        <v>1</v>
      </c>
      <c r="I370" s="274"/>
      <c r="J370" s="271"/>
      <c r="K370" s="271"/>
      <c r="L370" s="275"/>
      <c r="M370" s="276"/>
      <c r="N370" s="277"/>
      <c r="O370" s="277"/>
      <c r="P370" s="277"/>
      <c r="Q370" s="277"/>
      <c r="R370" s="277"/>
      <c r="S370" s="277"/>
      <c r="T370" s="27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9" t="s">
        <v>256</v>
      </c>
      <c r="AU370" s="279" t="s">
        <v>88</v>
      </c>
      <c r="AV370" s="15" t="s">
        <v>14</v>
      </c>
      <c r="AW370" s="15" t="s">
        <v>36</v>
      </c>
      <c r="AX370" s="15" t="s">
        <v>80</v>
      </c>
      <c r="AY370" s="279" t="s">
        <v>241</v>
      </c>
    </row>
    <row r="371" s="13" customFormat="1">
      <c r="A371" s="13"/>
      <c r="B371" s="247"/>
      <c r="C371" s="248"/>
      <c r="D371" s="249" t="s">
        <v>256</v>
      </c>
      <c r="E371" s="250" t="s">
        <v>1</v>
      </c>
      <c r="F371" s="251" t="s">
        <v>1308</v>
      </c>
      <c r="G371" s="248"/>
      <c r="H371" s="252">
        <v>37.399999999999999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256</v>
      </c>
      <c r="AU371" s="258" t="s">
        <v>88</v>
      </c>
      <c r="AV371" s="13" t="s">
        <v>88</v>
      </c>
      <c r="AW371" s="13" t="s">
        <v>36</v>
      </c>
      <c r="AX371" s="13" t="s">
        <v>80</v>
      </c>
      <c r="AY371" s="258" t="s">
        <v>241</v>
      </c>
    </row>
    <row r="372" s="15" customFormat="1">
      <c r="A372" s="15"/>
      <c r="B372" s="270"/>
      <c r="C372" s="271"/>
      <c r="D372" s="249" t="s">
        <v>256</v>
      </c>
      <c r="E372" s="272" t="s">
        <v>1</v>
      </c>
      <c r="F372" s="273" t="s">
        <v>1256</v>
      </c>
      <c r="G372" s="271"/>
      <c r="H372" s="272" t="s">
        <v>1</v>
      </c>
      <c r="I372" s="274"/>
      <c r="J372" s="271"/>
      <c r="K372" s="271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256</v>
      </c>
      <c r="AU372" s="279" t="s">
        <v>88</v>
      </c>
      <c r="AV372" s="15" t="s">
        <v>14</v>
      </c>
      <c r="AW372" s="15" t="s">
        <v>36</v>
      </c>
      <c r="AX372" s="15" t="s">
        <v>80</v>
      </c>
      <c r="AY372" s="279" t="s">
        <v>241</v>
      </c>
    </row>
    <row r="373" s="13" customFormat="1">
      <c r="A373" s="13"/>
      <c r="B373" s="247"/>
      <c r="C373" s="248"/>
      <c r="D373" s="249" t="s">
        <v>256</v>
      </c>
      <c r="E373" s="250" t="s">
        <v>1</v>
      </c>
      <c r="F373" s="251" t="s">
        <v>1309</v>
      </c>
      <c r="G373" s="248"/>
      <c r="H373" s="252">
        <v>47.600000000000001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88</v>
      </c>
      <c r="AV373" s="13" t="s">
        <v>88</v>
      </c>
      <c r="AW373" s="13" t="s">
        <v>36</v>
      </c>
      <c r="AX373" s="13" t="s">
        <v>80</v>
      </c>
      <c r="AY373" s="258" t="s">
        <v>241</v>
      </c>
    </row>
    <row r="374" s="15" customFormat="1">
      <c r="A374" s="15"/>
      <c r="B374" s="270"/>
      <c r="C374" s="271"/>
      <c r="D374" s="249" t="s">
        <v>256</v>
      </c>
      <c r="E374" s="272" t="s">
        <v>1</v>
      </c>
      <c r="F374" s="273" t="s">
        <v>1258</v>
      </c>
      <c r="G374" s="271"/>
      <c r="H374" s="272" t="s">
        <v>1</v>
      </c>
      <c r="I374" s="274"/>
      <c r="J374" s="271"/>
      <c r="K374" s="271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256</v>
      </c>
      <c r="AU374" s="279" t="s">
        <v>88</v>
      </c>
      <c r="AV374" s="15" t="s">
        <v>14</v>
      </c>
      <c r="AW374" s="15" t="s">
        <v>36</v>
      </c>
      <c r="AX374" s="15" t="s">
        <v>80</v>
      </c>
      <c r="AY374" s="279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1310</v>
      </c>
      <c r="G375" s="248"/>
      <c r="H375" s="252">
        <v>164.798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3" customFormat="1">
      <c r="A376" s="13"/>
      <c r="B376" s="247"/>
      <c r="C376" s="248"/>
      <c r="D376" s="249" t="s">
        <v>256</v>
      </c>
      <c r="E376" s="250" t="s">
        <v>1</v>
      </c>
      <c r="F376" s="251" t="s">
        <v>1311</v>
      </c>
      <c r="G376" s="248"/>
      <c r="H376" s="252">
        <v>1031.905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256</v>
      </c>
      <c r="AU376" s="258" t="s">
        <v>88</v>
      </c>
      <c r="AV376" s="13" t="s">
        <v>88</v>
      </c>
      <c r="AW376" s="13" t="s">
        <v>36</v>
      </c>
      <c r="AX376" s="13" t="s">
        <v>80</v>
      </c>
      <c r="AY376" s="258" t="s">
        <v>241</v>
      </c>
    </row>
    <row r="377" s="14" customFormat="1">
      <c r="A377" s="14"/>
      <c r="B377" s="259"/>
      <c r="C377" s="260"/>
      <c r="D377" s="249" t="s">
        <v>256</v>
      </c>
      <c r="E377" s="261" t="s">
        <v>451</v>
      </c>
      <c r="F377" s="262" t="s">
        <v>258</v>
      </c>
      <c r="G377" s="260"/>
      <c r="H377" s="263">
        <v>5026.2299999999996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88</v>
      </c>
      <c r="AV377" s="14" t="s">
        <v>175</v>
      </c>
      <c r="AW377" s="14" t="s">
        <v>36</v>
      </c>
      <c r="AX377" s="14" t="s">
        <v>14</v>
      </c>
      <c r="AY377" s="269" t="s">
        <v>241</v>
      </c>
    </row>
    <row r="378" s="2" customFormat="1" ht="24.15" customHeight="1">
      <c r="A378" s="39"/>
      <c r="B378" s="40"/>
      <c r="C378" s="229" t="s">
        <v>390</v>
      </c>
      <c r="D378" s="229" t="s">
        <v>243</v>
      </c>
      <c r="E378" s="230" t="s">
        <v>635</v>
      </c>
      <c r="F378" s="231" t="s">
        <v>636</v>
      </c>
      <c r="G378" s="232" t="s">
        <v>246</v>
      </c>
      <c r="H378" s="233">
        <v>5026.2299999999996</v>
      </c>
      <c r="I378" s="234"/>
      <c r="J378" s="235">
        <f>ROUND(I378*H378,2)</f>
        <v>0</v>
      </c>
      <c r="K378" s="231" t="s">
        <v>247</v>
      </c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175</v>
      </c>
      <c r="AT378" s="240" t="s">
        <v>243</v>
      </c>
      <c r="AU378" s="240" t="s">
        <v>88</v>
      </c>
      <c r="AY378" s="18" t="s">
        <v>241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14</v>
      </c>
      <c r="BK378" s="241">
        <f>ROUND(I378*H378,2)</f>
        <v>0</v>
      </c>
      <c r="BL378" s="18" t="s">
        <v>175</v>
      </c>
      <c r="BM378" s="240" t="s">
        <v>1312</v>
      </c>
    </row>
    <row r="379" s="2" customFormat="1">
      <c r="A379" s="39"/>
      <c r="B379" s="40"/>
      <c r="C379" s="41"/>
      <c r="D379" s="242" t="s">
        <v>249</v>
      </c>
      <c r="E379" s="41"/>
      <c r="F379" s="243" t="s">
        <v>638</v>
      </c>
      <c r="G379" s="41"/>
      <c r="H379" s="41"/>
      <c r="I379" s="244"/>
      <c r="J379" s="41"/>
      <c r="K379" s="41"/>
      <c r="L379" s="45"/>
      <c r="M379" s="245"/>
      <c r="N379" s="24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249</v>
      </c>
      <c r="AU379" s="18" t="s">
        <v>88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451</v>
      </c>
      <c r="G380" s="248"/>
      <c r="H380" s="252">
        <v>5026.2299999999996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4" customFormat="1">
      <c r="A381" s="14"/>
      <c r="B381" s="259"/>
      <c r="C381" s="260"/>
      <c r="D381" s="249" t="s">
        <v>256</v>
      </c>
      <c r="E381" s="261" t="s">
        <v>1</v>
      </c>
      <c r="F381" s="262" t="s">
        <v>258</v>
      </c>
      <c r="G381" s="260"/>
      <c r="H381" s="263">
        <v>5026.2299999999996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88</v>
      </c>
      <c r="AV381" s="14" t="s">
        <v>175</v>
      </c>
      <c r="AW381" s="14" t="s">
        <v>36</v>
      </c>
      <c r="AX381" s="14" t="s">
        <v>14</v>
      </c>
      <c r="AY381" s="269" t="s">
        <v>241</v>
      </c>
    </row>
    <row r="382" s="2" customFormat="1" ht="37.8" customHeight="1">
      <c r="A382" s="39"/>
      <c r="B382" s="40"/>
      <c r="C382" s="229" t="s">
        <v>394</v>
      </c>
      <c r="D382" s="229" t="s">
        <v>243</v>
      </c>
      <c r="E382" s="230" t="s">
        <v>639</v>
      </c>
      <c r="F382" s="231" t="s">
        <v>640</v>
      </c>
      <c r="G382" s="232" t="s">
        <v>253</v>
      </c>
      <c r="H382" s="233">
        <v>1460.847</v>
      </c>
      <c r="I382" s="234"/>
      <c r="J382" s="235">
        <f>ROUND(I382*H382,2)</f>
        <v>0</v>
      </c>
      <c r="K382" s="231" t="s">
        <v>247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1313</v>
      </c>
    </row>
    <row r="383" s="2" customFormat="1">
      <c r="A383" s="39"/>
      <c r="B383" s="40"/>
      <c r="C383" s="41"/>
      <c r="D383" s="242" t="s">
        <v>249</v>
      </c>
      <c r="E383" s="41"/>
      <c r="F383" s="243" t="s">
        <v>642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249</v>
      </c>
      <c r="AU383" s="18" t="s">
        <v>88</v>
      </c>
    </row>
    <row r="384" s="15" customFormat="1">
      <c r="A384" s="15"/>
      <c r="B384" s="270"/>
      <c r="C384" s="271"/>
      <c r="D384" s="249" t="s">
        <v>256</v>
      </c>
      <c r="E384" s="272" t="s">
        <v>1</v>
      </c>
      <c r="F384" s="273" t="s">
        <v>643</v>
      </c>
      <c r="G384" s="271"/>
      <c r="H384" s="272" t="s">
        <v>1</v>
      </c>
      <c r="I384" s="274"/>
      <c r="J384" s="271"/>
      <c r="K384" s="271"/>
      <c r="L384" s="275"/>
      <c r="M384" s="276"/>
      <c r="N384" s="277"/>
      <c r="O384" s="277"/>
      <c r="P384" s="277"/>
      <c r="Q384" s="277"/>
      <c r="R384" s="277"/>
      <c r="S384" s="277"/>
      <c r="T384" s="27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9" t="s">
        <v>256</v>
      </c>
      <c r="AU384" s="279" t="s">
        <v>88</v>
      </c>
      <c r="AV384" s="15" t="s">
        <v>14</v>
      </c>
      <c r="AW384" s="15" t="s">
        <v>36</v>
      </c>
      <c r="AX384" s="15" t="s">
        <v>80</v>
      </c>
      <c r="AY384" s="279" t="s">
        <v>241</v>
      </c>
    </row>
    <row r="385" s="13" customFormat="1">
      <c r="A385" s="13"/>
      <c r="B385" s="247"/>
      <c r="C385" s="248"/>
      <c r="D385" s="249" t="s">
        <v>256</v>
      </c>
      <c r="E385" s="250" t="s">
        <v>1</v>
      </c>
      <c r="F385" s="251" t="s">
        <v>1314</v>
      </c>
      <c r="G385" s="248"/>
      <c r="H385" s="252">
        <v>1058.289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5" customFormat="1">
      <c r="A386" s="15"/>
      <c r="B386" s="270"/>
      <c r="C386" s="271"/>
      <c r="D386" s="249" t="s">
        <v>256</v>
      </c>
      <c r="E386" s="272" t="s">
        <v>1</v>
      </c>
      <c r="F386" s="273" t="s">
        <v>645</v>
      </c>
      <c r="G386" s="271"/>
      <c r="H386" s="272" t="s">
        <v>1</v>
      </c>
      <c r="I386" s="274"/>
      <c r="J386" s="271"/>
      <c r="K386" s="271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256</v>
      </c>
      <c r="AU386" s="279" t="s">
        <v>88</v>
      </c>
      <c r="AV386" s="15" t="s">
        <v>14</v>
      </c>
      <c r="AW386" s="15" t="s">
        <v>36</v>
      </c>
      <c r="AX386" s="15" t="s">
        <v>80</v>
      </c>
      <c r="AY386" s="279" t="s">
        <v>241</v>
      </c>
    </row>
    <row r="387" s="13" customFormat="1">
      <c r="A387" s="13"/>
      <c r="B387" s="247"/>
      <c r="C387" s="248"/>
      <c r="D387" s="249" t="s">
        <v>256</v>
      </c>
      <c r="E387" s="250" t="s">
        <v>1</v>
      </c>
      <c r="F387" s="251" t="s">
        <v>646</v>
      </c>
      <c r="G387" s="248"/>
      <c r="H387" s="252">
        <v>331.62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256</v>
      </c>
      <c r="AU387" s="258" t="s">
        <v>88</v>
      </c>
      <c r="AV387" s="13" t="s">
        <v>88</v>
      </c>
      <c r="AW387" s="13" t="s">
        <v>36</v>
      </c>
      <c r="AX387" s="13" t="s">
        <v>80</v>
      </c>
      <c r="AY387" s="258" t="s">
        <v>241</v>
      </c>
    </row>
    <row r="388" s="15" customFormat="1">
      <c r="A388" s="15"/>
      <c r="B388" s="270"/>
      <c r="C388" s="271"/>
      <c r="D388" s="249" t="s">
        <v>256</v>
      </c>
      <c r="E388" s="272" t="s">
        <v>1</v>
      </c>
      <c r="F388" s="273" t="s">
        <v>647</v>
      </c>
      <c r="G388" s="271"/>
      <c r="H388" s="272" t="s">
        <v>1</v>
      </c>
      <c r="I388" s="274"/>
      <c r="J388" s="271"/>
      <c r="K388" s="271"/>
      <c r="L388" s="275"/>
      <c r="M388" s="276"/>
      <c r="N388" s="277"/>
      <c r="O388" s="277"/>
      <c r="P388" s="277"/>
      <c r="Q388" s="277"/>
      <c r="R388" s="277"/>
      <c r="S388" s="277"/>
      <c r="T388" s="27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9" t="s">
        <v>256</v>
      </c>
      <c r="AU388" s="279" t="s">
        <v>88</v>
      </c>
      <c r="AV388" s="15" t="s">
        <v>14</v>
      </c>
      <c r="AW388" s="15" t="s">
        <v>36</v>
      </c>
      <c r="AX388" s="15" t="s">
        <v>80</v>
      </c>
      <c r="AY388" s="279" t="s">
        <v>241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648</v>
      </c>
      <c r="G389" s="248"/>
      <c r="H389" s="252">
        <v>70.938000000000002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4" customFormat="1">
      <c r="A390" s="14"/>
      <c r="B390" s="259"/>
      <c r="C390" s="260"/>
      <c r="D390" s="249" t="s">
        <v>256</v>
      </c>
      <c r="E390" s="261" t="s">
        <v>1</v>
      </c>
      <c r="F390" s="262" t="s">
        <v>258</v>
      </c>
      <c r="G390" s="260"/>
      <c r="H390" s="263">
        <v>1460.847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88</v>
      </c>
      <c r="AV390" s="14" t="s">
        <v>175</v>
      </c>
      <c r="AW390" s="14" t="s">
        <v>36</v>
      </c>
      <c r="AX390" s="14" t="s">
        <v>14</v>
      </c>
      <c r="AY390" s="269" t="s">
        <v>241</v>
      </c>
    </row>
    <row r="391" s="2" customFormat="1" ht="37.8" customHeight="1">
      <c r="A391" s="39"/>
      <c r="B391" s="40"/>
      <c r="C391" s="229" t="s">
        <v>398</v>
      </c>
      <c r="D391" s="229" t="s">
        <v>243</v>
      </c>
      <c r="E391" s="230" t="s">
        <v>649</v>
      </c>
      <c r="F391" s="231" t="s">
        <v>650</v>
      </c>
      <c r="G391" s="232" t="s">
        <v>253</v>
      </c>
      <c r="H391" s="233">
        <v>1587.433</v>
      </c>
      <c r="I391" s="234"/>
      <c r="J391" s="235">
        <f>ROUND(I391*H391,2)</f>
        <v>0</v>
      </c>
      <c r="K391" s="231" t="s">
        <v>247</v>
      </c>
      <c r="L391" s="45"/>
      <c r="M391" s="236" t="s">
        <v>1</v>
      </c>
      <c r="N391" s="237" t="s">
        <v>45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175</v>
      </c>
      <c r="AT391" s="240" t="s">
        <v>243</v>
      </c>
      <c r="AU391" s="240" t="s">
        <v>88</v>
      </c>
      <c r="AY391" s="18" t="s">
        <v>241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14</v>
      </c>
      <c r="BK391" s="241">
        <f>ROUND(I391*H391,2)</f>
        <v>0</v>
      </c>
      <c r="BL391" s="18" t="s">
        <v>175</v>
      </c>
      <c r="BM391" s="240" t="s">
        <v>1315</v>
      </c>
    </row>
    <row r="392" s="2" customFormat="1">
      <c r="A392" s="39"/>
      <c r="B392" s="40"/>
      <c r="C392" s="41"/>
      <c r="D392" s="242" t="s">
        <v>249</v>
      </c>
      <c r="E392" s="41"/>
      <c r="F392" s="243" t="s">
        <v>652</v>
      </c>
      <c r="G392" s="41"/>
      <c r="H392" s="41"/>
      <c r="I392" s="244"/>
      <c r="J392" s="41"/>
      <c r="K392" s="41"/>
      <c r="L392" s="45"/>
      <c r="M392" s="245"/>
      <c r="N392" s="24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249</v>
      </c>
      <c r="AU392" s="18" t="s">
        <v>88</v>
      </c>
    </row>
    <row r="393" s="15" customFormat="1">
      <c r="A393" s="15"/>
      <c r="B393" s="270"/>
      <c r="C393" s="271"/>
      <c r="D393" s="249" t="s">
        <v>256</v>
      </c>
      <c r="E393" s="272" t="s">
        <v>1</v>
      </c>
      <c r="F393" s="273" t="s">
        <v>643</v>
      </c>
      <c r="G393" s="271"/>
      <c r="H393" s="272" t="s">
        <v>1</v>
      </c>
      <c r="I393" s="274"/>
      <c r="J393" s="271"/>
      <c r="K393" s="271"/>
      <c r="L393" s="275"/>
      <c r="M393" s="276"/>
      <c r="N393" s="277"/>
      <c r="O393" s="277"/>
      <c r="P393" s="277"/>
      <c r="Q393" s="277"/>
      <c r="R393" s="277"/>
      <c r="S393" s="277"/>
      <c r="T393" s="27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9" t="s">
        <v>256</v>
      </c>
      <c r="AU393" s="279" t="s">
        <v>88</v>
      </c>
      <c r="AV393" s="15" t="s">
        <v>14</v>
      </c>
      <c r="AW393" s="15" t="s">
        <v>36</v>
      </c>
      <c r="AX393" s="15" t="s">
        <v>80</v>
      </c>
      <c r="AY393" s="279" t="s">
        <v>241</v>
      </c>
    </row>
    <row r="394" s="13" customFormat="1">
      <c r="A394" s="13"/>
      <c r="B394" s="247"/>
      <c r="C394" s="248"/>
      <c r="D394" s="249" t="s">
        <v>256</v>
      </c>
      <c r="E394" s="250" t="s">
        <v>1</v>
      </c>
      <c r="F394" s="251" t="s">
        <v>1316</v>
      </c>
      <c r="G394" s="248"/>
      <c r="H394" s="252">
        <v>1587.433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256</v>
      </c>
      <c r="AU394" s="258" t="s">
        <v>88</v>
      </c>
      <c r="AV394" s="13" t="s">
        <v>88</v>
      </c>
      <c r="AW394" s="13" t="s">
        <v>36</v>
      </c>
      <c r="AX394" s="13" t="s">
        <v>80</v>
      </c>
      <c r="AY394" s="258" t="s">
        <v>241</v>
      </c>
    </row>
    <row r="395" s="14" customFormat="1">
      <c r="A395" s="14"/>
      <c r="B395" s="259"/>
      <c r="C395" s="260"/>
      <c r="D395" s="249" t="s">
        <v>256</v>
      </c>
      <c r="E395" s="261" t="s">
        <v>1</v>
      </c>
      <c r="F395" s="262" t="s">
        <v>258</v>
      </c>
      <c r="G395" s="260"/>
      <c r="H395" s="263">
        <v>1587.433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88</v>
      </c>
      <c r="AV395" s="14" t="s">
        <v>175</v>
      </c>
      <c r="AW395" s="14" t="s">
        <v>36</v>
      </c>
      <c r="AX395" s="14" t="s">
        <v>14</v>
      </c>
      <c r="AY395" s="269" t="s">
        <v>241</v>
      </c>
    </row>
    <row r="396" s="2" customFormat="1" ht="37.8" customHeight="1">
      <c r="A396" s="39"/>
      <c r="B396" s="40"/>
      <c r="C396" s="229" t="s">
        <v>696</v>
      </c>
      <c r="D396" s="229" t="s">
        <v>243</v>
      </c>
      <c r="E396" s="230" t="s">
        <v>654</v>
      </c>
      <c r="F396" s="231" t="s">
        <v>655</v>
      </c>
      <c r="G396" s="232" t="s">
        <v>253</v>
      </c>
      <c r="H396" s="233">
        <v>742.93700000000001</v>
      </c>
      <c r="I396" s="234"/>
      <c r="J396" s="235">
        <f>ROUND(I396*H396,2)</f>
        <v>0</v>
      </c>
      <c r="K396" s="231" t="s">
        <v>247</v>
      </c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175</v>
      </c>
      <c r="AT396" s="240" t="s">
        <v>243</v>
      </c>
      <c r="AU396" s="240" t="s">
        <v>88</v>
      </c>
      <c r="AY396" s="18" t="s">
        <v>241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14</v>
      </c>
      <c r="BK396" s="241">
        <f>ROUND(I396*H396,2)</f>
        <v>0</v>
      </c>
      <c r="BL396" s="18" t="s">
        <v>175</v>
      </c>
      <c r="BM396" s="240" t="s">
        <v>1317</v>
      </c>
    </row>
    <row r="397" s="2" customFormat="1">
      <c r="A397" s="39"/>
      <c r="B397" s="40"/>
      <c r="C397" s="41"/>
      <c r="D397" s="242" t="s">
        <v>249</v>
      </c>
      <c r="E397" s="41"/>
      <c r="F397" s="243" t="s">
        <v>657</v>
      </c>
      <c r="G397" s="41"/>
      <c r="H397" s="41"/>
      <c r="I397" s="244"/>
      <c r="J397" s="41"/>
      <c r="K397" s="41"/>
      <c r="L397" s="45"/>
      <c r="M397" s="245"/>
      <c r="N397" s="246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249</v>
      </c>
      <c r="AU397" s="18" t="s">
        <v>88</v>
      </c>
    </row>
    <row r="398" s="15" customFormat="1">
      <c r="A398" s="15"/>
      <c r="B398" s="270"/>
      <c r="C398" s="271"/>
      <c r="D398" s="249" t="s">
        <v>256</v>
      </c>
      <c r="E398" s="272" t="s">
        <v>1</v>
      </c>
      <c r="F398" s="273" t="s">
        <v>658</v>
      </c>
      <c r="G398" s="271"/>
      <c r="H398" s="272" t="s">
        <v>1</v>
      </c>
      <c r="I398" s="274"/>
      <c r="J398" s="271"/>
      <c r="K398" s="271"/>
      <c r="L398" s="275"/>
      <c r="M398" s="276"/>
      <c r="N398" s="277"/>
      <c r="O398" s="277"/>
      <c r="P398" s="277"/>
      <c r="Q398" s="277"/>
      <c r="R398" s="277"/>
      <c r="S398" s="277"/>
      <c r="T398" s="278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9" t="s">
        <v>256</v>
      </c>
      <c r="AU398" s="279" t="s">
        <v>88</v>
      </c>
      <c r="AV398" s="15" t="s">
        <v>14</v>
      </c>
      <c r="AW398" s="15" t="s">
        <v>36</v>
      </c>
      <c r="AX398" s="15" t="s">
        <v>80</v>
      </c>
      <c r="AY398" s="279" t="s">
        <v>241</v>
      </c>
    </row>
    <row r="399" s="13" customFormat="1">
      <c r="A399" s="13"/>
      <c r="B399" s="247"/>
      <c r="C399" s="248"/>
      <c r="D399" s="249" t="s">
        <v>256</v>
      </c>
      <c r="E399" s="250" t="s">
        <v>1</v>
      </c>
      <c r="F399" s="251" t="s">
        <v>1314</v>
      </c>
      <c r="G399" s="248"/>
      <c r="H399" s="252">
        <v>1058.289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256</v>
      </c>
      <c r="AU399" s="258" t="s">
        <v>88</v>
      </c>
      <c r="AV399" s="13" t="s">
        <v>88</v>
      </c>
      <c r="AW399" s="13" t="s">
        <v>36</v>
      </c>
      <c r="AX399" s="13" t="s">
        <v>80</v>
      </c>
      <c r="AY399" s="258" t="s">
        <v>241</v>
      </c>
    </row>
    <row r="400" s="15" customFormat="1">
      <c r="A400" s="15"/>
      <c r="B400" s="270"/>
      <c r="C400" s="271"/>
      <c r="D400" s="249" t="s">
        <v>256</v>
      </c>
      <c r="E400" s="272" t="s">
        <v>1</v>
      </c>
      <c r="F400" s="273" t="s">
        <v>660</v>
      </c>
      <c r="G400" s="271"/>
      <c r="H400" s="272" t="s">
        <v>1</v>
      </c>
      <c r="I400" s="274"/>
      <c r="J400" s="271"/>
      <c r="K400" s="271"/>
      <c r="L400" s="275"/>
      <c r="M400" s="276"/>
      <c r="N400" s="277"/>
      <c r="O400" s="277"/>
      <c r="P400" s="277"/>
      <c r="Q400" s="277"/>
      <c r="R400" s="277"/>
      <c r="S400" s="277"/>
      <c r="T400" s="27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9" t="s">
        <v>256</v>
      </c>
      <c r="AU400" s="279" t="s">
        <v>88</v>
      </c>
      <c r="AV400" s="15" t="s">
        <v>14</v>
      </c>
      <c r="AW400" s="15" t="s">
        <v>36</v>
      </c>
      <c r="AX400" s="15" t="s">
        <v>80</v>
      </c>
      <c r="AY400" s="279" t="s">
        <v>241</v>
      </c>
    </row>
    <row r="401" s="13" customFormat="1">
      <c r="A401" s="13"/>
      <c r="B401" s="247"/>
      <c r="C401" s="248"/>
      <c r="D401" s="249" t="s">
        <v>256</v>
      </c>
      <c r="E401" s="250" t="s">
        <v>1</v>
      </c>
      <c r="F401" s="251" t="s">
        <v>420</v>
      </c>
      <c r="G401" s="248"/>
      <c r="H401" s="252">
        <v>16.268000000000001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88</v>
      </c>
      <c r="AV401" s="13" t="s">
        <v>88</v>
      </c>
      <c r="AW401" s="13" t="s">
        <v>36</v>
      </c>
      <c r="AX401" s="13" t="s">
        <v>80</v>
      </c>
      <c r="AY401" s="258" t="s">
        <v>241</v>
      </c>
    </row>
    <row r="402" s="15" customFormat="1">
      <c r="A402" s="15"/>
      <c r="B402" s="270"/>
      <c r="C402" s="271"/>
      <c r="D402" s="249" t="s">
        <v>256</v>
      </c>
      <c r="E402" s="272" t="s">
        <v>1</v>
      </c>
      <c r="F402" s="273" t="s">
        <v>661</v>
      </c>
      <c r="G402" s="271"/>
      <c r="H402" s="272" t="s">
        <v>1</v>
      </c>
      <c r="I402" s="274"/>
      <c r="J402" s="271"/>
      <c r="K402" s="271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256</v>
      </c>
      <c r="AU402" s="279" t="s">
        <v>88</v>
      </c>
      <c r="AV402" s="15" t="s">
        <v>14</v>
      </c>
      <c r="AW402" s="15" t="s">
        <v>36</v>
      </c>
      <c r="AX402" s="15" t="s">
        <v>80</v>
      </c>
      <c r="AY402" s="279" t="s">
        <v>241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662</v>
      </c>
      <c r="G403" s="248"/>
      <c r="H403" s="252">
        <v>-331.62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4" customFormat="1">
      <c r="A404" s="14"/>
      <c r="B404" s="259"/>
      <c r="C404" s="260"/>
      <c r="D404" s="249" t="s">
        <v>256</v>
      </c>
      <c r="E404" s="261" t="s">
        <v>459</v>
      </c>
      <c r="F404" s="262" t="s">
        <v>258</v>
      </c>
      <c r="G404" s="260"/>
      <c r="H404" s="263">
        <v>742.93700000000001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88</v>
      </c>
      <c r="AV404" s="14" t="s">
        <v>175</v>
      </c>
      <c r="AW404" s="14" t="s">
        <v>36</v>
      </c>
      <c r="AX404" s="14" t="s">
        <v>14</v>
      </c>
      <c r="AY404" s="269" t="s">
        <v>241</v>
      </c>
    </row>
    <row r="405" s="2" customFormat="1" ht="37.8" customHeight="1">
      <c r="A405" s="39"/>
      <c r="B405" s="40"/>
      <c r="C405" s="229" t="s">
        <v>704</v>
      </c>
      <c r="D405" s="229" t="s">
        <v>243</v>
      </c>
      <c r="E405" s="230" t="s">
        <v>663</v>
      </c>
      <c r="F405" s="231" t="s">
        <v>664</v>
      </c>
      <c r="G405" s="232" t="s">
        <v>253</v>
      </c>
      <c r="H405" s="233">
        <v>9658.1810000000005</v>
      </c>
      <c r="I405" s="234"/>
      <c r="J405" s="235">
        <f>ROUND(I405*H405,2)</f>
        <v>0</v>
      </c>
      <c r="K405" s="231" t="s">
        <v>247</v>
      </c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175</v>
      </c>
      <c r="AT405" s="240" t="s">
        <v>243</v>
      </c>
      <c r="AU405" s="240" t="s">
        <v>88</v>
      </c>
      <c r="AY405" s="18" t="s">
        <v>241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14</v>
      </c>
      <c r="BK405" s="241">
        <f>ROUND(I405*H405,2)</f>
        <v>0</v>
      </c>
      <c r="BL405" s="18" t="s">
        <v>175</v>
      </c>
      <c r="BM405" s="240" t="s">
        <v>1318</v>
      </c>
    </row>
    <row r="406" s="2" customFormat="1">
      <c r="A406" s="39"/>
      <c r="B406" s="40"/>
      <c r="C406" s="41"/>
      <c r="D406" s="242" t="s">
        <v>249</v>
      </c>
      <c r="E406" s="41"/>
      <c r="F406" s="243" t="s">
        <v>666</v>
      </c>
      <c r="G406" s="41"/>
      <c r="H406" s="41"/>
      <c r="I406" s="244"/>
      <c r="J406" s="41"/>
      <c r="K406" s="41"/>
      <c r="L406" s="45"/>
      <c r="M406" s="245"/>
      <c r="N406" s="24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249</v>
      </c>
      <c r="AU406" s="18" t="s">
        <v>88</v>
      </c>
    </row>
    <row r="407" s="15" customFormat="1">
      <c r="A407" s="15"/>
      <c r="B407" s="270"/>
      <c r="C407" s="271"/>
      <c r="D407" s="249" t="s">
        <v>256</v>
      </c>
      <c r="E407" s="272" t="s">
        <v>1</v>
      </c>
      <c r="F407" s="273" t="s">
        <v>667</v>
      </c>
      <c r="G407" s="271"/>
      <c r="H407" s="272" t="s">
        <v>1</v>
      </c>
      <c r="I407" s="274"/>
      <c r="J407" s="271"/>
      <c r="K407" s="271"/>
      <c r="L407" s="275"/>
      <c r="M407" s="276"/>
      <c r="N407" s="277"/>
      <c r="O407" s="277"/>
      <c r="P407" s="277"/>
      <c r="Q407" s="277"/>
      <c r="R407" s="277"/>
      <c r="S407" s="277"/>
      <c r="T407" s="27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9" t="s">
        <v>256</v>
      </c>
      <c r="AU407" s="279" t="s">
        <v>88</v>
      </c>
      <c r="AV407" s="15" t="s">
        <v>14</v>
      </c>
      <c r="AW407" s="15" t="s">
        <v>36</v>
      </c>
      <c r="AX407" s="15" t="s">
        <v>80</v>
      </c>
      <c r="AY407" s="279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668</v>
      </c>
      <c r="G408" s="248"/>
      <c r="H408" s="252">
        <v>9658.1810000000005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4" customFormat="1">
      <c r="A409" s="14"/>
      <c r="B409" s="259"/>
      <c r="C409" s="260"/>
      <c r="D409" s="249" t="s">
        <v>256</v>
      </c>
      <c r="E409" s="261" t="s">
        <v>1</v>
      </c>
      <c r="F409" s="262" t="s">
        <v>258</v>
      </c>
      <c r="G409" s="260"/>
      <c r="H409" s="263">
        <v>9658.1810000000005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88</v>
      </c>
      <c r="AV409" s="14" t="s">
        <v>175</v>
      </c>
      <c r="AW409" s="14" t="s">
        <v>36</v>
      </c>
      <c r="AX409" s="14" t="s">
        <v>14</v>
      </c>
      <c r="AY409" s="269" t="s">
        <v>241</v>
      </c>
    </row>
    <row r="410" s="2" customFormat="1" ht="37.8" customHeight="1">
      <c r="A410" s="39"/>
      <c r="B410" s="40"/>
      <c r="C410" s="229" t="s">
        <v>706</v>
      </c>
      <c r="D410" s="229" t="s">
        <v>243</v>
      </c>
      <c r="E410" s="230" t="s">
        <v>669</v>
      </c>
      <c r="F410" s="231" t="s">
        <v>670</v>
      </c>
      <c r="G410" s="232" t="s">
        <v>253</v>
      </c>
      <c r="H410" s="233">
        <v>1611.836</v>
      </c>
      <c r="I410" s="234"/>
      <c r="J410" s="235">
        <f>ROUND(I410*H410,2)</f>
        <v>0</v>
      </c>
      <c r="K410" s="231" t="s">
        <v>247</v>
      </c>
      <c r="L410" s="45"/>
      <c r="M410" s="236" t="s">
        <v>1</v>
      </c>
      <c r="N410" s="237" t="s">
        <v>45</v>
      </c>
      <c r="O410" s="92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175</v>
      </c>
      <c r="AT410" s="240" t="s">
        <v>243</v>
      </c>
      <c r="AU410" s="240" t="s">
        <v>88</v>
      </c>
      <c r="AY410" s="18" t="s">
        <v>241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14</v>
      </c>
      <c r="BK410" s="241">
        <f>ROUND(I410*H410,2)</f>
        <v>0</v>
      </c>
      <c r="BL410" s="18" t="s">
        <v>175</v>
      </c>
      <c r="BM410" s="240" t="s">
        <v>1319</v>
      </c>
    </row>
    <row r="411" s="2" customFormat="1">
      <c r="A411" s="39"/>
      <c r="B411" s="40"/>
      <c r="C411" s="41"/>
      <c r="D411" s="242" t="s">
        <v>249</v>
      </c>
      <c r="E411" s="41"/>
      <c r="F411" s="243" t="s">
        <v>672</v>
      </c>
      <c r="G411" s="41"/>
      <c r="H411" s="41"/>
      <c r="I411" s="244"/>
      <c r="J411" s="41"/>
      <c r="K411" s="41"/>
      <c r="L411" s="45"/>
      <c r="M411" s="245"/>
      <c r="N411" s="246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249</v>
      </c>
      <c r="AU411" s="18" t="s">
        <v>88</v>
      </c>
    </row>
    <row r="412" s="15" customFormat="1">
      <c r="A412" s="15"/>
      <c r="B412" s="270"/>
      <c r="C412" s="271"/>
      <c r="D412" s="249" t="s">
        <v>256</v>
      </c>
      <c r="E412" s="272" t="s">
        <v>1</v>
      </c>
      <c r="F412" s="273" t="s">
        <v>673</v>
      </c>
      <c r="G412" s="271"/>
      <c r="H412" s="272" t="s">
        <v>1</v>
      </c>
      <c r="I412" s="274"/>
      <c r="J412" s="271"/>
      <c r="K412" s="271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256</v>
      </c>
      <c r="AU412" s="279" t="s">
        <v>88</v>
      </c>
      <c r="AV412" s="15" t="s">
        <v>14</v>
      </c>
      <c r="AW412" s="15" t="s">
        <v>36</v>
      </c>
      <c r="AX412" s="15" t="s">
        <v>80</v>
      </c>
      <c r="AY412" s="279" t="s">
        <v>241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674</v>
      </c>
      <c r="G413" s="248"/>
      <c r="H413" s="252">
        <v>1519.105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3" customFormat="1">
      <c r="A414" s="13"/>
      <c r="B414" s="247"/>
      <c r="C414" s="248"/>
      <c r="D414" s="249" t="s">
        <v>256</v>
      </c>
      <c r="E414" s="250" t="s">
        <v>1</v>
      </c>
      <c r="F414" s="251" t="s">
        <v>1320</v>
      </c>
      <c r="G414" s="248"/>
      <c r="H414" s="252">
        <v>68.328000000000003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256</v>
      </c>
      <c r="AU414" s="258" t="s">
        <v>88</v>
      </c>
      <c r="AV414" s="13" t="s">
        <v>88</v>
      </c>
      <c r="AW414" s="13" t="s">
        <v>36</v>
      </c>
      <c r="AX414" s="13" t="s">
        <v>80</v>
      </c>
      <c r="AY414" s="258" t="s">
        <v>241</v>
      </c>
    </row>
    <row r="415" s="15" customFormat="1">
      <c r="A415" s="15"/>
      <c r="B415" s="270"/>
      <c r="C415" s="271"/>
      <c r="D415" s="249" t="s">
        <v>256</v>
      </c>
      <c r="E415" s="272" t="s">
        <v>1</v>
      </c>
      <c r="F415" s="273" t="s">
        <v>675</v>
      </c>
      <c r="G415" s="271"/>
      <c r="H415" s="272" t="s">
        <v>1</v>
      </c>
      <c r="I415" s="274"/>
      <c r="J415" s="271"/>
      <c r="K415" s="271"/>
      <c r="L415" s="275"/>
      <c r="M415" s="276"/>
      <c r="N415" s="277"/>
      <c r="O415" s="277"/>
      <c r="P415" s="277"/>
      <c r="Q415" s="277"/>
      <c r="R415" s="277"/>
      <c r="S415" s="277"/>
      <c r="T415" s="27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9" t="s">
        <v>256</v>
      </c>
      <c r="AU415" s="279" t="s">
        <v>88</v>
      </c>
      <c r="AV415" s="15" t="s">
        <v>14</v>
      </c>
      <c r="AW415" s="15" t="s">
        <v>36</v>
      </c>
      <c r="AX415" s="15" t="s">
        <v>80</v>
      </c>
      <c r="AY415" s="279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423</v>
      </c>
      <c r="G416" s="248"/>
      <c r="H416" s="252">
        <v>24.402999999999999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4" customFormat="1">
      <c r="A417" s="14"/>
      <c r="B417" s="259"/>
      <c r="C417" s="260"/>
      <c r="D417" s="249" t="s">
        <v>256</v>
      </c>
      <c r="E417" s="261" t="s">
        <v>462</v>
      </c>
      <c r="F417" s="262" t="s">
        <v>258</v>
      </c>
      <c r="G417" s="260"/>
      <c r="H417" s="263">
        <v>1611.836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88</v>
      </c>
      <c r="AV417" s="14" t="s">
        <v>175</v>
      </c>
      <c r="AW417" s="14" t="s">
        <v>36</v>
      </c>
      <c r="AX417" s="14" t="s">
        <v>14</v>
      </c>
      <c r="AY417" s="269" t="s">
        <v>241</v>
      </c>
    </row>
    <row r="418" s="2" customFormat="1" ht="37.8" customHeight="1">
      <c r="A418" s="39"/>
      <c r="B418" s="40"/>
      <c r="C418" s="229" t="s">
        <v>715</v>
      </c>
      <c r="D418" s="229" t="s">
        <v>243</v>
      </c>
      <c r="E418" s="230" t="s">
        <v>676</v>
      </c>
      <c r="F418" s="231" t="s">
        <v>677</v>
      </c>
      <c r="G418" s="232" t="s">
        <v>253</v>
      </c>
      <c r="H418" s="233">
        <v>20953.867999999999</v>
      </c>
      <c r="I418" s="234"/>
      <c r="J418" s="235">
        <f>ROUND(I418*H418,2)</f>
        <v>0</v>
      </c>
      <c r="K418" s="231" t="s">
        <v>247</v>
      </c>
      <c r="L418" s="45"/>
      <c r="M418" s="236" t="s">
        <v>1</v>
      </c>
      <c r="N418" s="237" t="s">
        <v>45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175</v>
      </c>
      <c r="AT418" s="240" t="s">
        <v>243</v>
      </c>
      <c r="AU418" s="240" t="s">
        <v>88</v>
      </c>
      <c r="AY418" s="18" t="s">
        <v>241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14</v>
      </c>
      <c r="BK418" s="241">
        <f>ROUND(I418*H418,2)</f>
        <v>0</v>
      </c>
      <c r="BL418" s="18" t="s">
        <v>175</v>
      </c>
      <c r="BM418" s="240" t="s">
        <v>1321</v>
      </c>
    </row>
    <row r="419" s="2" customFormat="1">
      <c r="A419" s="39"/>
      <c r="B419" s="40"/>
      <c r="C419" s="41"/>
      <c r="D419" s="242" t="s">
        <v>249</v>
      </c>
      <c r="E419" s="41"/>
      <c r="F419" s="243" t="s">
        <v>679</v>
      </c>
      <c r="G419" s="41"/>
      <c r="H419" s="41"/>
      <c r="I419" s="244"/>
      <c r="J419" s="41"/>
      <c r="K419" s="41"/>
      <c r="L419" s="45"/>
      <c r="M419" s="245"/>
      <c r="N419" s="246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249</v>
      </c>
      <c r="AU419" s="18" t="s">
        <v>88</v>
      </c>
    </row>
    <row r="420" s="15" customFormat="1">
      <c r="A420" s="15"/>
      <c r="B420" s="270"/>
      <c r="C420" s="271"/>
      <c r="D420" s="249" t="s">
        <v>256</v>
      </c>
      <c r="E420" s="272" t="s">
        <v>1</v>
      </c>
      <c r="F420" s="273" t="s">
        <v>667</v>
      </c>
      <c r="G420" s="271"/>
      <c r="H420" s="272" t="s">
        <v>1</v>
      </c>
      <c r="I420" s="274"/>
      <c r="J420" s="271"/>
      <c r="K420" s="271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256</v>
      </c>
      <c r="AU420" s="279" t="s">
        <v>88</v>
      </c>
      <c r="AV420" s="15" t="s">
        <v>14</v>
      </c>
      <c r="AW420" s="15" t="s">
        <v>36</v>
      </c>
      <c r="AX420" s="15" t="s">
        <v>80</v>
      </c>
      <c r="AY420" s="279" t="s">
        <v>241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680</v>
      </c>
      <c r="G421" s="248"/>
      <c r="H421" s="252">
        <v>20953.867999999999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4" customFormat="1">
      <c r="A422" s="14"/>
      <c r="B422" s="259"/>
      <c r="C422" s="260"/>
      <c r="D422" s="249" t="s">
        <v>256</v>
      </c>
      <c r="E422" s="261" t="s">
        <v>1</v>
      </c>
      <c r="F422" s="262" t="s">
        <v>258</v>
      </c>
      <c r="G422" s="260"/>
      <c r="H422" s="263">
        <v>20953.867999999999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88</v>
      </c>
      <c r="AV422" s="14" t="s">
        <v>175</v>
      </c>
      <c r="AW422" s="14" t="s">
        <v>36</v>
      </c>
      <c r="AX422" s="14" t="s">
        <v>14</v>
      </c>
      <c r="AY422" s="269" t="s">
        <v>241</v>
      </c>
    </row>
    <row r="423" s="2" customFormat="1" ht="24.15" customHeight="1">
      <c r="A423" s="39"/>
      <c r="B423" s="40"/>
      <c r="C423" s="229" t="s">
        <v>721</v>
      </c>
      <c r="D423" s="229" t="s">
        <v>243</v>
      </c>
      <c r="E423" s="230" t="s">
        <v>681</v>
      </c>
      <c r="F423" s="231" t="s">
        <v>682</v>
      </c>
      <c r="G423" s="232" t="s">
        <v>253</v>
      </c>
      <c r="H423" s="233">
        <v>1129.2270000000001</v>
      </c>
      <c r="I423" s="234"/>
      <c r="J423" s="235">
        <f>ROUND(I423*H423,2)</f>
        <v>0</v>
      </c>
      <c r="K423" s="231" t="s">
        <v>247</v>
      </c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175</v>
      </c>
      <c r="AT423" s="240" t="s">
        <v>243</v>
      </c>
      <c r="AU423" s="240" t="s">
        <v>88</v>
      </c>
      <c r="AY423" s="18" t="s">
        <v>241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14</v>
      </c>
      <c r="BK423" s="241">
        <f>ROUND(I423*H423,2)</f>
        <v>0</v>
      </c>
      <c r="BL423" s="18" t="s">
        <v>175</v>
      </c>
      <c r="BM423" s="240" t="s">
        <v>1322</v>
      </c>
    </row>
    <row r="424" s="2" customFormat="1">
      <c r="A424" s="39"/>
      <c r="B424" s="40"/>
      <c r="C424" s="41"/>
      <c r="D424" s="242" t="s">
        <v>249</v>
      </c>
      <c r="E424" s="41"/>
      <c r="F424" s="243" t="s">
        <v>684</v>
      </c>
      <c r="G424" s="41"/>
      <c r="H424" s="41"/>
      <c r="I424" s="244"/>
      <c r="J424" s="41"/>
      <c r="K424" s="41"/>
      <c r="L424" s="45"/>
      <c r="M424" s="245"/>
      <c r="N424" s="24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249</v>
      </c>
      <c r="AU424" s="18" t="s">
        <v>88</v>
      </c>
    </row>
    <row r="425" s="15" customFormat="1">
      <c r="A425" s="15"/>
      <c r="B425" s="270"/>
      <c r="C425" s="271"/>
      <c r="D425" s="249" t="s">
        <v>256</v>
      </c>
      <c r="E425" s="272" t="s">
        <v>1</v>
      </c>
      <c r="F425" s="273" t="s">
        <v>685</v>
      </c>
      <c r="G425" s="271"/>
      <c r="H425" s="272" t="s">
        <v>1</v>
      </c>
      <c r="I425" s="274"/>
      <c r="J425" s="271"/>
      <c r="K425" s="271"/>
      <c r="L425" s="275"/>
      <c r="M425" s="276"/>
      <c r="N425" s="277"/>
      <c r="O425" s="277"/>
      <c r="P425" s="277"/>
      <c r="Q425" s="277"/>
      <c r="R425" s="277"/>
      <c r="S425" s="277"/>
      <c r="T425" s="27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9" t="s">
        <v>256</v>
      </c>
      <c r="AU425" s="279" t="s">
        <v>88</v>
      </c>
      <c r="AV425" s="15" t="s">
        <v>14</v>
      </c>
      <c r="AW425" s="15" t="s">
        <v>36</v>
      </c>
      <c r="AX425" s="15" t="s">
        <v>80</v>
      </c>
      <c r="AY425" s="279" t="s">
        <v>241</v>
      </c>
    </row>
    <row r="426" s="13" customFormat="1">
      <c r="A426" s="13"/>
      <c r="B426" s="247"/>
      <c r="C426" s="248"/>
      <c r="D426" s="249" t="s">
        <v>256</v>
      </c>
      <c r="E426" s="250" t="s">
        <v>1</v>
      </c>
      <c r="F426" s="251" t="s">
        <v>1314</v>
      </c>
      <c r="G426" s="248"/>
      <c r="H426" s="252">
        <v>1058.289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256</v>
      </c>
      <c r="AU426" s="258" t="s">
        <v>88</v>
      </c>
      <c r="AV426" s="13" t="s">
        <v>88</v>
      </c>
      <c r="AW426" s="13" t="s">
        <v>36</v>
      </c>
      <c r="AX426" s="13" t="s">
        <v>80</v>
      </c>
      <c r="AY426" s="258" t="s">
        <v>241</v>
      </c>
    </row>
    <row r="427" s="15" customFormat="1">
      <c r="A427" s="15"/>
      <c r="B427" s="270"/>
      <c r="C427" s="271"/>
      <c r="D427" s="249" t="s">
        <v>256</v>
      </c>
      <c r="E427" s="272" t="s">
        <v>1</v>
      </c>
      <c r="F427" s="273" t="s">
        <v>686</v>
      </c>
      <c r="G427" s="271"/>
      <c r="H427" s="272" t="s">
        <v>1</v>
      </c>
      <c r="I427" s="274"/>
      <c r="J427" s="271"/>
      <c r="K427" s="271"/>
      <c r="L427" s="275"/>
      <c r="M427" s="276"/>
      <c r="N427" s="277"/>
      <c r="O427" s="277"/>
      <c r="P427" s="277"/>
      <c r="Q427" s="277"/>
      <c r="R427" s="277"/>
      <c r="S427" s="277"/>
      <c r="T427" s="27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9" t="s">
        <v>256</v>
      </c>
      <c r="AU427" s="279" t="s">
        <v>88</v>
      </c>
      <c r="AV427" s="15" t="s">
        <v>14</v>
      </c>
      <c r="AW427" s="15" t="s">
        <v>36</v>
      </c>
      <c r="AX427" s="15" t="s">
        <v>80</v>
      </c>
      <c r="AY427" s="279" t="s">
        <v>241</v>
      </c>
    </row>
    <row r="428" s="13" customFormat="1">
      <c r="A428" s="13"/>
      <c r="B428" s="247"/>
      <c r="C428" s="248"/>
      <c r="D428" s="249" t="s">
        <v>256</v>
      </c>
      <c r="E428" s="250" t="s">
        <v>1</v>
      </c>
      <c r="F428" s="251" t="s">
        <v>648</v>
      </c>
      <c r="G428" s="248"/>
      <c r="H428" s="252">
        <v>70.938000000000002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256</v>
      </c>
      <c r="AU428" s="258" t="s">
        <v>88</v>
      </c>
      <c r="AV428" s="13" t="s">
        <v>88</v>
      </c>
      <c r="AW428" s="13" t="s">
        <v>36</v>
      </c>
      <c r="AX428" s="13" t="s">
        <v>80</v>
      </c>
      <c r="AY428" s="258" t="s">
        <v>241</v>
      </c>
    </row>
    <row r="429" s="14" customFormat="1">
      <c r="A429" s="14"/>
      <c r="B429" s="259"/>
      <c r="C429" s="260"/>
      <c r="D429" s="249" t="s">
        <v>256</v>
      </c>
      <c r="E429" s="261" t="s">
        <v>1</v>
      </c>
      <c r="F429" s="262" t="s">
        <v>258</v>
      </c>
      <c r="G429" s="260"/>
      <c r="H429" s="263">
        <v>1129.2270000000001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9" t="s">
        <v>256</v>
      </c>
      <c r="AU429" s="269" t="s">
        <v>88</v>
      </c>
      <c r="AV429" s="14" t="s">
        <v>175</v>
      </c>
      <c r="AW429" s="14" t="s">
        <v>36</v>
      </c>
      <c r="AX429" s="14" t="s">
        <v>14</v>
      </c>
      <c r="AY429" s="269" t="s">
        <v>241</v>
      </c>
    </row>
    <row r="430" s="2" customFormat="1" ht="24.15" customHeight="1">
      <c r="A430" s="39"/>
      <c r="B430" s="40"/>
      <c r="C430" s="229" t="s">
        <v>729</v>
      </c>
      <c r="D430" s="229" t="s">
        <v>243</v>
      </c>
      <c r="E430" s="230" t="s">
        <v>687</v>
      </c>
      <c r="F430" s="231" t="s">
        <v>688</v>
      </c>
      <c r="G430" s="232" t="s">
        <v>253</v>
      </c>
      <c r="H430" s="233">
        <v>1587.433</v>
      </c>
      <c r="I430" s="234"/>
      <c r="J430" s="235">
        <f>ROUND(I430*H430,2)</f>
        <v>0</v>
      </c>
      <c r="K430" s="231" t="s">
        <v>247</v>
      </c>
      <c r="L430" s="45"/>
      <c r="M430" s="236" t="s">
        <v>1</v>
      </c>
      <c r="N430" s="237" t="s">
        <v>45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175</v>
      </c>
      <c r="AT430" s="240" t="s">
        <v>243</v>
      </c>
      <c r="AU430" s="240" t="s">
        <v>88</v>
      </c>
      <c r="AY430" s="18" t="s">
        <v>241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14</v>
      </c>
      <c r="BK430" s="241">
        <f>ROUND(I430*H430,2)</f>
        <v>0</v>
      </c>
      <c r="BL430" s="18" t="s">
        <v>175</v>
      </c>
      <c r="BM430" s="240" t="s">
        <v>1323</v>
      </c>
    </row>
    <row r="431" s="2" customFormat="1">
      <c r="A431" s="39"/>
      <c r="B431" s="40"/>
      <c r="C431" s="41"/>
      <c r="D431" s="242" t="s">
        <v>249</v>
      </c>
      <c r="E431" s="41"/>
      <c r="F431" s="243" t="s">
        <v>690</v>
      </c>
      <c r="G431" s="41"/>
      <c r="H431" s="41"/>
      <c r="I431" s="244"/>
      <c r="J431" s="41"/>
      <c r="K431" s="41"/>
      <c r="L431" s="45"/>
      <c r="M431" s="245"/>
      <c r="N431" s="24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249</v>
      </c>
      <c r="AU431" s="18" t="s">
        <v>88</v>
      </c>
    </row>
    <row r="432" s="15" customFormat="1">
      <c r="A432" s="15"/>
      <c r="B432" s="270"/>
      <c r="C432" s="271"/>
      <c r="D432" s="249" t="s">
        <v>256</v>
      </c>
      <c r="E432" s="272" t="s">
        <v>1</v>
      </c>
      <c r="F432" s="273" t="s">
        <v>691</v>
      </c>
      <c r="G432" s="271"/>
      <c r="H432" s="272" t="s">
        <v>1</v>
      </c>
      <c r="I432" s="274"/>
      <c r="J432" s="271"/>
      <c r="K432" s="271"/>
      <c r="L432" s="275"/>
      <c r="M432" s="276"/>
      <c r="N432" s="277"/>
      <c r="O432" s="277"/>
      <c r="P432" s="277"/>
      <c r="Q432" s="277"/>
      <c r="R432" s="277"/>
      <c r="S432" s="277"/>
      <c r="T432" s="27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9" t="s">
        <v>256</v>
      </c>
      <c r="AU432" s="279" t="s">
        <v>88</v>
      </c>
      <c r="AV432" s="15" t="s">
        <v>14</v>
      </c>
      <c r="AW432" s="15" t="s">
        <v>36</v>
      </c>
      <c r="AX432" s="15" t="s">
        <v>80</v>
      </c>
      <c r="AY432" s="279" t="s">
        <v>241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1316</v>
      </c>
      <c r="G433" s="248"/>
      <c r="H433" s="252">
        <v>1587.433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4" customFormat="1">
      <c r="A434" s="14"/>
      <c r="B434" s="259"/>
      <c r="C434" s="260"/>
      <c r="D434" s="249" t="s">
        <v>256</v>
      </c>
      <c r="E434" s="261" t="s">
        <v>1</v>
      </c>
      <c r="F434" s="262" t="s">
        <v>258</v>
      </c>
      <c r="G434" s="260"/>
      <c r="H434" s="263">
        <v>1587.433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88</v>
      </c>
      <c r="AV434" s="14" t="s">
        <v>175</v>
      </c>
      <c r="AW434" s="14" t="s">
        <v>36</v>
      </c>
      <c r="AX434" s="14" t="s">
        <v>14</v>
      </c>
      <c r="AY434" s="269" t="s">
        <v>241</v>
      </c>
    </row>
    <row r="435" s="2" customFormat="1" ht="24.15" customHeight="1">
      <c r="A435" s="39"/>
      <c r="B435" s="40"/>
      <c r="C435" s="229" t="s">
        <v>735</v>
      </c>
      <c r="D435" s="229" t="s">
        <v>243</v>
      </c>
      <c r="E435" s="230" t="s">
        <v>692</v>
      </c>
      <c r="F435" s="231" t="s">
        <v>693</v>
      </c>
      <c r="G435" s="232" t="s">
        <v>253</v>
      </c>
      <c r="H435" s="233">
        <v>2354.7730000000001</v>
      </c>
      <c r="I435" s="234"/>
      <c r="J435" s="235">
        <f>ROUND(I435*H435,2)</f>
        <v>0</v>
      </c>
      <c r="K435" s="231" t="s">
        <v>247</v>
      </c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175</v>
      </c>
      <c r="AT435" s="240" t="s">
        <v>243</v>
      </c>
      <c r="AU435" s="240" t="s">
        <v>88</v>
      </c>
      <c r="AY435" s="18" t="s">
        <v>241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14</v>
      </c>
      <c r="BK435" s="241">
        <f>ROUND(I435*H435,2)</f>
        <v>0</v>
      </c>
      <c r="BL435" s="18" t="s">
        <v>175</v>
      </c>
      <c r="BM435" s="240" t="s">
        <v>1324</v>
      </c>
    </row>
    <row r="436" s="2" customFormat="1">
      <c r="A436" s="39"/>
      <c r="B436" s="40"/>
      <c r="C436" s="41"/>
      <c r="D436" s="242" t="s">
        <v>249</v>
      </c>
      <c r="E436" s="41"/>
      <c r="F436" s="243" t="s">
        <v>695</v>
      </c>
      <c r="G436" s="41"/>
      <c r="H436" s="41"/>
      <c r="I436" s="244"/>
      <c r="J436" s="41"/>
      <c r="K436" s="41"/>
      <c r="L436" s="45"/>
      <c r="M436" s="245"/>
      <c r="N436" s="24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249</v>
      </c>
      <c r="AU436" s="18" t="s">
        <v>88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459</v>
      </c>
      <c r="G437" s="248"/>
      <c r="H437" s="252">
        <v>742.93700000000001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462</v>
      </c>
      <c r="G438" s="248"/>
      <c r="H438" s="252">
        <v>1611.836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4" customFormat="1">
      <c r="A439" s="14"/>
      <c r="B439" s="259"/>
      <c r="C439" s="260"/>
      <c r="D439" s="249" t="s">
        <v>256</v>
      </c>
      <c r="E439" s="261" t="s">
        <v>1</v>
      </c>
      <c r="F439" s="262" t="s">
        <v>258</v>
      </c>
      <c r="G439" s="260"/>
      <c r="H439" s="263">
        <v>2354.7730000000001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88</v>
      </c>
      <c r="AV439" s="14" t="s">
        <v>175</v>
      </c>
      <c r="AW439" s="14" t="s">
        <v>36</v>
      </c>
      <c r="AX439" s="14" t="s">
        <v>14</v>
      </c>
      <c r="AY439" s="269" t="s">
        <v>241</v>
      </c>
    </row>
    <row r="440" s="2" customFormat="1" ht="33" customHeight="1">
      <c r="A440" s="39"/>
      <c r="B440" s="40"/>
      <c r="C440" s="229" t="s">
        <v>740</v>
      </c>
      <c r="D440" s="229" t="s">
        <v>243</v>
      </c>
      <c r="E440" s="230" t="s">
        <v>697</v>
      </c>
      <c r="F440" s="231" t="s">
        <v>698</v>
      </c>
      <c r="G440" s="232" t="s">
        <v>467</v>
      </c>
      <c r="H440" s="233">
        <v>3885.375</v>
      </c>
      <c r="I440" s="234"/>
      <c r="J440" s="235">
        <f>ROUND(I440*H440,2)</f>
        <v>0</v>
      </c>
      <c r="K440" s="231" t="s">
        <v>247</v>
      </c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175</v>
      </c>
      <c r="AT440" s="240" t="s">
        <v>243</v>
      </c>
      <c r="AU440" s="240" t="s">
        <v>88</v>
      </c>
      <c r="AY440" s="18" t="s">
        <v>241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14</v>
      </c>
      <c r="BK440" s="241">
        <f>ROUND(I440*H440,2)</f>
        <v>0</v>
      </c>
      <c r="BL440" s="18" t="s">
        <v>175</v>
      </c>
      <c r="BM440" s="240" t="s">
        <v>1325</v>
      </c>
    </row>
    <row r="441" s="2" customFormat="1">
      <c r="A441" s="39"/>
      <c r="B441" s="40"/>
      <c r="C441" s="41"/>
      <c r="D441" s="242" t="s">
        <v>249</v>
      </c>
      <c r="E441" s="41"/>
      <c r="F441" s="243" t="s">
        <v>700</v>
      </c>
      <c r="G441" s="41"/>
      <c r="H441" s="41"/>
      <c r="I441" s="244"/>
      <c r="J441" s="41"/>
      <c r="K441" s="41"/>
      <c r="L441" s="45"/>
      <c r="M441" s="245"/>
      <c r="N441" s="24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249</v>
      </c>
      <c r="AU441" s="18" t="s">
        <v>88</v>
      </c>
    </row>
    <row r="442" s="2" customFormat="1">
      <c r="A442" s="39"/>
      <c r="B442" s="40"/>
      <c r="C442" s="41"/>
      <c r="D442" s="249" t="s">
        <v>701</v>
      </c>
      <c r="E442" s="41"/>
      <c r="F442" s="287" t="s">
        <v>702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701</v>
      </c>
      <c r="AU442" s="18" t="s">
        <v>88</v>
      </c>
    </row>
    <row r="443" s="13" customFormat="1">
      <c r="A443" s="13"/>
      <c r="B443" s="247"/>
      <c r="C443" s="248"/>
      <c r="D443" s="249" t="s">
        <v>256</v>
      </c>
      <c r="E443" s="250" t="s">
        <v>1</v>
      </c>
      <c r="F443" s="251" t="s">
        <v>703</v>
      </c>
      <c r="G443" s="248"/>
      <c r="H443" s="252">
        <v>3885.375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256</v>
      </c>
      <c r="AU443" s="258" t="s">
        <v>88</v>
      </c>
      <c r="AV443" s="13" t="s">
        <v>88</v>
      </c>
      <c r="AW443" s="13" t="s">
        <v>36</v>
      </c>
      <c r="AX443" s="13" t="s">
        <v>80</v>
      </c>
      <c r="AY443" s="258" t="s">
        <v>241</v>
      </c>
    </row>
    <row r="444" s="14" customFormat="1">
      <c r="A444" s="14"/>
      <c r="B444" s="259"/>
      <c r="C444" s="260"/>
      <c r="D444" s="249" t="s">
        <v>256</v>
      </c>
      <c r="E444" s="261" t="s">
        <v>1</v>
      </c>
      <c r="F444" s="262" t="s">
        <v>258</v>
      </c>
      <c r="G444" s="260"/>
      <c r="H444" s="263">
        <v>3885.375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88</v>
      </c>
      <c r="AV444" s="14" t="s">
        <v>175</v>
      </c>
      <c r="AW444" s="14" t="s">
        <v>36</v>
      </c>
      <c r="AX444" s="14" t="s">
        <v>14</v>
      </c>
      <c r="AY444" s="269" t="s">
        <v>241</v>
      </c>
    </row>
    <row r="445" s="2" customFormat="1" ht="16.5" customHeight="1">
      <c r="A445" s="39"/>
      <c r="B445" s="40"/>
      <c r="C445" s="229" t="s">
        <v>749</v>
      </c>
      <c r="D445" s="229" t="s">
        <v>243</v>
      </c>
      <c r="E445" s="230" t="s">
        <v>259</v>
      </c>
      <c r="F445" s="231" t="s">
        <v>260</v>
      </c>
      <c r="G445" s="232" t="s">
        <v>253</v>
      </c>
      <c r="H445" s="233">
        <v>2716.6599999999999</v>
      </c>
      <c r="I445" s="234"/>
      <c r="J445" s="235">
        <f>ROUND(I445*H445,2)</f>
        <v>0</v>
      </c>
      <c r="K445" s="231" t="s">
        <v>247</v>
      </c>
      <c r="L445" s="45"/>
      <c r="M445" s="236" t="s">
        <v>1</v>
      </c>
      <c r="N445" s="237" t="s">
        <v>45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175</v>
      </c>
      <c r="AT445" s="240" t="s">
        <v>243</v>
      </c>
      <c r="AU445" s="240" t="s">
        <v>88</v>
      </c>
      <c r="AY445" s="18" t="s">
        <v>241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14</v>
      </c>
      <c r="BK445" s="241">
        <f>ROUND(I445*H445,2)</f>
        <v>0</v>
      </c>
      <c r="BL445" s="18" t="s">
        <v>175</v>
      </c>
      <c r="BM445" s="240" t="s">
        <v>1326</v>
      </c>
    </row>
    <row r="446" s="2" customFormat="1">
      <c r="A446" s="39"/>
      <c r="B446" s="40"/>
      <c r="C446" s="41"/>
      <c r="D446" s="242" t="s">
        <v>249</v>
      </c>
      <c r="E446" s="41"/>
      <c r="F446" s="243" t="s">
        <v>262</v>
      </c>
      <c r="G446" s="41"/>
      <c r="H446" s="41"/>
      <c r="I446" s="244"/>
      <c r="J446" s="41"/>
      <c r="K446" s="41"/>
      <c r="L446" s="45"/>
      <c r="M446" s="245"/>
      <c r="N446" s="246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249</v>
      </c>
      <c r="AU446" s="18" t="s">
        <v>88</v>
      </c>
    </row>
    <row r="447" s="13" customFormat="1">
      <c r="A447" s="13"/>
      <c r="B447" s="247"/>
      <c r="C447" s="248"/>
      <c r="D447" s="249" t="s">
        <v>256</v>
      </c>
      <c r="E447" s="250" t="s">
        <v>1</v>
      </c>
      <c r="F447" s="251" t="s">
        <v>1327</v>
      </c>
      <c r="G447" s="248"/>
      <c r="H447" s="252">
        <v>2645.7220000000002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8" t="s">
        <v>256</v>
      </c>
      <c r="AU447" s="258" t="s">
        <v>88</v>
      </c>
      <c r="AV447" s="13" t="s">
        <v>88</v>
      </c>
      <c r="AW447" s="13" t="s">
        <v>36</v>
      </c>
      <c r="AX447" s="13" t="s">
        <v>80</v>
      </c>
      <c r="AY447" s="258" t="s">
        <v>241</v>
      </c>
    </row>
    <row r="448" s="13" customFormat="1">
      <c r="A448" s="13"/>
      <c r="B448" s="247"/>
      <c r="C448" s="248"/>
      <c r="D448" s="249" t="s">
        <v>256</v>
      </c>
      <c r="E448" s="250" t="s">
        <v>1</v>
      </c>
      <c r="F448" s="251" t="s">
        <v>648</v>
      </c>
      <c r="G448" s="248"/>
      <c r="H448" s="252">
        <v>70.938000000000002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256</v>
      </c>
      <c r="AU448" s="258" t="s">
        <v>88</v>
      </c>
      <c r="AV448" s="13" t="s">
        <v>88</v>
      </c>
      <c r="AW448" s="13" t="s">
        <v>36</v>
      </c>
      <c r="AX448" s="13" t="s">
        <v>80</v>
      </c>
      <c r="AY448" s="258" t="s">
        <v>241</v>
      </c>
    </row>
    <row r="449" s="14" customFormat="1">
      <c r="A449" s="14"/>
      <c r="B449" s="259"/>
      <c r="C449" s="260"/>
      <c r="D449" s="249" t="s">
        <v>256</v>
      </c>
      <c r="E449" s="261" t="s">
        <v>1</v>
      </c>
      <c r="F449" s="262" t="s">
        <v>258</v>
      </c>
      <c r="G449" s="260"/>
      <c r="H449" s="263">
        <v>2716.6599999999999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88</v>
      </c>
      <c r="AV449" s="14" t="s">
        <v>175</v>
      </c>
      <c r="AW449" s="14" t="s">
        <v>36</v>
      </c>
      <c r="AX449" s="14" t="s">
        <v>14</v>
      </c>
      <c r="AY449" s="269" t="s">
        <v>241</v>
      </c>
    </row>
    <row r="450" s="2" customFormat="1" ht="37.8" customHeight="1">
      <c r="A450" s="39"/>
      <c r="B450" s="40"/>
      <c r="C450" s="229" t="s">
        <v>754</v>
      </c>
      <c r="D450" s="229" t="s">
        <v>243</v>
      </c>
      <c r="E450" s="230" t="s">
        <v>707</v>
      </c>
      <c r="F450" s="231" t="s">
        <v>708</v>
      </c>
      <c r="G450" s="232" t="s">
        <v>253</v>
      </c>
      <c r="H450" s="233">
        <v>14.206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1328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710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5" customFormat="1">
      <c r="A452" s="15"/>
      <c r="B452" s="270"/>
      <c r="C452" s="271"/>
      <c r="D452" s="249" t="s">
        <v>256</v>
      </c>
      <c r="E452" s="272" t="s">
        <v>1</v>
      </c>
      <c r="F452" s="273" t="s">
        <v>711</v>
      </c>
      <c r="G452" s="271"/>
      <c r="H452" s="272" t="s">
        <v>1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9" t="s">
        <v>256</v>
      </c>
      <c r="AU452" s="279" t="s">
        <v>88</v>
      </c>
      <c r="AV452" s="15" t="s">
        <v>14</v>
      </c>
      <c r="AW452" s="15" t="s">
        <v>36</v>
      </c>
      <c r="AX452" s="15" t="s">
        <v>80</v>
      </c>
      <c r="AY452" s="279" t="s">
        <v>241</v>
      </c>
    </row>
    <row r="453" s="15" customFormat="1">
      <c r="A453" s="15"/>
      <c r="B453" s="270"/>
      <c r="C453" s="271"/>
      <c r="D453" s="249" t="s">
        <v>256</v>
      </c>
      <c r="E453" s="272" t="s">
        <v>1</v>
      </c>
      <c r="F453" s="273" t="s">
        <v>1221</v>
      </c>
      <c r="G453" s="271"/>
      <c r="H453" s="272" t="s">
        <v>1</v>
      </c>
      <c r="I453" s="274"/>
      <c r="J453" s="271"/>
      <c r="K453" s="271"/>
      <c r="L453" s="275"/>
      <c r="M453" s="276"/>
      <c r="N453" s="277"/>
      <c r="O453" s="277"/>
      <c r="P453" s="277"/>
      <c r="Q453" s="277"/>
      <c r="R453" s="277"/>
      <c r="S453" s="277"/>
      <c r="T453" s="278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9" t="s">
        <v>256</v>
      </c>
      <c r="AU453" s="279" t="s">
        <v>88</v>
      </c>
      <c r="AV453" s="15" t="s">
        <v>14</v>
      </c>
      <c r="AW453" s="15" t="s">
        <v>36</v>
      </c>
      <c r="AX453" s="15" t="s">
        <v>80</v>
      </c>
      <c r="AY453" s="279" t="s">
        <v>241</v>
      </c>
    </row>
    <row r="454" s="13" customFormat="1">
      <c r="A454" s="13"/>
      <c r="B454" s="247"/>
      <c r="C454" s="248"/>
      <c r="D454" s="249" t="s">
        <v>256</v>
      </c>
      <c r="E454" s="250" t="s">
        <v>1</v>
      </c>
      <c r="F454" s="251" t="s">
        <v>1329</v>
      </c>
      <c r="G454" s="248"/>
      <c r="H454" s="252">
        <v>8.1120000000000001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256</v>
      </c>
      <c r="AU454" s="258" t="s">
        <v>88</v>
      </c>
      <c r="AV454" s="13" t="s">
        <v>88</v>
      </c>
      <c r="AW454" s="13" t="s">
        <v>36</v>
      </c>
      <c r="AX454" s="13" t="s">
        <v>80</v>
      </c>
      <c r="AY454" s="258" t="s">
        <v>241</v>
      </c>
    </row>
    <row r="455" s="15" customFormat="1">
      <c r="A455" s="15"/>
      <c r="B455" s="270"/>
      <c r="C455" s="271"/>
      <c r="D455" s="249" t="s">
        <v>256</v>
      </c>
      <c r="E455" s="272" t="s">
        <v>1</v>
      </c>
      <c r="F455" s="273" t="s">
        <v>1223</v>
      </c>
      <c r="G455" s="271"/>
      <c r="H455" s="272" t="s">
        <v>1</v>
      </c>
      <c r="I455" s="274"/>
      <c r="J455" s="271"/>
      <c r="K455" s="271"/>
      <c r="L455" s="275"/>
      <c r="M455" s="276"/>
      <c r="N455" s="277"/>
      <c r="O455" s="277"/>
      <c r="P455" s="277"/>
      <c r="Q455" s="277"/>
      <c r="R455" s="277"/>
      <c r="S455" s="277"/>
      <c r="T455" s="27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9" t="s">
        <v>256</v>
      </c>
      <c r="AU455" s="279" t="s">
        <v>88</v>
      </c>
      <c r="AV455" s="15" t="s">
        <v>14</v>
      </c>
      <c r="AW455" s="15" t="s">
        <v>36</v>
      </c>
      <c r="AX455" s="15" t="s">
        <v>80</v>
      </c>
      <c r="AY455" s="279" t="s">
        <v>241</v>
      </c>
    </row>
    <row r="456" s="13" customFormat="1">
      <c r="A456" s="13"/>
      <c r="B456" s="247"/>
      <c r="C456" s="248"/>
      <c r="D456" s="249" t="s">
        <v>256</v>
      </c>
      <c r="E456" s="250" t="s">
        <v>1</v>
      </c>
      <c r="F456" s="251" t="s">
        <v>1330</v>
      </c>
      <c r="G456" s="248"/>
      <c r="H456" s="252">
        <v>6.0940000000000003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256</v>
      </c>
      <c r="AU456" s="258" t="s">
        <v>88</v>
      </c>
      <c r="AV456" s="13" t="s">
        <v>88</v>
      </c>
      <c r="AW456" s="13" t="s">
        <v>36</v>
      </c>
      <c r="AX456" s="13" t="s">
        <v>80</v>
      </c>
      <c r="AY456" s="258" t="s">
        <v>241</v>
      </c>
    </row>
    <row r="457" s="14" customFormat="1">
      <c r="A457" s="14"/>
      <c r="B457" s="259"/>
      <c r="C457" s="260"/>
      <c r="D457" s="249" t="s">
        <v>256</v>
      </c>
      <c r="E457" s="261" t="s">
        <v>429</v>
      </c>
      <c r="F457" s="262" t="s">
        <v>258</v>
      </c>
      <c r="G457" s="260"/>
      <c r="H457" s="263">
        <v>14.206</v>
      </c>
      <c r="I457" s="264"/>
      <c r="J457" s="260"/>
      <c r="K457" s="260"/>
      <c r="L457" s="265"/>
      <c r="M457" s="266"/>
      <c r="N457" s="267"/>
      <c r="O457" s="267"/>
      <c r="P457" s="267"/>
      <c r="Q457" s="267"/>
      <c r="R457" s="267"/>
      <c r="S457" s="267"/>
      <c r="T457" s="26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9" t="s">
        <v>256</v>
      </c>
      <c r="AU457" s="269" t="s">
        <v>88</v>
      </c>
      <c r="AV457" s="14" t="s">
        <v>175</v>
      </c>
      <c r="AW457" s="14" t="s">
        <v>36</v>
      </c>
      <c r="AX457" s="14" t="s">
        <v>14</v>
      </c>
      <c r="AY457" s="269" t="s">
        <v>241</v>
      </c>
    </row>
    <row r="458" s="2" customFormat="1" ht="16.5" customHeight="1">
      <c r="A458" s="39"/>
      <c r="B458" s="40"/>
      <c r="C458" s="288" t="s">
        <v>759</v>
      </c>
      <c r="D458" s="288" t="s">
        <v>716</v>
      </c>
      <c r="E458" s="289" t="s">
        <v>717</v>
      </c>
      <c r="F458" s="290" t="s">
        <v>718</v>
      </c>
      <c r="G458" s="291" t="s">
        <v>467</v>
      </c>
      <c r="H458" s="292">
        <v>26.280999999999999</v>
      </c>
      <c r="I458" s="293"/>
      <c r="J458" s="294">
        <f>ROUND(I458*H458,2)</f>
        <v>0</v>
      </c>
      <c r="K458" s="290" t="s">
        <v>1</v>
      </c>
      <c r="L458" s="295"/>
      <c r="M458" s="296" t="s">
        <v>1</v>
      </c>
      <c r="N458" s="297" t="s">
        <v>45</v>
      </c>
      <c r="O458" s="92"/>
      <c r="P458" s="238">
        <f>O458*H458</f>
        <v>0</v>
      </c>
      <c r="Q458" s="238">
        <v>1</v>
      </c>
      <c r="R458" s="238">
        <f>Q458*H458</f>
        <v>26.280999999999999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292</v>
      </c>
      <c r="AT458" s="240" t="s">
        <v>716</v>
      </c>
      <c r="AU458" s="240" t="s">
        <v>88</v>
      </c>
      <c r="AY458" s="18" t="s">
        <v>241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14</v>
      </c>
      <c r="BK458" s="241">
        <f>ROUND(I458*H458,2)</f>
        <v>0</v>
      </c>
      <c r="BL458" s="18" t="s">
        <v>175</v>
      </c>
      <c r="BM458" s="240" t="s">
        <v>1331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1332</v>
      </c>
      <c r="G459" s="248"/>
      <c r="H459" s="252">
        <v>26.280999999999999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4" customFormat="1">
      <c r="A460" s="14"/>
      <c r="B460" s="259"/>
      <c r="C460" s="260"/>
      <c r="D460" s="249" t="s">
        <v>256</v>
      </c>
      <c r="E460" s="261" t="s">
        <v>1</v>
      </c>
      <c r="F460" s="262" t="s">
        <v>258</v>
      </c>
      <c r="G460" s="260"/>
      <c r="H460" s="263">
        <v>26.280999999999999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88</v>
      </c>
      <c r="AV460" s="14" t="s">
        <v>175</v>
      </c>
      <c r="AW460" s="14" t="s">
        <v>36</v>
      </c>
      <c r="AX460" s="14" t="s">
        <v>14</v>
      </c>
      <c r="AY460" s="269" t="s">
        <v>241</v>
      </c>
    </row>
    <row r="461" s="2" customFormat="1" ht="24.15" customHeight="1">
      <c r="A461" s="39"/>
      <c r="B461" s="40"/>
      <c r="C461" s="229" t="s">
        <v>766</v>
      </c>
      <c r="D461" s="229" t="s">
        <v>243</v>
      </c>
      <c r="E461" s="230" t="s">
        <v>722</v>
      </c>
      <c r="F461" s="231" t="s">
        <v>723</v>
      </c>
      <c r="G461" s="232" t="s">
        <v>253</v>
      </c>
      <c r="H461" s="233">
        <v>1658.0989999999999</v>
      </c>
      <c r="I461" s="234"/>
      <c r="J461" s="235">
        <f>ROUND(I461*H461,2)</f>
        <v>0</v>
      </c>
      <c r="K461" s="231" t="s">
        <v>247</v>
      </c>
      <c r="L461" s="45"/>
      <c r="M461" s="236" t="s">
        <v>1</v>
      </c>
      <c r="N461" s="237" t="s">
        <v>45</v>
      </c>
      <c r="O461" s="92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175</v>
      </c>
      <c r="AT461" s="240" t="s">
        <v>243</v>
      </c>
      <c r="AU461" s="240" t="s">
        <v>88</v>
      </c>
      <c r="AY461" s="18" t="s">
        <v>241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14</v>
      </c>
      <c r="BK461" s="241">
        <f>ROUND(I461*H461,2)</f>
        <v>0</v>
      </c>
      <c r="BL461" s="18" t="s">
        <v>175</v>
      </c>
      <c r="BM461" s="240" t="s">
        <v>1333</v>
      </c>
    </row>
    <row r="462" s="2" customFormat="1">
      <c r="A462" s="39"/>
      <c r="B462" s="40"/>
      <c r="C462" s="41"/>
      <c r="D462" s="242" t="s">
        <v>249</v>
      </c>
      <c r="E462" s="41"/>
      <c r="F462" s="243" t="s">
        <v>725</v>
      </c>
      <c r="G462" s="41"/>
      <c r="H462" s="41"/>
      <c r="I462" s="244"/>
      <c r="J462" s="41"/>
      <c r="K462" s="41"/>
      <c r="L462" s="45"/>
      <c r="M462" s="245"/>
      <c r="N462" s="24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249</v>
      </c>
      <c r="AU462" s="18" t="s">
        <v>88</v>
      </c>
    </row>
    <row r="463" s="13" customFormat="1">
      <c r="A463" s="13"/>
      <c r="B463" s="247"/>
      <c r="C463" s="248"/>
      <c r="D463" s="249" t="s">
        <v>256</v>
      </c>
      <c r="E463" s="250" t="s">
        <v>1</v>
      </c>
      <c r="F463" s="251" t="s">
        <v>1327</v>
      </c>
      <c r="G463" s="248"/>
      <c r="H463" s="252">
        <v>2645.7220000000002</v>
      </c>
      <c r="I463" s="253"/>
      <c r="J463" s="248"/>
      <c r="K463" s="248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88</v>
      </c>
      <c r="AV463" s="13" t="s">
        <v>88</v>
      </c>
      <c r="AW463" s="13" t="s">
        <v>36</v>
      </c>
      <c r="AX463" s="13" t="s">
        <v>80</v>
      </c>
      <c r="AY463" s="258" t="s">
        <v>241</v>
      </c>
    </row>
    <row r="464" s="13" customFormat="1">
      <c r="A464" s="13"/>
      <c r="B464" s="247"/>
      <c r="C464" s="248"/>
      <c r="D464" s="249" t="s">
        <v>256</v>
      </c>
      <c r="E464" s="250" t="s">
        <v>1</v>
      </c>
      <c r="F464" s="251" t="s">
        <v>726</v>
      </c>
      <c r="G464" s="248"/>
      <c r="H464" s="252">
        <v>-220.41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256</v>
      </c>
      <c r="AU464" s="258" t="s">
        <v>88</v>
      </c>
      <c r="AV464" s="13" t="s">
        <v>88</v>
      </c>
      <c r="AW464" s="13" t="s">
        <v>36</v>
      </c>
      <c r="AX464" s="13" t="s">
        <v>80</v>
      </c>
      <c r="AY464" s="258" t="s">
        <v>241</v>
      </c>
    </row>
    <row r="465" s="13" customFormat="1">
      <c r="A465" s="13"/>
      <c r="B465" s="247"/>
      <c r="C465" s="248"/>
      <c r="D465" s="249" t="s">
        <v>256</v>
      </c>
      <c r="E465" s="250" t="s">
        <v>1</v>
      </c>
      <c r="F465" s="251" t="s">
        <v>727</v>
      </c>
      <c r="G465" s="248"/>
      <c r="H465" s="252">
        <v>-700.76099999999997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256</v>
      </c>
      <c r="AU465" s="258" t="s">
        <v>88</v>
      </c>
      <c r="AV465" s="13" t="s">
        <v>88</v>
      </c>
      <c r="AW465" s="13" t="s">
        <v>36</v>
      </c>
      <c r="AX465" s="13" t="s">
        <v>80</v>
      </c>
      <c r="AY465" s="258" t="s">
        <v>241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1334</v>
      </c>
      <c r="G466" s="248"/>
      <c r="H466" s="252">
        <v>-15.571999999999999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80</v>
      </c>
      <c r="AY466" s="258" t="s">
        <v>241</v>
      </c>
    </row>
    <row r="467" s="13" customFormat="1">
      <c r="A467" s="13"/>
      <c r="B467" s="247"/>
      <c r="C467" s="248"/>
      <c r="D467" s="249" t="s">
        <v>256</v>
      </c>
      <c r="E467" s="250" t="s">
        <v>1</v>
      </c>
      <c r="F467" s="251" t="s">
        <v>1335</v>
      </c>
      <c r="G467" s="248"/>
      <c r="H467" s="252">
        <v>-50.880000000000003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8" t="s">
        <v>256</v>
      </c>
      <c r="AU467" s="258" t="s">
        <v>88</v>
      </c>
      <c r="AV467" s="13" t="s">
        <v>88</v>
      </c>
      <c r="AW467" s="13" t="s">
        <v>36</v>
      </c>
      <c r="AX467" s="13" t="s">
        <v>80</v>
      </c>
      <c r="AY467" s="258" t="s">
        <v>241</v>
      </c>
    </row>
    <row r="468" s="14" customFormat="1">
      <c r="A468" s="14"/>
      <c r="B468" s="259"/>
      <c r="C468" s="260"/>
      <c r="D468" s="249" t="s">
        <v>256</v>
      </c>
      <c r="E468" s="261" t="s">
        <v>496</v>
      </c>
      <c r="F468" s="262" t="s">
        <v>258</v>
      </c>
      <c r="G468" s="260"/>
      <c r="H468" s="263">
        <v>1658.0989999999999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88</v>
      </c>
      <c r="AV468" s="14" t="s">
        <v>175</v>
      </c>
      <c r="AW468" s="14" t="s">
        <v>36</v>
      </c>
      <c r="AX468" s="14" t="s">
        <v>14</v>
      </c>
      <c r="AY468" s="269" t="s">
        <v>241</v>
      </c>
    </row>
    <row r="469" s="2" customFormat="1" ht="16.5" customHeight="1">
      <c r="A469" s="39"/>
      <c r="B469" s="40"/>
      <c r="C469" s="288" t="s">
        <v>772</v>
      </c>
      <c r="D469" s="288" t="s">
        <v>716</v>
      </c>
      <c r="E469" s="289" t="s">
        <v>730</v>
      </c>
      <c r="F469" s="290" t="s">
        <v>731</v>
      </c>
      <c r="G469" s="291" t="s">
        <v>467</v>
      </c>
      <c r="H469" s="292">
        <v>2719.826</v>
      </c>
      <c r="I469" s="293"/>
      <c r="J469" s="294">
        <f>ROUND(I469*H469,2)</f>
        <v>0</v>
      </c>
      <c r="K469" s="290" t="s">
        <v>247</v>
      </c>
      <c r="L469" s="295"/>
      <c r="M469" s="296" t="s">
        <v>1</v>
      </c>
      <c r="N469" s="297" t="s">
        <v>45</v>
      </c>
      <c r="O469" s="92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292</v>
      </c>
      <c r="AT469" s="240" t="s">
        <v>716</v>
      </c>
      <c r="AU469" s="240" t="s">
        <v>88</v>
      </c>
      <c r="AY469" s="18" t="s">
        <v>241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14</v>
      </c>
      <c r="BK469" s="241">
        <f>ROUND(I469*H469,2)</f>
        <v>0</v>
      </c>
      <c r="BL469" s="18" t="s">
        <v>175</v>
      </c>
      <c r="BM469" s="240" t="s">
        <v>1336</v>
      </c>
    </row>
    <row r="470" s="15" customFormat="1">
      <c r="A470" s="15"/>
      <c r="B470" s="270"/>
      <c r="C470" s="271"/>
      <c r="D470" s="249" t="s">
        <v>256</v>
      </c>
      <c r="E470" s="272" t="s">
        <v>1</v>
      </c>
      <c r="F470" s="273" t="s">
        <v>733</v>
      </c>
      <c r="G470" s="271"/>
      <c r="H470" s="272" t="s">
        <v>1</v>
      </c>
      <c r="I470" s="274"/>
      <c r="J470" s="271"/>
      <c r="K470" s="271"/>
      <c r="L470" s="275"/>
      <c r="M470" s="276"/>
      <c r="N470" s="277"/>
      <c r="O470" s="277"/>
      <c r="P470" s="277"/>
      <c r="Q470" s="277"/>
      <c r="R470" s="277"/>
      <c r="S470" s="277"/>
      <c r="T470" s="27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9" t="s">
        <v>256</v>
      </c>
      <c r="AU470" s="279" t="s">
        <v>88</v>
      </c>
      <c r="AV470" s="15" t="s">
        <v>14</v>
      </c>
      <c r="AW470" s="15" t="s">
        <v>36</v>
      </c>
      <c r="AX470" s="15" t="s">
        <v>80</v>
      </c>
      <c r="AY470" s="279" t="s">
        <v>241</v>
      </c>
    </row>
    <row r="471" s="13" customFormat="1">
      <c r="A471" s="13"/>
      <c r="B471" s="247"/>
      <c r="C471" s="248"/>
      <c r="D471" s="249" t="s">
        <v>256</v>
      </c>
      <c r="E471" s="250" t="s">
        <v>1</v>
      </c>
      <c r="F471" s="251" t="s">
        <v>734</v>
      </c>
      <c r="G471" s="248"/>
      <c r="H471" s="252">
        <v>2719.826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256</v>
      </c>
      <c r="AU471" s="258" t="s">
        <v>88</v>
      </c>
      <c r="AV471" s="13" t="s">
        <v>88</v>
      </c>
      <c r="AW471" s="13" t="s">
        <v>36</v>
      </c>
      <c r="AX471" s="13" t="s">
        <v>80</v>
      </c>
      <c r="AY471" s="258" t="s">
        <v>241</v>
      </c>
    </row>
    <row r="472" s="14" customFormat="1">
      <c r="A472" s="14"/>
      <c r="B472" s="259"/>
      <c r="C472" s="260"/>
      <c r="D472" s="249" t="s">
        <v>256</v>
      </c>
      <c r="E472" s="261" t="s">
        <v>1</v>
      </c>
      <c r="F472" s="262" t="s">
        <v>258</v>
      </c>
      <c r="G472" s="260"/>
      <c r="H472" s="263">
        <v>2719.826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88</v>
      </c>
      <c r="AV472" s="14" t="s">
        <v>175</v>
      </c>
      <c r="AW472" s="14" t="s">
        <v>36</v>
      </c>
      <c r="AX472" s="14" t="s">
        <v>14</v>
      </c>
      <c r="AY472" s="269" t="s">
        <v>241</v>
      </c>
    </row>
    <row r="473" s="2" customFormat="1" ht="24.15" customHeight="1">
      <c r="A473" s="39"/>
      <c r="B473" s="40"/>
      <c r="C473" s="229" t="s">
        <v>779</v>
      </c>
      <c r="D473" s="229" t="s">
        <v>243</v>
      </c>
      <c r="E473" s="230" t="s">
        <v>736</v>
      </c>
      <c r="F473" s="231" t="s">
        <v>737</v>
      </c>
      <c r="G473" s="232" t="s">
        <v>253</v>
      </c>
      <c r="H473" s="233">
        <v>280.30399999999997</v>
      </c>
      <c r="I473" s="234"/>
      <c r="J473" s="235">
        <f>ROUND(I473*H473,2)</f>
        <v>0</v>
      </c>
      <c r="K473" s="231" t="s">
        <v>247</v>
      </c>
      <c r="L473" s="45"/>
      <c r="M473" s="236" t="s">
        <v>1</v>
      </c>
      <c r="N473" s="237" t="s">
        <v>45</v>
      </c>
      <c r="O473" s="92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175</v>
      </c>
      <c r="AT473" s="240" t="s">
        <v>243</v>
      </c>
      <c r="AU473" s="240" t="s">
        <v>88</v>
      </c>
      <c r="AY473" s="18" t="s">
        <v>241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14</v>
      </c>
      <c r="BK473" s="241">
        <f>ROUND(I473*H473,2)</f>
        <v>0</v>
      </c>
      <c r="BL473" s="18" t="s">
        <v>175</v>
      </c>
      <c r="BM473" s="240" t="s">
        <v>1337</v>
      </c>
    </row>
    <row r="474" s="2" customFormat="1">
      <c r="A474" s="39"/>
      <c r="B474" s="40"/>
      <c r="C474" s="41"/>
      <c r="D474" s="242" t="s">
        <v>249</v>
      </c>
      <c r="E474" s="41"/>
      <c r="F474" s="243" t="s">
        <v>739</v>
      </c>
      <c r="G474" s="41"/>
      <c r="H474" s="41"/>
      <c r="I474" s="244"/>
      <c r="J474" s="41"/>
      <c r="K474" s="41"/>
      <c r="L474" s="45"/>
      <c r="M474" s="245"/>
      <c r="N474" s="246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249</v>
      </c>
      <c r="AU474" s="18" t="s">
        <v>88</v>
      </c>
    </row>
    <row r="475" s="13" customFormat="1">
      <c r="A475" s="13"/>
      <c r="B475" s="247"/>
      <c r="C475" s="248"/>
      <c r="D475" s="249" t="s">
        <v>256</v>
      </c>
      <c r="E475" s="250" t="s">
        <v>1</v>
      </c>
      <c r="F475" s="251" t="s">
        <v>448</v>
      </c>
      <c r="G475" s="248"/>
      <c r="H475" s="252">
        <v>280.30399999999997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256</v>
      </c>
      <c r="AU475" s="258" t="s">
        <v>88</v>
      </c>
      <c r="AV475" s="13" t="s">
        <v>88</v>
      </c>
      <c r="AW475" s="13" t="s">
        <v>36</v>
      </c>
      <c r="AX475" s="13" t="s">
        <v>80</v>
      </c>
      <c r="AY475" s="258" t="s">
        <v>241</v>
      </c>
    </row>
    <row r="476" s="14" customFormat="1">
      <c r="A476" s="14"/>
      <c r="B476" s="259"/>
      <c r="C476" s="260"/>
      <c r="D476" s="249" t="s">
        <v>256</v>
      </c>
      <c r="E476" s="261" t="s">
        <v>1</v>
      </c>
      <c r="F476" s="262" t="s">
        <v>258</v>
      </c>
      <c r="G476" s="260"/>
      <c r="H476" s="263">
        <v>280.30399999999997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88</v>
      </c>
      <c r="AV476" s="14" t="s">
        <v>175</v>
      </c>
      <c r="AW476" s="14" t="s">
        <v>36</v>
      </c>
      <c r="AX476" s="14" t="s">
        <v>14</v>
      </c>
      <c r="AY476" s="269" t="s">
        <v>241</v>
      </c>
    </row>
    <row r="477" s="2" customFormat="1" ht="24.15" customHeight="1">
      <c r="A477" s="39"/>
      <c r="B477" s="40"/>
      <c r="C477" s="229" t="s">
        <v>788</v>
      </c>
      <c r="D477" s="229" t="s">
        <v>243</v>
      </c>
      <c r="E477" s="230" t="s">
        <v>741</v>
      </c>
      <c r="F477" s="231" t="s">
        <v>742</v>
      </c>
      <c r="G477" s="232" t="s">
        <v>253</v>
      </c>
      <c r="H477" s="233">
        <v>420.45699999999999</v>
      </c>
      <c r="I477" s="234"/>
      <c r="J477" s="235">
        <f>ROUND(I477*H477,2)</f>
        <v>0</v>
      </c>
      <c r="K477" s="231" t="s">
        <v>247</v>
      </c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175</v>
      </c>
      <c r="AT477" s="240" t="s">
        <v>243</v>
      </c>
      <c r="AU477" s="240" t="s">
        <v>88</v>
      </c>
      <c r="AY477" s="18" t="s">
        <v>241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14</v>
      </c>
      <c r="BK477" s="241">
        <f>ROUND(I477*H477,2)</f>
        <v>0</v>
      </c>
      <c r="BL477" s="18" t="s">
        <v>175</v>
      </c>
      <c r="BM477" s="240" t="s">
        <v>1338</v>
      </c>
    </row>
    <row r="478" s="2" customFormat="1">
      <c r="A478" s="39"/>
      <c r="B478" s="40"/>
      <c r="C478" s="41"/>
      <c r="D478" s="242" t="s">
        <v>249</v>
      </c>
      <c r="E478" s="41"/>
      <c r="F478" s="243" t="s">
        <v>744</v>
      </c>
      <c r="G478" s="41"/>
      <c r="H478" s="41"/>
      <c r="I478" s="244"/>
      <c r="J478" s="41"/>
      <c r="K478" s="41"/>
      <c r="L478" s="45"/>
      <c r="M478" s="245"/>
      <c r="N478" s="24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249</v>
      </c>
      <c r="AU478" s="18" t="s">
        <v>88</v>
      </c>
    </row>
    <row r="479" s="13" customFormat="1">
      <c r="A479" s="13"/>
      <c r="B479" s="247"/>
      <c r="C479" s="248"/>
      <c r="D479" s="249" t="s">
        <v>256</v>
      </c>
      <c r="E479" s="250" t="s">
        <v>1</v>
      </c>
      <c r="F479" s="251" t="s">
        <v>1339</v>
      </c>
      <c r="G479" s="248"/>
      <c r="H479" s="252">
        <v>716.33299999999997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256</v>
      </c>
      <c r="AU479" s="258" t="s">
        <v>88</v>
      </c>
      <c r="AV479" s="13" t="s">
        <v>88</v>
      </c>
      <c r="AW479" s="13" t="s">
        <v>36</v>
      </c>
      <c r="AX479" s="13" t="s">
        <v>80</v>
      </c>
      <c r="AY479" s="258" t="s">
        <v>241</v>
      </c>
    </row>
    <row r="480" s="13" customFormat="1">
      <c r="A480" s="13"/>
      <c r="B480" s="247"/>
      <c r="C480" s="248"/>
      <c r="D480" s="249" t="s">
        <v>256</v>
      </c>
      <c r="E480" s="250" t="s">
        <v>1</v>
      </c>
      <c r="F480" s="251" t="s">
        <v>1334</v>
      </c>
      <c r="G480" s="248"/>
      <c r="H480" s="252">
        <v>-15.571999999999999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8" t="s">
        <v>256</v>
      </c>
      <c r="AU480" s="258" t="s">
        <v>88</v>
      </c>
      <c r="AV480" s="13" t="s">
        <v>88</v>
      </c>
      <c r="AW480" s="13" t="s">
        <v>36</v>
      </c>
      <c r="AX480" s="13" t="s">
        <v>80</v>
      </c>
      <c r="AY480" s="258" t="s">
        <v>241</v>
      </c>
    </row>
    <row r="481" s="14" customFormat="1">
      <c r="A481" s="14"/>
      <c r="B481" s="259"/>
      <c r="C481" s="260"/>
      <c r="D481" s="249" t="s">
        <v>256</v>
      </c>
      <c r="E481" s="261" t="s">
        <v>445</v>
      </c>
      <c r="F481" s="262" t="s">
        <v>258</v>
      </c>
      <c r="G481" s="260"/>
      <c r="H481" s="263">
        <v>700.76099999999997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88</v>
      </c>
      <c r="AV481" s="14" t="s">
        <v>175</v>
      </c>
      <c r="AW481" s="14" t="s">
        <v>36</v>
      </c>
      <c r="AX481" s="14" t="s">
        <v>80</v>
      </c>
      <c r="AY481" s="269" t="s">
        <v>241</v>
      </c>
    </row>
    <row r="482" s="13" customFormat="1">
      <c r="A482" s="13"/>
      <c r="B482" s="247"/>
      <c r="C482" s="248"/>
      <c r="D482" s="249" t="s">
        <v>256</v>
      </c>
      <c r="E482" s="250" t="s">
        <v>746</v>
      </c>
      <c r="F482" s="251" t="s">
        <v>747</v>
      </c>
      <c r="G482" s="248"/>
      <c r="H482" s="252">
        <v>420.45699999999999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256</v>
      </c>
      <c r="AU482" s="258" t="s">
        <v>88</v>
      </c>
      <c r="AV482" s="13" t="s">
        <v>88</v>
      </c>
      <c r="AW482" s="13" t="s">
        <v>36</v>
      </c>
      <c r="AX482" s="13" t="s">
        <v>14</v>
      </c>
      <c r="AY482" s="258" t="s">
        <v>241</v>
      </c>
    </row>
    <row r="483" s="13" customFormat="1">
      <c r="A483" s="13"/>
      <c r="B483" s="247"/>
      <c r="C483" s="248"/>
      <c r="D483" s="249" t="s">
        <v>256</v>
      </c>
      <c r="E483" s="250" t="s">
        <v>448</v>
      </c>
      <c r="F483" s="251" t="s">
        <v>748</v>
      </c>
      <c r="G483" s="248"/>
      <c r="H483" s="252">
        <v>280.30399999999997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256</v>
      </c>
      <c r="AU483" s="258" t="s">
        <v>88</v>
      </c>
      <c r="AV483" s="13" t="s">
        <v>88</v>
      </c>
      <c r="AW483" s="13" t="s">
        <v>36</v>
      </c>
      <c r="AX483" s="13" t="s">
        <v>80</v>
      </c>
      <c r="AY483" s="258" t="s">
        <v>241</v>
      </c>
    </row>
    <row r="484" s="14" customFormat="1">
      <c r="A484" s="14"/>
      <c r="B484" s="259"/>
      <c r="C484" s="260"/>
      <c r="D484" s="249" t="s">
        <v>256</v>
      </c>
      <c r="E484" s="261" t="s">
        <v>1</v>
      </c>
      <c r="F484" s="262" t="s">
        <v>258</v>
      </c>
      <c r="G484" s="260"/>
      <c r="H484" s="263">
        <v>700.76099999999997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9" t="s">
        <v>256</v>
      </c>
      <c r="AU484" s="269" t="s">
        <v>88</v>
      </c>
      <c r="AV484" s="14" t="s">
        <v>175</v>
      </c>
      <c r="AW484" s="14" t="s">
        <v>36</v>
      </c>
      <c r="AX484" s="14" t="s">
        <v>80</v>
      </c>
      <c r="AY484" s="269" t="s">
        <v>241</v>
      </c>
    </row>
    <row r="485" s="2" customFormat="1" ht="16.5" customHeight="1">
      <c r="A485" s="39"/>
      <c r="B485" s="40"/>
      <c r="C485" s="288" t="s">
        <v>793</v>
      </c>
      <c r="D485" s="288" t="s">
        <v>716</v>
      </c>
      <c r="E485" s="289" t="s">
        <v>750</v>
      </c>
      <c r="F485" s="290" t="s">
        <v>751</v>
      </c>
      <c r="G485" s="291" t="s">
        <v>467</v>
      </c>
      <c r="H485" s="292">
        <v>1436.847</v>
      </c>
      <c r="I485" s="293"/>
      <c r="J485" s="294">
        <f>ROUND(I485*H485,2)</f>
        <v>0</v>
      </c>
      <c r="K485" s="290" t="s">
        <v>247</v>
      </c>
      <c r="L485" s="295"/>
      <c r="M485" s="296" t="s">
        <v>1</v>
      </c>
      <c r="N485" s="297" t="s">
        <v>45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292</v>
      </c>
      <c r="AT485" s="240" t="s">
        <v>716</v>
      </c>
      <c r="AU485" s="240" t="s">
        <v>88</v>
      </c>
      <c r="AY485" s="18" t="s">
        <v>241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14</v>
      </c>
      <c r="BK485" s="241">
        <f>ROUND(I485*H485,2)</f>
        <v>0</v>
      </c>
      <c r="BL485" s="18" t="s">
        <v>175</v>
      </c>
      <c r="BM485" s="240" t="s">
        <v>1340</v>
      </c>
    </row>
    <row r="486" s="13" customFormat="1">
      <c r="A486" s="13"/>
      <c r="B486" s="247"/>
      <c r="C486" s="248"/>
      <c r="D486" s="249" t="s">
        <v>256</v>
      </c>
      <c r="E486" s="250" t="s">
        <v>1</v>
      </c>
      <c r="F486" s="251" t="s">
        <v>753</v>
      </c>
      <c r="G486" s="248"/>
      <c r="H486" s="252">
        <v>1436.847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36</v>
      </c>
      <c r="AX486" s="13" t="s">
        <v>80</v>
      </c>
      <c r="AY486" s="258" t="s">
        <v>241</v>
      </c>
    </row>
    <row r="487" s="14" customFormat="1">
      <c r="A487" s="14"/>
      <c r="B487" s="259"/>
      <c r="C487" s="260"/>
      <c r="D487" s="249" t="s">
        <v>256</v>
      </c>
      <c r="E487" s="261" t="s">
        <v>1</v>
      </c>
      <c r="F487" s="262" t="s">
        <v>258</v>
      </c>
      <c r="G487" s="260"/>
      <c r="H487" s="263">
        <v>1436.847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88</v>
      </c>
      <c r="AV487" s="14" t="s">
        <v>175</v>
      </c>
      <c r="AW487" s="14" t="s">
        <v>36</v>
      </c>
      <c r="AX487" s="14" t="s">
        <v>14</v>
      </c>
      <c r="AY487" s="269" t="s">
        <v>241</v>
      </c>
    </row>
    <row r="488" s="2" customFormat="1" ht="24.15" customHeight="1">
      <c r="A488" s="39"/>
      <c r="B488" s="40"/>
      <c r="C488" s="229" t="s">
        <v>798</v>
      </c>
      <c r="D488" s="229" t="s">
        <v>243</v>
      </c>
      <c r="E488" s="230" t="s">
        <v>755</v>
      </c>
      <c r="F488" s="231" t="s">
        <v>756</v>
      </c>
      <c r="G488" s="232" t="s">
        <v>246</v>
      </c>
      <c r="H488" s="233">
        <v>472.92000000000002</v>
      </c>
      <c r="I488" s="234"/>
      <c r="J488" s="235">
        <f>ROUND(I488*H488,2)</f>
        <v>0</v>
      </c>
      <c r="K488" s="231" t="s">
        <v>247</v>
      </c>
      <c r="L488" s="45"/>
      <c r="M488" s="236" t="s">
        <v>1</v>
      </c>
      <c r="N488" s="237" t="s">
        <v>45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175</v>
      </c>
      <c r="AT488" s="240" t="s">
        <v>243</v>
      </c>
      <c r="AU488" s="240" t="s">
        <v>88</v>
      </c>
      <c r="AY488" s="18" t="s">
        <v>241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14</v>
      </c>
      <c r="BK488" s="241">
        <f>ROUND(I488*H488,2)</f>
        <v>0</v>
      </c>
      <c r="BL488" s="18" t="s">
        <v>175</v>
      </c>
      <c r="BM488" s="240" t="s">
        <v>1341</v>
      </c>
    </row>
    <row r="489" s="2" customFormat="1">
      <c r="A489" s="39"/>
      <c r="B489" s="40"/>
      <c r="C489" s="41"/>
      <c r="D489" s="242" t="s">
        <v>249</v>
      </c>
      <c r="E489" s="41"/>
      <c r="F489" s="243" t="s">
        <v>758</v>
      </c>
      <c r="G489" s="41"/>
      <c r="H489" s="41"/>
      <c r="I489" s="244"/>
      <c r="J489" s="41"/>
      <c r="K489" s="41"/>
      <c r="L489" s="45"/>
      <c r="M489" s="245"/>
      <c r="N489" s="246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249</v>
      </c>
      <c r="AU489" s="18" t="s">
        <v>88</v>
      </c>
    </row>
    <row r="490" s="13" customFormat="1">
      <c r="A490" s="13"/>
      <c r="B490" s="247"/>
      <c r="C490" s="248"/>
      <c r="D490" s="249" t="s">
        <v>256</v>
      </c>
      <c r="E490" s="250" t="s">
        <v>1</v>
      </c>
      <c r="F490" s="251" t="s">
        <v>493</v>
      </c>
      <c r="G490" s="248"/>
      <c r="H490" s="252">
        <v>472.92000000000002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8" t="s">
        <v>256</v>
      </c>
      <c r="AU490" s="258" t="s">
        <v>88</v>
      </c>
      <c r="AV490" s="13" t="s">
        <v>88</v>
      </c>
      <c r="AW490" s="13" t="s">
        <v>36</v>
      </c>
      <c r="AX490" s="13" t="s">
        <v>80</v>
      </c>
      <c r="AY490" s="258" t="s">
        <v>241</v>
      </c>
    </row>
    <row r="491" s="14" customFormat="1">
      <c r="A491" s="14"/>
      <c r="B491" s="259"/>
      <c r="C491" s="260"/>
      <c r="D491" s="249" t="s">
        <v>256</v>
      </c>
      <c r="E491" s="261" t="s">
        <v>1</v>
      </c>
      <c r="F491" s="262" t="s">
        <v>258</v>
      </c>
      <c r="G491" s="260"/>
      <c r="H491" s="263">
        <v>472.92000000000002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88</v>
      </c>
      <c r="AV491" s="14" t="s">
        <v>175</v>
      </c>
      <c r="AW491" s="14" t="s">
        <v>36</v>
      </c>
      <c r="AX491" s="14" t="s">
        <v>14</v>
      </c>
      <c r="AY491" s="269" t="s">
        <v>241</v>
      </c>
    </row>
    <row r="492" s="2" customFormat="1" ht="24.15" customHeight="1">
      <c r="A492" s="39"/>
      <c r="B492" s="40"/>
      <c r="C492" s="229" t="s">
        <v>804</v>
      </c>
      <c r="D492" s="229" t="s">
        <v>243</v>
      </c>
      <c r="E492" s="230" t="s">
        <v>760</v>
      </c>
      <c r="F492" s="231" t="s">
        <v>761</v>
      </c>
      <c r="G492" s="232" t="s">
        <v>246</v>
      </c>
      <c r="H492" s="233">
        <v>236.46000000000001</v>
      </c>
      <c r="I492" s="234"/>
      <c r="J492" s="235">
        <f>ROUND(I492*H492,2)</f>
        <v>0</v>
      </c>
      <c r="K492" s="231" t="s">
        <v>247</v>
      </c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175</v>
      </c>
      <c r="AT492" s="240" t="s">
        <v>243</v>
      </c>
      <c r="AU492" s="240" t="s">
        <v>88</v>
      </c>
      <c r="AY492" s="18" t="s">
        <v>241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14</v>
      </c>
      <c r="BK492" s="241">
        <f>ROUND(I492*H492,2)</f>
        <v>0</v>
      </c>
      <c r="BL492" s="18" t="s">
        <v>175</v>
      </c>
      <c r="BM492" s="240" t="s">
        <v>1342</v>
      </c>
    </row>
    <row r="493" s="2" customFormat="1">
      <c r="A493" s="39"/>
      <c r="B493" s="40"/>
      <c r="C493" s="41"/>
      <c r="D493" s="242" t="s">
        <v>249</v>
      </c>
      <c r="E493" s="41"/>
      <c r="F493" s="243" t="s">
        <v>763</v>
      </c>
      <c r="G493" s="41"/>
      <c r="H493" s="41"/>
      <c r="I493" s="244"/>
      <c r="J493" s="41"/>
      <c r="K493" s="41"/>
      <c r="L493" s="45"/>
      <c r="M493" s="245"/>
      <c r="N493" s="24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249</v>
      </c>
      <c r="AU493" s="18" t="s">
        <v>88</v>
      </c>
    </row>
    <row r="494" s="15" customFormat="1">
      <c r="A494" s="15"/>
      <c r="B494" s="270"/>
      <c r="C494" s="271"/>
      <c r="D494" s="249" t="s">
        <v>256</v>
      </c>
      <c r="E494" s="272" t="s">
        <v>1</v>
      </c>
      <c r="F494" s="273" t="s">
        <v>764</v>
      </c>
      <c r="G494" s="271"/>
      <c r="H494" s="272" t="s">
        <v>1</v>
      </c>
      <c r="I494" s="274"/>
      <c r="J494" s="271"/>
      <c r="K494" s="271"/>
      <c r="L494" s="275"/>
      <c r="M494" s="276"/>
      <c r="N494" s="277"/>
      <c r="O494" s="277"/>
      <c r="P494" s="277"/>
      <c r="Q494" s="277"/>
      <c r="R494" s="277"/>
      <c r="S494" s="277"/>
      <c r="T494" s="27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9" t="s">
        <v>256</v>
      </c>
      <c r="AU494" s="279" t="s">
        <v>88</v>
      </c>
      <c r="AV494" s="15" t="s">
        <v>14</v>
      </c>
      <c r="AW494" s="15" t="s">
        <v>36</v>
      </c>
      <c r="AX494" s="15" t="s">
        <v>80</v>
      </c>
      <c r="AY494" s="279" t="s">
        <v>241</v>
      </c>
    </row>
    <row r="495" s="13" customFormat="1">
      <c r="A495" s="13"/>
      <c r="B495" s="247"/>
      <c r="C495" s="248"/>
      <c r="D495" s="249" t="s">
        <v>256</v>
      </c>
      <c r="E495" s="250" t="s">
        <v>1</v>
      </c>
      <c r="F495" s="251" t="s">
        <v>765</v>
      </c>
      <c r="G495" s="248"/>
      <c r="H495" s="252">
        <v>236.46000000000001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256</v>
      </c>
      <c r="AU495" s="258" t="s">
        <v>88</v>
      </c>
      <c r="AV495" s="13" t="s">
        <v>88</v>
      </c>
      <c r="AW495" s="13" t="s">
        <v>36</v>
      </c>
      <c r="AX495" s="13" t="s">
        <v>80</v>
      </c>
      <c r="AY495" s="258" t="s">
        <v>241</v>
      </c>
    </row>
    <row r="496" s="14" customFormat="1">
      <c r="A496" s="14"/>
      <c r="B496" s="259"/>
      <c r="C496" s="260"/>
      <c r="D496" s="249" t="s">
        <v>256</v>
      </c>
      <c r="E496" s="261" t="s">
        <v>498</v>
      </c>
      <c r="F496" s="262" t="s">
        <v>258</v>
      </c>
      <c r="G496" s="260"/>
      <c r="H496" s="263">
        <v>236.46000000000001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88</v>
      </c>
      <c r="AV496" s="14" t="s">
        <v>175</v>
      </c>
      <c r="AW496" s="14" t="s">
        <v>36</v>
      </c>
      <c r="AX496" s="14" t="s">
        <v>14</v>
      </c>
      <c r="AY496" s="269" t="s">
        <v>241</v>
      </c>
    </row>
    <row r="497" s="2" customFormat="1" ht="16.5" customHeight="1">
      <c r="A497" s="39"/>
      <c r="B497" s="40"/>
      <c r="C497" s="288" t="s">
        <v>813</v>
      </c>
      <c r="D497" s="288" t="s">
        <v>716</v>
      </c>
      <c r="E497" s="289" t="s">
        <v>767</v>
      </c>
      <c r="F497" s="290" t="s">
        <v>768</v>
      </c>
      <c r="G497" s="291" t="s">
        <v>769</v>
      </c>
      <c r="H497" s="292">
        <v>4.7290000000000001</v>
      </c>
      <c r="I497" s="293"/>
      <c r="J497" s="294">
        <f>ROUND(I497*H497,2)</f>
        <v>0</v>
      </c>
      <c r="K497" s="290" t="s">
        <v>247</v>
      </c>
      <c r="L497" s="295"/>
      <c r="M497" s="296" t="s">
        <v>1</v>
      </c>
      <c r="N497" s="297" t="s">
        <v>45</v>
      </c>
      <c r="O497" s="92"/>
      <c r="P497" s="238">
        <f>O497*H497</f>
        <v>0</v>
      </c>
      <c r="Q497" s="238">
        <v>0.001</v>
      </c>
      <c r="R497" s="238">
        <f>Q497*H497</f>
        <v>0.0047290000000000006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292</v>
      </c>
      <c r="AT497" s="240" t="s">
        <v>716</v>
      </c>
      <c r="AU497" s="240" t="s">
        <v>88</v>
      </c>
      <c r="AY497" s="18" t="s">
        <v>241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14</v>
      </c>
      <c r="BK497" s="241">
        <f>ROUND(I497*H497,2)</f>
        <v>0</v>
      </c>
      <c r="BL497" s="18" t="s">
        <v>175</v>
      </c>
      <c r="BM497" s="240" t="s">
        <v>1343</v>
      </c>
    </row>
    <row r="498" s="13" customFormat="1">
      <c r="A498" s="13"/>
      <c r="B498" s="247"/>
      <c r="C498" s="248"/>
      <c r="D498" s="249" t="s">
        <v>256</v>
      </c>
      <c r="E498" s="248"/>
      <c r="F498" s="251" t="s">
        <v>1344</v>
      </c>
      <c r="G498" s="248"/>
      <c r="H498" s="252">
        <v>4.7290000000000001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256</v>
      </c>
      <c r="AU498" s="258" t="s">
        <v>88</v>
      </c>
      <c r="AV498" s="13" t="s">
        <v>88</v>
      </c>
      <c r="AW498" s="13" t="s">
        <v>4</v>
      </c>
      <c r="AX498" s="13" t="s">
        <v>14</v>
      </c>
      <c r="AY498" s="258" t="s">
        <v>241</v>
      </c>
    </row>
    <row r="499" s="2" customFormat="1" ht="24.15" customHeight="1">
      <c r="A499" s="39"/>
      <c r="B499" s="40"/>
      <c r="C499" s="229" t="s">
        <v>820</v>
      </c>
      <c r="D499" s="229" t="s">
        <v>243</v>
      </c>
      <c r="E499" s="230" t="s">
        <v>773</v>
      </c>
      <c r="F499" s="231" t="s">
        <v>774</v>
      </c>
      <c r="G499" s="232" t="s">
        <v>246</v>
      </c>
      <c r="H499" s="233">
        <v>472.92000000000002</v>
      </c>
      <c r="I499" s="234"/>
      <c r="J499" s="235">
        <f>ROUND(I499*H499,2)</f>
        <v>0</v>
      </c>
      <c r="K499" s="231" t="s">
        <v>247</v>
      </c>
      <c r="L499" s="45"/>
      <c r="M499" s="236" t="s">
        <v>1</v>
      </c>
      <c r="N499" s="237" t="s">
        <v>45</v>
      </c>
      <c r="O499" s="92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175</v>
      </c>
      <c r="AT499" s="240" t="s">
        <v>243</v>
      </c>
      <c r="AU499" s="240" t="s">
        <v>88</v>
      </c>
      <c r="AY499" s="18" t="s">
        <v>241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14</v>
      </c>
      <c r="BK499" s="241">
        <f>ROUND(I499*H499,2)</f>
        <v>0</v>
      </c>
      <c r="BL499" s="18" t="s">
        <v>175</v>
      </c>
      <c r="BM499" s="240" t="s">
        <v>1345</v>
      </c>
    </row>
    <row r="500" s="2" customFormat="1">
      <c r="A500" s="39"/>
      <c r="B500" s="40"/>
      <c r="C500" s="41"/>
      <c r="D500" s="242" t="s">
        <v>249</v>
      </c>
      <c r="E500" s="41"/>
      <c r="F500" s="243" t="s">
        <v>776</v>
      </c>
      <c r="G500" s="41"/>
      <c r="H500" s="41"/>
      <c r="I500" s="244"/>
      <c r="J500" s="41"/>
      <c r="K500" s="41"/>
      <c r="L500" s="45"/>
      <c r="M500" s="245"/>
      <c r="N500" s="246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249</v>
      </c>
      <c r="AU500" s="18" t="s">
        <v>88</v>
      </c>
    </row>
    <row r="501" s="15" customFormat="1">
      <c r="A501" s="15"/>
      <c r="B501" s="270"/>
      <c r="C501" s="271"/>
      <c r="D501" s="249" t="s">
        <v>256</v>
      </c>
      <c r="E501" s="272" t="s">
        <v>1</v>
      </c>
      <c r="F501" s="273" t="s">
        <v>1346</v>
      </c>
      <c r="G501" s="271"/>
      <c r="H501" s="272" t="s">
        <v>1</v>
      </c>
      <c r="I501" s="274"/>
      <c r="J501" s="271"/>
      <c r="K501" s="271"/>
      <c r="L501" s="275"/>
      <c r="M501" s="276"/>
      <c r="N501" s="277"/>
      <c r="O501" s="277"/>
      <c r="P501" s="277"/>
      <c r="Q501" s="277"/>
      <c r="R501" s="277"/>
      <c r="S501" s="277"/>
      <c r="T501" s="27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9" t="s">
        <v>256</v>
      </c>
      <c r="AU501" s="279" t="s">
        <v>88</v>
      </c>
      <c r="AV501" s="15" t="s">
        <v>14</v>
      </c>
      <c r="AW501" s="15" t="s">
        <v>36</v>
      </c>
      <c r="AX501" s="15" t="s">
        <v>80</v>
      </c>
      <c r="AY501" s="279" t="s">
        <v>241</v>
      </c>
    </row>
    <row r="502" s="13" customFormat="1">
      <c r="A502" s="13"/>
      <c r="B502" s="247"/>
      <c r="C502" s="248"/>
      <c r="D502" s="249" t="s">
        <v>256</v>
      </c>
      <c r="E502" s="250" t="s">
        <v>1</v>
      </c>
      <c r="F502" s="251" t="s">
        <v>1347</v>
      </c>
      <c r="G502" s="248"/>
      <c r="H502" s="252">
        <v>13.5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256</v>
      </c>
      <c r="AU502" s="258" t="s">
        <v>88</v>
      </c>
      <c r="AV502" s="13" t="s">
        <v>88</v>
      </c>
      <c r="AW502" s="13" t="s">
        <v>36</v>
      </c>
      <c r="AX502" s="13" t="s">
        <v>80</v>
      </c>
      <c r="AY502" s="258" t="s">
        <v>241</v>
      </c>
    </row>
    <row r="503" s="15" customFormat="1">
      <c r="A503" s="15"/>
      <c r="B503" s="270"/>
      <c r="C503" s="271"/>
      <c r="D503" s="249" t="s">
        <v>256</v>
      </c>
      <c r="E503" s="272" t="s">
        <v>1</v>
      </c>
      <c r="F503" s="273" t="s">
        <v>1348</v>
      </c>
      <c r="G503" s="271"/>
      <c r="H503" s="272" t="s">
        <v>1</v>
      </c>
      <c r="I503" s="274"/>
      <c r="J503" s="271"/>
      <c r="K503" s="271"/>
      <c r="L503" s="275"/>
      <c r="M503" s="276"/>
      <c r="N503" s="277"/>
      <c r="O503" s="277"/>
      <c r="P503" s="277"/>
      <c r="Q503" s="277"/>
      <c r="R503" s="277"/>
      <c r="S503" s="277"/>
      <c r="T503" s="27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9" t="s">
        <v>256</v>
      </c>
      <c r="AU503" s="279" t="s">
        <v>88</v>
      </c>
      <c r="AV503" s="15" t="s">
        <v>14</v>
      </c>
      <c r="AW503" s="15" t="s">
        <v>36</v>
      </c>
      <c r="AX503" s="15" t="s">
        <v>80</v>
      </c>
      <c r="AY503" s="279" t="s">
        <v>241</v>
      </c>
    </row>
    <row r="504" s="13" customFormat="1">
      <c r="A504" s="13"/>
      <c r="B504" s="247"/>
      <c r="C504" s="248"/>
      <c r="D504" s="249" t="s">
        <v>256</v>
      </c>
      <c r="E504" s="250" t="s">
        <v>1</v>
      </c>
      <c r="F504" s="251" t="s">
        <v>1349</v>
      </c>
      <c r="G504" s="248"/>
      <c r="H504" s="252">
        <v>142.68000000000001</v>
      </c>
      <c r="I504" s="253"/>
      <c r="J504" s="248"/>
      <c r="K504" s="248"/>
      <c r="L504" s="254"/>
      <c r="M504" s="255"/>
      <c r="N504" s="256"/>
      <c r="O504" s="256"/>
      <c r="P504" s="256"/>
      <c r="Q504" s="256"/>
      <c r="R504" s="256"/>
      <c r="S504" s="256"/>
      <c r="T504" s="25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8" t="s">
        <v>256</v>
      </c>
      <c r="AU504" s="258" t="s">
        <v>88</v>
      </c>
      <c r="AV504" s="13" t="s">
        <v>88</v>
      </c>
      <c r="AW504" s="13" t="s">
        <v>36</v>
      </c>
      <c r="AX504" s="13" t="s">
        <v>80</v>
      </c>
      <c r="AY504" s="258" t="s">
        <v>241</v>
      </c>
    </row>
    <row r="505" s="15" customFormat="1">
      <c r="A505" s="15"/>
      <c r="B505" s="270"/>
      <c r="C505" s="271"/>
      <c r="D505" s="249" t="s">
        <v>256</v>
      </c>
      <c r="E505" s="272" t="s">
        <v>1</v>
      </c>
      <c r="F505" s="273" t="s">
        <v>1350</v>
      </c>
      <c r="G505" s="271"/>
      <c r="H505" s="272" t="s">
        <v>1</v>
      </c>
      <c r="I505" s="274"/>
      <c r="J505" s="271"/>
      <c r="K505" s="271"/>
      <c r="L505" s="275"/>
      <c r="M505" s="276"/>
      <c r="N505" s="277"/>
      <c r="O505" s="277"/>
      <c r="P505" s="277"/>
      <c r="Q505" s="277"/>
      <c r="R505" s="277"/>
      <c r="S505" s="277"/>
      <c r="T505" s="27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9" t="s">
        <v>256</v>
      </c>
      <c r="AU505" s="279" t="s">
        <v>88</v>
      </c>
      <c r="AV505" s="15" t="s">
        <v>14</v>
      </c>
      <c r="AW505" s="15" t="s">
        <v>36</v>
      </c>
      <c r="AX505" s="15" t="s">
        <v>80</v>
      </c>
      <c r="AY505" s="279" t="s">
        <v>241</v>
      </c>
    </row>
    <row r="506" s="13" customFormat="1">
      <c r="A506" s="13"/>
      <c r="B506" s="247"/>
      <c r="C506" s="248"/>
      <c r="D506" s="249" t="s">
        <v>256</v>
      </c>
      <c r="E506" s="250" t="s">
        <v>1</v>
      </c>
      <c r="F506" s="251" t="s">
        <v>1351</v>
      </c>
      <c r="G506" s="248"/>
      <c r="H506" s="252">
        <v>2.7000000000000002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256</v>
      </c>
      <c r="AU506" s="258" t="s">
        <v>88</v>
      </c>
      <c r="AV506" s="13" t="s">
        <v>88</v>
      </c>
      <c r="AW506" s="13" t="s">
        <v>36</v>
      </c>
      <c r="AX506" s="13" t="s">
        <v>80</v>
      </c>
      <c r="AY506" s="258" t="s">
        <v>241</v>
      </c>
    </row>
    <row r="507" s="15" customFormat="1">
      <c r="A507" s="15"/>
      <c r="B507" s="270"/>
      <c r="C507" s="271"/>
      <c r="D507" s="249" t="s">
        <v>256</v>
      </c>
      <c r="E507" s="272" t="s">
        <v>1</v>
      </c>
      <c r="F507" s="273" t="s">
        <v>1352</v>
      </c>
      <c r="G507" s="271"/>
      <c r="H507" s="272" t="s">
        <v>1</v>
      </c>
      <c r="I507" s="274"/>
      <c r="J507" s="271"/>
      <c r="K507" s="271"/>
      <c r="L507" s="275"/>
      <c r="M507" s="276"/>
      <c r="N507" s="277"/>
      <c r="O507" s="277"/>
      <c r="P507" s="277"/>
      <c r="Q507" s="277"/>
      <c r="R507" s="277"/>
      <c r="S507" s="277"/>
      <c r="T507" s="27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9" t="s">
        <v>256</v>
      </c>
      <c r="AU507" s="279" t="s">
        <v>88</v>
      </c>
      <c r="AV507" s="15" t="s">
        <v>14</v>
      </c>
      <c r="AW507" s="15" t="s">
        <v>36</v>
      </c>
      <c r="AX507" s="15" t="s">
        <v>80</v>
      </c>
      <c r="AY507" s="279" t="s">
        <v>241</v>
      </c>
    </row>
    <row r="508" s="13" customFormat="1">
      <c r="A508" s="13"/>
      <c r="B508" s="247"/>
      <c r="C508" s="248"/>
      <c r="D508" s="249" t="s">
        <v>256</v>
      </c>
      <c r="E508" s="250" t="s">
        <v>1</v>
      </c>
      <c r="F508" s="251" t="s">
        <v>1353</v>
      </c>
      <c r="G508" s="248"/>
      <c r="H508" s="252">
        <v>0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256</v>
      </c>
      <c r="AU508" s="258" t="s">
        <v>88</v>
      </c>
      <c r="AV508" s="13" t="s">
        <v>88</v>
      </c>
      <c r="AW508" s="13" t="s">
        <v>36</v>
      </c>
      <c r="AX508" s="13" t="s">
        <v>80</v>
      </c>
      <c r="AY508" s="258" t="s">
        <v>241</v>
      </c>
    </row>
    <row r="509" s="15" customFormat="1">
      <c r="A509" s="15"/>
      <c r="B509" s="270"/>
      <c r="C509" s="271"/>
      <c r="D509" s="249" t="s">
        <v>256</v>
      </c>
      <c r="E509" s="272" t="s">
        <v>1</v>
      </c>
      <c r="F509" s="273" t="s">
        <v>1354</v>
      </c>
      <c r="G509" s="271"/>
      <c r="H509" s="272" t="s">
        <v>1</v>
      </c>
      <c r="I509" s="274"/>
      <c r="J509" s="271"/>
      <c r="K509" s="271"/>
      <c r="L509" s="275"/>
      <c r="M509" s="276"/>
      <c r="N509" s="277"/>
      <c r="O509" s="277"/>
      <c r="P509" s="277"/>
      <c r="Q509" s="277"/>
      <c r="R509" s="277"/>
      <c r="S509" s="277"/>
      <c r="T509" s="278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9" t="s">
        <v>256</v>
      </c>
      <c r="AU509" s="279" t="s">
        <v>88</v>
      </c>
      <c r="AV509" s="15" t="s">
        <v>14</v>
      </c>
      <c r="AW509" s="15" t="s">
        <v>36</v>
      </c>
      <c r="AX509" s="15" t="s">
        <v>80</v>
      </c>
      <c r="AY509" s="279" t="s">
        <v>241</v>
      </c>
    </row>
    <row r="510" s="13" customFormat="1">
      <c r="A510" s="13"/>
      <c r="B510" s="247"/>
      <c r="C510" s="248"/>
      <c r="D510" s="249" t="s">
        <v>256</v>
      </c>
      <c r="E510" s="250" t="s">
        <v>1</v>
      </c>
      <c r="F510" s="251" t="s">
        <v>1355</v>
      </c>
      <c r="G510" s="248"/>
      <c r="H510" s="252">
        <v>15</v>
      </c>
      <c r="I510" s="253"/>
      <c r="J510" s="248"/>
      <c r="K510" s="248"/>
      <c r="L510" s="254"/>
      <c r="M510" s="255"/>
      <c r="N510" s="256"/>
      <c r="O510" s="256"/>
      <c r="P510" s="256"/>
      <c r="Q510" s="256"/>
      <c r="R510" s="256"/>
      <c r="S510" s="256"/>
      <c r="T510" s="25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8" t="s">
        <v>256</v>
      </c>
      <c r="AU510" s="258" t="s">
        <v>88</v>
      </c>
      <c r="AV510" s="13" t="s">
        <v>88</v>
      </c>
      <c r="AW510" s="13" t="s">
        <v>36</v>
      </c>
      <c r="AX510" s="13" t="s">
        <v>80</v>
      </c>
      <c r="AY510" s="258" t="s">
        <v>241</v>
      </c>
    </row>
    <row r="511" s="15" customFormat="1">
      <c r="A511" s="15"/>
      <c r="B511" s="270"/>
      <c r="C511" s="271"/>
      <c r="D511" s="249" t="s">
        <v>256</v>
      </c>
      <c r="E511" s="272" t="s">
        <v>1</v>
      </c>
      <c r="F511" s="273" t="s">
        <v>1356</v>
      </c>
      <c r="G511" s="271"/>
      <c r="H511" s="272" t="s">
        <v>1</v>
      </c>
      <c r="I511" s="274"/>
      <c r="J511" s="271"/>
      <c r="K511" s="271"/>
      <c r="L511" s="275"/>
      <c r="M511" s="276"/>
      <c r="N511" s="277"/>
      <c r="O511" s="277"/>
      <c r="P511" s="277"/>
      <c r="Q511" s="277"/>
      <c r="R511" s="277"/>
      <c r="S511" s="277"/>
      <c r="T511" s="27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9" t="s">
        <v>256</v>
      </c>
      <c r="AU511" s="279" t="s">
        <v>88</v>
      </c>
      <c r="AV511" s="15" t="s">
        <v>14</v>
      </c>
      <c r="AW511" s="15" t="s">
        <v>36</v>
      </c>
      <c r="AX511" s="15" t="s">
        <v>80</v>
      </c>
      <c r="AY511" s="279" t="s">
        <v>241</v>
      </c>
    </row>
    <row r="512" s="13" customFormat="1">
      <c r="A512" s="13"/>
      <c r="B512" s="247"/>
      <c r="C512" s="248"/>
      <c r="D512" s="249" t="s">
        <v>256</v>
      </c>
      <c r="E512" s="250" t="s">
        <v>1</v>
      </c>
      <c r="F512" s="251" t="s">
        <v>1357</v>
      </c>
      <c r="G512" s="248"/>
      <c r="H512" s="252">
        <v>18.375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88</v>
      </c>
      <c r="AV512" s="13" t="s">
        <v>88</v>
      </c>
      <c r="AW512" s="13" t="s">
        <v>36</v>
      </c>
      <c r="AX512" s="13" t="s">
        <v>80</v>
      </c>
      <c r="AY512" s="258" t="s">
        <v>241</v>
      </c>
    </row>
    <row r="513" s="15" customFormat="1">
      <c r="A513" s="15"/>
      <c r="B513" s="270"/>
      <c r="C513" s="271"/>
      <c r="D513" s="249" t="s">
        <v>256</v>
      </c>
      <c r="E513" s="272" t="s">
        <v>1</v>
      </c>
      <c r="F513" s="273" t="s">
        <v>1358</v>
      </c>
      <c r="G513" s="271"/>
      <c r="H513" s="272" t="s">
        <v>1</v>
      </c>
      <c r="I513" s="274"/>
      <c r="J513" s="271"/>
      <c r="K513" s="271"/>
      <c r="L513" s="275"/>
      <c r="M513" s="276"/>
      <c r="N513" s="277"/>
      <c r="O513" s="277"/>
      <c r="P513" s="277"/>
      <c r="Q513" s="277"/>
      <c r="R513" s="277"/>
      <c r="S513" s="277"/>
      <c r="T513" s="27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9" t="s">
        <v>256</v>
      </c>
      <c r="AU513" s="279" t="s">
        <v>88</v>
      </c>
      <c r="AV513" s="15" t="s">
        <v>14</v>
      </c>
      <c r="AW513" s="15" t="s">
        <v>36</v>
      </c>
      <c r="AX513" s="15" t="s">
        <v>80</v>
      </c>
      <c r="AY513" s="279" t="s">
        <v>241</v>
      </c>
    </row>
    <row r="514" s="13" customFormat="1">
      <c r="A514" s="13"/>
      <c r="B514" s="247"/>
      <c r="C514" s="248"/>
      <c r="D514" s="249" t="s">
        <v>256</v>
      </c>
      <c r="E514" s="250" t="s">
        <v>1</v>
      </c>
      <c r="F514" s="251" t="s">
        <v>1359</v>
      </c>
      <c r="G514" s="248"/>
      <c r="H514" s="252">
        <v>280.66500000000002</v>
      </c>
      <c r="I514" s="253"/>
      <c r="J514" s="248"/>
      <c r="K514" s="248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256</v>
      </c>
      <c r="AU514" s="258" t="s">
        <v>88</v>
      </c>
      <c r="AV514" s="13" t="s">
        <v>88</v>
      </c>
      <c r="AW514" s="13" t="s">
        <v>36</v>
      </c>
      <c r="AX514" s="13" t="s">
        <v>80</v>
      </c>
      <c r="AY514" s="258" t="s">
        <v>241</v>
      </c>
    </row>
    <row r="515" s="14" customFormat="1">
      <c r="A515" s="14"/>
      <c r="B515" s="259"/>
      <c r="C515" s="260"/>
      <c r="D515" s="249" t="s">
        <v>256</v>
      </c>
      <c r="E515" s="261" t="s">
        <v>493</v>
      </c>
      <c r="F515" s="262" t="s">
        <v>258</v>
      </c>
      <c r="G515" s="260"/>
      <c r="H515" s="263">
        <v>472.92000000000002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9" t="s">
        <v>256</v>
      </c>
      <c r="AU515" s="269" t="s">
        <v>88</v>
      </c>
      <c r="AV515" s="14" t="s">
        <v>175</v>
      </c>
      <c r="AW515" s="14" t="s">
        <v>36</v>
      </c>
      <c r="AX515" s="14" t="s">
        <v>14</v>
      </c>
      <c r="AY515" s="269" t="s">
        <v>241</v>
      </c>
    </row>
    <row r="516" s="2" customFormat="1" ht="24.15" customHeight="1">
      <c r="A516" s="39"/>
      <c r="B516" s="40"/>
      <c r="C516" s="229" t="s">
        <v>825</v>
      </c>
      <c r="D516" s="229" t="s">
        <v>243</v>
      </c>
      <c r="E516" s="230" t="s">
        <v>780</v>
      </c>
      <c r="F516" s="231" t="s">
        <v>781</v>
      </c>
      <c r="G516" s="232" t="s">
        <v>246</v>
      </c>
      <c r="H516" s="233">
        <v>1408.7429999999999</v>
      </c>
      <c r="I516" s="234"/>
      <c r="J516" s="235">
        <f>ROUND(I516*H516,2)</f>
        <v>0</v>
      </c>
      <c r="K516" s="231" t="s">
        <v>247</v>
      </c>
      <c r="L516" s="45"/>
      <c r="M516" s="236" t="s">
        <v>1</v>
      </c>
      <c r="N516" s="237" t="s">
        <v>45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175</v>
      </c>
      <c r="AT516" s="240" t="s">
        <v>243</v>
      </c>
      <c r="AU516" s="240" t="s">
        <v>88</v>
      </c>
      <c r="AY516" s="18" t="s">
        <v>241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14</v>
      </c>
      <c r="BK516" s="241">
        <f>ROUND(I516*H516,2)</f>
        <v>0</v>
      </c>
      <c r="BL516" s="18" t="s">
        <v>175</v>
      </c>
      <c r="BM516" s="240" t="s">
        <v>1360</v>
      </c>
    </row>
    <row r="517" s="2" customFormat="1">
      <c r="A517" s="39"/>
      <c r="B517" s="40"/>
      <c r="C517" s="41"/>
      <c r="D517" s="242" t="s">
        <v>249</v>
      </c>
      <c r="E517" s="41"/>
      <c r="F517" s="243" t="s">
        <v>783</v>
      </c>
      <c r="G517" s="41"/>
      <c r="H517" s="41"/>
      <c r="I517" s="244"/>
      <c r="J517" s="41"/>
      <c r="K517" s="41"/>
      <c r="L517" s="45"/>
      <c r="M517" s="245"/>
      <c r="N517" s="246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249</v>
      </c>
      <c r="AU517" s="18" t="s">
        <v>88</v>
      </c>
    </row>
    <row r="518" s="15" customFormat="1">
      <c r="A518" s="15"/>
      <c r="B518" s="270"/>
      <c r="C518" s="271"/>
      <c r="D518" s="249" t="s">
        <v>256</v>
      </c>
      <c r="E518" s="272" t="s">
        <v>1</v>
      </c>
      <c r="F518" s="273" t="s">
        <v>1261</v>
      </c>
      <c r="G518" s="271"/>
      <c r="H518" s="272" t="s">
        <v>1</v>
      </c>
      <c r="I518" s="274"/>
      <c r="J518" s="271"/>
      <c r="K518" s="271"/>
      <c r="L518" s="275"/>
      <c r="M518" s="276"/>
      <c r="N518" s="277"/>
      <c r="O518" s="277"/>
      <c r="P518" s="277"/>
      <c r="Q518" s="277"/>
      <c r="R518" s="277"/>
      <c r="S518" s="277"/>
      <c r="T518" s="27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9" t="s">
        <v>256</v>
      </c>
      <c r="AU518" s="279" t="s">
        <v>88</v>
      </c>
      <c r="AV518" s="15" t="s">
        <v>14</v>
      </c>
      <c r="AW518" s="15" t="s">
        <v>36</v>
      </c>
      <c r="AX518" s="15" t="s">
        <v>80</v>
      </c>
      <c r="AY518" s="279" t="s">
        <v>241</v>
      </c>
    </row>
    <row r="519" s="13" customFormat="1">
      <c r="A519" s="13"/>
      <c r="B519" s="247"/>
      <c r="C519" s="248"/>
      <c r="D519" s="249" t="s">
        <v>256</v>
      </c>
      <c r="E519" s="250" t="s">
        <v>1</v>
      </c>
      <c r="F519" s="251" t="s">
        <v>1361</v>
      </c>
      <c r="G519" s="248"/>
      <c r="H519" s="252">
        <v>762.375</v>
      </c>
      <c r="I519" s="253"/>
      <c r="J519" s="248"/>
      <c r="K519" s="248"/>
      <c r="L519" s="254"/>
      <c r="M519" s="255"/>
      <c r="N519" s="256"/>
      <c r="O519" s="256"/>
      <c r="P519" s="256"/>
      <c r="Q519" s="256"/>
      <c r="R519" s="256"/>
      <c r="S519" s="256"/>
      <c r="T519" s="25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8" t="s">
        <v>256</v>
      </c>
      <c r="AU519" s="258" t="s">
        <v>88</v>
      </c>
      <c r="AV519" s="13" t="s">
        <v>88</v>
      </c>
      <c r="AW519" s="13" t="s">
        <v>36</v>
      </c>
      <c r="AX519" s="13" t="s">
        <v>80</v>
      </c>
      <c r="AY519" s="258" t="s">
        <v>241</v>
      </c>
    </row>
    <row r="520" s="13" customFormat="1">
      <c r="A520" s="13"/>
      <c r="B520" s="247"/>
      <c r="C520" s="248"/>
      <c r="D520" s="249" t="s">
        <v>256</v>
      </c>
      <c r="E520" s="250" t="s">
        <v>1</v>
      </c>
      <c r="F520" s="251" t="s">
        <v>1362</v>
      </c>
      <c r="G520" s="248"/>
      <c r="H520" s="252">
        <v>302.25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256</v>
      </c>
      <c r="AU520" s="258" t="s">
        <v>88</v>
      </c>
      <c r="AV520" s="13" t="s">
        <v>88</v>
      </c>
      <c r="AW520" s="13" t="s">
        <v>36</v>
      </c>
      <c r="AX520" s="13" t="s">
        <v>80</v>
      </c>
      <c r="AY520" s="258" t="s">
        <v>241</v>
      </c>
    </row>
    <row r="521" s="13" customFormat="1">
      <c r="A521" s="13"/>
      <c r="B521" s="247"/>
      <c r="C521" s="248"/>
      <c r="D521" s="249" t="s">
        <v>256</v>
      </c>
      <c r="E521" s="250" t="s">
        <v>1</v>
      </c>
      <c r="F521" s="251" t="s">
        <v>1363</v>
      </c>
      <c r="G521" s="248"/>
      <c r="H521" s="252">
        <v>20.699999999999999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36</v>
      </c>
      <c r="AX521" s="13" t="s">
        <v>80</v>
      </c>
      <c r="AY521" s="258" t="s">
        <v>241</v>
      </c>
    </row>
    <row r="522" s="15" customFormat="1">
      <c r="A522" s="15"/>
      <c r="B522" s="270"/>
      <c r="C522" s="271"/>
      <c r="D522" s="249" t="s">
        <v>256</v>
      </c>
      <c r="E522" s="272" t="s">
        <v>1</v>
      </c>
      <c r="F522" s="273" t="s">
        <v>1348</v>
      </c>
      <c r="G522" s="271"/>
      <c r="H522" s="272" t="s">
        <v>1</v>
      </c>
      <c r="I522" s="274"/>
      <c r="J522" s="271"/>
      <c r="K522" s="271"/>
      <c r="L522" s="275"/>
      <c r="M522" s="276"/>
      <c r="N522" s="277"/>
      <c r="O522" s="277"/>
      <c r="P522" s="277"/>
      <c r="Q522" s="277"/>
      <c r="R522" s="277"/>
      <c r="S522" s="277"/>
      <c r="T522" s="27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9" t="s">
        <v>256</v>
      </c>
      <c r="AU522" s="279" t="s">
        <v>88</v>
      </c>
      <c r="AV522" s="15" t="s">
        <v>14</v>
      </c>
      <c r="AW522" s="15" t="s">
        <v>36</v>
      </c>
      <c r="AX522" s="15" t="s">
        <v>80</v>
      </c>
      <c r="AY522" s="279" t="s">
        <v>241</v>
      </c>
    </row>
    <row r="523" s="13" customFormat="1">
      <c r="A523" s="13"/>
      <c r="B523" s="247"/>
      <c r="C523" s="248"/>
      <c r="D523" s="249" t="s">
        <v>256</v>
      </c>
      <c r="E523" s="250" t="s">
        <v>1</v>
      </c>
      <c r="F523" s="251" t="s">
        <v>1364</v>
      </c>
      <c r="G523" s="248"/>
      <c r="H523" s="252">
        <v>152.84299999999999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256</v>
      </c>
      <c r="AU523" s="258" t="s">
        <v>88</v>
      </c>
      <c r="AV523" s="13" t="s">
        <v>88</v>
      </c>
      <c r="AW523" s="13" t="s">
        <v>36</v>
      </c>
      <c r="AX523" s="13" t="s">
        <v>80</v>
      </c>
      <c r="AY523" s="258" t="s">
        <v>241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1365</v>
      </c>
      <c r="G524" s="248"/>
      <c r="H524" s="252">
        <v>75.427999999999997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3" customFormat="1">
      <c r="A525" s="13"/>
      <c r="B525" s="247"/>
      <c r="C525" s="248"/>
      <c r="D525" s="249" t="s">
        <v>256</v>
      </c>
      <c r="E525" s="250" t="s">
        <v>1</v>
      </c>
      <c r="F525" s="251" t="s">
        <v>1366</v>
      </c>
      <c r="G525" s="248"/>
      <c r="H525" s="252">
        <v>0</v>
      </c>
      <c r="I525" s="253"/>
      <c r="J525" s="248"/>
      <c r="K525" s="248"/>
      <c r="L525" s="254"/>
      <c r="M525" s="255"/>
      <c r="N525" s="256"/>
      <c r="O525" s="256"/>
      <c r="P525" s="256"/>
      <c r="Q525" s="256"/>
      <c r="R525" s="256"/>
      <c r="S525" s="256"/>
      <c r="T525" s="25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8" t="s">
        <v>256</v>
      </c>
      <c r="AU525" s="258" t="s">
        <v>88</v>
      </c>
      <c r="AV525" s="13" t="s">
        <v>88</v>
      </c>
      <c r="AW525" s="13" t="s">
        <v>36</v>
      </c>
      <c r="AX525" s="13" t="s">
        <v>80</v>
      </c>
      <c r="AY525" s="258" t="s">
        <v>241</v>
      </c>
    </row>
    <row r="526" s="15" customFormat="1">
      <c r="A526" s="15"/>
      <c r="B526" s="270"/>
      <c r="C526" s="271"/>
      <c r="D526" s="249" t="s">
        <v>256</v>
      </c>
      <c r="E526" s="272" t="s">
        <v>1</v>
      </c>
      <c r="F526" s="273" t="s">
        <v>1350</v>
      </c>
      <c r="G526" s="271"/>
      <c r="H526" s="272" t="s">
        <v>1</v>
      </c>
      <c r="I526" s="274"/>
      <c r="J526" s="271"/>
      <c r="K526" s="271"/>
      <c r="L526" s="275"/>
      <c r="M526" s="276"/>
      <c r="N526" s="277"/>
      <c r="O526" s="277"/>
      <c r="P526" s="277"/>
      <c r="Q526" s="277"/>
      <c r="R526" s="277"/>
      <c r="S526" s="277"/>
      <c r="T526" s="27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9" t="s">
        <v>256</v>
      </c>
      <c r="AU526" s="279" t="s">
        <v>88</v>
      </c>
      <c r="AV526" s="15" t="s">
        <v>14</v>
      </c>
      <c r="AW526" s="15" t="s">
        <v>36</v>
      </c>
      <c r="AX526" s="15" t="s">
        <v>80</v>
      </c>
      <c r="AY526" s="279" t="s">
        <v>241</v>
      </c>
    </row>
    <row r="527" s="13" customFormat="1">
      <c r="A527" s="13"/>
      <c r="B527" s="247"/>
      <c r="C527" s="248"/>
      <c r="D527" s="249" t="s">
        <v>256</v>
      </c>
      <c r="E527" s="250" t="s">
        <v>1</v>
      </c>
      <c r="F527" s="251" t="s">
        <v>1367</v>
      </c>
      <c r="G527" s="248"/>
      <c r="H527" s="252">
        <v>2.7000000000000002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8" t="s">
        <v>256</v>
      </c>
      <c r="AU527" s="258" t="s">
        <v>88</v>
      </c>
      <c r="AV527" s="13" t="s">
        <v>88</v>
      </c>
      <c r="AW527" s="13" t="s">
        <v>36</v>
      </c>
      <c r="AX527" s="13" t="s">
        <v>80</v>
      </c>
      <c r="AY527" s="258" t="s">
        <v>241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1368</v>
      </c>
      <c r="G528" s="248"/>
      <c r="H528" s="252">
        <v>0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80</v>
      </c>
      <c r="AY528" s="258" t="s">
        <v>241</v>
      </c>
    </row>
    <row r="529" s="13" customFormat="1">
      <c r="A529" s="13"/>
      <c r="B529" s="247"/>
      <c r="C529" s="248"/>
      <c r="D529" s="249" t="s">
        <v>256</v>
      </c>
      <c r="E529" s="250" t="s">
        <v>1</v>
      </c>
      <c r="F529" s="251" t="s">
        <v>1366</v>
      </c>
      <c r="G529" s="248"/>
      <c r="H529" s="252">
        <v>0</v>
      </c>
      <c r="I529" s="253"/>
      <c r="J529" s="248"/>
      <c r="K529" s="248"/>
      <c r="L529" s="254"/>
      <c r="M529" s="255"/>
      <c r="N529" s="256"/>
      <c r="O529" s="256"/>
      <c r="P529" s="256"/>
      <c r="Q529" s="256"/>
      <c r="R529" s="256"/>
      <c r="S529" s="256"/>
      <c r="T529" s="25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8" t="s">
        <v>256</v>
      </c>
      <c r="AU529" s="258" t="s">
        <v>88</v>
      </c>
      <c r="AV529" s="13" t="s">
        <v>88</v>
      </c>
      <c r="AW529" s="13" t="s">
        <v>36</v>
      </c>
      <c r="AX529" s="13" t="s">
        <v>80</v>
      </c>
      <c r="AY529" s="258" t="s">
        <v>241</v>
      </c>
    </row>
    <row r="530" s="15" customFormat="1">
      <c r="A530" s="15"/>
      <c r="B530" s="270"/>
      <c r="C530" s="271"/>
      <c r="D530" s="249" t="s">
        <v>256</v>
      </c>
      <c r="E530" s="272" t="s">
        <v>1</v>
      </c>
      <c r="F530" s="273" t="s">
        <v>1352</v>
      </c>
      <c r="G530" s="271"/>
      <c r="H530" s="272" t="s">
        <v>1</v>
      </c>
      <c r="I530" s="274"/>
      <c r="J530" s="271"/>
      <c r="K530" s="271"/>
      <c r="L530" s="275"/>
      <c r="M530" s="276"/>
      <c r="N530" s="277"/>
      <c r="O530" s="277"/>
      <c r="P530" s="277"/>
      <c r="Q530" s="277"/>
      <c r="R530" s="277"/>
      <c r="S530" s="277"/>
      <c r="T530" s="27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9" t="s">
        <v>256</v>
      </c>
      <c r="AU530" s="279" t="s">
        <v>88</v>
      </c>
      <c r="AV530" s="15" t="s">
        <v>14</v>
      </c>
      <c r="AW530" s="15" t="s">
        <v>36</v>
      </c>
      <c r="AX530" s="15" t="s">
        <v>80</v>
      </c>
      <c r="AY530" s="279" t="s">
        <v>241</v>
      </c>
    </row>
    <row r="531" s="13" customFormat="1">
      <c r="A531" s="13"/>
      <c r="B531" s="247"/>
      <c r="C531" s="248"/>
      <c r="D531" s="249" t="s">
        <v>256</v>
      </c>
      <c r="E531" s="250" t="s">
        <v>1</v>
      </c>
      <c r="F531" s="251" t="s">
        <v>1369</v>
      </c>
      <c r="G531" s="248"/>
      <c r="H531" s="252">
        <v>22.5</v>
      </c>
      <c r="I531" s="253"/>
      <c r="J531" s="248"/>
      <c r="K531" s="248"/>
      <c r="L531" s="254"/>
      <c r="M531" s="255"/>
      <c r="N531" s="256"/>
      <c r="O531" s="256"/>
      <c r="P531" s="256"/>
      <c r="Q531" s="256"/>
      <c r="R531" s="256"/>
      <c r="S531" s="256"/>
      <c r="T531" s="25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8" t="s">
        <v>256</v>
      </c>
      <c r="AU531" s="258" t="s">
        <v>88</v>
      </c>
      <c r="AV531" s="13" t="s">
        <v>88</v>
      </c>
      <c r="AW531" s="13" t="s">
        <v>36</v>
      </c>
      <c r="AX531" s="13" t="s">
        <v>80</v>
      </c>
      <c r="AY531" s="258" t="s">
        <v>241</v>
      </c>
    </row>
    <row r="532" s="13" customFormat="1">
      <c r="A532" s="13"/>
      <c r="B532" s="247"/>
      <c r="C532" s="248"/>
      <c r="D532" s="249" t="s">
        <v>256</v>
      </c>
      <c r="E532" s="250" t="s">
        <v>1</v>
      </c>
      <c r="F532" s="251" t="s">
        <v>1370</v>
      </c>
      <c r="G532" s="248"/>
      <c r="H532" s="252">
        <v>13.5</v>
      </c>
      <c r="I532" s="253"/>
      <c r="J532" s="248"/>
      <c r="K532" s="248"/>
      <c r="L532" s="254"/>
      <c r="M532" s="255"/>
      <c r="N532" s="256"/>
      <c r="O532" s="256"/>
      <c r="P532" s="256"/>
      <c r="Q532" s="256"/>
      <c r="R532" s="256"/>
      <c r="S532" s="256"/>
      <c r="T532" s="25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8" t="s">
        <v>256</v>
      </c>
      <c r="AU532" s="258" t="s">
        <v>88</v>
      </c>
      <c r="AV532" s="13" t="s">
        <v>88</v>
      </c>
      <c r="AW532" s="13" t="s">
        <v>36</v>
      </c>
      <c r="AX532" s="13" t="s">
        <v>80</v>
      </c>
      <c r="AY532" s="258" t="s">
        <v>241</v>
      </c>
    </row>
    <row r="533" s="13" customFormat="1">
      <c r="A533" s="13"/>
      <c r="B533" s="247"/>
      <c r="C533" s="248"/>
      <c r="D533" s="249" t="s">
        <v>256</v>
      </c>
      <c r="E533" s="250" t="s">
        <v>1</v>
      </c>
      <c r="F533" s="251" t="s">
        <v>1366</v>
      </c>
      <c r="G533" s="248"/>
      <c r="H533" s="252">
        <v>0</v>
      </c>
      <c r="I533" s="253"/>
      <c r="J533" s="248"/>
      <c r="K533" s="248"/>
      <c r="L533" s="254"/>
      <c r="M533" s="255"/>
      <c r="N533" s="256"/>
      <c r="O533" s="256"/>
      <c r="P533" s="256"/>
      <c r="Q533" s="256"/>
      <c r="R533" s="256"/>
      <c r="S533" s="256"/>
      <c r="T533" s="25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8" t="s">
        <v>256</v>
      </c>
      <c r="AU533" s="258" t="s">
        <v>88</v>
      </c>
      <c r="AV533" s="13" t="s">
        <v>88</v>
      </c>
      <c r="AW533" s="13" t="s">
        <v>36</v>
      </c>
      <c r="AX533" s="13" t="s">
        <v>80</v>
      </c>
      <c r="AY533" s="258" t="s">
        <v>241</v>
      </c>
    </row>
    <row r="534" s="15" customFormat="1">
      <c r="A534" s="15"/>
      <c r="B534" s="270"/>
      <c r="C534" s="271"/>
      <c r="D534" s="249" t="s">
        <v>256</v>
      </c>
      <c r="E534" s="272" t="s">
        <v>1</v>
      </c>
      <c r="F534" s="273" t="s">
        <v>1354</v>
      </c>
      <c r="G534" s="271"/>
      <c r="H534" s="272" t="s">
        <v>1</v>
      </c>
      <c r="I534" s="274"/>
      <c r="J534" s="271"/>
      <c r="K534" s="271"/>
      <c r="L534" s="275"/>
      <c r="M534" s="276"/>
      <c r="N534" s="277"/>
      <c r="O534" s="277"/>
      <c r="P534" s="277"/>
      <c r="Q534" s="277"/>
      <c r="R534" s="277"/>
      <c r="S534" s="277"/>
      <c r="T534" s="27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9" t="s">
        <v>256</v>
      </c>
      <c r="AU534" s="279" t="s">
        <v>88</v>
      </c>
      <c r="AV534" s="15" t="s">
        <v>14</v>
      </c>
      <c r="AW534" s="15" t="s">
        <v>36</v>
      </c>
      <c r="AX534" s="15" t="s">
        <v>80</v>
      </c>
      <c r="AY534" s="279" t="s">
        <v>241</v>
      </c>
    </row>
    <row r="535" s="13" customFormat="1">
      <c r="A535" s="13"/>
      <c r="B535" s="247"/>
      <c r="C535" s="248"/>
      <c r="D535" s="249" t="s">
        <v>256</v>
      </c>
      <c r="E535" s="250" t="s">
        <v>1</v>
      </c>
      <c r="F535" s="251" t="s">
        <v>1371</v>
      </c>
      <c r="G535" s="248"/>
      <c r="H535" s="252">
        <v>0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256</v>
      </c>
      <c r="AU535" s="258" t="s">
        <v>88</v>
      </c>
      <c r="AV535" s="13" t="s">
        <v>88</v>
      </c>
      <c r="AW535" s="13" t="s">
        <v>36</v>
      </c>
      <c r="AX535" s="13" t="s">
        <v>80</v>
      </c>
      <c r="AY535" s="258" t="s">
        <v>241</v>
      </c>
    </row>
    <row r="536" s="13" customFormat="1">
      <c r="A536" s="13"/>
      <c r="B536" s="247"/>
      <c r="C536" s="248"/>
      <c r="D536" s="249" t="s">
        <v>256</v>
      </c>
      <c r="E536" s="250" t="s">
        <v>1</v>
      </c>
      <c r="F536" s="251" t="s">
        <v>1372</v>
      </c>
      <c r="G536" s="248"/>
      <c r="H536" s="252">
        <v>1.5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256</v>
      </c>
      <c r="AU536" s="258" t="s">
        <v>88</v>
      </c>
      <c r="AV536" s="13" t="s">
        <v>88</v>
      </c>
      <c r="AW536" s="13" t="s">
        <v>36</v>
      </c>
      <c r="AX536" s="13" t="s">
        <v>80</v>
      </c>
      <c r="AY536" s="258" t="s">
        <v>241</v>
      </c>
    </row>
    <row r="537" s="13" customFormat="1">
      <c r="A537" s="13"/>
      <c r="B537" s="247"/>
      <c r="C537" s="248"/>
      <c r="D537" s="249" t="s">
        <v>256</v>
      </c>
      <c r="E537" s="250" t="s">
        <v>1</v>
      </c>
      <c r="F537" s="251" t="s">
        <v>1366</v>
      </c>
      <c r="G537" s="248"/>
      <c r="H537" s="252">
        <v>0</v>
      </c>
      <c r="I537" s="253"/>
      <c r="J537" s="248"/>
      <c r="K537" s="248"/>
      <c r="L537" s="254"/>
      <c r="M537" s="255"/>
      <c r="N537" s="256"/>
      <c r="O537" s="256"/>
      <c r="P537" s="256"/>
      <c r="Q537" s="256"/>
      <c r="R537" s="256"/>
      <c r="S537" s="256"/>
      <c r="T537" s="25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8" t="s">
        <v>256</v>
      </c>
      <c r="AU537" s="258" t="s">
        <v>88</v>
      </c>
      <c r="AV537" s="13" t="s">
        <v>88</v>
      </c>
      <c r="AW537" s="13" t="s">
        <v>36</v>
      </c>
      <c r="AX537" s="13" t="s">
        <v>80</v>
      </c>
      <c r="AY537" s="258" t="s">
        <v>241</v>
      </c>
    </row>
    <row r="538" s="15" customFormat="1">
      <c r="A538" s="15"/>
      <c r="B538" s="270"/>
      <c r="C538" s="271"/>
      <c r="D538" s="249" t="s">
        <v>256</v>
      </c>
      <c r="E538" s="272" t="s">
        <v>1</v>
      </c>
      <c r="F538" s="273" t="s">
        <v>1356</v>
      </c>
      <c r="G538" s="271"/>
      <c r="H538" s="272" t="s">
        <v>1</v>
      </c>
      <c r="I538" s="274"/>
      <c r="J538" s="271"/>
      <c r="K538" s="271"/>
      <c r="L538" s="275"/>
      <c r="M538" s="276"/>
      <c r="N538" s="277"/>
      <c r="O538" s="277"/>
      <c r="P538" s="277"/>
      <c r="Q538" s="277"/>
      <c r="R538" s="277"/>
      <c r="S538" s="277"/>
      <c r="T538" s="27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9" t="s">
        <v>256</v>
      </c>
      <c r="AU538" s="279" t="s">
        <v>88</v>
      </c>
      <c r="AV538" s="15" t="s">
        <v>14</v>
      </c>
      <c r="AW538" s="15" t="s">
        <v>36</v>
      </c>
      <c r="AX538" s="15" t="s">
        <v>80</v>
      </c>
      <c r="AY538" s="279" t="s">
        <v>241</v>
      </c>
    </row>
    <row r="539" s="13" customFormat="1">
      <c r="A539" s="13"/>
      <c r="B539" s="247"/>
      <c r="C539" s="248"/>
      <c r="D539" s="249" t="s">
        <v>256</v>
      </c>
      <c r="E539" s="250" t="s">
        <v>1</v>
      </c>
      <c r="F539" s="251" t="s">
        <v>1373</v>
      </c>
      <c r="G539" s="248"/>
      <c r="H539" s="252">
        <v>2.625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256</v>
      </c>
      <c r="AU539" s="258" t="s">
        <v>88</v>
      </c>
      <c r="AV539" s="13" t="s">
        <v>88</v>
      </c>
      <c r="AW539" s="13" t="s">
        <v>36</v>
      </c>
      <c r="AX539" s="13" t="s">
        <v>80</v>
      </c>
      <c r="AY539" s="258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1368</v>
      </c>
      <c r="G540" s="248"/>
      <c r="H540" s="252">
        <v>0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3" customFormat="1">
      <c r="A541" s="13"/>
      <c r="B541" s="247"/>
      <c r="C541" s="248"/>
      <c r="D541" s="249" t="s">
        <v>256</v>
      </c>
      <c r="E541" s="250" t="s">
        <v>1</v>
      </c>
      <c r="F541" s="251" t="s">
        <v>1366</v>
      </c>
      <c r="G541" s="248"/>
      <c r="H541" s="252">
        <v>0</v>
      </c>
      <c r="I541" s="253"/>
      <c r="J541" s="248"/>
      <c r="K541" s="248"/>
      <c r="L541" s="254"/>
      <c r="M541" s="255"/>
      <c r="N541" s="256"/>
      <c r="O541" s="256"/>
      <c r="P541" s="256"/>
      <c r="Q541" s="256"/>
      <c r="R541" s="256"/>
      <c r="S541" s="256"/>
      <c r="T541" s="25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8" t="s">
        <v>256</v>
      </c>
      <c r="AU541" s="258" t="s">
        <v>88</v>
      </c>
      <c r="AV541" s="13" t="s">
        <v>88</v>
      </c>
      <c r="AW541" s="13" t="s">
        <v>36</v>
      </c>
      <c r="AX541" s="13" t="s">
        <v>80</v>
      </c>
      <c r="AY541" s="258" t="s">
        <v>241</v>
      </c>
    </row>
    <row r="542" s="15" customFormat="1">
      <c r="A542" s="15"/>
      <c r="B542" s="270"/>
      <c r="C542" s="271"/>
      <c r="D542" s="249" t="s">
        <v>256</v>
      </c>
      <c r="E542" s="272" t="s">
        <v>1</v>
      </c>
      <c r="F542" s="273" t="s">
        <v>1358</v>
      </c>
      <c r="G542" s="271"/>
      <c r="H542" s="272" t="s">
        <v>1</v>
      </c>
      <c r="I542" s="274"/>
      <c r="J542" s="271"/>
      <c r="K542" s="271"/>
      <c r="L542" s="275"/>
      <c r="M542" s="276"/>
      <c r="N542" s="277"/>
      <c r="O542" s="277"/>
      <c r="P542" s="277"/>
      <c r="Q542" s="277"/>
      <c r="R542" s="277"/>
      <c r="S542" s="277"/>
      <c r="T542" s="27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9" t="s">
        <v>256</v>
      </c>
      <c r="AU542" s="279" t="s">
        <v>88</v>
      </c>
      <c r="AV542" s="15" t="s">
        <v>14</v>
      </c>
      <c r="AW542" s="15" t="s">
        <v>36</v>
      </c>
      <c r="AX542" s="15" t="s">
        <v>80</v>
      </c>
      <c r="AY542" s="279" t="s">
        <v>241</v>
      </c>
    </row>
    <row r="543" s="13" customFormat="1">
      <c r="A543" s="13"/>
      <c r="B543" s="247"/>
      <c r="C543" s="248"/>
      <c r="D543" s="249" t="s">
        <v>256</v>
      </c>
      <c r="E543" s="250" t="s">
        <v>1</v>
      </c>
      <c r="F543" s="251" t="s">
        <v>1374</v>
      </c>
      <c r="G543" s="248"/>
      <c r="H543" s="252">
        <v>7.0499999999999998</v>
      </c>
      <c r="I543" s="253"/>
      <c r="J543" s="248"/>
      <c r="K543" s="248"/>
      <c r="L543" s="254"/>
      <c r="M543" s="255"/>
      <c r="N543" s="256"/>
      <c r="O543" s="256"/>
      <c r="P543" s="256"/>
      <c r="Q543" s="256"/>
      <c r="R543" s="256"/>
      <c r="S543" s="256"/>
      <c r="T543" s="25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8" t="s">
        <v>256</v>
      </c>
      <c r="AU543" s="258" t="s">
        <v>88</v>
      </c>
      <c r="AV543" s="13" t="s">
        <v>88</v>
      </c>
      <c r="AW543" s="13" t="s">
        <v>36</v>
      </c>
      <c r="AX543" s="13" t="s">
        <v>80</v>
      </c>
      <c r="AY543" s="258" t="s">
        <v>241</v>
      </c>
    </row>
    <row r="544" s="13" customFormat="1">
      <c r="A544" s="13"/>
      <c r="B544" s="247"/>
      <c r="C544" s="248"/>
      <c r="D544" s="249" t="s">
        <v>256</v>
      </c>
      <c r="E544" s="250" t="s">
        <v>1</v>
      </c>
      <c r="F544" s="251" t="s">
        <v>1375</v>
      </c>
      <c r="G544" s="248"/>
      <c r="H544" s="252">
        <v>45.271999999999998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3" customFormat="1">
      <c r="A545" s="13"/>
      <c r="B545" s="247"/>
      <c r="C545" s="248"/>
      <c r="D545" s="249" t="s">
        <v>256</v>
      </c>
      <c r="E545" s="250" t="s">
        <v>1</v>
      </c>
      <c r="F545" s="251" t="s">
        <v>1366</v>
      </c>
      <c r="G545" s="248"/>
      <c r="H545" s="252">
        <v>0</v>
      </c>
      <c r="I545" s="253"/>
      <c r="J545" s="248"/>
      <c r="K545" s="248"/>
      <c r="L545" s="254"/>
      <c r="M545" s="255"/>
      <c r="N545" s="256"/>
      <c r="O545" s="256"/>
      <c r="P545" s="256"/>
      <c r="Q545" s="256"/>
      <c r="R545" s="256"/>
      <c r="S545" s="256"/>
      <c r="T545" s="25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8" t="s">
        <v>256</v>
      </c>
      <c r="AU545" s="258" t="s">
        <v>88</v>
      </c>
      <c r="AV545" s="13" t="s">
        <v>88</v>
      </c>
      <c r="AW545" s="13" t="s">
        <v>36</v>
      </c>
      <c r="AX545" s="13" t="s">
        <v>80</v>
      </c>
      <c r="AY545" s="258" t="s">
        <v>241</v>
      </c>
    </row>
    <row r="546" s="14" customFormat="1">
      <c r="A546" s="14"/>
      <c r="B546" s="259"/>
      <c r="C546" s="260"/>
      <c r="D546" s="249" t="s">
        <v>256</v>
      </c>
      <c r="E546" s="261" t="s">
        <v>1</v>
      </c>
      <c r="F546" s="262" t="s">
        <v>258</v>
      </c>
      <c r="G546" s="260"/>
      <c r="H546" s="263">
        <v>1408.7429999999999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88</v>
      </c>
      <c r="AV546" s="14" t="s">
        <v>175</v>
      </c>
      <c r="AW546" s="14" t="s">
        <v>36</v>
      </c>
      <c r="AX546" s="14" t="s">
        <v>80</v>
      </c>
      <c r="AY546" s="269" t="s">
        <v>241</v>
      </c>
    </row>
    <row r="547" s="13" customFormat="1">
      <c r="A547" s="13"/>
      <c r="B547" s="247"/>
      <c r="C547" s="248"/>
      <c r="D547" s="249" t="s">
        <v>256</v>
      </c>
      <c r="E547" s="250" t="s">
        <v>784</v>
      </c>
      <c r="F547" s="251" t="s">
        <v>1376</v>
      </c>
      <c r="G547" s="248"/>
      <c r="H547" s="252">
        <v>950.09299999999996</v>
      </c>
      <c r="I547" s="253"/>
      <c r="J547" s="248"/>
      <c r="K547" s="248"/>
      <c r="L547" s="254"/>
      <c r="M547" s="255"/>
      <c r="N547" s="256"/>
      <c r="O547" s="256"/>
      <c r="P547" s="256"/>
      <c r="Q547" s="256"/>
      <c r="R547" s="256"/>
      <c r="S547" s="256"/>
      <c r="T547" s="25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8" t="s">
        <v>256</v>
      </c>
      <c r="AU547" s="258" t="s">
        <v>88</v>
      </c>
      <c r="AV547" s="13" t="s">
        <v>88</v>
      </c>
      <c r="AW547" s="13" t="s">
        <v>36</v>
      </c>
      <c r="AX547" s="13" t="s">
        <v>80</v>
      </c>
      <c r="AY547" s="258" t="s">
        <v>241</v>
      </c>
    </row>
    <row r="548" s="13" customFormat="1">
      <c r="A548" s="13"/>
      <c r="B548" s="247"/>
      <c r="C548" s="248"/>
      <c r="D548" s="249" t="s">
        <v>256</v>
      </c>
      <c r="E548" s="250" t="s">
        <v>436</v>
      </c>
      <c r="F548" s="251" t="s">
        <v>1377</v>
      </c>
      <c r="G548" s="248"/>
      <c r="H548" s="252">
        <v>437.94999999999999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256</v>
      </c>
      <c r="AU548" s="258" t="s">
        <v>88</v>
      </c>
      <c r="AV548" s="13" t="s">
        <v>88</v>
      </c>
      <c r="AW548" s="13" t="s">
        <v>36</v>
      </c>
      <c r="AX548" s="13" t="s">
        <v>80</v>
      </c>
      <c r="AY548" s="258" t="s">
        <v>241</v>
      </c>
    </row>
    <row r="549" s="13" customFormat="1">
      <c r="A549" s="13"/>
      <c r="B549" s="247"/>
      <c r="C549" s="248"/>
      <c r="D549" s="249" t="s">
        <v>256</v>
      </c>
      <c r="E549" s="250" t="s">
        <v>442</v>
      </c>
      <c r="F549" s="251" t="s">
        <v>1378</v>
      </c>
      <c r="G549" s="248"/>
      <c r="H549" s="252">
        <v>20.699999999999999</v>
      </c>
      <c r="I549" s="253"/>
      <c r="J549" s="248"/>
      <c r="K549" s="248"/>
      <c r="L549" s="254"/>
      <c r="M549" s="255"/>
      <c r="N549" s="256"/>
      <c r="O549" s="256"/>
      <c r="P549" s="256"/>
      <c r="Q549" s="256"/>
      <c r="R549" s="256"/>
      <c r="S549" s="256"/>
      <c r="T549" s="25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8" t="s">
        <v>256</v>
      </c>
      <c r="AU549" s="258" t="s">
        <v>88</v>
      </c>
      <c r="AV549" s="13" t="s">
        <v>88</v>
      </c>
      <c r="AW549" s="13" t="s">
        <v>36</v>
      </c>
      <c r="AX549" s="13" t="s">
        <v>80</v>
      </c>
      <c r="AY549" s="258" t="s">
        <v>241</v>
      </c>
    </row>
    <row r="550" s="14" customFormat="1">
      <c r="A550" s="14"/>
      <c r="B550" s="259"/>
      <c r="C550" s="260"/>
      <c r="D550" s="249" t="s">
        <v>256</v>
      </c>
      <c r="E550" s="261" t="s">
        <v>1</v>
      </c>
      <c r="F550" s="262" t="s">
        <v>258</v>
      </c>
      <c r="G550" s="260"/>
      <c r="H550" s="263">
        <v>1408.7429999999999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88</v>
      </c>
      <c r="AV550" s="14" t="s">
        <v>175</v>
      </c>
      <c r="AW550" s="14" t="s">
        <v>36</v>
      </c>
      <c r="AX550" s="14" t="s">
        <v>14</v>
      </c>
      <c r="AY550" s="269" t="s">
        <v>241</v>
      </c>
    </row>
    <row r="551" s="2" customFormat="1" ht="33" customHeight="1">
      <c r="A551" s="39"/>
      <c r="B551" s="40"/>
      <c r="C551" s="229" t="s">
        <v>830</v>
      </c>
      <c r="D551" s="229" t="s">
        <v>243</v>
      </c>
      <c r="E551" s="230" t="s">
        <v>789</v>
      </c>
      <c r="F551" s="231" t="s">
        <v>790</v>
      </c>
      <c r="G551" s="232" t="s">
        <v>246</v>
      </c>
      <c r="H551" s="233">
        <v>236.46000000000001</v>
      </c>
      <c r="I551" s="234"/>
      <c r="J551" s="235">
        <f>ROUND(I551*H551,2)</f>
        <v>0</v>
      </c>
      <c r="K551" s="231" t="s">
        <v>247</v>
      </c>
      <c r="L551" s="45"/>
      <c r="M551" s="236" t="s">
        <v>1</v>
      </c>
      <c r="N551" s="237" t="s">
        <v>45</v>
      </c>
      <c r="O551" s="92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175</v>
      </c>
      <c r="AT551" s="240" t="s">
        <v>243</v>
      </c>
      <c r="AU551" s="240" t="s">
        <v>88</v>
      </c>
      <c r="AY551" s="18" t="s">
        <v>241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14</v>
      </c>
      <c r="BK551" s="241">
        <f>ROUND(I551*H551,2)</f>
        <v>0</v>
      </c>
      <c r="BL551" s="18" t="s">
        <v>175</v>
      </c>
      <c r="BM551" s="240" t="s">
        <v>1379</v>
      </c>
    </row>
    <row r="552" s="2" customFormat="1">
      <c r="A552" s="39"/>
      <c r="B552" s="40"/>
      <c r="C552" s="41"/>
      <c r="D552" s="242" t="s">
        <v>249</v>
      </c>
      <c r="E552" s="41"/>
      <c r="F552" s="243" t="s">
        <v>792</v>
      </c>
      <c r="G552" s="41"/>
      <c r="H552" s="41"/>
      <c r="I552" s="244"/>
      <c r="J552" s="41"/>
      <c r="K552" s="41"/>
      <c r="L552" s="45"/>
      <c r="M552" s="245"/>
      <c r="N552" s="246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249</v>
      </c>
      <c r="AU552" s="18" t="s">
        <v>88</v>
      </c>
    </row>
    <row r="553" s="13" customFormat="1">
      <c r="A553" s="13"/>
      <c r="B553" s="247"/>
      <c r="C553" s="248"/>
      <c r="D553" s="249" t="s">
        <v>256</v>
      </c>
      <c r="E553" s="250" t="s">
        <v>1</v>
      </c>
      <c r="F553" s="251" t="s">
        <v>498</v>
      </c>
      <c r="G553" s="248"/>
      <c r="H553" s="252">
        <v>236.46000000000001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8" t="s">
        <v>256</v>
      </c>
      <c r="AU553" s="258" t="s">
        <v>88</v>
      </c>
      <c r="AV553" s="13" t="s">
        <v>88</v>
      </c>
      <c r="AW553" s="13" t="s">
        <v>36</v>
      </c>
      <c r="AX553" s="13" t="s">
        <v>80</v>
      </c>
      <c r="AY553" s="258" t="s">
        <v>241</v>
      </c>
    </row>
    <row r="554" s="14" customFormat="1">
      <c r="A554" s="14"/>
      <c r="B554" s="259"/>
      <c r="C554" s="260"/>
      <c r="D554" s="249" t="s">
        <v>256</v>
      </c>
      <c r="E554" s="261" t="s">
        <v>1</v>
      </c>
      <c r="F554" s="262" t="s">
        <v>258</v>
      </c>
      <c r="G554" s="260"/>
      <c r="H554" s="263">
        <v>236.46000000000001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88</v>
      </c>
      <c r="AV554" s="14" t="s">
        <v>175</v>
      </c>
      <c r="AW554" s="14" t="s">
        <v>36</v>
      </c>
      <c r="AX554" s="14" t="s">
        <v>14</v>
      </c>
      <c r="AY554" s="269" t="s">
        <v>241</v>
      </c>
    </row>
    <row r="555" s="2" customFormat="1" ht="24.15" customHeight="1">
      <c r="A555" s="39"/>
      <c r="B555" s="40"/>
      <c r="C555" s="229" t="s">
        <v>835</v>
      </c>
      <c r="D555" s="229" t="s">
        <v>243</v>
      </c>
      <c r="E555" s="230" t="s">
        <v>794</v>
      </c>
      <c r="F555" s="231" t="s">
        <v>795</v>
      </c>
      <c r="G555" s="232" t="s">
        <v>246</v>
      </c>
      <c r="H555" s="233">
        <v>236.46000000000001</v>
      </c>
      <c r="I555" s="234"/>
      <c r="J555" s="235">
        <f>ROUND(I555*H555,2)</f>
        <v>0</v>
      </c>
      <c r="K555" s="231" t="s">
        <v>247</v>
      </c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175</v>
      </c>
      <c r="AT555" s="240" t="s">
        <v>243</v>
      </c>
      <c r="AU555" s="240" t="s">
        <v>88</v>
      </c>
      <c r="AY555" s="18" t="s">
        <v>241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14</v>
      </c>
      <c r="BK555" s="241">
        <f>ROUND(I555*H555,2)</f>
        <v>0</v>
      </c>
      <c r="BL555" s="18" t="s">
        <v>175</v>
      </c>
      <c r="BM555" s="240" t="s">
        <v>1380</v>
      </c>
    </row>
    <row r="556" s="2" customFormat="1">
      <c r="A556" s="39"/>
      <c r="B556" s="40"/>
      <c r="C556" s="41"/>
      <c r="D556" s="242" t="s">
        <v>249</v>
      </c>
      <c r="E556" s="41"/>
      <c r="F556" s="243" t="s">
        <v>797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249</v>
      </c>
      <c r="AU556" s="18" t="s">
        <v>88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498</v>
      </c>
      <c r="G557" s="248"/>
      <c r="H557" s="252">
        <v>236.46000000000001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4" customFormat="1">
      <c r="A558" s="14"/>
      <c r="B558" s="259"/>
      <c r="C558" s="260"/>
      <c r="D558" s="249" t="s">
        <v>256</v>
      </c>
      <c r="E558" s="261" t="s">
        <v>1</v>
      </c>
      <c r="F558" s="262" t="s">
        <v>258</v>
      </c>
      <c r="G558" s="260"/>
      <c r="H558" s="263">
        <v>236.46000000000001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88</v>
      </c>
      <c r="AV558" s="14" t="s">
        <v>175</v>
      </c>
      <c r="AW558" s="14" t="s">
        <v>36</v>
      </c>
      <c r="AX558" s="14" t="s">
        <v>14</v>
      </c>
      <c r="AY558" s="269" t="s">
        <v>241</v>
      </c>
    </row>
    <row r="559" s="12" customFormat="1" ht="22.8" customHeight="1">
      <c r="A559" s="12"/>
      <c r="B559" s="213"/>
      <c r="C559" s="214"/>
      <c r="D559" s="215" t="s">
        <v>79</v>
      </c>
      <c r="E559" s="227" t="s">
        <v>175</v>
      </c>
      <c r="F559" s="227" t="s">
        <v>263</v>
      </c>
      <c r="G559" s="214"/>
      <c r="H559" s="214"/>
      <c r="I559" s="217"/>
      <c r="J559" s="228">
        <f>BK559</f>
        <v>0</v>
      </c>
      <c r="K559" s="214"/>
      <c r="L559" s="219"/>
      <c r="M559" s="220"/>
      <c r="N559" s="221"/>
      <c r="O559" s="221"/>
      <c r="P559" s="222">
        <f>SUM(P560:P570)</f>
        <v>0</v>
      </c>
      <c r="Q559" s="221"/>
      <c r="R559" s="222">
        <f>SUM(R560:R570)</f>
        <v>17.566236179999997</v>
      </c>
      <c r="S559" s="221"/>
      <c r="T559" s="223">
        <f>SUM(T560:T570)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4" t="s">
        <v>14</v>
      </c>
      <c r="AT559" s="225" t="s">
        <v>79</v>
      </c>
      <c r="AU559" s="225" t="s">
        <v>14</v>
      </c>
      <c r="AY559" s="224" t="s">
        <v>241</v>
      </c>
      <c r="BK559" s="226">
        <f>SUM(BK560:BK570)</f>
        <v>0</v>
      </c>
    </row>
    <row r="560" s="2" customFormat="1" ht="16.5" customHeight="1">
      <c r="A560" s="39"/>
      <c r="B560" s="40"/>
      <c r="C560" s="229" t="s">
        <v>843</v>
      </c>
      <c r="D560" s="229" t="s">
        <v>243</v>
      </c>
      <c r="E560" s="230" t="s">
        <v>799</v>
      </c>
      <c r="F560" s="231" t="s">
        <v>800</v>
      </c>
      <c r="G560" s="232" t="s">
        <v>253</v>
      </c>
      <c r="H560" s="233">
        <v>220.41</v>
      </c>
      <c r="I560" s="234"/>
      <c r="J560" s="235">
        <f>ROUND(I560*H560,2)</f>
        <v>0</v>
      </c>
      <c r="K560" s="231" t="s">
        <v>247</v>
      </c>
      <c r="L560" s="45"/>
      <c r="M560" s="236" t="s">
        <v>1</v>
      </c>
      <c r="N560" s="237" t="s">
        <v>45</v>
      </c>
      <c r="O560" s="92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0" t="s">
        <v>175</v>
      </c>
      <c r="AT560" s="240" t="s">
        <v>243</v>
      </c>
      <c r="AU560" s="240" t="s">
        <v>88</v>
      </c>
      <c r="AY560" s="18" t="s">
        <v>241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14</v>
      </c>
      <c r="BK560" s="241">
        <f>ROUND(I560*H560,2)</f>
        <v>0</v>
      </c>
      <c r="BL560" s="18" t="s">
        <v>175</v>
      </c>
      <c r="BM560" s="240" t="s">
        <v>1381</v>
      </c>
    </row>
    <row r="561" s="2" customFormat="1">
      <c r="A561" s="39"/>
      <c r="B561" s="40"/>
      <c r="C561" s="41"/>
      <c r="D561" s="242" t="s">
        <v>249</v>
      </c>
      <c r="E561" s="41"/>
      <c r="F561" s="243" t="s">
        <v>802</v>
      </c>
      <c r="G561" s="41"/>
      <c r="H561" s="41"/>
      <c r="I561" s="244"/>
      <c r="J561" s="41"/>
      <c r="K561" s="41"/>
      <c r="L561" s="45"/>
      <c r="M561" s="245"/>
      <c r="N561" s="246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249</v>
      </c>
      <c r="AU561" s="18" t="s">
        <v>88</v>
      </c>
    </row>
    <row r="562" s="13" customFormat="1">
      <c r="A562" s="13"/>
      <c r="B562" s="247"/>
      <c r="C562" s="248"/>
      <c r="D562" s="249" t="s">
        <v>256</v>
      </c>
      <c r="E562" s="250" t="s">
        <v>1</v>
      </c>
      <c r="F562" s="251" t="s">
        <v>1382</v>
      </c>
      <c r="G562" s="248"/>
      <c r="H562" s="252">
        <v>220.41</v>
      </c>
      <c r="I562" s="253"/>
      <c r="J562" s="248"/>
      <c r="K562" s="248"/>
      <c r="L562" s="254"/>
      <c r="M562" s="255"/>
      <c r="N562" s="256"/>
      <c r="O562" s="256"/>
      <c r="P562" s="256"/>
      <c r="Q562" s="256"/>
      <c r="R562" s="256"/>
      <c r="S562" s="256"/>
      <c r="T562" s="25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8" t="s">
        <v>256</v>
      </c>
      <c r="AU562" s="258" t="s">
        <v>88</v>
      </c>
      <c r="AV562" s="13" t="s">
        <v>88</v>
      </c>
      <c r="AW562" s="13" t="s">
        <v>36</v>
      </c>
      <c r="AX562" s="13" t="s">
        <v>80</v>
      </c>
      <c r="AY562" s="258" t="s">
        <v>241</v>
      </c>
    </row>
    <row r="563" s="14" customFormat="1">
      <c r="A563" s="14"/>
      <c r="B563" s="259"/>
      <c r="C563" s="260"/>
      <c r="D563" s="249" t="s">
        <v>256</v>
      </c>
      <c r="E563" s="261" t="s">
        <v>432</v>
      </c>
      <c r="F563" s="262" t="s">
        <v>258</v>
      </c>
      <c r="G563" s="260"/>
      <c r="H563" s="263">
        <v>220.41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88</v>
      </c>
      <c r="AV563" s="14" t="s">
        <v>175</v>
      </c>
      <c r="AW563" s="14" t="s">
        <v>36</v>
      </c>
      <c r="AX563" s="14" t="s">
        <v>14</v>
      </c>
      <c r="AY563" s="269" t="s">
        <v>241</v>
      </c>
    </row>
    <row r="564" s="2" customFormat="1" ht="24.15" customHeight="1">
      <c r="A564" s="39"/>
      <c r="B564" s="40"/>
      <c r="C564" s="229" t="s">
        <v>852</v>
      </c>
      <c r="D564" s="229" t="s">
        <v>243</v>
      </c>
      <c r="E564" s="230" t="s">
        <v>805</v>
      </c>
      <c r="F564" s="231" t="s">
        <v>806</v>
      </c>
      <c r="G564" s="232" t="s">
        <v>253</v>
      </c>
      <c r="H564" s="233">
        <v>8.7690000000000001</v>
      </c>
      <c r="I564" s="234"/>
      <c r="J564" s="235">
        <f>ROUND(I564*H564,2)</f>
        <v>0</v>
      </c>
      <c r="K564" s="231" t="s">
        <v>247</v>
      </c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2.0032199999999998</v>
      </c>
      <c r="R564" s="238">
        <f>Q564*H564</f>
        <v>17.566236179999997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175</v>
      </c>
      <c r="AT564" s="240" t="s">
        <v>243</v>
      </c>
      <c r="AU564" s="240" t="s">
        <v>88</v>
      </c>
      <c r="AY564" s="18" t="s">
        <v>241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</v>
      </c>
      <c r="BK564" s="241">
        <f>ROUND(I564*H564,2)</f>
        <v>0</v>
      </c>
      <c r="BL564" s="18" t="s">
        <v>175</v>
      </c>
      <c r="BM564" s="240" t="s">
        <v>1383</v>
      </c>
    </row>
    <row r="565" s="2" customFormat="1">
      <c r="A565" s="39"/>
      <c r="B565" s="40"/>
      <c r="C565" s="41"/>
      <c r="D565" s="242" t="s">
        <v>249</v>
      </c>
      <c r="E565" s="41"/>
      <c r="F565" s="243" t="s">
        <v>808</v>
      </c>
      <c r="G565" s="41"/>
      <c r="H565" s="41"/>
      <c r="I565" s="244"/>
      <c r="J565" s="41"/>
      <c r="K565" s="41"/>
      <c r="L565" s="45"/>
      <c r="M565" s="245"/>
      <c r="N565" s="246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249</v>
      </c>
      <c r="AU565" s="18" t="s">
        <v>88</v>
      </c>
    </row>
    <row r="566" s="15" customFormat="1">
      <c r="A566" s="15"/>
      <c r="B566" s="270"/>
      <c r="C566" s="271"/>
      <c r="D566" s="249" t="s">
        <v>256</v>
      </c>
      <c r="E566" s="272" t="s">
        <v>1</v>
      </c>
      <c r="F566" s="273" t="s">
        <v>1221</v>
      </c>
      <c r="G566" s="271"/>
      <c r="H566" s="272" t="s">
        <v>1</v>
      </c>
      <c r="I566" s="274"/>
      <c r="J566" s="271"/>
      <c r="K566" s="271"/>
      <c r="L566" s="275"/>
      <c r="M566" s="276"/>
      <c r="N566" s="277"/>
      <c r="O566" s="277"/>
      <c r="P566" s="277"/>
      <c r="Q566" s="277"/>
      <c r="R566" s="277"/>
      <c r="S566" s="277"/>
      <c r="T566" s="278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9" t="s">
        <v>256</v>
      </c>
      <c r="AU566" s="279" t="s">
        <v>88</v>
      </c>
      <c r="AV566" s="15" t="s">
        <v>14</v>
      </c>
      <c r="AW566" s="15" t="s">
        <v>36</v>
      </c>
      <c r="AX566" s="15" t="s">
        <v>80</v>
      </c>
      <c r="AY566" s="279" t="s">
        <v>241</v>
      </c>
    </row>
    <row r="567" s="13" customFormat="1">
      <c r="A567" s="13"/>
      <c r="B567" s="247"/>
      <c r="C567" s="248"/>
      <c r="D567" s="249" t="s">
        <v>256</v>
      </c>
      <c r="E567" s="250" t="s">
        <v>1</v>
      </c>
      <c r="F567" s="251" t="s">
        <v>1384</v>
      </c>
      <c r="G567" s="248"/>
      <c r="H567" s="252">
        <v>4.6879999999999997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256</v>
      </c>
      <c r="AU567" s="258" t="s">
        <v>88</v>
      </c>
      <c r="AV567" s="13" t="s">
        <v>88</v>
      </c>
      <c r="AW567" s="13" t="s">
        <v>36</v>
      </c>
      <c r="AX567" s="13" t="s">
        <v>80</v>
      </c>
      <c r="AY567" s="258" t="s">
        <v>241</v>
      </c>
    </row>
    <row r="568" s="15" customFormat="1">
      <c r="A568" s="15"/>
      <c r="B568" s="270"/>
      <c r="C568" s="271"/>
      <c r="D568" s="249" t="s">
        <v>256</v>
      </c>
      <c r="E568" s="272" t="s">
        <v>1</v>
      </c>
      <c r="F568" s="273" t="s">
        <v>1223</v>
      </c>
      <c r="G568" s="271"/>
      <c r="H568" s="272" t="s">
        <v>1</v>
      </c>
      <c r="I568" s="274"/>
      <c r="J568" s="271"/>
      <c r="K568" s="271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256</v>
      </c>
      <c r="AU568" s="279" t="s">
        <v>88</v>
      </c>
      <c r="AV568" s="15" t="s">
        <v>14</v>
      </c>
      <c r="AW568" s="15" t="s">
        <v>36</v>
      </c>
      <c r="AX568" s="15" t="s">
        <v>80</v>
      </c>
      <c r="AY568" s="279" t="s">
        <v>241</v>
      </c>
    </row>
    <row r="569" s="13" customFormat="1">
      <c r="A569" s="13"/>
      <c r="B569" s="247"/>
      <c r="C569" s="248"/>
      <c r="D569" s="249" t="s">
        <v>256</v>
      </c>
      <c r="E569" s="250" t="s">
        <v>1</v>
      </c>
      <c r="F569" s="251" t="s">
        <v>1385</v>
      </c>
      <c r="G569" s="248"/>
      <c r="H569" s="252">
        <v>4.0810000000000004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256</v>
      </c>
      <c r="AU569" s="258" t="s">
        <v>88</v>
      </c>
      <c r="AV569" s="13" t="s">
        <v>88</v>
      </c>
      <c r="AW569" s="13" t="s">
        <v>36</v>
      </c>
      <c r="AX569" s="13" t="s">
        <v>80</v>
      </c>
      <c r="AY569" s="258" t="s">
        <v>241</v>
      </c>
    </row>
    <row r="570" s="14" customFormat="1">
      <c r="A570" s="14"/>
      <c r="B570" s="259"/>
      <c r="C570" s="260"/>
      <c r="D570" s="249" t="s">
        <v>256</v>
      </c>
      <c r="E570" s="261" t="s">
        <v>1</v>
      </c>
      <c r="F570" s="262" t="s">
        <v>258</v>
      </c>
      <c r="G570" s="260"/>
      <c r="H570" s="263">
        <v>8.7690000000000001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88</v>
      </c>
      <c r="AV570" s="14" t="s">
        <v>175</v>
      </c>
      <c r="AW570" s="14" t="s">
        <v>36</v>
      </c>
      <c r="AX570" s="14" t="s">
        <v>14</v>
      </c>
      <c r="AY570" s="269" t="s">
        <v>241</v>
      </c>
    </row>
    <row r="571" s="12" customFormat="1" ht="22.8" customHeight="1">
      <c r="A571" s="12"/>
      <c r="B571" s="213"/>
      <c r="C571" s="214"/>
      <c r="D571" s="215" t="s">
        <v>79</v>
      </c>
      <c r="E571" s="227" t="s">
        <v>269</v>
      </c>
      <c r="F571" s="227" t="s">
        <v>812</v>
      </c>
      <c r="G571" s="214"/>
      <c r="H571" s="214"/>
      <c r="I571" s="217"/>
      <c r="J571" s="228">
        <f>BK571</f>
        <v>0</v>
      </c>
      <c r="K571" s="214"/>
      <c r="L571" s="219"/>
      <c r="M571" s="220"/>
      <c r="N571" s="221"/>
      <c r="O571" s="221"/>
      <c r="P571" s="222">
        <f>SUM(P572:P652)</f>
        <v>0</v>
      </c>
      <c r="Q571" s="221"/>
      <c r="R571" s="222">
        <f>SUM(R572:R652)</f>
        <v>0</v>
      </c>
      <c r="S571" s="221"/>
      <c r="T571" s="223">
        <f>SUM(T572:T652)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24" t="s">
        <v>14</v>
      </c>
      <c r="AT571" s="225" t="s">
        <v>79</v>
      </c>
      <c r="AU571" s="225" t="s">
        <v>14</v>
      </c>
      <c r="AY571" s="224" t="s">
        <v>241</v>
      </c>
      <c r="BK571" s="226">
        <f>SUM(BK572:BK652)</f>
        <v>0</v>
      </c>
    </row>
    <row r="572" s="2" customFormat="1" ht="16.5" customHeight="1">
      <c r="A572" s="39"/>
      <c r="B572" s="40"/>
      <c r="C572" s="229" t="s">
        <v>856</v>
      </c>
      <c r="D572" s="229" t="s">
        <v>243</v>
      </c>
      <c r="E572" s="230" t="s">
        <v>814</v>
      </c>
      <c r="F572" s="231" t="s">
        <v>815</v>
      </c>
      <c r="G572" s="232" t="s">
        <v>246</v>
      </c>
      <c r="H572" s="233">
        <v>974.24300000000005</v>
      </c>
      <c r="I572" s="234"/>
      <c r="J572" s="235">
        <f>ROUND(I572*H572,2)</f>
        <v>0</v>
      </c>
      <c r="K572" s="231" t="s">
        <v>247</v>
      </c>
      <c r="L572" s="45"/>
      <c r="M572" s="236" t="s">
        <v>1</v>
      </c>
      <c r="N572" s="237" t="s">
        <v>45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175</v>
      </c>
      <c r="AT572" s="240" t="s">
        <v>243</v>
      </c>
      <c r="AU572" s="240" t="s">
        <v>88</v>
      </c>
      <c r="AY572" s="18" t="s">
        <v>241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14</v>
      </c>
      <c r="BK572" s="241">
        <f>ROUND(I572*H572,2)</f>
        <v>0</v>
      </c>
      <c r="BL572" s="18" t="s">
        <v>175</v>
      </c>
      <c r="BM572" s="240" t="s">
        <v>1386</v>
      </c>
    </row>
    <row r="573" s="2" customFormat="1">
      <c r="A573" s="39"/>
      <c r="B573" s="40"/>
      <c r="C573" s="41"/>
      <c r="D573" s="242" t="s">
        <v>249</v>
      </c>
      <c r="E573" s="41"/>
      <c r="F573" s="243" t="s">
        <v>817</v>
      </c>
      <c r="G573" s="41"/>
      <c r="H573" s="41"/>
      <c r="I573" s="244"/>
      <c r="J573" s="41"/>
      <c r="K573" s="41"/>
      <c r="L573" s="45"/>
      <c r="M573" s="245"/>
      <c r="N573" s="246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249</v>
      </c>
      <c r="AU573" s="18" t="s">
        <v>88</v>
      </c>
    </row>
    <row r="574" s="13" customFormat="1">
      <c r="A574" s="13"/>
      <c r="B574" s="247"/>
      <c r="C574" s="248"/>
      <c r="D574" s="249" t="s">
        <v>256</v>
      </c>
      <c r="E574" s="250" t="s">
        <v>1</v>
      </c>
      <c r="F574" s="251" t="s">
        <v>784</v>
      </c>
      <c r="G574" s="248"/>
      <c r="H574" s="252">
        <v>950.09299999999996</v>
      </c>
      <c r="I574" s="253"/>
      <c r="J574" s="248"/>
      <c r="K574" s="248"/>
      <c r="L574" s="254"/>
      <c r="M574" s="255"/>
      <c r="N574" s="256"/>
      <c r="O574" s="256"/>
      <c r="P574" s="256"/>
      <c r="Q574" s="256"/>
      <c r="R574" s="256"/>
      <c r="S574" s="256"/>
      <c r="T574" s="25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8" t="s">
        <v>256</v>
      </c>
      <c r="AU574" s="258" t="s">
        <v>88</v>
      </c>
      <c r="AV574" s="13" t="s">
        <v>88</v>
      </c>
      <c r="AW574" s="13" t="s">
        <v>36</v>
      </c>
      <c r="AX574" s="13" t="s">
        <v>80</v>
      </c>
      <c r="AY574" s="258" t="s">
        <v>241</v>
      </c>
    </row>
    <row r="575" s="15" customFormat="1">
      <c r="A575" s="15"/>
      <c r="B575" s="270"/>
      <c r="C575" s="271"/>
      <c r="D575" s="249" t="s">
        <v>256</v>
      </c>
      <c r="E575" s="272" t="s">
        <v>1</v>
      </c>
      <c r="F575" s="273" t="s">
        <v>818</v>
      </c>
      <c r="G575" s="271"/>
      <c r="H575" s="272" t="s">
        <v>1</v>
      </c>
      <c r="I575" s="274"/>
      <c r="J575" s="271"/>
      <c r="K575" s="271"/>
      <c r="L575" s="275"/>
      <c r="M575" s="276"/>
      <c r="N575" s="277"/>
      <c r="O575" s="277"/>
      <c r="P575" s="277"/>
      <c r="Q575" s="277"/>
      <c r="R575" s="277"/>
      <c r="S575" s="277"/>
      <c r="T575" s="27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9" t="s">
        <v>256</v>
      </c>
      <c r="AU575" s="279" t="s">
        <v>88</v>
      </c>
      <c r="AV575" s="15" t="s">
        <v>14</v>
      </c>
      <c r="AW575" s="15" t="s">
        <v>36</v>
      </c>
      <c r="AX575" s="15" t="s">
        <v>80</v>
      </c>
      <c r="AY575" s="279" t="s">
        <v>241</v>
      </c>
    </row>
    <row r="576" s="15" customFormat="1">
      <c r="A576" s="15"/>
      <c r="B576" s="270"/>
      <c r="C576" s="271"/>
      <c r="D576" s="249" t="s">
        <v>256</v>
      </c>
      <c r="E576" s="272" t="s">
        <v>1</v>
      </c>
      <c r="F576" s="273" t="s">
        <v>1261</v>
      </c>
      <c r="G576" s="271"/>
      <c r="H576" s="272" t="s">
        <v>1</v>
      </c>
      <c r="I576" s="274"/>
      <c r="J576" s="271"/>
      <c r="K576" s="271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256</v>
      </c>
      <c r="AU576" s="279" t="s">
        <v>88</v>
      </c>
      <c r="AV576" s="15" t="s">
        <v>14</v>
      </c>
      <c r="AW576" s="15" t="s">
        <v>36</v>
      </c>
      <c r="AX576" s="15" t="s">
        <v>80</v>
      </c>
      <c r="AY576" s="279" t="s">
        <v>241</v>
      </c>
    </row>
    <row r="577" s="13" customFormat="1">
      <c r="A577" s="13"/>
      <c r="B577" s="247"/>
      <c r="C577" s="248"/>
      <c r="D577" s="249" t="s">
        <v>256</v>
      </c>
      <c r="E577" s="250" t="s">
        <v>1</v>
      </c>
      <c r="F577" s="251" t="s">
        <v>1387</v>
      </c>
      <c r="G577" s="248"/>
      <c r="H577" s="252">
        <v>24.149999999999999</v>
      </c>
      <c r="I577" s="253"/>
      <c r="J577" s="248"/>
      <c r="K577" s="248"/>
      <c r="L577" s="254"/>
      <c r="M577" s="255"/>
      <c r="N577" s="256"/>
      <c r="O577" s="256"/>
      <c r="P577" s="256"/>
      <c r="Q577" s="256"/>
      <c r="R577" s="256"/>
      <c r="S577" s="256"/>
      <c r="T577" s="25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8" t="s">
        <v>256</v>
      </c>
      <c r="AU577" s="258" t="s">
        <v>88</v>
      </c>
      <c r="AV577" s="13" t="s">
        <v>88</v>
      </c>
      <c r="AW577" s="13" t="s">
        <v>36</v>
      </c>
      <c r="AX577" s="13" t="s">
        <v>80</v>
      </c>
      <c r="AY577" s="258" t="s">
        <v>241</v>
      </c>
    </row>
    <row r="578" s="15" customFormat="1">
      <c r="A578" s="15"/>
      <c r="B578" s="270"/>
      <c r="C578" s="271"/>
      <c r="D578" s="249" t="s">
        <v>256</v>
      </c>
      <c r="E578" s="272" t="s">
        <v>1</v>
      </c>
      <c r="F578" s="273" t="s">
        <v>1348</v>
      </c>
      <c r="G578" s="271"/>
      <c r="H578" s="272" t="s">
        <v>1</v>
      </c>
      <c r="I578" s="274"/>
      <c r="J578" s="271"/>
      <c r="K578" s="271"/>
      <c r="L578" s="275"/>
      <c r="M578" s="276"/>
      <c r="N578" s="277"/>
      <c r="O578" s="277"/>
      <c r="P578" s="277"/>
      <c r="Q578" s="277"/>
      <c r="R578" s="277"/>
      <c r="S578" s="277"/>
      <c r="T578" s="27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9" t="s">
        <v>256</v>
      </c>
      <c r="AU578" s="279" t="s">
        <v>88</v>
      </c>
      <c r="AV578" s="15" t="s">
        <v>14</v>
      </c>
      <c r="AW578" s="15" t="s">
        <v>36</v>
      </c>
      <c r="AX578" s="15" t="s">
        <v>80</v>
      </c>
      <c r="AY578" s="279" t="s">
        <v>241</v>
      </c>
    </row>
    <row r="579" s="13" customFormat="1">
      <c r="A579" s="13"/>
      <c r="B579" s="247"/>
      <c r="C579" s="248"/>
      <c r="D579" s="249" t="s">
        <v>256</v>
      </c>
      <c r="E579" s="250" t="s">
        <v>1</v>
      </c>
      <c r="F579" s="251" t="s">
        <v>1366</v>
      </c>
      <c r="G579" s="248"/>
      <c r="H579" s="252">
        <v>0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256</v>
      </c>
      <c r="AU579" s="258" t="s">
        <v>88</v>
      </c>
      <c r="AV579" s="13" t="s">
        <v>88</v>
      </c>
      <c r="AW579" s="13" t="s">
        <v>36</v>
      </c>
      <c r="AX579" s="13" t="s">
        <v>80</v>
      </c>
      <c r="AY579" s="258" t="s">
        <v>241</v>
      </c>
    </row>
    <row r="580" s="15" customFormat="1">
      <c r="A580" s="15"/>
      <c r="B580" s="270"/>
      <c r="C580" s="271"/>
      <c r="D580" s="249" t="s">
        <v>256</v>
      </c>
      <c r="E580" s="272" t="s">
        <v>1</v>
      </c>
      <c r="F580" s="273" t="s">
        <v>1350</v>
      </c>
      <c r="G580" s="271"/>
      <c r="H580" s="272" t="s">
        <v>1</v>
      </c>
      <c r="I580" s="274"/>
      <c r="J580" s="271"/>
      <c r="K580" s="271"/>
      <c r="L580" s="275"/>
      <c r="M580" s="276"/>
      <c r="N580" s="277"/>
      <c r="O580" s="277"/>
      <c r="P580" s="277"/>
      <c r="Q580" s="277"/>
      <c r="R580" s="277"/>
      <c r="S580" s="277"/>
      <c r="T580" s="27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9" t="s">
        <v>256</v>
      </c>
      <c r="AU580" s="279" t="s">
        <v>88</v>
      </c>
      <c r="AV580" s="15" t="s">
        <v>14</v>
      </c>
      <c r="AW580" s="15" t="s">
        <v>36</v>
      </c>
      <c r="AX580" s="15" t="s">
        <v>80</v>
      </c>
      <c r="AY580" s="279" t="s">
        <v>241</v>
      </c>
    </row>
    <row r="581" s="13" customFormat="1">
      <c r="A581" s="13"/>
      <c r="B581" s="247"/>
      <c r="C581" s="248"/>
      <c r="D581" s="249" t="s">
        <v>256</v>
      </c>
      <c r="E581" s="250" t="s">
        <v>1</v>
      </c>
      <c r="F581" s="251" t="s">
        <v>1366</v>
      </c>
      <c r="G581" s="248"/>
      <c r="H581" s="252">
        <v>0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256</v>
      </c>
      <c r="AU581" s="258" t="s">
        <v>88</v>
      </c>
      <c r="AV581" s="13" t="s">
        <v>88</v>
      </c>
      <c r="AW581" s="13" t="s">
        <v>36</v>
      </c>
      <c r="AX581" s="13" t="s">
        <v>80</v>
      </c>
      <c r="AY581" s="258" t="s">
        <v>241</v>
      </c>
    </row>
    <row r="582" s="15" customFormat="1">
      <c r="A582" s="15"/>
      <c r="B582" s="270"/>
      <c r="C582" s="271"/>
      <c r="D582" s="249" t="s">
        <v>256</v>
      </c>
      <c r="E582" s="272" t="s">
        <v>1</v>
      </c>
      <c r="F582" s="273" t="s">
        <v>1352</v>
      </c>
      <c r="G582" s="271"/>
      <c r="H582" s="272" t="s">
        <v>1</v>
      </c>
      <c r="I582" s="274"/>
      <c r="J582" s="271"/>
      <c r="K582" s="271"/>
      <c r="L582" s="275"/>
      <c r="M582" s="276"/>
      <c r="N582" s="277"/>
      <c r="O582" s="277"/>
      <c r="P582" s="277"/>
      <c r="Q582" s="277"/>
      <c r="R582" s="277"/>
      <c r="S582" s="277"/>
      <c r="T582" s="27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9" t="s">
        <v>256</v>
      </c>
      <c r="AU582" s="279" t="s">
        <v>88</v>
      </c>
      <c r="AV582" s="15" t="s">
        <v>14</v>
      </c>
      <c r="AW582" s="15" t="s">
        <v>36</v>
      </c>
      <c r="AX582" s="15" t="s">
        <v>80</v>
      </c>
      <c r="AY582" s="279" t="s">
        <v>241</v>
      </c>
    </row>
    <row r="583" s="13" customFormat="1">
      <c r="A583" s="13"/>
      <c r="B583" s="247"/>
      <c r="C583" s="248"/>
      <c r="D583" s="249" t="s">
        <v>256</v>
      </c>
      <c r="E583" s="250" t="s">
        <v>1</v>
      </c>
      <c r="F583" s="251" t="s">
        <v>1366</v>
      </c>
      <c r="G583" s="248"/>
      <c r="H583" s="252">
        <v>0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256</v>
      </c>
      <c r="AU583" s="258" t="s">
        <v>88</v>
      </c>
      <c r="AV583" s="13" t="s">
        <v>88</v>
      </c>
      <c r="AW583" s="13" t="s">
        <v>36</v>
      </c>
      <c r="AX583" s="13" t="s">
        <v>80</v>
      </c>
      <c r="AY583" s="258" t="s">
        <v>241</v>
      </c>
    </row>
    <row r="584" s="15" customFormat="1">
      <c r="A584" s="15"/>
      <c r="B584" s="270"/>
      <c r="C584" s="271"/>
      <c r="D584" s="249" t="s">
        <v>256</v>
      </c>
      <c r="E584" s="272" t="s">
        <v>1</v>
      </c>
      <c r="F584" s="273" t="s">
        <v>1354</v>
      </c>
      <c r="G584" s="271"/>
      <c r="H584" s="272" t="s">
        <v>1</v>
      </c>
      <c r="I584" s="274"/>
      <c r="J584" s="271"/>
      <c r="K584" s="271"/>
      <c r="L584" s="275"/>
      <c r="M584" s="276"/>
      <c r="N584" s="277"/>
      <c r="O584" s="277"/>
      <c r="P584" s="277"/>
      <c r="Q584" s="277"/>
      <c r="R584" s="277"/>
      <c r="S584" s="277"/>
      <c r="T584" s="27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9" t="s">
        <v>256</v>
      </c>
      <c r="AU584" s="279" t="s">
        <v>88</v>
      </c>
      <c r="AV584" s="15" t="s">
        <v>14</v>
      </c>
      <c r="AW584" s="15" t="s">
        <v>36</v>
      </c>
      <c r="AX584" s="15" t="s">
        <v>80</v>
      </c>
      <c r="AY584" s="279" t="s">
        <v>241</v>
      </c>
    </row>
    <row r="585" s="13" customFormat="1">
      <c r="A585" s="13"/>
      <c r="B585" s="247"/>
      <c r="C585" s="248"/>
      <c r="D585" s="249" t="s">
        <v>256</v>
      </c>
      <c r="E585" s="250" t="s">
        <v>1</v>
      </c>
      <c r="F585" s="251" t="s">
        <v>1366</v>
      </c>
      <c r="G585" s="248"/>
      <c r="H585" s="252">
        <v>0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256</v>
      </c>
      <c r="AU585" s="258" t="s">
        <v>88</v>
      </c>
      <c r="AV585" s="13" t="s">
        <v>88</v>
      </c>
      <c r="AW585" s="13" t="s">
        <v>36</v>
      </c>
      <c r="AX585" s="13" t="s">
        <v>80</v>
      </c>
      <c r="AY585" s="258" t="s">
        <v>241</v>
      </c>
    </row>
    <row r="586" s="15" customFormat="1">
      <c r="A586" s="15"/>
      <c r="B586" s="270"/>
      <c r="C586" s="271"/>
      <c r="D586" s="249" t="s">
        <v>256</v>
      </c>
      <c r="E586" s="272" t="s">
        <v>1</v>
      </c>
      <c r="F586" s="273" t="s">
        <v>1356</v>
      </c>
      <c r="G586" s="271"/>
      <c r="H586" s="272" t="s">
        <v>1</v>
      </c>
      <c r="I586" s="274"/>
      <c r="J586" s="271"/>
      <c r="K586" s="271"/>
      <c r="L586" s="275"/>
      <c r="M586" s="276"/>
      <c r="N586" s="277"/>
      <c r="O586" s="277"/>
      <c r="P586" s="277"/>
      <c r="Q586" s="277"/>
      <c r="R586" s="277"/>
      <c r="S586" s="277"/>
      <c r="T586" s="278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9" t="s">
        <v>256</v>
      </c>
      <c r="AU586" s="279" t="s">
        <v>88</v>
      </c>
      <c r="AV586" s="15" t="s">
        <v>14</v>
      </c>
      <c r="AW586" s="15" t="s">
        <v>36</v>
      </c>
      <c r="AX586" s="15" t="s">
        <v>80</v>
      </c>
      <c r="AY586" s="279" t="s">
        <v>241</v>
      </c>
    </row>
    <row r="587" s="13" customFormat="1">
      <c r="A587" s="13"/>
      <c r="B587" s="247"/>
      <c r="C587" s="248"/>
      <c r="D587" s="249" t="s">
        <v>256</v>
      </c>
      <c r="E587" s="250" t="s">
        <v>1</v>
      </c>
      <c r="F587" s="251" t="s">
        <v>1366</v>
      </c>
      <c r="G587" s="248"/>
      <c r="H587" s="252">
        <v>0</v>
      </c>
      <c r="I587" s="253"/>
      <c r="J587" s="248"/>
      <c r="K587" s="248"/>
      <c r="L587" s="254"/>
      <c r="M587" s="255"/>
      <c r="N587" s="256"/>
      <c r="O587" s="256"/>
      <c r="P587" s="256"/>
      <c r="Q587" s="256"/>
      <c r="R587" s="256"/>
      <c r="S587" s="256"/>
      <c r="T587" s="25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8" t="s">
        <v>256</v>
      </c>
      <c r="AU587" s="258" t="s">
        <v>88</v>
      </c>
      <c r="AV587" s="13" t="s">
        <v>88</v>
      </c>
      <c r="AW587" s="13" t="s">
        <v>36</v>
      </c>
      <c r="AX587" s="13" t="s">
        <v>80</v>
      </c>
      <c r="AY587" s="258" t="s">
        <v>241</v>
      </c>
    </row>
    <row r="588" s="15" customFormat="1">
      <c r="A588" s="15"/>
      <c r="B588" s="270"/>
      <c r="C588" s="271"/>
      <c r="D588" s="249" t="s">
        <v>256</v>
      </c>
      <c r="E588" s="272" t="s">
        <v>1</v>
      </c>
      <c r="F588" s="273" t="s">
        <v>1358</v>
      </c>
      <c r="G588" s="271"/>
      <c r="H588" s="272" t="s">
        <v>1</v>
      </c>
      <c r="I588" s="274"/>
      <c r="J588" s="271"/>
      <c r="K588" s="271"/>
      <c r="L588" s="275"/>
      <c r="M588" s="276"/>
      <c r="N588" s="277"/>
      <c r="O588" s="277"/>
      <c r="P588" s="277"/>
      <c r="Q588" s="277"/>
      <c r="R588" s="277"/>
      <c r="S588" s="277"/>
      <c r="T588" s="27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9" t="s">
        <v>256</v>
      </c>
      <c r="AU588" s="279" t="s">
        <v>88</v>
      </c>
      <c r="AV588" s="15" t="s">
        <v>14</v>
      </c>
      <c r="AW588" s="15" t="s">
        <v>36</v>
      </c>
      <c r="AX588" s="15" t="s">
        <v>80</v>
      </c>
      <c r="AY588" s="279" t="s">
        <v>241</v>
      </c>
    </row>
    <row r="589" s="13" customFormat="1">
      <c r="A589" s="13"/>
      <c r="B589" s="247"/>
      <c r="C589" s="248"/>
      <c r="D589" s="249" t="s">
        <v>256</v>
      </c>
      <c r="E589" s="250" t="s">
        <v>1</v>
      </c>
      <c r="F589" s="251" t="s">
        <v>1366</v>
      </c>
      <c r="G589" s="248"/>
      <c r="H589" s="252">
        <v>0</v>
      </c>
      <c r="I589" s="253"/>
      <c r="J589" s="248"/>
      <c r="K589" s="248"/>
      <c r="L589" s="254"/>
      <c r="M589" s="255"/>
      <c r="N589" s="256"/>
      <c r="O589" s="256"/>
      <c r="P589" s="256"/>
      <c r="Q589" s="256"/>
      <c r="R589" s="256"/>
      <c r="S589" s="256"/>
      <c r="T589" s="25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8" t="s">
        <v>256</v>
      </c>
      <c r="AU589" s="258" t="s">
        <v>88</v>
      </c>
      <c r="AV589" s="13" t="s">
        <v>88</v>
      </c>
      <c r="AW589" s="13" t="s">
        <v>36</v>
      </c>
      <c r="AX589" s="13" t="s">
        <v>80</v>
      </c>
      <c r="AY589" s="258" t="s">
        <v>241</v>
      </c>
    </row>
    <row r="590" s="14" customFormat="1">
      <c r="A590" s="14"/>
      <c r="B590" s="259"/>
      <c r="C590" s="260"/>
      <c r="D590" s="249" t="s">
        <v>256</v>
      </c>
      <c r="E590" s="261" t="s">
        <v>1</v>
      </c>
      <c r="F590" s="262" t="s">
        <v>258</v>
      </c>
      <c r="G590" s="260"/>
      <c r="H590" s="263">
        <v>974.24300000000005</v>
      </c>
      <c r="I590" s="264"/>
      <c r="J590" s="260"/>
      <c r="K590" s="260"/>
      <c r="L590" s="265"/>
      <c r="M590" s="266"/>
      <c r="N590" s="267"/>
      <c r="O590" s="267"/>
      <c r="P590" s="267"/>
      <c r="Q590" s="267"/>
      <c r="R590" s="267"/>
      <c r="S590" s="267"/>
      <c r="T590" s="26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9" t="s">
        <v>256</v>
      </c>
      <c r="AU590" s="269" t="s">
        <v>88</v>
      </c>
      <c r="AV590" s="14" t="s">
        <v>175</v>
      </c>
      <c r="AW590" s="14" t="s">
        <v>36</v>
      </c>
      <c r="AX590" s="14" t="s">
        <v>14</v>
      </c>
      <c r="AY590" s="269" t="s">
        <v>241</v>
      </c>
    </row>
    <row r="591" s="2" customFormat="1" ht="16.5" customHeight="1">
      <c r="A591" s="39"/>
      <c r="B591" s="40"/>
      <c r="C591" s="229" t="s">
        <v>860</v>
      </c>
      <c r="D591" s="229" t="s">
        <v>243</v>
      </c>
      <c r="E591" s="230" t="s">
        <v>821</v>
      </c>
      <c r="F591" s="231" t="s">
        <v>822</v>
      </c>
      <c r="G591" s="232" t="s">
        <v>246</v>
      </c>
      <c r="H591" s="233">
        <v>437.94999999999999</v>
      </c>
      <c r="I591" s="234"/>
      <c r="J591" s="235">
        <f>ROUND(I591*H591,2)</f>
        <v>0</v>
      </c>
      <c r="K591" s="231" t="s">
        <v>247</v>
      </c>
      <c r="L591" s="45"/>
      <c r="M591" s="236" t="s">
        <v>1</v>
      </c>
      <c r="N591" s="237" t="s">
        <v>45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175</v>
      </c>
      <c r="AT591" s="240" t="s">
        <v>243</v>
      </c>
      <c r="AU591" s="240" t="s">
        <v>88</v>
      </c>
      <c r="AY591" s="18" t="s">
        <v>241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14</v>
      </c>
      <c r="BK591" s="241">
        <f>ROUND(I591*H591,2)</f>
        <v>0</v>
      </c>
      <c r="BL591" s="18" t="s">
        <v>175</v>
      </c>
      <c r="BM591" s="240" t="s">
        <v>1388</v>
      </c>
    </row>
    <row r="592" s="2" customFormat="1">
      <c r="A592" s="39"/>
      <c r="B592" s="40"/>
      <c r="C592" s="41"/>
      <c r="D592" s="242" t="s">
        <v>249</v>
      </c>
      <c r="E592" s="41"/>
      <c r="F592" s="243" t="s">
        <v>824</v>
      </c>
      <c r="G592" s="41"/>
      <c r="H592" s="41"/>
      <c r="I592" s="244"/>
      <c r="J592" s="41"/>
      <c r="K592" s="41"/>
      <c r="L592" s="45"/>
      <c r="M592" s="245"/>
      <c r="N592" s="24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249</v>
      </c>
      <c r="AU592" s="18" t="s">
        <v>88</v>
      </c>
    </row>
    <row r="593" s="15" customFormat="1">
      <c r="A593" s="15"/>
      <c r="B593" s="270"/>
      <c r="C593" s="271"/>
      <c r="D593" s="249" t="s">
        <v>256</v>
      </c>
      <c r="E593" s="272" t="s">
        <v>1</v>
      </c>
      <c r="F593" s="273" t="s">
        <v>514</v>
      </c>
      <c r="G593" s="271"/>
      <c r="H593" s="272" t="s">
        <v>1</v>
      </c>
      <c r="I593" s="274"/>
      <c r="J593" s="271"/>
      <c r="K593" s="271"/>
      <c r="L593" s="275"/>
      <c r="M593" s="276"/>
      <c r="N593" s="277"/>
      <c r="O593" s="277"/>
      <c r="P593" s="277"/>
      <c r="Q593" s="277"/>
      <c r="R593" s="277"/>
      <c r="S593" s="277"/>
      <c r="T593" s="278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9" t="s">
        <v>256</v>
      </c>
      <c r="AU593" s="279" t="s">
        <v>88</v>
      </c>
      <c r="AV593" s="15" t="s">
        <v>14</v>
      </c>
      <c r="AW593" s="15" t="s">
        <v>36</v>
      </c>
      <c r="AX593" s="15" t="s">
        <v>80</v>
      </c>
      <c r="AY593" s="279" t="s">
        <v>241</v>
      </c>
    </row>
    <row r="594" s="13" customFormat="1">
      <c r="A594" s="13"/>
      <c r="B594" s="247"/>
      <c r="C594" s="248"/>
      <c r="D594" s="249" t="s">
        <v>256</v>
      </c>
      <c r="E594" s="250" t="s">
        <v>1</v>
      </c>
      <c r="F594" s="251" t="s">
        <v>436</v>
      </c>
      <c r="G594" s="248"/>
      <c r="H594" s="252">
        <v>437.94999999999999</v>
      </c>
      <c r="I594" s="253"/>
      <c r="J594" s="248"/>
      <c r="K594" s="248"/>
      <c r="L594" s="254"/>
      <c r="M594" s="255"/>
      <c r="N594" s="256"/>
      <c r="O594" s="256"/>
      <c r="P594" s="256"/>
      <c r="Q594" s="256"/>
      <c r="R594" s="256"/>
      <c r="S594" s="256"/>
      <c r="T594" s="25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8" t="s">
        <v>256</v>
      </c>
      <c r="AU594" s="258" t="s">
        <v>88</v>
      </c>
      <c r="AV594" s="13" t="s">
        <v>88</v>
      </c>
      <c r="AW594" s="13" t="s">
        <v>36</v>
      </c>
      <c r="AX594" s="13" t="s">
        <v>80</v>
      </c>
      <c r="AY594" s="258" t="s">
        <v>241</v>
      </c>
    </row>
    <row r="595" s="14" customFormat="1">
      <c r="A595" s="14"/>
      <c r="B595" s="259"/>
      <c r="C595" s="260"/>
      <c r="D595" s="249" t="s">
        <v>256</v>
      </c>
      <c r="E595" s="261" t="s">
        <v>1</v>
      </c>
      <c r="F595" s="262" t="s">
        <v>258</v>
      </c>
      <c r="G595" s="260"/>
      <c r="H595" s="263">
        <v>437.94999999999999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256</v>
      </c>
      <c r="AU595" s="269" t="s">
        <v>88</v>
      </c>
      <c r="AV595" s="14" t="s">
        <v>175</v>
      </c>
      <c r="AW595" s="14" t="s">
        <v>36</v>
      </c>
      <c r="AX595" s="14" t="s">
        <v>14</v>
      </c>
      <c r="AY595" s="269" t="s">
        <v>241</v>
      </c>
    </row>
    <row r="596" s="2" customFormat="1" ht="16.5" customHeight="1">
      <c r="A596" s="39"/>
      <c r="B596" s="40"/>
      <c r="C596" s="229" t="s">
        <v>864</v>
      </c>
      <c r="D596" s="229" t="s">
        <v>243</v>
      </c>
      <c r="E596" s="230" t="s">
        <v>1389</v>
      </c>
      <c r="F596" s="231" t="s">
        <v>1390</v>
      </c>
      <c r="G596" s="232" t="s">
        <v>246</v>
      </c>
      <c r="H596" s="233">
        <v>1900.1859999999999</v>
      </c>
      <c r="I596" s="234"/>
      <c r="J596" s="235">
        <f>ROUND(I596*H596,2)</f>
        <v>0</v>
      </c>
      <c r="K596" s="231" t="s">
        <v>247</v>
      </c>
      <c r="L596" s="45"/>
      <c r="M596" s="236" t="s">
        <v>1</v>
      </c>
      <c r="N596" s="237" t="s">
        <v>45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175</v>
      </c>
      <c r="AT596" s="240" t="s">
        <v>243</v>
      </c>
      <c r="AU596" s="240" t="s">
        <v>88</v>
      </c>
      <c r="AY596" s="18" t="s">
        <v>241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14</v>
      </c>
      <c r="BK596" s="241">
        <f>ROUND(I596*H596,2)</f>
        <v>0</v>
      </c>
      <c r="BL596" s="18" t="s">
        <v>175</v>
      </c>
      <c r="BM596" s="240" t="s">
        <v>1391</v>
      </c>
    </row>
    <row r="597" s="2" customFormat="1">
      <c r="A597" s="39"/>
      <c r="B597" s="40"/>
      <c r="C597" s="41"/>
      <c r="D597" s="242" t="s">
        <v>249</v>
      </c>
      <c r="E597" s="41"/>
      <c r="F597" s="243" t="s">
        <v>1392</v>
      </c>
      <c r="G597" s="41"/>
      <c r="H597" s="41"/>
      <c r="I597" s="244"/>
      <c r="J597" s="41"/>
      <c r="K597" s="41"/>
      <c r="L597" s="45"/>
      <c r="M597" s="245"/>
      <c r="N597" s="246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249</v>
      </c>
      <c r="AU597" s="18" t="s">
        <v>88</v>
      </c>
    </row>
    <row r="598" s="13" customFormat="1">
      <c r="A598" s="13"/>
      <c r="B598" s="247"/>
      <c r="C598" s="248"/>
      <c r="D598" s="249" t="s">
        <v>256</v>
      </c>
      <c r="E598" s="250" t="s">
        <v>1</v>
      </c>
      <c r="F598" s="251" t="s">
        <v>784</v>
      </c>
      <c r="G598" s="248"/>
      <c r="H598" s="252">
        <v>950.09299999999996</v>
      </c>
      <c r="I598" s="253"/>
      <c r="J598" s="248"/>
      <c r="K598" s="248"/>
      <c r="L598" s="254"/>
      <c r="M598" s="255"/>
      <c r="N598" s="256"/>
      <c r="O598" s="256"/>
      <c r="P598" s="256"/>
      <c r="Q598" s="256"/>
      <c r="R598" s="256"/>
      <c r="S598" s="256"/>
      <c r="T598" s="25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8" t="s">
        <v>256</v>
      </c>
      <c r="AU598" s="258" t="s">
        <v>88</v>
      </c>
      <c r="AV598" s="13" t="s">
        <v>88</v>
      </c>
      <c r="AW598" s="13" t="s">
        <v>36</v>
      </c>
      <c r="AX598" s="13" t="s">
        <v>80</v>
      </c>
      <c r="AY598" s="258" t="s">
        <v>241</v>
      </c>
    </row>
    <row r="599" s="15" customFormat="1">
      <c r="A599" s="15"/>
      <c r="B599" s="270"/>
      <c r="C599" s="271"/>
      <c r="D599" s="249" t="s">
        <v>256</v>
      </c>
      <c r="E599" s="272" t="s">
        <v>1</v>
      </c>
      <c r="F599" s="273" t="s">
        <v>1393</v>
      </c>
      <c r="G599" s="271"/>
      <c r="H599" s="272" t="s">
        <v>1</v>
      </c>
      <c r="I599" s="274"/>
      <c r="J599" s="271"/>
      <c r="K599" s="271"/>
      <c r="L599" s="275"/>
      <c r="M599" s="276"/>
      <c r="N599" s="277"/>
      <c r="O599" s="277"/>
      <c r="P599" s="277"/>
      <c r="Q599" s="277"/>
      <c r="R599" s="277"/>
      <c r="S599" s="277"/>
      <c r="T599" s="278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9" t="s">
        <v>256</v>
      </c>
      <c r="AU599" s="279" t="s">
        <v>88</v>
      </c>
      <c r="AV599" s="15" t="s">
        <v>14</v>
      </c>
      <c r="AW599" s="15" t="s">
        <v>36</v>
      </c>
      <c r="AX599" s="15" t="s">
        <v>80</v>
      </c>
      <c r="AY599" s="279" t="s">
        <v>241</v>
      </c>
    </row>
    <row r="600" s="13" customFormat="1">
      <c r="A600" s="13"/>
      <c r="B600" s="247"/>
      <c r="C600" s="248"/>
      <c r="D600" s="249" t="s">
        <v>256</v>
      </c>
      <c r="E600" s="250" t="s">
        <v>1</v>
      </c>
      <c r="F600" s="251" t="s">
        <v>784</v>
      </c>
      <c r="G600" s="248"/>
      <c r="H600" s="252">
        <v>950.09299999999996</v>
      </c>
      <c r="I600" s="253"/>
      <c r="J600" s="248"/>
      <c r="K600" s="248"/>
      <c r="L600" s="254"/>
      <c r="M600" s="255"/>
      <c r="N600" s="256"/>
      <c r="O600" s="256"/>
      <c r="P600" s="256"/>
      <c r="Q600" s="256"/>
      <c r="R600" s="256"/>
      <c r="S600" s="256"/>
      <c r="T600" s="25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8" t="s">
        <v>256</v>
      </c>
      <c r="AU600" s="258" t="s">
        <v>88</v>
      </c>
      <c r="AV600" s="13" t="s">
        <v>88</v>
      </c>
      <c r="AW600" s="13" t="s">
        <v>36</v>
      </c>
      <c r="AX600" s="13" t="s">
        <v>80</v>
      </c>
      <c r="AY600" s="258" t="s">
        <v>241</v>
      </c>
    </row>
    <row r="601" s="14" customFormat="1">
      <c r="A601" s="14"/>
      <c r="B601" s="259"/>
      <c r="C601" s="260"/>
      <c r="D601" s="249" t="s">
        <v>256</v>
      </c>
      <c r="E601" s="261" t="s">
        <v>1</v>
      </c>
      <c r="F601" s="262" t="s">
        <v>258</v>
      </c>
      <c r="G601" s="260"/>
      <c r="H601" s="263">
        <v>1900.1859999999999</v>
      </c>
      <c r="I601" s="264"/>
      <c r="J601" s="260"/>
      <c r="K601" s="260"/>
      <c r="L601" s="265"/>
      <c r="M601" s="266"/>
      <c r="N601" s="267"/>
      <c r="O601" s="267"/>
      <c r="P601" s="267"/>
      <c r="Q601" s="267"/>
      <c r="R601" s="267"/>
      <c r="S601" s="267"/>
      <c r="T601" s="26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9" t="s">
        <v>256</v>
      </c>
      <c r="AU601" s="269" t="s">
        <v>88</v>
      </c>
      <c r="AV601" s="14" t="s">
        <v>175</v>
      </c>
      <c r="AW601" s="14" t="s">
        <v>36</v>
      </c>
      <c r="AX601" s="14" t="s">
        <v>14</v>
      </c>
      <c r="AY601" s="269" t="s">
        <v>241</v>
      </c>
    </row>
    <row r="602" s="2" customFormat="1" ht="16.5" customHeight="1">
      <c r="A602" s="39"/>
      <c r="B602" s="40"/>
      <c r="C602" s="229" t="s">
        <v>868</v>
      </c>
      <c r="D602" s="229" t="s">
        <v>243</v>
      </c>
      <c r="E602" s="230" t="s">
        <v>826</v>
      </c>
      <c r="F602" s="231" t="s">
        <v>827</v>
      </c>
      <c r="G602" s="232" t="s">
        <v>246</v>
      </c>
      <c r="H602" s="233">
        <v>437.94999999999999</v>
      </c>
      <c r="I602" s="234"/>
      <c r="J602" s="235">
        <f>ROUND(I602*H602,2)</f>
        <v>0</v>
      </c>
      <c r="K602" s="231" t="s">
        <v>247</v>
      </c>
      <c r="L602" s="45"/>
      <c r="M602" s="236" t="s">
        <v>1</v>
      </c>
      <c r="N602" s="237" t="s">
        <v>45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175</v>
      </c>
      <c r="AT602" s="240" t="s">
        <v>243</v>
      </c>
      <c r="AU602" s="240" t="s">
        <v>88</v>
      </c>
      <c r="AY602" s="18" t="s">
        <v>241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14</v>
      </c>
      <c r="BK602" s="241">
        <f>ROUND(I602*H602,2)</f>
        <v>0</v>
      </c>
      <c r="BL602" s="18" t="s">
        <v>175</v>
      </c>
      <c r="BM602" s="240" t="s">
        <v>1394</v>
      </c>
    </row>
    <row r="603" s="2" customFormat="1">
      <c r="A603" s="39"/>
      <c r="B603" s="40"/>
      <c r="C603" s="41"/>
      <c r="D603" s="242" t="s">
        <v>249</v>
      </c>
      <c r="E603" s="41"/>
      <c r="F603" s="243" t="s">
        <v>829</v>
      </c>
      <c r="G603" s="41"/>
      <c r="H603" s="41"/>
      <c r="I603" s="244"/>
      <c r="J603" s="41"/>
      <c r="K603" s="41"/>
      <c r="L603" s="45"/>
      <c r="M603" s="245"/>
      <c r="N603" s="246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249</v>
      </c>
      <c r="AU603" s="18" t="s">
        <v>88</v>
      </c>
    </row>
    <row r="604" s="13" customFormat="1">
      <c r="A604" s="13"/>
      <c r="B604" s="247"/>
      <c r="C604" s="248"/>
      <c r="D604" s="249" t="s">
        <v>256</v>
      </c>
      <c r="E604" s="250" t="s">
        <v>1</v>
      </c>
      <c r="F604" s="251" t="s">
        <v>436</v>
      </c>
      <c r="G604" s="248"/>
      <c r="H604" s="252">
        <v>437.94999999999999</v>
      </c>
      <c r="I604" s="253"/>
      <c r="J604" s="248"/>
      <c r="K604" s="248"/>
      <c r="L604" s="254"/>
      <c r="M604" s="255"/>
      <c r="N604" s="256"/>
      <c r="O604" s="256"/>
      <c r="P604" s="256"/>
      <c r="Q604" s="256"/>
      <c r="R604" s="256"/>
      <c r="S604" s="256"/>
      <c r="T604" s="25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8" t="s">
        <v>256</v>
      </c>
      <c r="AU604" s="258" t="s">
        <v>88</v>
      </c>
      <c r="AV604" s="13" t="s">
        <v>88</v>
      </c>
      <c r="AW604" s="13" t="s">
        <v>36</v>
      </c>
      <c r="AX604" s="13" t="s">
        <v>80</v>
      </c>
      <c r="AY604" s="258" t="s">
        <v>241</v>
      </c>
    </row>
    <row r="605" s="14" customFormat="1">
      <c r="A605" s="14"/>
      <c r="B605" s="259"/>
      <c r="C605" s="260"/>
      <c r="D605" s="249" t="s">
        <v>256</v>
      </c>
      <c r="E605" s="261" t="s">
        <v>1</v>
      </c>
      <c r="F605" s="262" t="s">
        <v>258</v>
      </c>
      <c r="G605" s="260"/>
      <c r="H605" s="263">
        <v>437.94999999999999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88</v>
      </c>
      <c r="AV605" s="14" t="s">
        <v>175</v>
      </c>
      <c r="AW605" s="14" t="s">
        <v>36</v>
      </c>
      <c r="AX605" s="14" t="s">
        <v>14</v>
      </c>
      <c r="AY605" s="269" t="s">
        <v>241</v>
      </c>
    </row>
    <row r="606" s="2" customFormat="1" ht="33" customHeight="1">
      <c r="A606" s="39"/>
      <c r="B606" s="40"/>
      <c r="C606" s="229" t="s">
        <v>872</v>
      </c>
      <c r="D606" s="229" t="s">
        <v>243</v>
      </c>
      <c r="E606" s="230" t="s">
        <v>831</v>
      </c>
      <c r="F606" s="231" t="s">
        <v>832</v>
      </c>
      <c r="G606" s="232" t="s">
        <v>246</v>
      </c>
      <c r="H606" s="233">
        <v>437.94999999999999</v>
      </c>
      <c r="I606" s="234"/>
      <c r="J606" s="235">
        <f>ROUND(I606*H606,2)</f>
        <v>0</v>
      </c>
      <c r="K606" s="231" t="s">
        <v>247</v>
      </c>
      <c r="L606" s="45"/>
      <c r="M606" s="236" t="s">
        <v>1</v>
      </c>
      <c r="N606" s="237" t="s">
        <v>45</v>
      </c>
      <c r="O606" s="92"/>
      <c r="P606" s="238">
        <f>O606*H606</f>
        <v>0</v>
      </c>
      <c r="Q606" s="238">
        <v>0</v>
      </c>
      <c r="R606" s="238">
        <f>Q606*H606</f>
        <v>0</v>
      </c>
      <c r="S606" s="238">
        <v>0</v>
      </c>
      <c r="T606" s="23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0" t="s">
        <v>175</v>
      </c>
      <c r="AT606" s="240" t="s">
        <v>243</v>
      </c>
      <c r="AU606" s="240" t="s">
        <v>88</v>
      </c>
      <c r="AY606" s="18" t="s">
        <v>241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8" t="s">
        <v>14</v>
      </c>
      <c r="BK606" s="241">
        <f>ROUND(I606*H606,2)</f>
        <v>0</v>
      </c>
      <c r="BL606" s="18" t="s">
        <v>175</v>
      </c>
      <c r="BM606" s="240" t="s">
        <v>1395</v>
      </c>
    </row>
    <row r="607" s="2" customFormat="1">
      <c r="A607" s="39"/>
      <c r="B607" s="40"/>
      <c r="C607" s="41"/>
      <c r="D607" s="242" t="s">
        <v>249</v>
      </c>
      <c r="E607" s="41"/>
      <c r="F607" s="243" t="s">
        <v>834</v>
      </c>
      <c r="G607" s="41"/>
      <c r="H607" s="41"/>
      <c r="I607" s="244"/>
      <c r="J607" s="41"/>
      <c r="K607" s="41"/>
      <c r="L607" s="45"/>
      <c r="M607" s="245"/>
      <c r="N607" s="246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249</v>
      </c>
      <c r="AU607" s="18" t="s">
        <v>88</v>
      </c>
    </row>
    <row r="608" s="13" customFormat="1">
      <c r="A608" s="13"/>
      <c r="B608" s="247"/>
      <c r="C608" s="248"/>
      <c r="D608" s="249" t="s">
        <v>256</v>
      </c>
      <c r="E608" s="250" t="s">
        <v>1</v>
      </c>
      <c r="F608" s="251" t="s">
        <v>436</v>
      </c>
      <c r="G608" s="248"/>
      <c r="H608" s="252">
        <v>437.94999999999999</v>
      </c>
      <c r="I608" s="253"/>
      <c r="J608" s="248"/>
      <c r="K608" s="248"/>
      <c r="L608" s="254"/>
      <c r="M608" s="255"/>
      <c r="N608" s="256"/>
      <c r="O608" s="256"/>
      <c r="P608" s="256"/>
      <c r="Q608" s="256"/>
      <c r="R608" s="256"/>
      <c r="S608" s="256"/>
      <c r="T608" s="25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8" t="s">
        <v>256</v>
      </c>
      <c r="AU608" s="258" t="s">
        <v>88</v>
      </c>
      <c r="AV608" s="13" t="s">
        <v>88</v>
      </c>
      <c r="AW608" s="13" t="s">
        <v>36</v>
      </c>
      <c r="AX608" s="13" t="s">
        <v>80</v>
      </c>
      <c r="AY608" s="258" t="s">
        <v>241</v>
      </c>
    </row>
    <row r="609" s="14" customFormat="1">
      <c r="A609" s="14"/>
      <c r="B609" s="259"/>
      <c r="C609" s="260"/>
      <c r="D609" s="249" t="s">
        <v>256</v>
      </c>
      <c r="E609" s="261" t="s">
        <v>1</v>
      </c>
      <c r="F609" s="262" t="s">
        <v>258</v>
      </c>
      <c r="G609" s="260"/>
      <c r="H609" s="263">
        <v>437.94999999999999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88</v>
      </c>
      <c r="AV609" s="14" t="s">
        <v>175</v>
      </c>
      <c r="AW609" s="14" t="s">
        <v>36</v>
      </c>
      <c r="AX609" s="14" t="s">
        <v>14</v>
      </c>
      <c r="AY609" s="269" t="s">
        <v>241</v>
      </c>
    </row>
    <row r="610" s="2" customFormat="1" ht="33" customHeight="1">
      <c r="A610" s="39"/>
      <c r="B610" s="40"/>
      <c r="C610" s="229" t="s">
        <v>876</v>
      </c>
      <c r="D610" s="229" t="s">
        <v>243</v>
      </c>
      <c r="E610" s="230" t="s">
        <v>836</v>
      </c>
      <c r="F610" s="231" t="s">
        <v>837</v>
      </c>
      <c r="G610" s="232" t="s">
        <v>246</v>
      </c>
      <c r="H610" s="233">
        <v>526.82000000000005</v>
      </c>
      <c r="I610" s="234"/>
      <c r="J610" s="235">
        <f>ROUND(I610*H610,2)</f>
        <v>0</v>
      </c>
      <c r="K610" s="231" t="s">
        <v>247</v>
      </c>
      <c r="L610" s="45"/>
      <c r="M610" s="236" t="s">
        <v>1</v>
      </c>
      <c r="N610" s="237" t="s">
        <v>45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175</v>
      </c>
      <c r="AT610" s="240" t="s">
        <v>243</v>
      </c>
      <c r="AU610" s="240" t="s">
        <v>88</v>
      </c>
      <c r="AY610" s="18" t="s">
        <v>241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14</v>
      </c>
      <c r="BK610" s="241">
        <f>ROUND(I610*H610,2)</f>
        <v>0</v>
      </c>
      <c r="BL610" s="18" t="s">
        <v>175</v>
      </c>
      <c r="BM610" s="240" t="s">
        <v>1396</v>
      </c>
    </row>
    <row r="611" s="2" customFormat="1">
      <c r="A611" s="39"/>
      <c r="B611" s="40"/>
      <c r="C611" s="41"/>
      <c r="D611" s="242" t="s">
        <v>249</v>
      </c>
      <c r="E611" s="41"/>
      <c r="F611" s="243" t="s">
        <v>839</v>
      </c>
      <c r="G611" s="41"/>
      <c r="H611" s="41"/>
      <c r="I611" s="244"/>
      <c r="J611" s="41"/>
      <c r="K611" s="41"/>
      <c r="L611" s="45"/>
      <c r="M611" s="245"/>
      <c r="N611" s="24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249</v>
      </c>
      <c r="AU611" s="18" t="s">
        <v>88</v>
      </c>
    </row>
    <row r="612" s="15" customFormat="1">
      <c r="A612" s="15"/>
      <c r="B612" s="270"/>
      <c r="C612" s="271"/>
      <c r="D612" s="249" t="s">
        <v>256</v>
      </c>
      <c r="E612" s="272" t="s">
        <v>1</v>
      </c>
      <c r="F612" s="273" t="s">
        <v>840</v>
      </c>
      <c r="G612" s="271"/>
      <c r="H612" s="272" t="s">
        <v>1</v>
      </c>
      <c r="I612" s="274"/>
      <c r="J612" s="271"/>
      <c r="K612" s="271"/>
      <c r="L612" s="275"/>
      <c r="M612" s="276"/>
      <c r="N612" s="277"/>
      <c r="O612" s="277"/>
      <c r="P612" s="277"/>
      <c r="Q612" s="277"/>
      <c r="R612" s="277"/>
      <c r="S612" s="277"/>
      <c r="T612" s="27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9" t="s">
        <v>256</v>
      </c>
      <c r="AU612" s="279" t="s">
        <v>88</v>
      </c>
      <c r="AV612" s="15" t="s">
        <v>14</v>
      </c>
      <c r="AW612" s="15" t="s">
        <v>36</v>
      </c>
      <c r="AX612" s="15" t="s">
        <v>80</v>
      </c>
      <c r="AY612" s="279" t="s">
        <v>241</v>
      </c>
    </row>
    <row r="613" s="15" customFormat="1">
      <c r="A613" s="15"/>
      <c r="B613" s="270"/>
      <c r="C613" s="271"/>
      <c r="D613" s="249" t="s">
        <v>256</v>
      </c>
      <c r="E613" s="272" t="s">
        <v>1</v>
      </c>
      <c r="F613" s="273" t="s">
        <v>1346</v>
      </c>
      <c r="G613" s="271"/>
      <c r="H613" s="272" t="s">
        <v>1</v>
      </c>
      <c r="I613" s="274"/>
      <c r="J613" s="271"/>
      <c r="K613" s="271"/>
      <c r="L613" s="275"/>
      <c r="M613" s="276"/>
      <c r="N613" s="277"/>
      <c r="O613" s="277"/>
      <c r="P613" s="277"/>
      <c r="Q613" s="277"/>
      <c r="R613" s="277"/>
      <c r="S613" s="277"/>
      <c r="T613" s="27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9" t="s">
        <v>256</v>
      </c>
      <c r="AU613" s="279" t="s">
        <v>88</v>
      </c>
      <c r="AV613" s="15" t="s">
        <v>14</v>
      </c>
      <c r="AW613" s="15" t="s">
        <v>36</v>
      </c>
      <c r="AX613" s="15" t="s">
        <v>80</v>
      </c>
      <c r="AY613" s="279" t="s">
        <v>241</v>
      </c>
    </row>
    <row r="614" s="13" customFormat="1">
      <c r="A614" s="13"/>
      <c r="B614" s="247"/>
      <c r="C614" s="248"/>
      <c r="D614" s="249" t="s">
        <v>256</v>
      </c>
      <c r="E614" s="250" t="s">
        <v>1</v>
      </c>
      <c r="F614" s="251" t="s">
        <v>1397</v>
      </c>
      <c r="G614" s="248"/>
      <c r="H614" s="252">
        <v>362.69999999999999</v>
      </c>
      <c r="I614" s="253"/>
      <c r="J614" s="248"/>
      <c r="K614" s="248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256</v>
      </c>
      <c r="AU614" s="258" t="s">
        <v>88</v>
      </c>
      <c r="AV614" s="13" t="s">
        <v>88</v>
      </c>
      <c r="AW614" s="13" t="s">
        <v>36</v>
      </c>
      <c r="AX614" s="13" t="s">
        <v>80</v>
      </c>
      <c r="AY614" s="258" t="s">
        <v>241</v>
      </c>
    </row>
    <row r="615" s="15" customFormat="1">
      <c r="A615" s="15"/>
      <c r="B615" s="270"/>
      <c r="C615" s="271"/>
      <c r="D615" s="249" t="s">
        <v>256</v>
      </c>
      <c r="E615" s="272" t="s">
        <v>1</v>
      </c>
      <c r="F615" s="273" t="s">
        <v>1348</v>
      </c>
      <c r="G615" s="271"/>
      <c r="H615" s="272" t="s">
        <v>1</v>
      </c>
      <c r="I615" s="274"/>
      <c r="J615" s="271"/>
      <c r="K615" s="271"/>
      <c r="L615" s="275"/>
      <c r="M615" s="276"/>
      <c r="N615" s="277"/>
      <c r="O615" s="277"/>
      <c r="P615" s="277"/>
      <c r="Q615" s="277"/>
      <c r="R615" s="277"/>
      <c r="S615" s="277"/>
      <c r="T615" s="278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9" t="s">
        <v>256</v>
      </c>
      <c r="AU615" s="279" t="s">
        <v>88</v>
      </c>
      <c r="AV615" s="15" t="s">
        <v>14</v>
      </c>
      <c r="AW615" s="15" t="s">
        <v>36</v>
      </c>
      <c r="AX615" s="15" t="s">
        <v>80</v>
      </c>
      <c r="AY615" s="279" t="s">
        <v>241</v>
      </c>
    </row>
    <row r="616" s="13" customFormat="1">
      <c r="A616" s="13"/>
      <c r="B616" s="247"/>
      <c r="C616" s="248"/>
      <c r="D616" s="249" t="s">
        <v>256</v>
      </c>
      <c r="E616" s="250" t="s">
        <v>1</v>
      </c>
      <c r="F616" s="251" t="s">
        <v>1398</v>
      </c>
      <c r="G616" s="248"/>
      <c r="H616" s="252">
        <v>90.513000000000005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256</v>
      </c>
      <c r="AU616" s="258" t="s">
        <v>88</v>
      </c>
      <c r="AV616" s="13" t="s">
        <v>88</v>
      </c>
      <c r="AW616" s="13" t="s">
        <v>36</v>
      </c>
      <c r="AX616" s="13" t="s">
        <v>80</v>
      </c>
      <c r="AY616" s="258" t="s">
        <v>241</v>
      </c>
    </row>
    <row r="617" s="15" customFormat="1">
      <c r="A617" s="15"/>
      <c r="B617" s="270"/>
      <c r="C617" s="271"/>
      <c r="D617" s="249" t="s">
        <v>256</v>
      </c>
      <c r="E617" s="272" t="s">
        <v>1</v>
      </c>
      <c r="F617" s="273" t="s">
        <v>1350</v>
      </c>
      <c r="G617" s="271"/>
      <c r="H617" s="272" t="s">
        <v>1</v>
      </c>
      <c r="I617" s="274"/>
      <c r="J617" s="271"/>
      <c r="K617" s="271"/>
      <c r="L617" s="275"/>
      <c r="M617" s="276"/>
      <c r="N617" s="277"/>
      <c r="O617" s="277"/>
      <c r="P617" s="277"/>
      <c r="Q617" s="277"/>
      <c r="R617" s="277"/>
      <c r="S617" s="277"/>
      <c r="T617" s="278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9" t="s">
        <v>256</v>
      </c>
      <c r="AU617" s="279" t="s">
        <v>88</v>
      </c>
      <c r="AV617" s="15" t="s">
        <v>14</v>
      </c>
      <c r="AW617" s="15" t="s">
        <v>36</v>
      </c>
      <c r="AX617" s="15" t="s">
        <v>80</v>
      </c>
      <c r="AY617" s="279" t="s">
        <v>241</v>
      </c>
    </row>
    <row r="618" s="13" customFormat="1">
      <c r="A618" s="13"/>
      <c r="B618" s="247"/>
      <c r="C618" s="248"/>
      <c r="D618" s="249" t="s">
        <v>256</v>
      </c>
      <c r="E618" s="250" t="s">
        <v>1</v>
      </c>
      <c r="F618" s="251" t="s">
        <v>1368</v>
      </c>
      <c r="G618" s="248"/>
      <c r="H618" s="252">
        <v>0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88</v>
      </c>
      <c r="AV618" s="13" t="s">
        <v>88</v>
      </c>
      <c r="AW618" s="13" t="s">
        <v>36</v>
      </c>
      <c r="AX618" s="13" t="s">
        <v>80</v>
      </c>
      <c r="AY618" s="258" t="s">
        <v>241</v>
      </c>
    </row>
    <row r="619" s="15" customFormat="1">
      <c r="A619" s="15"/>
      <c r="B619" s="270"/>
      <c r="C619" s="271"/>
      <c r="D619" s="249" t="s">
        <v>256</v>
      </c>
      <c r="E619" s="272" t="s">
        <v>1</v>
      </c>
      <c r="F619" s="273" t="s">
        <v>1352</v>
      </c>
      <c r="G619" s="271"/>
      <c r="H619" s="272" t="s">
        <v>1</v>
      </c>
      <c r="I619" s="274"/>
      <c r="J619" s="271"/>
      <c r="K619" s="271"/>
      <c r="L619" s="275"/>
      <c r="M619" s="276"/>
      <c r="N619" s="277"/>
      <c r="O619" s="277"/>
      <c r="P619" s="277"/>
      <c r="Q619" s="277"/>
      <c r="R619" s="277"/>
      <c r="S619" s="277"/>
      <c r="T619" s="278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9" t="s">
        <v>256</v>
      </c>
      <c r="AU619" s="279" t="s">
        <v>88</v>
      </c>
      <c r="AV619" s="15" t="s">
        <v>14</v>
      </c>
      <c r="AW619" s="15" t="s">
        <v>36</v>
      </c>
      <c r="AX619" s="15" t="s">
        <v>80</v>
      </c>
      <c r="AY619" s="279" t="s">
        <v>241</v>
      </c>
    </row>
    <row r="620" s="13" customFormat="1">
      <c r="A620" s="13"/>
      <c r="B620" s="247"/>
      <c r="C620" s="248"/>
      <c r="D620" s="249" t="s">
        <v>256</v>
      </c>
      <c r="E620" s="250" t="s">
        <v>1</v>
      </c>
      <c r="F620" s="251" t="s">
        <v>1399</v>
      </c>
      <c r="G620" s="248"/>
      <c r="H620" s="252">
        <v>16.199999999999999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256</v>
      </c>
      <c r="AU620" s="258" t="s">
        <v>88</v>
      </c>
      <c r="AV620" s="13" t="s">
        <v>88</v>
      </c>
      <c r="AW620" s="13" t="s">
        <v>36</v>
      </c>
      <c r="AX620" s="13" t="s">
        <v>80</v>
      </c>
      <c r="AY620" s="258" t="s">
        <v>241</v>
      </c>
    </row>
    <row r="621" s="15" customFormat="1">
      <c r="A621" s="15"/>
      <c r="B621" s="270"/>
      <c r="C621" s="271"/>
      <c r="D621" s="249" t="s">
        <v>256</v>
      </c>
      <c r="E621" s="272" t="s">
        <v>1</v>
      </c>
      <c r="F621" s="273" t="s">
        <v>1354</v>
      </c>
      <c r="G621" s="271"/>
      <c r="H621" s="272" t="s">
        <v>1</v>
      </c>
      <c r="I621" s="274"/>
      <c r="J621" s="271"/>
      <c r="K621" s="271"/>
      <c r="L621" s="275"/>
      <c r="M621" s="276"/>
      <c r="N621" s="277"/>
      <c r="O621" s="277"/>
      <c r="P621" s="277"/>
      <c r="Q621" s="277"/>
      <c r="R621" s="277"/>
      <c r="S621" s="277"/>
      <c r="T621" s="27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9" t="s">
        <v>256</v>
      </c>
      <c r="AU621" s="279" t="s">
        <v>88</v>
      </c>
      <c r="AV621" s="15" t="s">
        <v>14</v>
      </c>
      <c r="AW621" s="15" t="s">
        <v>36</v>
      </c>
      <c r="AX621" s="15" t="s">
        <v>80</v>
      </c>
      <c r="AY621" s="279" t="s">
        <v>241</v>
      </c>
    </row>
    <row r="622" s="13" customFormat="1">
      <c r="A622" s="13"/>
      <c r="B622" s="247"/>
      <c r="C622" s="248"/>
      <c r="D622" s="249" t="s">
        <v>256</v>
      </c>
      <c r="E622" s="250" t="s">
        <v>1</v>
      </c>
      <c r="F622" s="251" t="s">
        <v>1400</v>
      </c>
      <c r="G622" s="248"/>
      <c r="H622" s="252">
        <v>1.8</v>
      </c>
      <c r="I622" s="253"/>
      <c r="J622" s="248"/>
      <c r="K622" s="248"/>
      <c r="L622" s="254"/>
      <c r="M622" s="255"/>
      <c r="N622" s="256"/>
      <c r="O622" s="256"/>
      <c r="P622" s="256"/>
      <c r="Q622" s="256"/>
      <c r="R622" s="256"/>
      <c r="S622" s="256"/>
      <c r="T622" s="25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8" t="s">
        <v>256</v>
      </c>
      <c r="AU622" s="258" t="s">
        <v>88</v>
      </c>
      <c r="AV622" s="13" t="s">
        <v>88</v>
      </c>
      <c r="AW622" s="13" t="s">
        <v>36</v>
      </c>
      <c r="AX622" s="13" t="s">
        <v>80</v>
      </c>
      <c r="AY622" s="258" t="s">
        <v>241</v>
      </c>
    </row>
    <row r="623" s="15" customFormat="1">
      <c r="A623" s="15"/>
      <c r="B623" s="270"/>
      <c r="C623" s="271"/>
      <c r="D623" s="249" t="s">
        <v>256</v>
      </c>
      <c r="E623" s="272" t="s">
        <v>1</v>
      </c>
      <c r="F623" s="273" t="s">
        <v>1356</v>
      </c>
      <c r="G623" s="271"/>
      <c r="H623" s="272" t="s">
        <v>1</v>
      </c>
      <c r="I623" s="274"/>
      <c r="J623" s="271"/>
      <c r="K623" s="271"/>
      <c r="L623" s="275"/>
      <c r="M623" s="276"/>
      <c r="N623" s="277"/>
      <c r="O623" s="277"/>
      <c r="P623" s="277"/>
      <c r="Q623" s="277"/>
      <c r="R623" s="277"/>
      <c r="S623" s="277"/>
      <c r="T623" s="27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9" t="s">
        <v>256</v>
      </c>
      <c r="AU623" s="279" t="s">
        <v>88</v>
      </c>
      <c r="AV623" s="15" t="s">
        <v>14</v>
      </c>
      <c r="AW623" s="15" t="s">
        <v>36</v>
      </c>
      <c r="AX623" s="15" t="s">
        <v>80</v>
      </c>
      <c r="AY623" s="279" t="s">
        <v>241</v>
      </c>
    </row>
    <row r="624" s="13" customFormat="1">
      <c r="A624" s="13"/>
      <c r="B624" s="247"/>
      <c r="C624" s="248"/>
      <c r="D624" s="249" t="s">
        <v>256</v>
      </c>
      <c r="E624" s="250" t="s">
        <v>1</v>
      </c>
      <c r="F624" s="251" t="s">
        <v>1368</v>
      </c>
      <c r="G624" s="248"/>
      <c r="H624" s="252">
        <v>0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256</v>
      </c>
      <c r="AU624" s="258" t="s">
        <v>88</v>
      </c>
      <c r="AV624" s="13" t="s">
        <v>88</v>
      </c>
      <c r="AW624" s="13" t="s">
        <v>36</v>
      </c>
      <c r="AX624" s="13" t="s">
        <v>80</v>
      </c>
      <c r="AY624" s="258" t="s">
        <v>241</v>
      </c>
    </row>
    <row r="625" s="15" customFormat="1">
      <c r="A625" s="15"/>
      <c r="B625" s="270"/>
      <c r="C625" s="271"/>
      <c r="D625" s="249" t="s">
        <v>256</v>
      </c>
      <c r="E625" s="272" t="s">
        <v>1</v>
      </c>
      <c r="F625" s="273" t="s">
        <v>1358</v>
      </c>
      <c r="G625" s="271"/>
      <c r="H625" s="272" t="s">
        <v>1</v>
      </c>
      <c r="I625" s="274"/>
      <c r="J625" s="271"/>
      <c r="K625" s="271"/>
      <c r="L625" s="275"/>
      <c r="M625" s="276"/>
      <c r="N625" s="277"/>
      <c r="O625" s="277"/>
      <c r="P625" s="277"/>
      <c r="Q625" s="277"/>
      <c r="R625" s="277"/>
      <c r="S625" s="277"/>
      <c r="T625" s="27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9" t="s">
        <v>256</v>
      </c>
      <c r="AU625" s="279" t="s">
        <v>88</v>
      </c>
      <c r="AV625" s="15" t="s">
        <v>14</v>
      </c>
      <c r="AW625" s="15" t="s">
        <v>36</v>
      </c>
      <c r="AX625" s="15" t="s">
        <v>80</v>
      </c>
      <c r="AY625" s="279" t="s">
        <v>241</v>
      </c>
    </row>
    <row r="626" s="13" customFormat="1">
      <c r="A626" s="13"/>
      <c r="B626" s="247"/>
      <c r="C626" s="248"/>
      <c r="D626" s="249" t="s">
        <v>256</v>
      </c>
      <c r="E626" s="250" t="s">
        <v>1</v>
      </c>
      <c r="F626" s="251" t="s">
        <v>1401</v>
      </c>
      <c r="G626" s="248"/>
      <c r="H626" s="252">
        <v>55.606999999999999</v>
      </c>
      <c r="I626" s="253"/>
      <c r="J626" s="248"/>
      <c r="K626" s="248"/>
      <c r="L626" s="254"/>
      <c r="M626" s="255"/>
      <c r="N626" s="256"/>
      <c r="O626" s="256"/>
      <c r="P626" s="256"/>
      <c r="Q626" s="256"/>
      <c r="R626" s="256"/>
      <c r="S626" s="256"/>
      <c r="T626" s="25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8" t="s">
        <v>256</v>
      </c>
      <c r="AU626" s="258" t="s">
        <v>88</v>
      </c>
      <c r="AV626" s="13" t="s">
        <v>88</v>
      </c>
      <c r="AW626" s="13" t="s">
        <v>36</v>
      </c>
      <c r="AX626" s="13" t="s">
        <v>80</v>
      </c>
      <c r="AY626" s="258" t="s">
        <v>241</v>
      </c>
    </row>
    <row r="627" s="14" customFormat="1">
      <c r="A627" s="14"/>
      <c r="B627" s="259"/>
      <c r="C627" s="260"/>
      <c r="D627" s="249" t="s">
        <v>256</v>
      </c>
      <c r="E627" s="261" t="s">
        <v>439</v>
      </c>
      <c r="F627" s="262" t="s">
        <v>258</v>
      </c>
      <c r="G627" s="260"/>
      <c r="H627" s="263">
        <v>526.82000000000005</v>
      </c>
      <c r="I627" s="264"/>
      <c r="J627" s="260"/>
      <c r="K627" s="260"/>
      <c r="L627" s="265"/>
      <c r="M627" s="266"/>
      <c r="N627" s="267"/>
      <c r="O627" s="267"/>
      <c r="P627" s="267"/>
      <c r="Q627" s="267"/>
      <c r="R627" s="267"/>
      <c r="S627" s="267"/>
      <c r="T627" s="26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9" t="s">
        <v>256</v>
      </c>
      <c r="AU627" s="269" t="s">
        <v>88</v>
      </c>
      <c r="AV627" s="14" t="s">
        <v>175</v>
      </c>
      <c r="AW627" s="14" t="s">
        <v>36</v>
      </c>
      <c r="AX627" s="14" t="s">
        <v>14</v>
      </c>
      <c r="AY627" s="269" t="s">
        <v>241</v>
      </c>
    </row>
    <row r="628" s="2" customFormat="1" ht="33" customHeight="1">
      <c r="A628" s="39"/>
      <c r="B628" s="40"/>
      <c r="C628" s="229" t="s">
        <v>882</v>
      </c>
      <c r="D628" s="229" t="s">
        <v>243</v>
      </c>
      <c r="E628" s="230" t="s">
        <v>1402</v>
      </c>
      <c r="F628" s="231" t="s">
        <v>1403</v>
      </c>
      <c r="G628" s="232" t="s">
        <v>246</v>
      </c>
      <c r="H628" s="233">
        <v>1899.2850000000001</v>
      </c>
      <c r="I628" s="234"/>
      <c r="J628" s="235">
        <f>ROUND(I628*H628,2)</f>
        <v>0</v>
      </c>
      <c r="K628" s="231" t="s">
        <v>247</v>
      </c>
      <c r="L628" s="45"/>
      <c r="M628" s="236" t="s">
        <v>1</v>
      </c>
      <c r="N628" s="237" t="s">
        <v>45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175</v>
      </c>
      <c r="AT628" s="240" t="s">
        <v>243</v>
      </c>
      <c r="AU628" s="240" t="s">
        <v>88</v>
      </c>
      <c r="AY628" s="18" t="s">
        <v>241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14</v>
      </c>
      <c r="BK628" s="241">
        <f>ROUND(I628*H628,2)</f>
        <v>0</v>
      </c>
      <c r="BL628" s="18" t="s">
        <v>175</v>
      </c>
      <c r="BM628" s="240" t="s">
        <v>1404</v>
      </c>
    </row>
    <row r="629" s="2" customFormat="1">
      <c r="A629" s="39"/>
      <c r="B629" s="40"/>
      <c r="C629" s="41"/>
      <c r="D629" s="242" t="s">
        <v>249</v>
      </c>
      <c r="E629" s="41"/>
      <c r="F629" s="243" t="s">
        <v>1405</v>
      </c>
      <c r="G629" s="41"/>
      <c r="H629" s="41"/>
      <c r="I629" s="244"/>
      <c r="J629" s="41"/>
      <c r="K629" s="41"/>
      <c r="L629" s="45"/>
      <c r="M629" s="245"/>
      <c r="N629" s="246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249</v>
      </c>
      <c r="AU629" s="18" t="s">
        <v>88</v>
      </c>
    </row>
    <row r="630" s="15" customFormat="1">
      <c r="A630" s="15"/>
      <c r="B630" s="270"/>
      <c r="C630" s="271"/>
      <c r="D630" s="249" t="s">
        <v>256</v>
      </c>
      <c r="E630" s="272" t="s">
        <v>1</v>
      </c>
      <c r="F630" s="273" t="s">
        <v>1406</v>
      </c>
      <c r="G630" s="271"/>
      <c r="H630" s="272" t="s">
        <v>1</v>
      </c>
      <c r="I630" s="274"/>
      <c r="J630" s="271"/>
      <c r="K630" s="271"/>
      <c r="L630" s="275"/>
      <c r="M630" s="276"/>
      <c r="N630" s="277"/>
      <c r="O630" s="277"/>
      <c r="P630" s="277"/>
      <c r="Q630" s="277"/>
      <c r="R630" s="277"/>
      <c r="S630" s="277"/>
      <c r="T630" s="278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9" t="s">
        <v>256</v>
      </c>
      <c r="AU630" s="279" t="s">
        <v>88</v>
      </c>
      <c r="AV630" s="15" t="s">
        <v>14</v>
      </c>
      <c r="AW630" s="15" t="s">
        <v>36</v>
      </c>
      <c r="AX630" s="15" t="s">
        <v>80</v>
      </c>
      <c r="AY630" s="279" t="s">
        <v>241</v>
      </c>
    </row>
    <row r="631" s="15" customFormat="1">
      <c r="A631" s="15"/>
      <c r="B631" s="270"/>
      <c r="C631" s="271"/>
      <c r="D631" s="249" t="s">
        <v>256</v>
      </c>
      <c r="E631" s="272" t="s">
        <v>1</v>
      </c>
      <c r="F631" s="273" t="s">
        <v>1407</v>
      </c>
      <c r="G631" s="271"/>
      <c r="H631" s="272" t="s">
        <v>1</v>
      </c>
      <c r="I631" s="274"/>
      <c r="J631" s="271"/>
      <c r="K631" s="271"/>
      <c r="L631" s="275"/>
      <c r="M631" s="276"/>
      <c r="N631" s="277"/>
      <c r="O631" s="277"/>
      <c r="P631" s="277"/>
      <c r="Q631" s="277"/>
      <c r="R631" s="277"/>
      <c r="S631" s="277"/>
      <c r="T631" s="27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9" t="s">
        <v>256</v>
      </c>
      <c r="AU631" s="279" t="s">
        <v>88</v>
      </c>
      <c r="AV631" s="15" t="s">
        <v>14</v>
      </c>
      <c r="AW631" s="15" t="s">
        <v>36</v>
      </c>
      <c r="AX631" s="15" t="s">
        <v>80</v>
      </c>
      <c r="AY631" s="279" t="s">
        <v>241</v>
      </c>
    </row>
    <row r="632" s="15" customFormat="1">
      <c r="A632" s="15"/>
      <c r="B632" s="270"/>
      <c r="C632" s="271"/>
      <c r="D632" s="249" t="s">
        <v>256</v>
      </c>
      <c r="E632" s="272" t="s">
        <v>1</v>
      </c>
      <c r="F632" s="273" t="s">
        <v>1261</v>
      </c>
      <c r="G632" s="271"/>
      <c r="H632" s="272" t="s">
        <v>1</v>
      </c>
      <c r="I632" s="274"/>
      <c r="J632" s="271"/>
      <c r="K632" s="271"/>
      <c r="L632" s="275"/>
      <c r="M632" s="276"/>
      <c r="N632" s="277"/>
      <c r="O632" s="277"/>
      <c r="P632" s="277"/>
      <c r="Q632" s="277"/>
      <c r="R632" s="277"/>
      <c r="S632" s="277"/>
      <c r="T632" s="27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9" t="s">
        <v>256</v>
      </c>
      <c r="AU632" s="279" t="s">
        <v>88</v>
      </c>
      <c r="AV632" s="15" t="s">
        <v>14</v>
      </c>
      <c r="AW632" s="15" t="s">
        <v>36</v>
      </c>
      <c r="AX632" s="15" t="s">
        <v>80</v>
      </c>
      <c r="AY632" s="279" t="s">
        <v>241</v>
      </c>
    </row>
    <row r="633" s="13" customFormat="1">
      <c r="A633" s="13"/>
      <c r="B633" s="247"/>
      <c r="C633" s="248"/>
      <c r="D633" s="249" t="s">
        <v>256</v>
      </c>
      <c r="E633" s="250" t="s">
        <v>1</v>
      </c>
      <c r="F633" s="251" t="s">
        <v>1408</v>
      </c>
      <c r="G633" s="248"/>
      <c r="H633" s="252">
        <v>1524.75</v>
      </c>
      <c r="I633" s="253"/>
      <c r="J633" s="248"/>
      <c r="K633" s="248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256</v>
      </c>
      <c r="AU633" s="258" t="s">
        <v>88</v>
      </c>
      <c r="AV633" s="13" t="s">
        <v>88</v>
      </c>
      <c r="AW633" s="13" t="s">
        <v>36</v>
      </c>
      <c r="AX633" s="13" t="s">
        <v>80</v>
      </c>
      <c r="AY633" s="258" t="s">
        <v>241</v>
      </c>
    </row>
    <row r="634" s="15" customFormat="1">
      <c r="A634" s="15"/>
      <c r="B634" s="270"/>
      <c r="C634" s="271"/>
      <c r="D634" s="249" t="s">
        <v>256</v>
      </c>
      <c r="E634" s="272" t="s">
        <v>1</v>
      </c>
      <c r="F634" s="273" t="s">
        <v>1348</v>
      </c>
      <c r="G634" s="271"/>
      <c r="H634" s="272" t="s">
        <v>1</v>
      </c>
      <c r="I634" s="274"/>
      <c r="J634" s="271"/>
      <c r="K634" s="271"/>
      <c r="L634" s="275"/>
      <c r="M634" s="276"/>
      <c r="N634" s="277"/>
      <c r="O634" s="277"/>
      <c r="P634" s="277"/>
      <c r="Q634" s="277"/>
      <c r="R634" s="277"/>
      <c r="S634" s="277"/>
      <c r="T634" s="278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9" t="s">
        <v>256</v>
      </c>
      <c r="AU634" s="279" t="s">
        <v>88</v>
      </c>
      <c r="AV634" s="15" t="s">
        <v>14</v>
      </c>
      <c r="AW634" s="15" t="s">
        <v>36</v>
      </c>
      <c r="AX634" s="15" t="s">
        <v>80</v>
      </c>
      <c r="AY634" s="279" t="s">
        <v>241</v>
      </c>
    </row>
    <row r="635" s="13" customFormat="1">
      <c r="A635" s="13"/>
      <c r="B635" s="247"/>
      <c r="C635" s="248"/>
      <c r="D635" s="249" t="s">
        <v>256</v>
      </c>
      <c r="E635" s="250" t="s">
        <v>1</v>
      </c>
      <c r="F635" s="251" t="s">
        <v>1409</v>
      </c>
      <c r="G635" s="248"/>
      <c r="H635" s="252">
        <v>305.685</v>
      </c>
      <c r="I635" s="253"/>
      <c r="J635" s="248"/>
      <c r="K635" s="248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256</v>
      </c>
      <c r="AU635" s="258" t="s">
        <v>88</v>
      </c>
      <c r="AV635" s="13" t="s">
        <v>88</v>
      </c>
      <c r="AW635" s="13" t="s">
        <v>36</v>
      </c>
      <c r="AX635" s="13" t="s">
        <v>80</v>
      </c>
      <c r="AY635" s="258" t="s">
        <v>241</v>
      </c>
    </row>
    <row r="636" s="15" customFormat="1">
      <c r="A636" s="15"/>
      <c r="B636" s="270"/>
      <c r="C636" s="271"/>
      <c r="D636" s="249" t="s">
        <v>256</v>
      </c>
      <c r="E636" s="272" t="s">
        <v>1</v>
      </c>
      <c r="F636" s="273" t="s">
        <v>1350</v>
      </c>
      <c r="G636" s="271"/>
      <c r="H636" s="272" t="s">
        <v>1</v>
      </c>
      <c r="I636" s="274"/>
      <c r="J636" s="271"/>
      <c r="K636" s="271"/>
      <c r="L636" s="275"/>
      <c r="M636" s="276"/>
      <c r="N636" s="277"/>
      <c r="O636" s="277"/>
      <c r="P636" s="277"/>
      <c r="Q636" s="277"/>
      <c r="R636" s="277"/>
      <c r="S636" s="277"/>
      <c r="T636" s="27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9" t="s">
        <v>256</v>
      </c>
      <c r="AU636" s="279" t="s">
        <v>88</v>
      </c>
      <c r="AV636" s="15" t="s">
        <v>14</v>
      </c>
      <c r="AW636" s="15" t="s">
        <v>36</v>
      </c>
      <c r="AX636" s="15" t="s">
        <v>80</v>
      </c>
      <c r="AY636" s="279" t="s">
        <v>241</v>
      </c>
    </row>
    <row r="637" s="13" customFormat="1">
      <c r="A637" s="13"/>
      <c r="B637" s="247"/>
      <c r="C637" s="248"/>
      <c r="D637" s="249" t="s">
        <v>256</v>
      </c>
      <c r="E637" s="250" t="s">
        <v>1</v>
      </c>
      <c r="F637" s="251" t="s">
        <v>1410</v>
      </c>
      <c r="G637" s="248"/>
      <c r="H637" s="252">
        <v>4.5</v>
      </c>
      <c r="I637" s="253"/>
      <c r="J637" s="248"/>
      <c r="K637" s="248"/>
      <c r="L637" s="254"/>
      <c r="M637" s="255"/>
      <c r="N637" s="256"/>
      <c r="O637" s="256"/>
      <c r="P637" s="256"/>
      <c r="Q637" s="256"/>
      <c r="R637" s="256"/>
      <c r="S637" s="256"/>
      <c r="T637" s="25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8" t="s">
        <v>256</v>
      </c>
      <c r="AU637" s="258" t="s">
        <v>88</v>
      </c>
      <c r="AV637" s="13" t="s">
        <v>88</v>
      </c>
      <c r="AW637" s="13" t="s">
        <v>36</v>
      </c>
      <c r="AX637" s="13" t="s">
        <v>80</v>
      </c>
      <c r="AY637" s="258" t="s">
        <v>241</v>
      </c>
    </row>
    <row r="638" s="15" customFormat="1">
      <c r="A638" s="15"/>
      <c r="B638" s="270"/>
      <c r="C638" s="271"/>
      <c r="D638" s="249" t="s">
        <v>256</v>
      </c>
      <c r="E638" s="272" t="s">
        <v>1</v>
      </c>
      <c r="F638" s="273" t="s">
        <v>1352</v>
      </c>
      <c r="G638" s="271"/>
      <c r="H638" s="272" t="s">
        <v>1</v>
      </c>
      <c r="I638" s="274"/>
      <c r="J638" s="271"/>
      <c r="K638" s="271"/>
      <c r="L638" s="275"/>
      <c r="M638" s="276"/>
      <c r="N638" s="277"/>
      <c r="O638" s="277"/>
      <c r="P638" s="277"/>
      <c r="Q638" s="277"/>
      <c r="R638" s="277"/>
      <c r="S638" s="277"/>
      <c r="T638" s="278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9" t="s">
        <v>256</v>
      </c>
      <c r="AU638" s="279" t="s">
        <v>88</v>
      </c>
      <c r="AV638" s="15" t="s">
        <v>14</v>
      </c>
      <c r="AW638" s="15" t="s">
        <v>36</v>
      </c>
      <c r="AX638" s="15" t="s">
        <v>80</v>
      </c>
      <c r="AY638" s="279" t="s">
        <v>241</v>
      </c>
    </row>
    <row r="639" s="13" customFormat="1">
      <c r="A639" s="13"/>
      <c r="B639" s="247"/>
      <c r="C639" s="248"/>
      <c r="D639" s="249" t="s">
        <v>256</v>
      </c>
      <c r="E639" s="250" t="s">
        <v>1</v>
      </c>
      <c r="F639" s="251" t="s">
        <v>1411</v>
      </c>
      <c r="G639" s="248"/>
      <c r="H639" s="252">
        <v>45</v>
      </c>
      <c r="I639" s="253"/>
      <c r="J639" s="248"/>
      <c r="K639" s="248"/>
      <c r="L639" s="254"/>
      <c r="M639" s="255"/>
      <c r="N639" s="256"/>
      <c r="O639" s="256"/>
      <c r="P639" s="256"/>
      <c r="Q639" s="256"/>
      <c r="R639" s="256"/>
      <c r="S639" s="256"/>
      <c r="T639" s="25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8" t="s">
        <v>256</v>
      </c>
      <c r="AU639" s="258" t="s">
        <v>88</v>
      </c>
      <c r="AV639" s="13" t="s">
        <v>88</v>
      </c>
      <c r="AW639" s="13" t="s">
        <v>36</v>
      </c>
      <c r="AX639" s="13" t="s">
        <v>80</v>
      </c>
      <c r="AY639" s="258" t="s">
        <v>241</v>
      </c>
    </row>
    <row r="640" s="15" customFormat="1">
      <c r="A640" s="15"/>
      <c r="B640" s="270"/>
      <c r="C640" s="271"/>
      <c r="D640" s="249" t="s">
        <v>256</v>
      </c>
      <c r="E640" s="272" t="s">
        <v>1</v>
      </c>
      <c r="F640" s="273" t="s">
        <v>1354</v>
      </c>
      <c r="G640" s="271"/>
      <c r="H640" s="272" t="s">
        <v>1</v>
      </c>
      <c r="I640" s="274"/>
      <c r="J640" s="271"/>
      <c r="K640" s="271"/>
      <c r="L640" s="275"/>
      <c r="M640" s="276"/>
      <c r="N640" s="277"/>
      <c r="O640" s="277"/>
      <c r="P640" s="277"/>
      <c r="Q640" s="277"/>
      <c r="R640" s="277"/>
      <c r="S640" s="277"/>
      <c r="T640" s="278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9" t="s">
        <v>256</v>
      </c>
      <c r="AU640" s="279" t="s">
        <v>88</v>
      </c>
      <c r="AV640" s="15" t="s">
        <v>14</v>
      </c>
      <c r="AW640" s="15" t="s">
        <v>36</v>
      </c>
      <c r="AX640" s="15" t="s">
        <v>80</v>
      </c>
      <c r="AY640" s="279" t="s">
        <v>241</v>
      </c>
    </row>
    <row r="641" s="13" customFormat="1">
      <c r="A641" s="13"/>
      <c r="B641" s="247"/>
      <c r="C641" s="248"/>
      <c r="D641" s="249" t="s">
        <v>256</v>
      </c>
      <c r="E641" s="250" t="s">
        <v>1</v>
      </c>
      <c r="F641" s="251" t="s">
        <v>1412</v>
      </c>
      <c r="G641" s="248"/>
      <c r="H641" s="252">
        <v>0</v>
      </c>
      <c r="I641" s="253"/>
      <c r="J641" s="248"/>
      <c r="K641" s="248"/>
      <c r="L641" s="254"/>
      <c r="M641" s="255"/>
      <c r="N641" s="256"/>
      <c r="O641" s="256"/>
      <c r="P641" s="256"/>
      <c r="Q641" s="256"/>
      <c r="R641" s="256"/>
      <c r="S641" s="256"/>
      <c r="T641" s="25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8" t="s">
        <v>256</v>
      </c>
      <c r="AU641" s="258" t="s">
        <v>88</v>
      </c>
      <c r="AV641" s="13" t="s">
        <v>88</v>
      </c>
      <c r="AW641" s="13" t="s">
        <v>36</v>
      </c>
      <c r="AX641" s="13" t="s">
        <v>80</v>
      </c>
      <c r="AY641" s="258" t="s">
        <v>241</v>
      </c>
    </row>
    <row r="642" s="15" customFormat="1">
      <c r="A642" s="15"/>
      <c r="B642" s="270"/>
      <c r="C642" s="271"/>
      <c r="D642" s="249" t="s">
        <v>256</v>
      </c>
      <c r="E642" s="272" t="s">
        <v>1</v>
      </c>
      <c r="F642" s="273" t="s">
        <v>1356</v>
      </c>
      <c r="G642" s="271"/>
      <c r="H642" s="272" t="s">
        <v>1</v>
      </c>
      <c r="I642" s="274"/>
      <c r="J642" s="271"/>
      <c r="K642" s="271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256</v>
      </c>
      <c r="AU642" s="279" t="s">
        <v>88</v>
      </c>
      <c r="AV642" s="15" t="s">
        <v>14</v>
      </c>
      <c r="AW642" s="15" t="s">
        <v>36</v>
      </c>
      <c r="AX642" s="15" t="s">
        <v>80</v>
      </c>
      <c r="AY642" s="279" t="s">
        <v>241</v>
      </c>
    </row>
    <row r="643" s="13" customFormat="1">
      <c r="A643" s="13"/>
      <c r="B643" s="247"/>
      <c r="C643" s="248"/>
      <c r="D643" s="249" t="s">
        <v>256</v>
      </c>
      <c r="E643" s="250" t="s">
        <v>1</v>
      </c>
      <c r="F643" s="251" t="s">
        <v>1413</v>
      </c>
      <c r="G643" s="248"/>
      <c r="H643" s="252">
        <v>5.25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256</v>
      </c>
      <c r="AU643" s="258" t="s">
        <v>88</v>
      </c>
      <c r="AV643" s="13" t="s">
        <v>88</v>
      </c>
      <c r="AW643" s="13" t="s">
        <v>36</v>
      </c>
      <c r="AX643" s="13" t="s">
        <v>80</v>
      </c>
      <c r="AY643" s="258" t="s">
        <v>241</v>
      </c>
    </row>
    <row r="644" s="15" customFormat="1">
      <c r="A644" s="15"/>
      <c r="B644" s="270"/>
      <c r="C644" s="271"/>
      <c r="D644" s="249" t="s">
        <v>256</v>
      </c>
      <c r="E644" s="272" t="s">
        <v>1</v>
      </c>
      <c r="F644" s="273" t="s">
        <v>1358</v>
      </c>
      <c r="G644" s="271"/>
      <c r="H644" s="272" t="s">
        <v>1</v>
      </c>
      <c r="I644" s="274"/>
      <c r="J644" s="271"/>
      <c r="K644" s="271"/>
      <c r="L644" s="275"/>
      <c r="M644" s="276"/>
      <c r="N644" s="277"/>
      <c r="O644" s="277"/>
      <c r="P644" s="277"/>
      <c r="Q644" s="277"/>
      <c r="R644" s="277"/>
      <c r="S644" s="277"/>
      <c r="T644" s="278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9" t="s">
        <v>256</v>
      </c>
      <c r="AU644" s="279" t="s">
        <v>88</v>
      </c>
      <c r="AV644" s="15" t="s">
        <v>14</v>
      </c>
      <c r="AW644" s="15" t="s">
        <v>36</v>
      </c>
      <c r="AX644" s="15" t="s">
        <v>80</v>
      </c>
      <c r="AY644" s="279" t="s">
        <v>241</v>
      </c>
    </row>
    <row r="645" s="13" customFormat="1">
      <c r="A645" s="13"/>
      <c r="B645" s="247"/>
      <c r="C645" s="248"/>
      <c r="D645" s="249" t="s">
        <v>256</v>
      </c>
      <c r="E645" s="250" t="s">
        <v>1</v>
      </c>
      <c r="F645" s="251" t="s">
        <v>1414</v>
      </c>
      <c r="G645" s="248"/>
      <c r="H645" s="252">
        <v>14.1</v>
      </c>
      <c r="I645" s="253"/>
      <c r="J645" s="248"/>
      <c r="K645" s="248"/>
      <c r="L645" s="254"/>
      <c r="M645" s="255"/>
      <c r="N645" s="256"/>
      <c r="O645" s="256"/>
      <c r="P645" s="256"/>
      <c r="Q645" s="256"/>
      <c r="R645" s="256"/>
      <c r="S645" s="256"/>
      <c r="T645" s="25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8" t="s">
        <v>256</v>
      </c>
      <c r="AU645" s="258" t="s">
        <v>88</v>
      </c>
      <c r="AV645" s="13" t="s">
        <v>88</v>
      </c>
      <c r="AW645" s="13" t="s">
        <v>36</v>
      </c>
      <c r="AX645" s="13" t="s">
        <v>80</v>
      </c>
      <c r="AY645" s="258" t="s">
        <v>241</v>
      </c>
    </row>
    <row r="646" s="14" customFormat="1">
      <c r="A646" s="14"/>
      <c r="B646" s="259"/>
      <c r="C646" s="260"/>
      <c r="D646" s="249" t="s">
        <v>256</v>
      </c>
      <c r="E646" s="261" t="s">
        <v>1149</v>
      </c>
      <c r="F646" s="262" t="s">
        <v>258</v>
      </c>
      <c r="G646" s="260"/>
      <c r="H646" s="263">
        <v>1899.2850000000001</v>
      </c>
      <c r="I646" s="264"/>
      <c r="J646" s="260"/>
      <c r="K646" s="260"/>
      <c r="L646" s="265"/>
      <c r="M646" s="266"/>
      <c r="N646" s="267"/>
      <c r="O646" s="267"/>
      <c r="P646" s="267"/>
      <c r="Q646" s="267"/>
      <c r="R646" s="267"/>
      <c r="S646" s="267"/>
      <c r="T646" s="26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9" t="s">
        <v>256</v>
      </c>
      <c r="AU646" s="269" t="s">
        <v>88</v>
      </c>
      <c r="AV646" s="14" t="s">
        <v>175</v>
      </c>
      <c r="AW646" s="14" t="s">
        <v>36</v>
      </c>
      <c r="AX646" s="14" t="s">
        <v>14</v>
      </c>
      <c r="AY646" s="269" t="s">
        <v>241</v>
      </c>
    </row>
    <row r="647" s="2" customFormat="1" ht="24.15" customHeight="1">
      <c r="A647" s="39"/>
      <c r="B647" s="40"/>
      <c r="C647" s="229" t="s">
        <v>886</v>
      </c>
      <c r="D647" s="229" t="s">
        <v>243</v>
      </c>
      <c r="E647" s="230" t="s">
        <v>1415</v>
      </c>
      <c r="F647" s="231" t="s">
        <v>1416</v>
      </c>
      <c r="G647" s="232" t="s">
        <v>246</v>
      </c>
      <c r="H647" s="233">
        <v>1899.2850000000001</v>
      </c>
      <c r="I647" s="234"/>
      <c r="J647" s="235">
        <f>ROUND(I647*H647,2)</f>
        <v>0</v>
      </c>
      <c r="K647" s="231" t="s">
        <v>1</v>
      </c>
      <c r="L647" s="45"/>
      <c r="M647" s="236" t="s">
        <v>1</v>
      </c>
      <c r="N647" s="237" t="s">
        <v>45</v>
      </c>
      <c r="O647" s="92"/>
      <c r="P647" s="238">
        <f>O647*H647</f>
        <v>0</v>
      </c>
      <c r="Q647" s="238">
        <v>0</v>
      </c>
      <c r="R647" s="238">
        <f>Q647*H647</f>
        <v>0</v>
      </c>
      <c r="S647" s="238">
        <v>0</v>
      </c>
      <c r="T647" s="23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0" t="s">
        <v>175</v>
      </c>
      <c r="AT647" s="240" t="s">
        <v>243</v>
      </c>
      <c r="AU647" s="240" t="s">
        <v>88</v>
      </c>
      <c r="AY647" s="18" t="s">
        <v>241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14</v>
      </c>
      <c r="BK647" s="241">
        <f>ROUND(I647*H647,2)</f>
        <v>0</v>
      </c>
      <c r="BL647" s="18" t="s">
        <v>175</v>
      </c>
      <c r="BM647" s="240" t="s">
        <v>1417</v>
      </c>
    </row>
    <row r="648" s="13" customFormat="1">
      <c r="A648" s="13"/>
      <c r="B648" s="247"/>
      <c r="C648" s="248"/>
      <c r="D648" s="249" t="s">
        <v>256</v>
      </c>
      <c r="E648" s="250" t="s">
        <v>1</v>
      </c>
      <c r="F648" s="251" t="s">
        <v>1149</v>
      </c>
      <c r="G648" s="248"/>
      <c r="H648" s="252">
        <v>1899.2850000000001</v>
      </c>
      <c r="I648" s="253"/>
      <c r="J648" s="248"/>
      <c r="K648" s="248"/>
      <c r="L648" s="254"/>
      <c r="M648" s="255"/>
      <c r="N648" s="256"/>
      <c r="O648" s="256"/>
      <c r="P648" s="256"/>
      <c r="Q648" s="256"/>
      <c r="R648" s="256"/>
      <c r="S648" s="256"/>
      <c r="T648" s="25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8" t="s">
        <v>256</v>
      </c>
      <c r="AU648" s="258" t="s">
        <v>88</v>
      </c>
      <c r="AV648" s="13" t="s">
        <v>88</v>
      </c>
      <c r="AW648" s="13" t="s">
        <v>36</v>
      </c>
      <c r="AX648" s="13" t="s">
        <v>80</v>
      </c>
      <c r="AY648" s="258" t="s">
        <v>241</v>
      </c>
    </row>
    <row r="649" s="14" customFormat="1">
      <c r="A649" s="14"/>
      <c r="B649" s="259"/>
      <c r="C649" s="260"/>
      <c r="D649" s="249" t="s">
        <v>256</v>
      </c>
      <c r="E649" s="261" t="s">
        <v>1</v>
      </c>
      <c r="F649" s="262" t="s">
        <v>258</v>
      </c>
      <c r="G649" s="260"/>
      <c r="H649" s="263">
        <v>1899.2850000000001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88</v>
      </c>
      <c r="AV649" s="14" t="s">
        <v>175</v>
      </c>
      <c r="AW649" s="14" t="s">
        <v>36</v>
      </c>
      <c r="AX649" s="14" t="s">
        <v>14</v>
      </c>
      <c r="AY649" s="269" t="s">
        <v>241</v>
      </c>
    </row>
    <row r="650" s="2" customFormat="1" ht="24.15" customHeight="1">
      <c r="A650" s="39"/>
      <c r="B650" s="40"/>
      <c r="C650" s="229" t="s">
        <v>891</v>
      </c>
      <c r="D650" s="229" t="s">
        <v>243</v>
      </c>
      <c r="E650" s="230" t="s">
        <v>1418</v>
      </c>
      <c r="F650" s="231" t="s">
        <v>1419</v>
      </c>
      <c r="G650" s="232" t="s">
        <v>246</v>
      </c>
      <c r="H650" s="233">
        <v>950.09299999999996</v>
      </c>
      <c r="I650" s="234"/>
      <c r="J650" s="235">
        <f>ROUND(I650*H650,2)</f>
        <v>0</v>
      </c>
      <c r="K650" s="231" t="s">
        <v>1</v>
      </c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175</v>
      </c>
      <c r="AT650" s="240" t="s">
        <v>243</v>
      </c>
      <c r="AU650" s="240" t="s">
        <v>88</v>
      </c>
      <c r="AY650" s="18" t="s">
        <v>241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14</v>
      </c>
      <c r="BK650" s="241">
        <f>ROUND(I650*H650,2)</f>
        <v>0</v>
      </c>
      <c r="BL650" s="18" t="s">
        <v>175</v>
      </c>
      <c r="BM650" s="240" t="s">
        <v>1420</v>
      </c>
    </row>
    <row r="651" s="13" customFormat="1">
      <c r="A651" s="13"/>
      <c r="B651" s="247"/>
      <c r="C651" s="248"/>
      <c r="D651" s="249" t="s">
        <v>256</v>
      </c>
      <c r="E651" s="250" t="s">
        <v>1</v>
      </c>
      <c r="F651" s="251" t="s">
        <v>784</v>
      </c>
      <c r="G651" s="248"/>
      <c r="H651" s="252">
        <v>950.09299999999996</v>
      </c>
      <c r="I651" s="253"/>
      <c r="J651" s="248"/>
      <c r="K651" s="248"/>
      <c r="L651" s="254"/>
      <c r="M651" s="255"/>
      <c r="N651" s="256"/>
      <c r="O651" s="256"/>
      <c r="P651" s="256"/>
      <c r="Q651" s="256"/>
      <c r="R651" s="256"/>
      <c r="S651" s="256"/>
      <c r="T651" s="25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8" t="s">
        <v>256</v>
      </c>
      <c r="AU651" s="258" t="s">
        <v>88</v>
      </c>
      <c r="AV651" s="13" t="s">
        <v>88</v>
      </c>
      <c r="AW651" s="13" t="s">
        <v>36</v>
      </c>
      <c r="AX651" s="13" t="s">
        <v>80</v>
      </c>
      <c r="AY651" s="258" t="s">
        <v>241</v>
      </c>
    </row>
    <row r="652" s="14" customFormat="1">
      <c r="A652" s="14"/>
      <c r="B652" s="259"/>
      <c r="C652" s="260"/>
      <c r="D652" s="249" t="s">
        <v>256</v>
      </c>
      <c r="E652" s="261" t="s">
        <v>1</v>
      </c>
      <c r="F652" s="262" t="s">
        <v>258</v>
      </c>
      <c r="G652" s="260"/>
      <c r="H652" s="263">
        <v>950.09299999999996</v>
      </c>
      <c r="I652" s="264"/>
      <c r="J652" s="260"/>
      <c r="K652" s="260"/>
      <c r="L652" s="265"/>
      <c r="M652" s="266"/>
      <c r="N652" s="267"/>
      <c r="O652" s="267"/>
      <c r="P652" s="267"/>
      <c r="Q652" s="267"/>
      <c r="R652" s="267"/>
      <c r="S652" s="267"/>
      <c r="T652" s="26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9" t="s">
        <v>256</v>
      </c>
      <c r="AU652" s="269" t="s">
        <v>88</v>
      </c>
      <c r="AV652" s="14" t="s">
        <v>175</v>
      </c>
      <c r="AW652" s="14" t="s">
        <v>36</v>
      </c>
      <c r="AX652" s="14" t="s">
        <v>14</v>
      </c>
      <c r="AY652" s="269" t="s">
        <v>241</v>
      </c>
    </row>
    <row r="653" s="12" customFormat="1" ht="22.8" customHeight="1">
      <c r="A653" s="12"/>
      <c r="B653" s="213"/>
      <c r="C653" s="214"/>
      <c r="D653" s="215" t="s">
        <v>79</v>
      </c>
      <c r="E653" s="227" t="s">
        <v>292</v>
      </c>
      <c r="F653" s="227" t="s">
        <v>842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SUM(P654:P776)</f>
        <v>0</v>
      </c>
      <c r="Q653" s="221"/>
      <c r="R653" s="222">
        <f>SUM(R654:R776)</f>
        <v>64.193506120000009</v>
      </c>
      <c r="S653" s="221"/>
      <c r="T653" s="223">
        <f>SUM(T654:T776)</f>
        <v>0.22499999999999998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14</v>
      </c>
      <c r="AT653" s="225" t="s">
        <v>79</v>
      </c>
      <c r="AU653" s="225" t="s">
        <v>14</v>
      </c>
      <c r="AY653" s="224" t="s">
        <v>241</v>
      </c>
      <c r="BK653" s="226">
        <f>SUM(BK654:BK776)</f>
        <v>0</v>
      </c>
    </row>
    <row r="654" s="2" customFormat="1" ht="24.15" customHeight="1">
      <c r="A654" s="39"/>
      <c r="B654" s="40"/>
      <c r="C654" s="229" t="s">
        <v>896</v>
      </c>
      <c r="D654" s="229" t="s">
        <v>243</v>
      </c>
      <c r="E654" s="230" t="s">
        <v>844</v>
      </c>
      <c r="F654" s="231" t="s">
        <v>845</v>
      </c>
      <c r="G654" s="232" t="s">
        <v>295</v>
      </c>
      <c r="H654" s="233">
        <v>118</v>
      </c>
      <c r="I654" s="234"/>
      <c r="J654" s="235">
        <f>ROUND(I654*H654,2)</f>
        <v>0</v>
      </c>
      <c r="K654" s="231" t="s">
        <v>247</v>
      </c>
      <c r="L654" s="45"/>
      <c r="M654" s="236" t="s">
        <v>1</v>
      </c>
      <c r="N654" s="237" t="s">
        <v>45</v>
      </c>
      <c r="O654" s="92"/>
      <c r="P654" s="238">
        <f>O654*H654</f>
        <v>0</v>
      </c>
      <c r="Q654" s="238">
        <v>0.00167</v>
      </c>
      <c r="R654" s="238">
        <f>Q654*H654</f>
        <v>0.19706000000000001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175</v>
      </c>
      <c r="AT654" s="240" t="s">
        <v>243</v>
      </c>
      <c r="AU654" s="240" t="s">
        <v>88</v>
      </c>
      <c r="AY654" s="18" t="s">
        <v>241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14</v>
      </c>
      <c r="BK654" s="241">
        <f>ROUND(I654*H654,2)</f>
        <v>0</v>
      </c>
      <c r="BL654" s="18" t="s">
        <v>175</v>
      </c>
      <c r="BM654" s="240" t="s">
        <v>1421</v>
      </c>
    </row>
    <row r="655" s="2" customFormat="1">
      <c r="A655" s="39"/>
      <c r="B655" s="40"/>
      <c r="C655" s="41"/>
      <c r="D655" s="242" t="s">
        <v>249</v>
      </c>
      <c r="E655" s="41"/>
      <c r="F655" s="243" t="s">
        <v>847</v>
      </c>
      <c r="G655" s="41"/>
      <c r="H655" s="41"/>
      <c r="I655" s="244"/>
      <c r="J655" s="41"/>
      <c r="K655" s="41"/>
      <c r="L655" s="45"/>
      <c r="M655" s="245"/>
      <c r="N655" s="246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249</v>
      </c>
      <c r="AU655" s="18" t="s">
        <v>88</v>
      </c>
    </row>
    <row r="656" s="13" customFormat="1">
      <c r="A656" s="13"/>
      <c r="B656" s="247"/>
      <c r="C656" s="248"/>
      <c r="D656" s="249" t="s">
        <v>256</v>
      </c>
      <c r="E656" s="250" t="s">
        <v>1</v>
      </c>
      <c r="F656" s="251" t="s">
        <v>1422</v>
      </c>
      <c r="G656" s="248"/>
      <c r="H656" s="252">
        <v>16</v>
      </c>
      <c r="I656" s="253"/>
      <c r="J656" s="248"/>
      <c r="K656" s="248"/>
      <c r="L656" s="254"/>
      <c r="M656" s="255"/>
      <c r="N656" s="256"/>
      <c r="O656" s="256"/>
      <c r="P656" s="256"/>
      <c r="Q656" s="256"/>
      <c r="R656" s="256"/>
      <c r="S656" s="256"/>
      <c r="T656" s="25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8" t="s">
        <v>256</v>
      </c>
      <c r="AU656" s="258" t="s">
        <v>88</v>
      </c>
      <c r="AV656" s="13" t="s">
        <v>88</v>
      </c>
      <c r="AW656" s="13" t="s">
        <v>36</v>
      </c>
      <c r="AX656" s="13" t="s">
        <v>80</v>
      </c>
      <c r="AY656" s="258" t="s">
        <v>241</v>
      </c>
    </row>
    <row r="657" s="13" customFormat="1">
      <c r="A657" s="13"/>
      <c r="B657" s="247"/>
      <c r="C657" s="248"/>
      <c r="D657" s="249" t="s">
        <v>256</v>
      </c>
      <c r="E657" s="250" t="s">
        <v>1</v>
      </c>
      <c r="F657" s="251" t="s">
        <v>1423</v>
      </c>
      <c r="G657" s="248"/>
      <c r="H657" s="252">
        <v>1</v>
      </c>
      <c r="I657" s="253"/>
      <c r="J657" s="248"/>
      <c r="K657" s="248"/>
      <c r="L657" s="254"/>
      <c r="M657" s="255"/>
      <c r="N657" s="256"/>
      <c r="O657" s="256"/>
      <c r="P657" s="256"/>
      <c r="Q657" s="256"/>
      <c r="R657" s="256"/>
      <c r="S657" s="256"/>
      <c r="T657" s="257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8" t="s">
        <v>256</v>
      </c>
      <c r="AU657" s="258" t="s">
        <v>88</v>
      </c>
      <c r="AV657" s="13" t="s">
        <v>88</v>
      </c>
      <c r="AW657" s="13" t="s">
        <v>36</v>
      </c>
      <c r="AX657" s="13" t="s">
        <v>80</v>
      </c>
      <c r="AY657" s="258" t="s">
        <v>241</v>
      </c>
    </row>
    <row r="658" s="13" customFormat="1">
      <c r="A658" s="13"/>
      <c r="B658" s="247"/>
      <c r="C658" s="248"/>
      <c r="D658" s="249" t="s">
        <v>256</v>
      </c>
      <c r="E658" s="250" t="s">
        <v>1</v>
      </c>
      <c r="F658" s="251" t="s">
        <v>1424</v>
      </c>
      <c r="G658" s="248"/>
      <c r="H658" s="252">
        <v>3</v>
      </c>
      <c r="I658" s="253"/>
      <c r="J658" s="248"/>
      <c r="K658" s="248"/>
      <c r="L658" s="254"/>
      <c r="M658" s="255"/>
      <c r="N658" s="256"/>
      <c r="O658" s="256"/>
      <c r="P658" s="256"/>
      <c r="Q658" s="256"/>
      <c r="R658" s="256"/>
      <c r="S658" s="256"/>
      <c r="T658" s="25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8" t="s">
        <v>256</v>
      </c>
      <c r="AU658" s="258" t="s">
        <v>88</v>
      </c>
      <c r="AV658" s="13" t="s">
        <v>88</v>
      </c>
      <c r="AW658" s="13" t="s">
        <v>36</v>
      </c>
      <c r="AX658" s="13" t="s">
        <v>80</v>
      </c>
      <c r="AY658" s="258" t="s">
        <v>241</v>
      </c>
    </row>
    <row r="659" s="13" customFormat="1">
      <c r="A659" s="13"/>
      <c r="B659" s="247"/>
      <c r="C659" s="248"/>
      <c r="D659" s="249" t="s">
        <v>256</v>
      </c>
      <c r="E659" s="250" t="s">
        <v>1</v>
      </c>
      <c r="F659" s="251" t="s">
        <v>1425</v>
      </c>
      <c r="G659" s="248"/>
      <c r="H659" s="252">
        <v>1</v>
      </c>
      <c r="I659" s="253"/>
      <c r="J659" s="248"/>
      <c r="K659" s="248"/>
      <c r="L659" s="254"/>
      <c r="M659" s="255"/>
      <c r="N659" s="256"/>
      <c r="O659" s="256"/>
      <c r="P659" s="256"/>
      <c r="Q659" s="256"/>
      <c r="R659" s="256"/>
      <c r="S659" s="256"/>
      <c r="T659" s="25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8" t="s">
        <v>256</v>
      </c>
      <c r="AU659" s="258" t="s">
        <v>88</v>
      </c>
      <c r="AV659" s="13" t="s">
        <v>88</v>
      </c>
      <c r="AW659" s="13" t="s">
        <v>36</v>
      </c>
      <c r="AX659" s="13" t="s">
        <v>80</v>
      </c>
      <c r="AY659" s="258" t="s">
        <v>241</v>
      </c>
    </row>
    <row r="660" s="13" customFormat="1">
      <c r="A660" s="13"/>
      <c r="B660" s="247"/>
      <c r="C660" s="248"/>
      <c r="D660" s="249" t="s">
        <v>256</v>
      </c>
      <c r="E660" s="250" t="s">
        <v>1</v>
      </c>
      <c r="F660" s="251" t="s">
        <v>1426</v>
      </c>
      <c r="G660" s="248"/>
      <c r="H660" s="252">
        <v>42</v>
      </c>
      <c r="I660" s="253"/>
      <c r="J660" s="248"/>
      <c r="K660" s="248"/>
      <c r="L660" s="254"/>
      <c r="M660" s="255"/>
      <c r="N660" s="256"/>
      <c r="O660" s="256"/>
      <c r="P660" s="256"/>
      <c r="Q660" s="256"/>
      <c r="R660" s="256"/>
      <c r="S660" s="256"/>
      <c r="T660" s="25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8" t="s">
        <v>256</v>
      </c>
      <c r="AU660" s="258" t="s">
        <v>88</v>
      </c>
      <c r="AV660" s="13" t="s">
        <v>88</v>
      </c>
      <c r="AW660" s="13" t="s">
        <v>36</v>
      </c>
      <c r="AX660" s="13" t="s">
        <v>80</v>
      </c>
      <c r="AY660" s="258" t="s">
        <v>241</v>
      </c>
    </row>
    <row r="661" s="13" customFormat="1">
      <c r="A661" s="13"/>
      <c r="B661" s="247"/>
      <c r="C661" s="248"/>
      <c r="D661" s="249" t="s">
        <v>256</v>
      </c>
      <c r="E661" s="250" t="s">
        <v>1</v>
      </c>
      <c r="F661" s="251" t="s">
        <v>851</v>
      </c>
      <c r="G661" s="248"/>
      <c r="H661" s="252">
        <v>13</v>
      </c>
      <c r="I661" s="253"/>
      <c r="J661" s="248"/>
      <c r="K661" s="248"/>
      <c r="L661" s="254"/>
      <c r="M661" s="255"/>
      <c r="N661" s="256"/>
      <c r="O661" s="256"/>
      <c r="P661" s="256"/>
      <c r="Q661" s="256"/>
      <c r="R661" s="256"/>
      <c r="S661" s="256"/>
      <c r="T661" s="25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8" t="s">
        <v>256</v>
      </c>
      <c r="AU661" s="258" t="s">
        <v>88</v>
      </c>
      <c r="AV661" s="13" t="s">
        <v>88</v>
      </c>
      <c r="AW661" s="13" t="s">
        <v>36</v>
      </c>
      <c r="AX661" s="13" t="s">
        <v>80</v>
      </c>
      <c r="AY661" s="258" t="s">
        <v>241</v>
      </c>
    </row>
    <row r="662" s="13" customFormat="1">
      <c r="A662" s="13"/>
      <c r="B662" s="247"/>
      <c r="C662" s="248"/>
      <c r="D662" s="249" t="s">
        <v>256</v>
      </c>
      <c r="E662" s="250" t="s">
        <v>1</v>
      </c>
      <c r="F662" s="251" t="s">
        <v>1427</v>
      </c>
      <c r="G662" s="248"/>
      <c r="H662" s="252">
        <v>42</v>
      </c>
      <c r="I662" s="253"/>
      <c r="J662" s="248"/>
      <c r="K662" s="248"/>
      <c r="L662" s="254"/>
      <c r="M662" s="255"/>
      <c r="N662" s="256"/>
      <c r="O662" s="256"/>
      <c r="P662" s="256"/>
      <c r="Q662" s="256"/>
      <c r="R662" s="256"/>
      <c r="S662" s="256"/>
      <c r="T662" s="25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8" t="s">
        <v>256</v>
      </c>
      <c r="AU662" s="258" t="s">
        <v>88</v>
      </c>
      <c r="AV662" s="13" t="s">
        <v>88</v>
      </c>
      <c r="AW662" s="13" t="s">
        <v>36</v>
      </c>
      <c r="AX662" s="13" t="s">
        <v>80</v>
      </c>
      <c r="AY662" s="258" t="s">
        <v>241</v>
      </c>
    </row>
    <row r="663" s="14" customFormat="1">
      <c r="A663" s="14"/>
      <c r="B663" s="259"/>
      <c r="C663" s="260"/>
      <c r="D663" s="249" t="s">
        <v>256</v>
      </c>
      <c r="E663" s="261" t="s">
        <v>1</v>
      </c>
      <c r="F663" s="262" t="s">
        <v>258</v>
      </c>
      <c r="G663" s="260"/>
      <c r="H663" s="263">
        <v>118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88</v>
      </c>
      <c r="AV663" s="14" t="s">
        <v>175</v>
      </c>
      <c r="AW663" s="14" t="s">
        <v>36</v>
      </c>
      <c r="AX663" s="14" t="s">
        <v>14</v>
      </c>
      <c r="AY663" s="269" t="s">
        <v>241</v>
      </c>
    </row>
    <row r="664" s="2" customFormat="1" ht="16.5" customHeight="1">
      <c r="A664" s="39"/>
      <c r="B664" s="40"/>
      <c r="C664" s="288" t="s">
        <v>901</v>
      </c>
      <c r="D664" s="288" t="s">
        <v>716</v>
      </c>
      <c r="E664" s="289" t="s">
        <v>853</v>
      </c>
      <c r="F664" s="290" t="s">
        <v>854</v>
      </c>
      <c r="G664" s="291" t="s">
        <v>295</v>
      </c>
      <c r="H664" s="292">
        <v>42</v>
      </c>
      <c r="I664" s="293"/>
      <c r="J664" s="294">
        <f>ROUND(I664*H664,2)</f>
        <v>0</v>
      </c>
      <c r="K664" s="290" t="s">
        <v>247</v>
      </c>
      <c r="L664" s="295"/>
      <c r="M664" s="296" t="s">
        <v>1</v>
      </c>
      <c r="N664" s="297" t="s">
        <v>45</v>
      </c>
      <c r="O664" s="92"/>
      <c r="P664" s="238">
        <f>O664*H664</f>
        <v>0</v>
      </c>
      <c r="Q664" s="238">
        <v>0.00048000000000000001</v>
      </c>
      <c r="R664" s="238">
        <f>Q664*H664</f>
        <v>0.020160000000000001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292</v>
      </c>
      <c r="AT664" s="240" t="s">
        <v>716</v>
      </c>
      <c r="AU664" s="240" t="s">
        <v>88</v>
      </c>
      <c r="AY664" s="18" t="s">
        <v>241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14</v>
      </c>
      <c r="BK664" s="241">
        <f>ROUND(I664*H664,2)</f>
        <v>0</v>
      </c>
      <c r="BL664" s="18" t="s">
        <v>175</v>
      </c>
      <c r="BM664" s="240" t="s">
        <v>1428</v>
      </c>
    </row>
    <row r="665" s="2" customFormat="1" ht="21.75" customHeight="1">
      <c r="A665" s="39"/>
      <c r="B665" s="40"/>
      <c r="C665" s="288" t="s">
        <v>906</v>
      </c>
      <c r="D665" s="288" t="s">
        <v>716</v>
      </c>
      <c r="E665" s="289" t="s">
        <v>857</v>
      </c>
      <c r="F665" s="290" t="s">
        <v>858</v>
      </c>
      <c r="G665" s="291" t="s">
        <v>295</v>
      </c>
      <c r="H665" s="292">
        <v>42</v>
      </c>
      <c r="I665" s="293"/>
      <c r="J665" s="294">
        <f>ROUND(I665*H665,2)</f>
        <v>0</v>
      </c>
      <c r="K665" s="290" t="s">
        <v>1</v>
      </c>
      <c r="L665" s="295"/>
      <c r="M665" s="296" t="s">
        <v>1</v>
      </c>
      <c r="N665" s="297" t="s">
        <v>45</v>
      </c>
      <c r="O665" s="92"/>
      <c r="P665" s="238">
        <f>O665*H665</f>
        <v>0</v>
      </c>
      <c r="Q665" s="238">
        <v>0.0030000000000000001</v>
      </c>
      <c r="R665" s="238">
        <f>Q665*H665</f>
        <v>0.126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292</v>
      </c>
      <c r="AT665" s="240" t="s">
        <v>716</v>
      </c>
      <c r="AU665" s="240" t="s">
        <v>88</v>
      </c>
      <c r="AY665" s="18" t="s">
        <v>241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14</v>
      </c>
      <c r="BK665" s="241">
        <f>ROUND(I665*H665,2)</f>
        <v>0</v>
      </c>
      <c r="BL665" s="18" t="s">
        <v>175</v>
      </c>
      <c r="BM665" s="240" t="s">
        <v>1429</v>
      </c>
    </row>
    <row r="666" s="2" customFormat="1" ht="24.15" customHeight="1">
      <c r="A666" s="39"/>
      <c r="B666" s="40"/>
      <c r="C666" s="288" t="s">
        <v>913</v>
      </c>
      <c r="D666" s="288" t="s">
        <v>716</v>
      </c>
      <c r="E666" s="289" t="s">
        <v>861</v>
      </c>
      <c r="F666" s="290" t="s">
        <v>862</v>
      </c>
      <c r="G666" s="291" t="s">
        <v>295</v>
      </c>
      <c r="H666" s="292">
        <v>13</v>
      </c>
      <c r="I666" s="293"/>
      <c r="J666" s="294">
        <f>ROUND(I666*H666,2)</f>
        <v>0</v>
      </c>
      <c r="K666" s="290" t="s">
        <v>247</v>
      </c>
      <c r="L666" s="295"/>
      <c r="M666" s="296" t="s">
        <v>1</v>
      </c>
      <c r="N666" s="297" t="s">
        <v>45</v>
      </c>
      <c r="O666" s="92"/>
      <c r="P666" s="238">
        <f>O666*H666</f>
        <v>0</v>
      </c>
      <c r="Q666" s="238">
        <v>0.016</v>
      </c>
      <c r="R666" s="238">
        <f>Q666*H666</f>
        <v>0.20800000000000002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292</v>
      </c>
      <c r="AT666" s="240" t="s">
        <v>716</v>
      </c>
      <c r="AU666" s="240" t="s">
        <v>88</v>
      </c>
      <c r="AY666" s="18" t="s">
        <v>241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14</v>
      </c>
      <c r="BK666" s="241">
        <f>ROUND(I666*H666,2)</f>
        <v>0</v>
      </c>
      <c r="BL666" s="18" t="s">
        <v>175</v>
      </c>
      <c r="BM666" s="240" t="s">
        <v>1430</v>
      </c>
    </row>
    <row r="667" s="2" customFormat="1" ht="24.15" customHeight="1">
      <c r="A667" s="39"/>
      <c r="B667" s="40"/>
      <c r="C667" s="288" t="s">
        <v>918</v>
      </c>
      <c r="D667" s="288" t="s">
        <v>716</v>
      </c>
      <c r="E667" s="289" t="s">
        <v>873</v>
      </c>
      <c r="F667" s="290" t="s">
        <v>874</v>
      </c>
      <c r="G667" s="291" t="s">
        <v>295</v>
      </c>
      <c r="H667" s="292">
        <v>16</v>
      </c>
      <c r="I667" s="293"/>
      <c r="J667" s="294">
        <f>ROUND(I667*H667,2)</f>
        <v>0</v>
      </c>
      <c r="K667" s="290" t="s">
        <v>247</v>
      </c>
      <c r="L667" s="295"/>
      <c r="M667" s="296" t="s">
        <v>1</v>
      </c>
      <c r="N667" s="297" t="s">
        <v>45</v>
      </c>
      <c r="O667" s="92"/>
      <c r="P667" s="238">
        <f>O667*H667</f>
        <v>0</v>
      </c>
      <c r="Q667" s="238">
        <v>0.014200000000000001</v>
      </c>
      <c r="R667" s="238">
        <f>Q667*H667</f>
        <v>0.22720000000000001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292</v>
      </c>
      <c r="AT667" s="240" t="s">
        <v>716</v>
      </c>
      <c r="AU667" s="240" t="s">
        <v>88</v>
      </c>
      <c r="AY667" s="18" t="s">
        <v>241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14</v>
      </c>
      <c r="BK667" s="241">
        <f>ROUND(I667*H667,2)</f>
        <v>0</v>
      </c>
      <c r="BL667" s="18" t="s">
        <v>175</v>
      </c>
      <c r="BM667" s="240" t="s">
        <v>1431</v>
      </c>
    </row>
    <row r="668" s="2" customFormat="1" ht="24.15" customHeight="1">
      <c r="A668" s="39"/>
      <c r="B668" s="40"/>
      <c r="C668" s="288" t="s">
        <v>923</v>
      </c>
      <c r="D668" s="288" t="s">
        <v>716</v>
      </c>
      <c r="E668" s="289" t="s">
        <v>1432</v>
      </c>
      <c r="F668" s="290" t="s">
        <v>1433</v>
      </c>
      <c r="G668" s="291" t="s">
        <v>295</v>
      </c>
      <c r="H668" s="292">
        <v>3</v>
      </c>
      <c r="I668" s="293"/>
      <c r="J668" s="294">
        <f>ROUND(I668*H668,2)</f>
        <v>0</v>
      </c>
      <c r="K668" s="290" t="s">
        <v>247</v>
      </c>
      <c r="L668" s="295"/>
      <c r="M668" s="296" t="s">
        <v>1</v>
      </c>
      <c r="N668" s="297" t="s">
        <v>45</v>
      </c>
      <c r="O668" s="92"/>
      <c r="P668" s="238">
        <f>O668*H668</f>
        <v>0</v>
      </c>
      <c r="Q668" s="238">
        <v>0.0097000000000000003</v>
      </c>
      <c r="R668" s="238">
        <f>Q668*H668</f>
        <v>0.029100000000000001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292</v>
      </c>
      <c r="AT668" s="240" t="s">
        <v>716</v>
      </c>
      <c r="AU668" s="240" t="s">
        <v>88</v>
      </c>
      <c r="AY668" s="18" t="s">
        <v>241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14</v>
      </c>
      <c r="BK668" s="241">
        <f>ROUND(I668*H668,2)</f>
        <v>0</v>
      </c>
      <c r="BL668" s="18" t="s">
        <v>175</v>
      </c>
      <c r="BM668" s="240" t="s">
        <v>1434</v>
      </c>
    </row>
    <row r="669" s="2" customFormat="1" ht="24.15" customHeight="1">
      <c r="A669" s="39"/>
      <c r="B669" s="40"/>
      <c r="C669" s="288" t="s">
        <v>928</v>
      </c>
      <c r="D669" s="288" t="s">
        <v>716</v>
      </c>
      <c r="E669" s="289" t="s">
        <v>1435</v>
      </c>
      <c r="F669" s="290" t="s">
        <v>1436</v>
      </c>
      <c r="G669" s="291" t="s">
        <v>295</v>
      </c>
      <c r="H669" s="292">
        <v>1</v>
      </c>
      <c r="I669" s="293"/>
      <c r="J669" s="294">
        <f>ROUND(I669*H669,2)</f>
        <v>0</v>
      </c>
      <c r="K669" s="290" t="s">
        <v>247</v>
      </c>
      <c r="L669" s="295"/>
      <c r="M669" s="296" t="s">
        <v>1</v>
      </c>
      <c r="N669" s="297" t="s">
        <v>45</v>
      </c>
      <c r="O669" s="92"/>
      <c r="P669" s="238">
        <f>O669*H669</f>
        <v>0</v>
      </c>
      <c r="Q669" s="238">
        <v>0.011100000000000001</v>
      </c>
      <c r="R669" s="238">
        <f>Q669*H669</f>
        <v>0.011100000000000001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292</v>
      </c>
      <c r="AT669" s="240" t="s">
        <v>716</v>
      </c>
      <c r="AU669" s="240" t="s">
        <v>88</v>
      </c>
      <c r="AY669" s="18" t="s">
        <v>241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14</v>
      </c>
      <c r="BK669" s="241">
        <f>ROUND(I669*H669,2)</f>
        <v>0</v>
      </c>
      <c r="BL669" s="18" t="s">
        <v>175</v>
      </c>
      <c r="BM669" s="240" t="s">
        <v>1437</v>
      </c>
    </row>
    <row r="670" s="2" customFormat="1" ht="24.15" customHeight="1">
      <c r="A670" s="39"/>
      <c r="B670" s="40"/>
      <c r="C670" s="288" t="s">
        <v>932</v>
      </c>
      <c r="D670" s="288" t="s">
        <v>716</v>
      </c>
      <c r="E670" s="289" t="s">
        <v>865</v>
      </c>
      <c r="F670" s="290" t="s">
        <v>866</v>
      </c>
      <c r="G670" s="291" t="s">
        <v>295</v>
      </c>
      <c r="H670" s="292">
        <v>1</v>
      </c>
      <c r="I670" s="293"/>
      <c r="J670" s="294">
        <f>ROUND(I670*H670,2)</f>
        <v>0</v>
      </c>
      <c r="K670" s="290" t="s">
        <v>247</v>
      </c>
      <c r="L670" s="295"/>
      <c r="M670" s="296" t="s">
        <v>1</v>
      </c>
      <c r="N670" s="297" t="s">
        <v>45</v>
      </c>
      <c r="O670" s="92"/>
      <c r="P670" s="238">
        <f>O670*H670</f>
        <v>0</v>
      </c>
      <c r="Q670" s="238">
        <v>0.0089999999999999993</v>
      </c>
      <c r="R670" s="238">
        <f>Q670*H670</f>
        <v>0.0089999999999999993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292</v>
      </c>
      <c r="AT670" s="240" t="s">
        <v>716</v>
      </c>
      <c r="AU670" s="240" t="s">
        <v>88</v>
      </c>
      <c r="AY670" s="18" t="s">
        <v>241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14</v>
      </c>
      <c r="BK670" s="241">
        <f>ROUND(I670*H670,2)</f>
        <v>0</v>
      </c>
      <c r="BL670" s="18" t="s">
        <v>175</v>
      </c>
      <c r="BM670" s="240" t="s">
        <v>1438</v>
      </c>
    </row>
    <row r="671" s="2" customFormat="1" ht="24.15" customHeight="1">
      <c r="A671" s="39"/>
      <c r="B671" s="40"/>
      <c r="C671" s="229" t="s">
        <v>936</v>
      </c>
      <c r="D671" s="229" t="s">
        <v>243</v>
      </c>
      <c r="E671" s="230" t="s">
        <v>1439</v>
      </c>
      <c r="F671" s="231" t="s">
        <v>1440</v>
      </c>
      <c r="G671" s="232" t="s">
        <v>295</v>
      </c>
      <c r="H671" s="233">
        <v>15</v>
      </c>
      <c r="I671" s="234"/>
      <c r="J671" s="235">
        <f>ROUND(I671*H671,2)</f>
        <v>0</v>
      </c>
      <c r="K671" s="231" t="s">
        <v>247</v>
      </c>
      <c r="L671" s="45"/>
      <c r="M671" s="236" t="s">
        <v>1</v>
      </c>
      <c r="N671" s="237" t="s">
        <v>45</v>
      </c>
      <c r="O671" s="92"/>
      <c r="P671" s="238">
        <f>O671*H671</f>
        <v>0</v>
      </c>
      <c r="Q671" s="238">
        <v>0.0017099999999999999</v>
      </c>
      <c r="R671" s="238">
        <f>Q671*H671</f>
        <v>0.025649999999999999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175</v>
      </c>
      <c r="AT671" s="240" t="s">
        <v>243</v>
      </c>
      <c r="AU671" s="240" t="s">
        <v>88</v>
      </c>
      <c r="AY671" s="18" t="s">
        <v>241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14</v>
      </c>
      <c r="BK671" s="241">
        <f>ROUND(I671*H671,2)</f>
        <v>0</v>
      </c>
      <c r="BL671" s="18" t="s">
        <v>175</v>
      </c>
      <c r="BM671" s="240" t="s">
        <v>1441</v>
      </c>
    </row>
    <row r="672" s="2" customFormat="1">
      <c r="A672" s="39"/>
      <c r="B672" s="40"/>
      <c r="C672" s="41"/>
      <c r="D672" s="242" t="s">
        <v>249</v>
      </c>
      <c r="E672" s="41"/>
      <c r="F672" s="243" t="s">
        <v>1442</v>
      </c>
      <c r="G672" s="41"/>
      <c r="H672" s="41"/>
      <c r="I672" s="244"/>
      <c r="J672" s="41"/>
      <c r="K672" s="41"/>
      <c r="L672" s="45"/>
      <c r="M672" s="245"/>
      <c r="N672" s="24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249</v>
      </c>
      <c r="AU672" s="18" t="s">
        <v>88</v>
      </c>
    </row>
    <row r="673" s="13" customFormat="1">
      <c r="A673" s="13"/>
      <c r="B673" s="247"/>
      <c r="C673" s="248"/>
      <c r="D673" s="249" t="s">
        <v>256</v>
      </c>
      <c r="E673" s="250" t="s">
        <v>1</v>
      </c>
      <c r="F673" s="251" t="s">
        <v>1443</v>
      </c>
      <c r="G673" s="248"/>
      <c r="H673" s="252">
        <v>15</v>
      </c>
      <c r="I673" s="253"/>
      <c r="J673" s="248"/>
      <c r="K673" s="248"/>
      <c r="L673" s="254"/>
      <c r="M673" s="255"/>
      <c r="N673" s="256"/>
      <c r="O673" s="256"/>
      <c r="P673" s="256"/>
      <c r="Q673" s="256"/>
      <c r="R673" s="256"/>
      <c r="S673" s="256"/>
      <c r="T673" s="25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8" t="s">
        <v>256</v>
      </c>
      <c r="AU673" s="258" t="s">
        <v>88</v>
      </c>
      <c r="AV673" s="13" t="s">
        <v>88</v>
      </c>
      <c r="AW673" s="13" t="s">
        <v>36</v>
      </c>
      <c r="AX673" s="13" t="s">
        <v>80</v>
      </c>
      <c r="AY673" s="258" t="s">
        <v>241</v>
      </c>
    </row>
    <row r="674" s="14" customFormat="1">
      <c r="A674" s="14"/>
      <c r="B674" s="259"/>
      <c r="C674" s="260"/>
      <c r="D674" s="249" t="s">
        <v>256</v>
      </c>
      <c r="E674" s="261" t="s">
        <v>1</v>
      </c>
      <c r="F674" s="262" t="s">
        <v>258</v>
      </c>
      <c r="G674" s="260"/>
      <c r="H674" s="263">
        <v>15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88</v>
      </c>
      <c r="AV674" s="14" t="s">
        <v>175</v>
      </c>
      <c r="AW674" s="14" t="s">
        <v>36</v>
      </c>
      <c r="AX674" s="14" t="s">
        <v>14</v>
      </c>
      <c r="AY674" s="269" t="s">
        <v>241</v>
      </c>
    </row>
    <row r="675" s="2" customFormat="1" ht="24.15" customHeight="1">
      <c r="A675" s="39"/>
      <c r="B675" s="40"/>
      <c r="C675" s="288" t="s">
        <v>940</v>
      </c>
      <c r="D675" s="288" t="s">
        <v>716</v>
      </c>
      <c r="E675" s="289" t="s">
        <v>1444</v>
      </c>
      <c r="F675" s="290" t="s">
        <v>1445</v>
      </c>
      <c r="G675" s="291" t="s">
        <v>295</v>
      </c>
      <c r="H675" s="292">
        <v>15</v>
      </c>
      <c r="I675" s="293"/>
      <c r="J675" s="294">
        <f>ROUND(I675*H675,2)</f>
        <v>0</v>
      </c>
      <c r="K675" s="290" t="s">
        <v>247</v>
      </c>
      <c r="L675" s="295"/>
      <c r="M675" s="296" t="s">
        <v>1</v>
      </c>
      <c r="N675" s="297" t="s">
        <v>45</v>
      </c>
      <c r="O675" s="92"/>
      <c r="P675" s="238">
        <f>O675*H675</f>
        <v>0</v>
      </c>
      <c r="Q675" s="238">
        <v>0.0149</v>
      </c>
      <c r="R675" s="238">
        <f>Q675*H675</f>
        <v>0.2235</v>
      </c>
      <c r="S675" s="238">
        <v>0</v>
      </c>
      <c r="T675" s="23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0" t="s">
        <v>292</v>
      </c>
      <c r="AT675" s="240" t="s">
        <v>716</v>
      </c>
      <c r="AU675" s="240" t="s">
        <v>88</v>
      </c>
      <c r="AY675" s="18" t="s">
        <v>241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14</v>
      </c>
      <c r="BK675" s="241">
        <f>ROUND(I675*H675,2)</f>
        <v>0</v>
      </c>
      <c r="BL675" s="18" t="s">
        <v>175</v>
      </c>
      <c r="BM675" s="240" t="s">
        <v>1446</v>
      </c>
    </row>
    <row r="676" s="2" customFormat="1" ht="24.15" customHeight="1">
      <c r="A676" s="39"/>
      <c r="B676" s="40"/>
      <c r="C676" s="229" t="s">
        <v>945</v>
      </c>
      <c r="D676" s="229" t="s">
        <v>243</v>
      </c>
      <c r="E676" s="230" t="s">
        <v>1447</v>
      </c>
      <c r="F676" s="231" t="s">
        <v>1448</v>
      </c>
      <c r="G676" s="232" t="s">
        <v>295</v>
      </c>
      <c r="H676" s="233">
        <v>4</v>
      </c>
      <c r="I676" s="234"/>
      <c r="J676" s="235">
        <f>ROUND(I676*H676,2)</f>
        <v>0</v>
      </c>
      <c r="K676" s="231" t="s">
        <v>1</v>
      </c>
      <c r="L676" s="45"/>
      <c r="M676" s="236" t="s">
        <v>1</v>
      </c>
      <c r="N676" s="237" t="s">
        <v>45</v>
      </c>
      <c r="O676" s="92"/>
      <c r="P676" s="238">
        <f>O676*H676</f>
        <v>0</v>
      </c>
      <c r="Q676" s="238">
        <v>7.5890000000000004</v>
      </c>
      <c r="R676" s="238">
        <f>Q676*H676</f>
        <v>30.356000000000002</v>
      </c>
      <c r="S676" s="238">
        <v>0</v>
      </c>
      <c r="T676" s="23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0" t="s">
        <v>175</v>
      </c>
      <c r="AT676" s="240" t="s">
        <v>243</v>
      </c>
      <c r="AU676" s="240" t="s">
        <v>88</v>
      </c>
      <c r="AY676" s="18" t="s">
        <v>241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14</v>
      </c>
      <c r="BK676" s="241">
        <f>ROUND(I676*H676,2)</f>
        <v>0</v>
      </c>
      <c r="BL676" s="18" t="s">
        <v>175</v>
      </c>
      <c r="BM676" s="240" t="s">
        <v>1449</v>
      </c>
    </row>
    <row r="677" s="2" customFormat="1">
      <c r="A677" s="39"/>
      <c r="B677" s="40"/>
      <c r="C677" s="41"/>
      <c r="D677" s="249" t="s">
        <v>701</v>
      </c>
      <c r="E677" s="41"/>
      <c r="F677" s="287" t="s">
        <v>1450</v>
      </c>
      <c r="G677" s="41"/>
      <c r="H677" s="41"/>
      <c r="I677" s="244"/>
      <c r="J677" s="41"/>
      <c r="K677" s="41"/>
      <c r="L677" s="45"/>
      <c r="M677" s="245"/>
      <c r="N677" s="246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701</v>
      </c>
      <c r="AU677" s="18" t="s">
        <v>88</v>
      </c>
    </row>
    <row r="678" s="2" customFormat="1" ht="24.15" customHeight="1">
      <c r="A678" s="39"/>
      <c r="B678" s="40"/>
      <c r="C678" s="229" t="s">
        <v>949</v>
      </c>
      <c r="D678" s="229" t="s">
        <v>243</v>
      </c>
      <c r="E678" s="230" t="s">
        <v>1451</v>
      </c>
      <c r="F678" s="231" t="s">
        <v>1452</v>
      </c>
      <c r="G678" s="232" t="s">
        <v>289</v>
      </c>
      <c r="H678" s="233">
        <v>2449</v>
      </c>
      <c r="I678" s="234"/>
      <c r="J678" s="235">
        <f>ROUND(I678*H678,2)</f>
        <v>0</v>
      </c>
      <c r="K678" s="231" t="s">
        <v>247</v>
      </c>
      <c r="L678" s="45"/>
      <c r="M678" s="236" t="s">
        <v>1</v>
      </c>
      <c r="N678" s="237" t="s">
        <v>45</v>
      </c>
      <c r="O678" s="92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0" t="s">
        <v>175</v>
      </c>
      <c r="AT678" s="240" t="s">
        <v>243</v>
      </c>
      <c r="AU678" s="240" t="s">
        <v>88</v>
      </c>
      <c r="AY678" s="18" t="s">
        <v>241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14</v>
      </c>
      <c r="BK678" s="241">
        <f>ROUND(I678*H678,2)</f>
        <v>0</v>
      </c>
      <c r="BL678" s="18" t="s">
        <v>175</v>
      </c>
      <c r="BM678" s="240" t="s">
        <v>1453</v>
      </c>
    </row>
    <row r="679" s="2" customFormat="1">
      <c r="A679" s="39"/>
      <c r="B679" s="40"/>
      <c r="C679" s="41"/>
      <c r="D679" s="242" t="s">
        <v>249</v>
      </c>
      <c r="E679" s="41"/>
      <c r="F679" s="243" t="s">
        <v>1454</v>
      </c>
      <c r="G679" s="41"/>
      <c r="H679" s="41"/>
      <c r="I679" s="244"/>
      <c r="J679" s="41"/>
      <c r="K679" s="41"/>
      <c r="L679" s="45"/>
      <c r="M679" s="245"/>
      <c r="N679" s="24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249</v>
      </c>
      <c r="AU679" s="18" t="s">
        <v>88</v>
      </c>
    </row>
    <row r="680" s="13" customFormat="1">
      <c r="A680" s="13"/>
      <c r="B680" s="247"/>
      <c r="C680" s="248"/>
      <c r="D680" s="249" t="s">
        <v>256</v>
      </c>
      <c r="E680" s="250" t="s">
        <v>1</v>
      </c>
      <c r="F680" s="251" t="s">
        <v>1138</v>
      </c>
      <c r="G680" s="248"/>
      <c r="H680" s="252">
        <v>2449</v>
      </c>
      <c r="I680" s="253"/>
      <c r="J680" s="248"/>
      <c r="K680" s="248"/>
      <c r="L680" s="254"/>
      <c r="M680" s="255"/>
      <c r="N680" s="256"/>
      <c r="O680" s="256"/>
      <c r="P680" s="256"/>
      <c r="Q680" s="256"/>
      <c r="R680" s="256"/>
      <c r="S680" s="256"/>
      <c r="T680" s="25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8" t="s">
        <v>256</v>
      </c>
      <c r="AU680" s="258" t="s">
        <v>88</v>
      </c>
      <c r="AV680" s="13" t="s">
        <v>88</v>
      </c>
      <c r="AW680" s="13" t="s">
        <v>36</v>
      </c>
      <c r="AX680" s="13" t="s">
        <v>80</v>
      </c>
      <c r="AY680" s="258" t="s">
        <v>241</v>
      </c>
    </row>
    <row r="681" s="14" customFormat="1">
      <c r="A681" s="14"/>
      <c r="B681" s="259"/>
      <c r="C681" s="260"/>
      <c r="D681" s="249" t="s">
        <v>256</v>
      </c>
      <c r="E681" s="261" t="s">
        <v>1</v>
      </c>
      <c r="F681" s="262" t="s">
        <v>258</v>
      </c>
      <c r="G681" s="260"/>
      <c r="H681" s="263">
        <v>2449</v>
      </c>
      <c r="I681" s="264"/>
      <c r="J681" s="260"/>
      <c r="K681" s="260"/>
      <c r="L681" s="265"/>
      <c r="M681" s="266"/>
      <c r="N681" s="267"/>
      <c r="O681" s="267"/>
      <c r="P681" s="267"/>
      <c r="Q681" s="267"/>
      <c r="R681" s="267"/>
      <c r="S681" s="267"/>
      <c r="T681" s="26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9" t="s">
        <v>256</v>
      </c>
      <c r="AU681" s="269" t="s">
        <v>88</v>
      </c>
      <c r="AV681" s="14" t="s">
        <v>175</v>
      </c>
      <c r="AW681" s="14" t="s">
        <v>36</v>
      </c>
      <c r="AX681" s="14" t="s">
        <v>14</v>
      </c>
      <c r="AY681" s="269" t="s">
        <v>241</v>
      </c>
    </row>
    <row r="682" s="2" customFormat="1" ht="21.75" customHeight="1">
      <c r="A682" s="39"/>
      <c r="B682" s="40"/>
      <c r="C682" s="288" t="s">
        <v>954</v>
      </c>
      <c r="D682" s="288" t="s">
        <v>716</v>
      </c>
      <c r="E682" s="289" t="s">
        <v>1455</v>
      </c>
      <c r="F682" s="290" t="s">
        <v>1456</v>
      </c>
      <c r="G682" s="291" t="s">
        <v>289</v>
      </c>
      <c r="H682" s="292">
        <v>2485.7350000000001</v>
      </c>
      <c r="I682" s="293"/>
      <c r="J682" s="294">
        <f>ROUND(I682*H682,2)</f>
        <v>0</v>
      </c>
      <c r="K682" s="290" t="s">
        <v>247</v>
      </c>
      <c r="L682" s="295"/>
      <c r="M682" s="296" t="s">
        <v>1</v>
      </c>
      <c r="N682" s="297" t="s">
        <v>45</v>
      </c>
      <c r="O682" s="92"/>
      <c r="P682" s="238">
        <f>O682*H682</f>
        <v>0</v>
      </c>
      <c r="Q682" s="238">
        <v>0.00214</v>
      </c>
      <c r="R682" s="238">
        <f>Q682*H682</f>
        <v>5.3194729000000001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292</v>
      </c>
      <c r="AT682" s="240" t="s">
        <v>716</v>
      </c>
      <c r="AU682" s="240" t="s">
        <v>88</v>
      </c>
      <c r="AY682" s="18" t="s">
        <v>241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14</v>
      </c>
      <c r="BK682" s="241">
        <f>ROUND(I682*H682,2)</f>
        <v>0</v>
      </c>
      <c r="BL682" s="18" t="s">
        <v>175</v>
      </c>
      <c r="BM682" s="240" t="s">
        <v>1457</v>
      </c>
    </row>
    <row r="683" s="13" customFormat="1">
      <c r="A683" s="13"/>
      <c r="B683" s="247"/>
      <c r="C683" s="248"/>
      <c r="D683" s="249" t="s">
        <v>256</v>
      </c>
      <c r="E683" s="248"/>
      <c r="F683" s="251" t="s">
        <v>1458</v>
      </c>
      <c r="G683" s="248"/>
      <c r="H683" s="252">
        <v>2485.7350000000001</v>
      </c>
      <c r="I683" s="253"/>
      <c r="J683" s="248"/>
      <c r="K683" s="248"/>
      <c r="L683" s="254"/>
      <c r="M683" s="255"/>
      <c r="N683" s="256"/>
      <c r="O683" s="256"/>
      <c r="P683" s="256"/>
      <c r="Q683" s="256"/>
      <c r="R683" s="256"/>
      <c r="S683" s="256"/>
      <c r="T683" s="25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8" t="s">
        <v>256</v>
      </c>
      <c r="AU683" s="258" t="s">
        <v>88</v>
      </c>
      <c r="AV683" s="13" t="s">
        <v>88</v>
      </c>
      <c r="AW683" s="13" t="s">
        <v>4</v>
      </c>
      <c r="AX683" s="13" t="s">
        <v>14</v>
      </c>
      <c r="AY683" s="258" t="s">
        <v>241</v>
      </c>
    </row>
    <row r="684" s="2" customFormat="1" ht="24.15" customHeight="1">
      <c r="A684" s="39"/>
      <c r="B684" s="40"/>
      <c r="C684" s="229" t="s">
        <v>958</v>
      </c>
      <c r="D684" s="229" t="s">
        <v>243</v>
      </c>
      <c r="E684" s="230" t="s">
        <v>1459</v>
      </c>
      <c r="F684" s="231" t="s">
        <v>1460</v>
      </c>
      <c r="G684" s="232" t="s">
        <v>289</v>
      </c>
      <c r="H684" s="233">
        <v>11</v>
      </c>
      <c r="I684" s="234"/>
      <c r="J684" s="235">
        <f>ROUND(I684*H684,2)</f>
        <v>0</v>
      </c>
      <c r="K684" s="231" t="s">
        <v>247</v>
      </c>
      <c r="L684" s="45"/>
      <c r="M684" s="236" t="s">
        <v>1</v>
      </c>
      <c r="N684" s="237" t="s">
        <v>45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175</v>
      </c>
      <c r="AT684" s="240" t="s">
        <v>243</v>
      </c>
      <c r="AU684" s="240" t="s">
        <v>88</v>
      </c>
      <c r="AY684" s="18" t="s">
        <v>241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14</v>
      </c>
      <c r="BK684" s="241">
        <f>ROUND(I684*H684,2)</f>
        <v>0</v>
      </c>
      <c r="BL684" s="18" t="s">
        <v>175</v>
      </c>
      <c r="BM684" s="240" t="s">
        <v>1461</v>
      </c>
    </row>
    <row r="685" s="2" customFormat="1">
      <c r="A685" s="39"/>
      <c r="B685" s="40"/>
      <c r="C685" s="41"/>
      <c r="D685" s="242" t="s">
        <v>249</v>
      </c>
      <c r="E685" s="41"/>
      <c r="F685" s="243" t="s">
        <v>1462</v>
      </c>
      <c r="G685" s="41"/>
      <c r="H685" s="41"/>
      <c r="I685" s="244"/>
      <c r="J685" s="41"/>
      <c r="K685" s="41"/>
      <c r="L685" s="45"/>
      <c r="M685" s="245"/>
      <c r="N685" s="246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249</v>
      </c>
      <c r="AU685" s="18" t="s">
        <v>88</v>
      </c>
    </row>
    <row r="686" s="13" customFormat="1">
      <c r="A686" s="13"/>
      <c r="B686" s="247"/>
      <c r="C686" s="248"/>
      <c r="D686" s="249" t="s">
        <v>256</v>
      </c>
      <c r="E686" s="250" t="s">
        <v>1</v>
      </c>
      <c r="F686" s="251" t="s">
        <v>1300</v>
      </c>
      <c r="G686" s="248"/>
      <c r="H686" s="252">
        <v>5</v>
      </c>
      <c r="I686" s="253"/>
      <c r="J686" s="248"/>
      <c r="K686" s="248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256</v>
      </c>
      <c r="AU686" s="258" t="s">
        <v>88</v>
      </c>
      <c r="AV686" s="13" t="s">
        <v>88</v>
      </c>
      <c r="AW686" s="13" t="s">
        <v>36</v>
      </c>
      <c r="AX686" s="13" t="s">
        <v>80</v>
      </c>
      <c r="AY686" s="258" t="s">
        <v>241</v>
      </c>
    </row>
    <row r="687" s="13" customFormat="1">
      <c r="A687" s="13"/>
      <c r="B687" s="247"/>
      <c r="C687" s="248"/>
      <c r="D687" s="249" t="s">
        <v>256</v>
      </c>
      <c r="E687" s="250" t="s">
        <v>1</v>
      </c>
      <c r="F687" s="251" t="s">
        <v>1301</v>
      </c>
      <c r="G687" s="248"/>
      <c r="H687" s="252">
        <v>6</v>
      </c>
      <c r="I687" s="253"/>
      <c r="J687" s="248"/>
      <c r="K687" s="248"/>
      <c r="L687" s="254"/>
      <c r="M687" s="255"/>
      <c r="N687" s="256"/>
      <c r="O687" s="256"/>
      <c r="P687" s="256"/>
      <c r="Q687" s="256"/>
      <c r="R687" s="256"/>
      <c r="S687" s="256"/>
      <c r="T687" s="25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8" t="s">
        <v>256</v>
      </c>
      <c r="AU687" s="258" t="s">
        <v>88</v>
      </c>
      <c r="AV687" s="13" t="s">
        <v>88</v>
      </c>
      <c r="AW687" s="13" t="s">
        <v>36</v>
      </c>
      <c r="AX687" s="13" t="s">
        <v>80</v>
      </c>
      <c r="AY687" s="258" t="s">
        <v>241</v>
      </c>
    </row>
    <row r="688" s="14" customFormat="1">
      <c r="A688" s="14"/>
      <c r="B688" s="259"/>
      <c r="C688" s="260"/>
      <c r="D688" s="249" t="s">
        <v>256</v>
      </c>
      <c r="E688" s="261" t="s">
        <v>426</v>
      </c>
      <c r="F688" s="262" t="s">
        <v>258</v>
      </c>
      <c r="G688" s="260"/>
      <c r="H688" s="263">
        <v>11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88</v>
      </c>
      <c r="AV688" s="14" t="s">
        <v>175</v>
      </c>
      <c r="AW688" s="14" t="s">
        <v>36</v>
      </c>
      <c r="AX688" s="14" t="s">
        <v>14</v>
      </c>
      <c r="AY688" s="269" t="s">
        <v>241</v>
      </c>
    </row>
    <row r="689" s="2" customFormat="1" ht="21.75" customHeight="1">
      <c r="A689" s="39"/>
      <c r="B689" s="40"/>
      <c r="C689" s="288" t="s">
        <v>962</v>
      </c>
      <c r="D689" s="288" t="s">
        <v>716</v>
      </c>
      <c r="E689" s="289" t="s">
        <v>1463</v>
      </c>
      <c r="F689" s="290" t="s">
        <v>1464</v>
      </c>
      <c r="G689" s="291" t="s">
        <v>289</v>
      </c>
      <c r="H689" s="292">
        <v>11.164999999999999</v>
      </c>
      <c r="I689" s="293"/>
      <c r="J689" s="294">
        <f>ROUND(I689*H689,2)</f>
        <v>0</v>
      </c>
      <c r="K689" s="290" t="s">
        <v>247</v>
      </c>
      <c r="L689" s="295"/>
      <c r="M689" s="296" t="s">
        <v>1</v>
      </c>
      <c r="N689" s="297" t="s">
        <v>45</v>
      </c>
      <c r="O689" s="92"/>
      <c r="P689" s="238">
        <f>O689*H689</f>
        <v>0</v>
      </c>
      <c r="Q689" s="238">
        <v>0.0067400000000000003</v>
      </c>
      <c r="R689" s="238">
        <f>Q689*H689</f>
        <v>0.075252100000000002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292</v>
      </c>
      <c r="AT689" s="240" t="s">
        <v>716</v>
      </c>
      <c r="AU689" s="240" t="s">
        <v>88</v>
      </c>
      <c r="AY689" s="18" t="s">
        <v>241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14</v>
      </c>
      <c r="BK689" s="241">
        <f>ROUND(I689*H689,2)</f>
        <v>0</v>
      </c>
      <c r="BL689" s="18" t="s">
        <v>175</v>
      </c>
      <c r="BM689" s="240" t="s">
        <v>1465</v>
      </c>
    </row>
    <row r="690" s="13" customFormat="1">
      <c r="A690" s="13"/>
      <c r="B690" s="247"/>
      <c r="C690" s="248"/>
      <c r="D690" s="249" t="s">
        <v>256</v>
      </c>
      <c r="E690" s="250" t="s">
        <v>1</v>
      </c>
      <c r="F690" s="251" t="s">
        <v>426</v>
      </c>
      <c r="G690" s="248"/>
      <c r="H690" s="252">
        <v>11</v>
      </c>
      <c r="I690" s="253"/>
      <c r="J690" s="248"/>
      <c r="K690" s="248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88</v>
      </c>
      <c r="AV690" s="13" t="s">
        <v>88</v>
      </c>
      <c r="AW690" s="13" t="s">
        <v>36</v>
      </c>
      <c r="AX690" s="13" t="s">
        <v>80</v>
      </c>
      <c r="AY690" s="258" t="s">
        <v>241</v>
      </c>
    </row>
    <row r="691" s="14" customFormat="1">
      <c r="A691" s="14"/>
      <c r="B691" s="259"/>
      <c r="C691" s="260"/>
      <c r="D691" s="249" t="s">
        <v>256</v>
      </c>
      <c r="E691" s="261" t="s">
        <v>1</v>
      </c>
      <c r="F691" s="262" t="s">
        <v>258</v>
      </c>
      <c r="G691" s="260"/>
      <c r="H691" s="263">
        <v>11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88</v>
      </c>
      <c r="AV691" s="14" t="s">
        <v>175</v>
      </c>
      <c r="AW691" s="14" t="s">
        <v>36</v>
      </c>
      <c r="AX691" s="14" t="s">
        <v>14</v>
      </c>
      <c r="AY691" s="269" t="s">
        <v>241</v>
      </c>
    </row>
    <row r="692" s="13" customFormat="1">
      <c r="A692" s="13"/>
      <c r="B692" s="247"/>
      <c r="C692" s="248"/>
      <c r="D692" s="249" t="s">
        <v>256</v>
      </c>
      <c r="E692" s="248"/>
      <c r="F692" s="251" t="s">
        <v>1466</v>
      </c>
      <c r="G692" s="248"/>
      <c r="H692" s="252">
        <v>11.164999999999999</v>
      </c>
      <c r="I692" s="253"/>
      <c r="J692" s="248"/>
      <c r="K692" s="248"/>
      <c r="L692" s="254"/>
      <c r="M692" s="255"/>
      <c r="N692" s="256"/>
      <c r="O692" s="256"/>
      <c r="P692" s="256"/>
      <c r="Q692" s="256"/>
      <c r="R692" s="256"/>
      <c r="S692" s="256"/>
      <c r="T692" s="25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8" t="s">
        <v>256</v>
      </c>
      <c r="AU692" s="258" t="s">
        <v>88</v>
      </c>
      <c r="AV692" s="13" t="s">
        <v>88</v>
      </c>
      <c r="AW692" s="13" t="s">
        <v>4</v>
      </c>
      <c r="AX692" s="13" t="s">
        <v>14</v>
      </c>
      <c r="AY692" s="258" t="s">
        <v>241</v>
      </c>
    </row>
    <row r="693" s="2" customFormat="1" ht="33" customHeight="1">
      <c r="A693" s="39"/>
      <c r="B693" s="40"/>
      <c r="C693" s="229" t="s">
        <v>967</v>
      </c>
      <c r="D693" s="229" t="s">
        <v>243</v>
      </c>
      <c r="E693" s="230" t="s">
        <v>907</v>
      </c>
      <c r="F693" s="231" t="s">
        <v>908</v>
      </c>
      <c r="G693" s="232" t="s">
        <v>289</v>
      </c>
      <c r="H693" s="233">
        <v>12.800000000000001</v>
      </c>
      <c r="I693" s="234"/>
      <c r="J693" s="235">
        <f>ROUND(I693*H693,2)</f>
        <v>0</v>
      </c>
      <c r="K693" s="231" t="s">
        <v>247</v>
      </c>
      <c r="L693" s="45"/>
      <c r="M693" s="236" t="s">
        <v>1</v>
      </c>
      <c r="N693" s="237" t="s">
        <v>45</v>
      </c>
      <c r="O693" s="92"/>
      <c r="P693" s="238">
        <f>O693*H693</f>
        <v>0</v>
      </c>
      <c r="Q693" s="238">
        <v>3.0000000000000001E-05</v>
      </c>
      <c r="R693" s="238">
        <f>Q693*H693</f>
        <v>0.00038400000000000001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175</v>
      </c>
      <c r="AT693" s="240" t="s">
        <v>243</v>
      </c>
      <c r="AU693" s="240" t="s">
        <v>88</v>
      </c>
      <c r="AY693" s="18" t="s">
        <v>241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14</v>
      </c>
      <c r="BK693" s="241">
        <f>ROUND(I693*H693,2)</f>
        <v>0</v>
      </c>
      <c r="BL693" s="18" t="s">
        <v>175</v>
      </c>
      <c r="BM693" s="240" t="s">
        <v>1467</v>
      </c>
    </row>
    <row r="694" s="2" customFormat="1">
      <c r="A694" s="39"/>
      <c r="B694" s="40"/>
      <c r="C694" s="41"/>
      <c r="D694" s="242" t="s">
        <v>249</v>
      </c>
      <c r="E694" s="41"/>
      <c r="F694" s="243" t="s">
        <v>910</v>
      </c>
      <c r="G694" s="41"/>
      <c r="H694" s="41"/>
      <c r="I694" s="244"/>
      <c r="J694" s="41"/>
      <c r="K694" s="41"/>
      <c r="L694" s="45"/>
      <c r="M694" s="245"/>
      <c r="N694" s="246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249</v>
      </c>
      <c r="AU694" s="18" t="s">
        <v>88</v>
      </c>
    </row>
    <row r="695" s="15" customFormat="1">
      <c r="A695" s="15"/>
      <c r="B695" s="270"/>
      <c r="C695" s="271"/>
      <c r="D695" s="249" t="s">
        <v>256</v>
      </c>
      <c r="E695" s="272" t="s">
        <v>1</v>
      </c>
      <c r="F695" s="273" t="s">
        <v>911</v>
      </c>
      <c r="G695" s="271"/>
      <c r="H695" s="272" t="s">
        <v>1</v>
      </c>
      <c r="I695" s="274"/>
      <c r="J695" s="271"/>
      <c r="K695" s="271"/>
      <c r="L695" s="275"/>
      <c r="M695" s="276"/>
      <c r="N695" s="277"/>
      <c r="O695" s="277"/>
      <c r="P695" s="277"/>
      <c r="Q695" s="277"/>
      <c r="R695" s="277"/>
      <c r="S695" s="277"/>
      <c r="T695" s="27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9" t="s">
        <v>256</v>
      </c>
      <c r="AU695" s="279" t="s">
        <v>88</v>
      </c>
      <c r="AV695" s="15" t="s">
        <v>14</v>
      </c>
      <c r="AW695" s="15" t="s">
        <v>36</v>
      </c>
      <c r="AX695" s="15" t="s">
        <v>80</v>
      </c>
      <c r="AY695" s="279" t="s">
        <v>241</v>
      </c>
    </row>
    <row r="696" s="13" customFormat="1">
      <c r="A696" s="13"/>
      <c r="B696" s="247"/>
      <c r="C696" s="248"/>
      <c r="D696" s="249" t="s">
        <v>256</v>
      </c>
      <c r="E696" s="250" t="s">
        <v>1</v>
      </c>
      <c r="F696" s="251" t="s">
        <v>1468</v>
      </c>
      <c r="G696" s="248"/>
      <c r="H696" s="252">
        <v>12.800000000000001</v>
      </c>
      <c r="I696" s="253"/>
      <c r="J696" s="248"/>
      <c r="K696" s="248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88</v>
      </c>
      <c r="AV696" s="13" t="s">
        <v>88</v>
      </c>
      <c r="AW696" s="13" t="s">
        <v>36</v>
      </c>
      <c r="AX696" s="13" t="s">
        <v>80</v>
      </c>
      <c r="AY696" s="258" t="s">
        <v>241</v>
      </c>
    </row>
    <row r="697" s="14" customFormat="1">
      <c r="A697" s="14"/>
      <c r="B697" s="259"/>
      <c r="C697" s="260"/>
      <c r="D697" s="249" t="s">
        <v>256</v>
      </c>
      <c r="E697" s="261" t="s">
        <v>1</v>
      </c>
      <c r="F697" s="262" t="s">
        <v>258</v>
      </c>
      <c r="G697" s="260"/>
      <c r="H697" s="263">
        <v>12.800000000000001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88</v>
      </c>
      <c r="AV697" s="14" t="s">
        <v>175</v>
      </c>
      <c r="AW697" s="14" t="s">
        <v>36</v>
      </c>
      <c r="AX697" s="14" t="s">
        <v>14</v>
      </c>
      <c r="AY697" s="269" t="s">
        <v>241</v>
      </c>
    </row>
    <row r="698" s="2" customFormat="1" ht="16.5" customHeight="1">
      <c r="A698" s="39"/>
      <c r="B698" s="40"/>
      <c r="C698" s="288" t="s">
        <v>971</v>
      </c>
      <c r="D698" s="288" t="s">
        <v>716</v>
      </c>
      <c r="E698" s="289" t="s">
        <v>914</v>
      </c>
      <c r="F698" s="290" t="s">
        <v>915</v>
      </c>
      <c r="G698" s="291" t="s">
        <v>289</v>
      </c>
      <c r="H698" s="292">
        <v>13.183999999999999</v>
      </c>
      <c r="I698" s="293"/>
      <c r="J698" s="294">
        <f>ROUND(I698*H698,2)</f>
        <v>0</v>
      </c>
      <c r="K698" s="290" t="s">
        <v>247</v>
      </c>
      <c r="L698" s="295"/>
      <c r="M698" s="296" t="s">
        <v>1</v>
      </c>
      <c r="N698" s="297" t="s">
        <v>45</v>
      </c>
      <c r="O698" s="92"/>
      <c r="P698" s="238">
        <f>O698*H698</f>
        <v>0</v>
      </c>
      <c r="Q698" s="238">
        <v>0.026179999999999998</v>
      </c>
      <c r="R698" s="238">
        <f>Q698*H698</f>
        <v>0.34515711999999998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292</v>
      </c>
      <c r="AT698" s="240" t="s">
        <v>716</v>
      </c>
      <c r="AU698" s="240" t="s">
        <v>88</v>
      </c>
      <c r="AY698" s="18" t="s">
        <v>241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14</v>
      </c>
      <c r="BK698" s="241">
        <f>ROUND(I698*H698,2)</f>
        <v>0</v>
      </c>
      <c r="BL698" s="18" t="s">
        <v>175</v>
      </c>
      <c r="BM698" s="240" t="s">
        <v>1469</v>
      </c>
    </row>
    <row r="699" s="13" customFormat="1">
      <c r="A699" s="13"/>
      <c r="B699" s="247"/>
      <c r="C699" s="248"/>
      <c r="D699" s="249" t="s">
        <v>256</v>
      </c>
      <c r="E699" s="248"/>
      <c r="F699" s="251" t="s">
        <v>1470</v>
      </c>
      <c r="G699" s="248"/>
      <c r="H699" s="252">
        <v>13.183999999999999</v>
      </c>
      <c r="I699" s="253"/>
      <c r="J699" s="248"/>
      <c r="K699" s="248"/>
      <c r="L699" s="254"/>
      <c r="M699" s="255"/>
      <c r="N699" s="256"/>
      <c r="O699" s="256"/>
      <c r="P699" s="256"/>
      <c r="Q699" s="256"/>
      <c r="R699" s="256"/>
      <c r="S699" s="256"/>
      <c r="T699" s="25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8" t="s">
        <v>256</v>
      </c>
      <c r="AU699" s="258" t="s">
        <v>88</v>
      </c>
      <c r="AV699" s="13" t="s">
        <v>88</v>
      </c>
      <c r="AW699" s="13" t="s">
        <v>4</v>
      </c>
      <c r="AX699" s="13" t="s">
        <v>14</v>
      </c>
      <c r="AY699" s="258" t="s">
        <v>241</v>
      </c>
    </row>
    <row r="700" s="2" customFormat="1" ht="24.15" customHeight="1">
      <c r="A700" s="39"/>
      <c r="B700" s="40"/>
      <c r="C700" s="229" t="s">
        <v>976</v>
      </c>
      <c r="D700" s="229" t="s">
        <v>243</v>
      </c>
      <c r="E700" s="230" t="s">
        <v>919</v>
      </c>
      <c r="F700" s="231" t="s">
        <v>920</v>
      </c>
      <c r="G700" s="232" t="s">
        <v>289</v>
      </c>
      <c r="H700" s="233">
        <v>7.5</v>
      </c>
      <c r="I700" s="234"/>
      <c r="J700" s="235">
        <f>ROUND(I700*H700,2)</f>
        <v>0</v>
      </c>
      <c r="K700" s="231" t="s">
        <v>247</v>
      </c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0.029999999999999999</v>
      </c>
      <c r="T700" s="239">
        <f>S700*H700</f>
        <v>0.22499999999999998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175</v>
      </c>
      <c r="AT700" s="240" t="s">
        <v>243</v>
      </c>
      <c r="AU700" s="240" t="s">
        <v>88</v>
      </c>
      <c r="AY700" s="18" t="s">
        <v>241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14</v>
      </c>
      <c r="BK700" s="241">
        <f>ROUND(I700*H700,2)</f>
        <v>0</v>
      </c>
      <c r="BL700" s="18" t="s">
        <v>175</v>
      </c>
      <c r="BM700" s="240" t="s">
        <v>1471</v>
      </c>
    </row>
    <row r="701" s="2" customFormat="1">
      <c r="A701" s="39"/>
      <c r="B701" s="40"/>
      <c r="C701" s="41"/>
      <c r="D701" s="242" t="s">
        <v>249</v>
      </c>
      <c r="E701" s="41"/>
      <c r="F701" s="243" t="s">
        <v>922</v>
      </c>
      <c r="G701" s="41"/>
      <c r="H701" s="41"/>
      <c r="I701" s="244"/>
      <c r="J701" s="41"/>
      <c r="K701" s="41"/>
      <c r="L701" s="45"/>
      <c r="M701" s="245"/>
      <c r="N701" s="246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249</v>
      </c>
      <c r="AU701" s="18" t="s">
        <v>88</v>
      </c>
    </row>
    <row r="702" s="15" customFormat="1">
      <c r="A702" s="15"/>
      <c r="B702" s="270"/>
      <c r="C702" s="271"/>
      <c r="D702" s="249" t="s">
        <v>256</v>
      </c>
      <c r="E702" s="272" t="s">
        <v>1</v>
      </c>
      <c r="F702" s="273" t="s">
        <v>1472</v>
      </c>
      <c r="G702" s="271"/>
      <c r="H702" s="272" t="s">
        <v>1</v>
      </c>
      <c r="I702" s="274"/>
      <c r="J702" s="271"/>
      <c r="K702" s="271"/>
      <c r="L702" s="275"/>
      <c r="M702" s="276"/>
      <c r="N702" s="277"/>
      <c r="O702" s="277"/>
      <c r="P702" s="277"/>
      <c r="Q702" s="277"/>
      <c r="R702" s="277"/>
      <c r="S702" s="277"/>
      <c r="T702" s="278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9" t="s">
        <v>256</v>
      </c>
      <c r="AU702" s="279" t="s">
        <v>88</v>
      </c>
      <c r="AV702" s="15" t="s">
        <v>14</v>
      </c>
      <c r="AW702" s="15" t="s">
        <v>36</v>
      </c>
      <c r="AX702" s="15" t="s">
        <v>80</v>
      </c>
      <c r="AY702" s="279" t="s">
        <v>241</v>
      </c>
    </row>
    <row r="703" s="15" customFormat="1">
      <c r="A703" s="15"/>
      <c r="B703" s="270"/>
      <c r="C703" s="271"/>
      <c r="D703" s="249" t="s">
        <v>256</v>
      </c>
      <c r="E703" s="272" t="s">
        <v>1</v>
      </c>
      <c r="F703" s="273" t="s">
        <v>911</v>
      </c>
      <c r="G703" s="271"/>
      <c r="H703" s="272" t="s">
        <v>1</v>
      </c>
      <c r="I703" s="274"/>
      <c r="J703" s="271"/>
      <c r="K703" s="271"/>
      <c r="L703" s="275"/>
      <c r="M703" s="276"/>
      <c r="N703" s="277"/>
      <c r="O703" s="277"/>
      <c r="P703" s="277"/>
      <c r="Q703" s="277"/>
      <c r="R703" s="277"/>
      <c r="S703" s="277"/>
      <c r="T703" s="27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9" t="s">
        <v>256</v>
      </c>
      <c r="AU703" s="279" t="s">
        <v>88</v>
      </c>
      <c r="AV703" s="15" t="s">
        <v>14</v>
      </c>
      <c r="AW703" s="15" t="s">
        <v>36</v>
      </c>
      <c r="AX703" s="15" t="s">
        <v>80</v>
      </c>
      <c r="AY703" s="279" t="s">
        <v>241</v>
      </c>
    </row>
    <row r="704" s="13" customFormat="1">
      <c r="A704" s="13"/>
      <c r="B704" s="247"/>
      <c r="C704" s="248"/>
      <c r="D704" s="249" t="s">
        <v>256</v>
      </c>
      <c r="E704" s="250" t="s">
        <v>1</v>
      </c>
      <c r="F704" s="251" t="s">
        <v>1473</v>
      </c>
      <c r="G704" s="248"/>
      <c r="H704" s="252">
        <v>7.5</v>
      </c>
      <c r="I704" s="253"/>
      <c r="J704" s="248"/>
      <c r="K704" s="248"/>
      <c r="L704" s="254"/>
      <c r="M704" s="255"/>
      <c r="N704" s="256"/>
      <c r="O704" s="256"/>
      <c r="P704" s="256"/>
      <c r="Q704" s="256"/>
      <c r="R704" s="256"/>
      <c r="S704" s="256"/>
      <c r="T704" s="25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8" t="s">
        <v>256</v>
      </c>
      <c r="AU704" s="258" t="s">
        <v>88</v>
      </c>
      <c r="AV704" s="13" t="s">
        <v>88</v>
      </c>
      <c r="AW704" s="13" t="s">
        <v>36</v>
      </c>
      <c r="AX704" s="13" t="s">
        <v>80</v>
      </c>
      <c r="AY704" s="258" t="s">
        <v>241</v>
      </c>
    </row>
    <row r="705" s="14" customFormat="1">
      <c r="A705" s="14"/>
      <c r="B705" s="259"/>
      <c r="C705" s="260"/>
      <c r="D705" s="249" t="s">
        <v>256</v>
      </c>
      <c r="E705" s="261" t="s">
        <v>1</v>
      </c>
      <c r="F705" s="262" t="s">
        <v>258</v>
      </c>
      <c r="G705" s="260"/>
      <c r="H705" s="263">
        <v>7.5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9" t="s">
        <v>256</v>
      </c>
      <c r="AU705" s="269" t="s">
        <v>88</v>
      </c>
      <c r="AV705" s="14" t="s">
        <v>175</v>
      </c>
      <c r="AW705" s="14" t="s">
        <v>36</v>
      </c>
      <c r="AX705" s="14" t="s">
        <v>14</v>
      </c>
      <c r="AY705" s="269" t="s">
        <v>241</v>
      </c>
    </row>
    <row r="706" s="2" customFormat="1" ht="24.15" customHeight="1">
      <c r="A706" s="39"/>
      <c r="B706" s="40"/>
      <c r="C706" s="229" t="s">
        <v>980</v>
      </c>
      <c r="D706" s="229" t="s">
        <v>243</v>
      </c>
      <c r="E706" s="230" t="s">
        <v>1474</v>
      </c>
      <c r="F706" s="231" t="s">
        <v>1475</v>
      </c>
      <c r="G706" s="232" t="s">
        <v>295</v>
      </c>
      <c r="H706" s="233">
        <v>41</v>
      </c>
      <c r="I706" s="234"/>
      <c r="J706" s="235">
        <f>ROUND(I706*H706,2)</f>
        <v>0</v>
      </c>
      <c r="K706" s="231" t="s">
        <v>247</v>
      </c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175</v>
      </c>
      <c r="AT706" s="240" t="s">
        <v>243</v>
      </c>
      <c r="AU706" s="240" t="s">
        <v>88</v>
      </c>
      <c r="AY706" s="18" t="s">
        <v>241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14</v>
      </c>
      <c r="BK706" s="241">
        <f>ROUND(I706*H706,2)</f>
        <v>0</v>
      </c>
      <c r="BL706" s="18" t="s">
        <v>175</v>
      </c>
      <c r="BM706" s="240" t="s">
        <v>1476</v>
      </c>
    </row>
    <row r="707" s="2" customFormat="1">
      <c r="A707" s="39"/>
      <c r="B707" s="40"/>
      <c r="C707" s="41"/>
      <c r="D707" s="242" t="s">
        <v>249</v>
      </c>
      <c r="E707" s="41"/>
      <c r="F707" s="243" t="s">
        <v>1477</v>
      </c>
      <c r="G707" s="41"/>
      <c r="H707" s="41"/>
      <c r="I707" s="244"/>
      <c r="J707" s="41"/>
      <c r="K707" s="41"/>
      <c r="L707" s="45"/>
      <c r="M707" s="245"/>
      <c r="N707" s="246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249</v>
      </c>
      <c r="AU707" s="18" t="s">
        <v>88</v>
      </c>
    </row>
    <row r="708" s="2" customFormat="1" ht="16.5" customHeight="1">
      <c r="A708" s="39"/>
      <c r="B708" s="40"/>
      <c r="C708" s="288" t="s">
        <v>984</v>
      </c>
      <c r="D708" s="288" t="s">
        <v>716</v>
      </c>
      <c r="E708" s="289" t="s">
        <v>1478</v>
      </c>
      <c r="F708" s="290" t="s">
        <v>1479</v>
      </c>
      <c r="G708" s="291" t="s">
        <v>295</v>
      </c>
      <c r="H708" s="292">
        <v>41</v>
      </c>
      <c r="I708" s="293"/>
      <c r="J708" s="294">
        <f>ROUND(I708*H708,2)</f>
        <v>0</v>
      </c>
      <c r="K708" s="290" t="s">
        <v>247</v>
      </c>
      <c r="L708" s="295"/>
      <c r="M708" s="296" t="s">
        <v>1</v>
      </c>
      <c r="N708" s="297" t="s">
        <v>45</v>
      </c>
      <c r="O708" s="92"/>
      <c r="P708" s="238">
        <f>O708*H708</f>
        <v>0</v>
      </c>
      <c r="Q708" s="238">
        <v>0.00038999999999999999</v>
      </c>
      <c r="R708" s="238">
        <f>Q708*H708</f>
        <v>0.015990000000000001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292</v>
      </c>
      <c r="AT708" s="240" t="s">
        <v>716</v>
      </c>
      <c r="AU708" s="240" t="s">
        <v>88</v>
      </c>
      <c r="AY708" s="18" t="s">
        <v>241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14</v>
      </c>
      <c r="BK708" s="241">
        <f>ROUND(I708*H708,2)</f>
        <v>0</v>
      </c>
      <c r="BL708" s="18" t="s">
        <v>175</v>
      </c>
      <c r="BM708" s="240" t="s">
        <v>1480</v>
      </c>
    </row>
    <row r="709" s="2" customFormat="1" ht="24.15" customHeight="1">
      <c r="A709" s="39"/>
      <c r="B709" s="40"/>
      <c r="C709" s="229" t="s">
        <v>989</v>
      </c>
      <c r="D709" s="229" t="s">
        <v>243</v>
      </c>
      <c r="E709" s="230" t="s">
        <v>1481</v>
      </c>
      <c r="F709" s="231" t="s">
        <v>1482</v>
      </c>
      <c r="G709" s="232" t="s">
        <v>295</v>
      </c>
      <c r="H709" s="233">
        <v>11</v>
      </c>
      <c r="I709" s="234"/>
      <c r="J709" s="235">
        <f>ROUND(I709*H709,2)</f>
        <v>0</v>
      </c>
      <c r="K709" s="231" t="s">
        <v>247</v>
      </c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175</v>
      </c>
      <c r="AT709" s="240" t="s">
        <v>243</v>
      </c>
      <c r="AU709" s="240" t="s">
        <v>88</v>
      </c>
      <c r="AY709" s="18" t="s">
        <v>241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14</v>
      </c>
      <c r="BK709" s="241">
        <f>ROUND(I709*H709,2)</f>
        <v>0</v>
      </c>
      <c r="BL709" s="18" t="s">
        <v>175</v>
      </c>
      <c r="BM709" s="240" t="s">
        <v>1483</v>
      </c>
    </row>
    <row r="710" s="2" customFormat="1">
      <c r="A710" s="39"/>
      <c r="B710" s="40"/>
      <c r="C710" s="41"/>
      <c r="D710" s="242" t="s">
        <v>249</v>
      </c>
      <c r="E710" s="41"/>
      <c r="F710" s="243" t="s">
        <v>1484</v>
      </c>
      <c r="G710" s="41"/>
      <c r="H710" s="41"/>
      <c r="I710" s="244"/>
      <c r="J710" s="41"/>
      <c r="K710" s="41"/>
      <c r="L710" s="45"/>
      <c r="M710" s="245"/>
      <c r="N710" s="246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249</v>
      </c>
      <c r="AU710" s="18" t="s">
        <v>88</v>
      </c>
    </row>
    <row r="711" s="2" customFormat="1" ht="16.5" customHeight="1">
      <c r="A711" s="39"/>
      <c r="B711" s="40"/>
      <c r="C711" s="288" t="s">
        <v>993</v>
      </c>
      <c r="D711" s="288" t="s">
        <v>716</v>
      </c>
      <c r="E711" s="289" t="s">
        <v>1485</v>
      </c>
      <c r="F711" s="290" t="s">
        <v>1486</v>
      </c>
      <c r="G711" s="291" t="s">
        <v>295</v>
      </c>
      <c r="H711" s="292">
        <v>11</v>
      </c>
      <c r="I711" s="293"/>
      <c r="J711" s="294">
        <f>ROUND(I711*H711,2)</f>
        <v>0</v>
      </c>
      <c r="K711" s="290" t="s">
        <v>247</v>
      </c>
      <c r="L711" s="295"/>
      <c r="M711" s="296" t="s">
        <v>1</v>
      </c>
      <c r="N711" s="297" t="s">
        <v>45</v>
      </c>
      <c r="O711" s="92"/>
      <c r="P711" s="238">
        <f>O711*H711</f>
        <v>0</v>
      </c>
      <c r="Q711" s="238">
        <v>0.00072000000000000005</v>
      </c>
      <c r="R711" s="238">
        <f>Q711*H711</f>
        <v>0.00792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292</v>
      </c>
      <c r="AT711" s="240" t="s">
        <v>716</v>
      </c>
      <c r="AU711" s="240" t="s">
        <v>88</v>
      </c>
      <c r="AY711" s="18" t="s">
        <v>241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14</v>
      </c>
      <c r="BK711" s="241">
        <f>ROUND(I711*H711,2)</f>
        <v>0</v>
      </c>
      <c r="BL711" s="18" t="s">
        <v>175</v>
      </c>
      <c r="BM711" s="240" t="s">
        <v>1487</v>
      </c>
    </row>
    <row r="712" s="2" customFormat="1" ht="24.15" customHeight="1">
      <c r="A712" s="39"/>
      <c r="B712" s="40"/>
      <c r="C712" s="229" t="s">
        <v>997</v>
      </c>
      <c r="D712" s="229" t="s">
        <v>243</v>
      </c>
      <c r="E712" s="230" t="s">
        <v>1488</v>
      </c>
      <c r="F712" s="231" t="s">
        <v>1489</v>
      </c>
      <c r="G712" s="232" t="s">
        <v>295</v>
      </c>
      <c r="H712" s="233">
        <v>1</v>
      </c>
      <c r="I712" s="234"/>
      <c r="J712" s="235">
        <f>ROUND(I712*H712,2)</f>
        <v>0</v>
      </c>
      <c r="K712" s="231" t="s">
        <v>247</v>
      </c>
      <c r="L712" s="45"/>
      <c r="M712" s="236" t="s">
        <v>1</v>
      </c>
      <c r="N712" s="237" t="s">
        <v>45</v>
      </c>
      <c r="O712" s="92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175</v>
      </c>
      <c r="AT712" s="240" t="s">
        <v>243</v>
      </c>
      <c r="AU712" s="240" t="s">
        <v>88</v>
      </c>
      <c r="AY712" s="18" t="s">
        <v>241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14</v>
      </c>
      <c r="BK712" s="241">
        <f>ROUND(I712*H712,2)</f>
        <v>0</v>
      </c>
      <c r="BL712" s="18" t="s">
        <v>175</v>
      </c>
      <c r="BM712" s="240" t="s">
        <v>1490</v>
      </c>
    </row>
    <row r="713" s="2" customFormat="1">
      <c r="A713" s="39"/>
      <c r="B713" s="40"/>
      <c r="C713" s="41"/>
      <c r="D713" s="242" t="s">
        <v>249</v>
      </c>
      <c r="E713" s="41"/>
      <c r="F713" s="243" t="s">
        <v>1491</v>
      </c>
      <c r="G713" s="41"/>
      <c r="H713" s="41"/>
      <c r="I713" s="244"/>
      <c r="J713" s="41"/>
      <c r="K713" s="41"/>
      <c r="L713" s="45"/>
      <c r="M713" s="245"/>
      <c r="N713" s="246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249</v>
      </c>
      <c r="AU713" s="18" t="s">
        <v>88</v>
      </c>
    </row>
    <row r="714" s="2" customFormat="1" ht="24.15" customHeight="1">
      <c r="A714" s="39"/>
      <c r="B714" s="40"/>
      <c r="C714" s="288" t="s">
        <v>1002</v>
      </c>
      <c r="D714" s="288" t="s">
        <v>716</v>
      </c>
      <c r="E714" s="289" t="s">
        <v>1492</v>
      </c>
      <c r="F714" s="290" t="s">
        <v>1493</v>
      </c>
      <c r="G714" s="291" t="s">
        <v>295</v>
      </c>
      <c r="H714" s="292">
        <v>1</v>
      </c>
      <c r="I714" s="293"/>
      <c r="J714" s="294">
        <f>ROUND(I714*H714,2)</f>
        <v>0</v>
      </c>
      <c r="K714" s="290" t="s">
        <v>247</v>
      </c>
      <c r="L714" s="295"/>
      <c r="M714" s="296" t="s">
        <v>1</v>
      </c>
      <c r="N714" s="297" t="s">
        <v>45</v>
      </c>
      <c r="O714" s="92"/>
      <c r="P714" s="238">
        <f>O714*H714</f>
        <v>0</v>
      </c>
      <c r="Q714" s="238">
        <v>0.0014499999999999999</v>
      </c>
      <c r="R714" s="238">
        <f>Q714*H714</f>
        <v>0.0014499999999999999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292</v>
      </c>
      <c r="AT714" s="240" t="s">
        <v>716</v>
      </c>
      <c r="AU714" s="240" t="s">
        <v>88</v>
      </c>
      <c r="AY714" s="18" t="s">
        <v>241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14</v>
      </c>
      <c r="BK714" s="241">
        <f>ROUND(I714*H714,2)</f>
        <v>0</v>
      </c>
      <c r="BL714" s="18" t="s">
        <v>175</v>
      </c>
      <c r="BM714" s="240" t="s">
        <v>1494</v>
      </c>
    </row>
    <row r="715" s="2" customFormat="1" ht="24.15" customHeight="1">
      <c r="A715" s="39"/>
      <c r="B715" s="40"/>
      <c r="C715" s="229" t="s">
        <v>1007</v>
      </c>
      <c r="D715" s="229" t="s">
        <v>243</v>
      </c>
      <c r="E715" s="230" t="s">
        <v>1495</v>
      </c>
      <c r="F715" s="231" t="s">
        <v>1496</v>
      </c>
      <c r="G715" s="232" t="s">
        <v>295</v>
      </c>
      <c r="H715" s="233">
        <v>1</v>
      </c>
      <c r="I715" s="234"/>
      <c r="J715" s="235">
        <f>ROUND(I715*H715,2)</f>
        <v>0</v>
      </c>
      <c r="K715" s="231" t="s">
        <v>247</v>
      </c>
      <c r="L715" s="45"/>
      <c r="M715" s="236" t="s">
        <v>1</v>
      </c>
      <c r="N715" s="237" t="s">
        <v>45</v>
      </c>
      <c r="O715" s="92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175</v>
      </c>
      <c r="AT715" s="240" t="s">
        <v>243</v>
      </c>
      <c r="AU715" s="240" t="s">
        <v>88</v>
      </c>
      <c r="AY715" s="18" t="s">
        <v>241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14</v>
      </c>
      <c r="BK715" s="241">
        <f>ROUND(I715*H715,2)</f>
        <v>0</v>
      </c>
      <c r="BL715" s="18" t="s">
        <v>175</v>
      </c>
      <c r="BM715" s="240" t="s">
        <v>1497</v>
      </c>
    </row>
    <row r="716" s="2" customFormat="1">
      <c r="A716" s="39"/>
      <c r="B716" s="40"/>
      <c r="C716" s="41"/>
      <c r="D716" s="242" t="s">
        <v>249</v>
      </c>
      <c r="E716" s="41"/>
      <c r="F716" s="243" t="s">
        <v>1498</v>
      </c>
      <c r="G716" s="41"/>
      <c r="H716" s="41"/>
      <c r="I716" s="244"/>
      <c r="J716" s="41"/>
      <c r="K716" s="41"/>
      <c r="L716" s="45"/>
      <c r="M716" s="245"/>
      <c r="N716" s="246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249</v>
      </c>
      <c r="AU716" s="18" t="s">
        <v>88</v>
      </c>
    </row>
    <row r="717" s="2" customFormat="1" ht="21.75" customHeight="1">
      <c r="A717" s="39"/>
      <c r="B717" s="40"/>
      <c r="C717" s="288" t="s">
        <v>1013</v>
      </c>
      <c r="D717" s="288" t="s">
        <v>716</v>
      </c>
      <c r="E717" s="289" t="s">
        <v>1499</v>
      </c>
      <c r="F717" s="290" t="s">
        <v>1500</v>
      </c>
      <c r="G717" s="291" t="s">
        <v>295</v>
      </c>
      <c r="H717" s="292">
        <v>1</v>
      </c>
      <c r="I717" s="293"/>
      <c r="J717" s="294">
        <f>ROUND(I717*H717,2)</f>
        <v>0</v>
      </c>
      <c r="K717" s="290" t="s">
        <v>247</v>
      </c>
      <c r="L717" s="295"/>
      <c r="M717" s="296" t="s">
        <v>1</v>
      </c>
      <c r="N717" s="297" t="s">
        <v>45</v>
      </c>
      <c r="O717" s="92"/>
      <c r="P717" s="238">
        <f>O717*H717</f>
        <v>0</v>
      </c>
      <c r="Q717" s="238">
        <v>0.00055999999999999995</v>
      </c>
      <c r="R717" s="238">
        <f>Q717*H717</f>
        <v>0.00055999999999999995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292</v>
      </c>
      <c r="AT717" s="240" t="s">
        <v>716</v>
      </c>
      <c r="AU717" s="240" t="s">
        <v>88</v>
      </c>
      <c r="AY717" s="18" t="s">
        <v>241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14</v>
      </c>
      <c r="BK717" s="241">
        <f>ROUND(I717*H717,2)</f>
        <v>0</v>
      </c>
      <c r="BL717" s="18" t="s">
        <v>175</v>
      </c>
      <c r="BM717" s="240" t="s">
        <v>1501</v>
      </c>
    </row>
    <row r="718" s="2" customFormat="1" ht="24.15" customHeight="1">
      <c r="A718" s="39"/>
      <c r="B718" s="40"/>
      <c r="C718" s="229" t="s">
        <v>1017</v>
      </c>
      <c r="D718" s="229" t="s">
        <v>243</v>
      </c>
      <c r="E718" s="230" t="s">
        <v>1502</v>
      </c>
      <c r="F718" s="231" t="s">
        <v>1503</v>
      </c>
      <c r="G718" s="232" t="s">
        <v>295</v>
      </c>
      <c r="H718" s="233">
        <v>17</v>
      </c>
      <c r="I718" s="234"/>
      <c r="J718" s="235">
        <f>ROUND(I718*H718,2)</f>
        <v>0</v>
      </c>
      <c r="K718" s="231" t="s">
        <v>1</v>
      </c>
      <c r="L718" s="45"/>
      <c r="M718" s="236" t="s">
        <v>1</v>
      </c>
      <c r="N718" s="237" t="s">
        <v>45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175</v>
      </c>
      <c r="AT718" s="240" t="s">
        <v>243</v>
      </c>
      <c r="AU718" s="240" t="s">
        <v>88</v>
      </c>
      <c r="AY718" s="18" t="s">
        <v>241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</v>
      </c>
      <c r="BK718" s="241">
        <f>ROUND(I718*H718,2)</f>
        <v>0</v>
      </c>
      <c r="BL718" s="18" t="s">
        <v>175</v>
      </c>
      <c r="BM718" s="240" t="s">
        <v>1504</v>
      </c>
    </row>
    <row r="719" s="2" customFormat="1" ht="16.5" customHeight="1">
      <c r="A719" s="39"/>
      <c r="B719" s="40"/>
      <c r="C719" s="288" t="s">
        <v>1022</v>
      </c>
      <c r="D719" s="288" t="s">
        <v>716</v>
      </c>
      <c r="E719" s="289" t="s">
        <v>1505</v>
      </c>
      <c r="F719" s="290" t="s">
        <v>1506</v>
      </c>
      <c r="G719" s="291" t="s">
        <v>295</v>
      </c>
      <c r="H719" s="292">
        <v>17</v>
      </c>
      <c r="I719" s="293"/>
      <c r="J719" s="294">
        <f>ROUND(I719*H719,2)</f>
        <v>0</v>
      </c>
      <c r="K719" s="290" t="s">
        <v>1</v>
      </c>
      <c r="L719" s="295"/>
      <c r="M719" s="296" t="s">
        <v>1</v>
      </c>
      <c r="N719" s="297" t="s">
        <v>45</v>
      </c>
      <c r="O719" s="92"/>
      <c r="P719" s="238">
        <f>O719*H719</f>
        <v>0</v>
      </c>
      <c r="Q719" s="238">
        <v>0.0010100000000000001</v>
      </c>
      <c r="R719" s="238">
        <f>Q719*H719</f>
        <v>0.017170000000000001</v>
      </c>
      <c r="S719" s="238">
        <v>0</v>
      </c>
      <c r="T719" s="23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292</v>
      </c>
      <c r="AT719" s="240" t="s">
        <v>716</v>
      </c>
      <c r="AU719" s="240" t="s">
        <v>88</v>
      </c>
      <c r="AY719" s="18" t="s">
        <v>241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14</v>
      </c>
      <c r="BK719" s="241">
        <f>ROUND(I719*H719,2)</f>
        <v>0</v>
      </c>
      <c r="BL719" s="18" t="s">
        <v>175</v>
      </c>
      <c r="BM719" s="240" t="s">
        <v>1507</v>
      </c>
    </row>
    <row r="720" s="2" customFormat="1" ht="21.75" customHeight="1">
      <c r="A720" s="39"/>
      <c r="B720" s="40"/>
      <c r="C720" s="229" t="s">
        <v>1027</v>
      </c>
      <c r="D720" s="229" t="s">
        <v>243</v>
      </c>
      <c r="E720" s="230" t="s">
        <v>950</v>
      </c>
      <c r="F720" s="231" t="s">
        <v>951</v>
      </c>
      <c r="G720" s="232" t="s">
        <v>295</v>
      </c>
      <c r="H720" s="233">
        <v>50</v>
      </c>
      <c r="I720" s="234"/>
      <c r="J720" s="235">
        <f>ROUND(I720*H720,2)</f>
        <v>0</v>
      </c>
      <c r="K720" s="231" t="s">
        <v>247</v>
      </c>
      <c r="L720" s="45"/>
      <c r="M720" s="236" t="s">
        <v>1</v>
      </c>
      <c r="N720" s="237" t="s">
        <v>45</v>
      </c>
      <c r="O720" s="92"/>
      <c r="P720" s="238">
        <f>O720*H720</f>
        <v>0</v>
      </c>
      <c r="Q720" s="238">
        <v>0.0016199999999999999</v>
      </c>
      <c r="R720" s="238">
        <f>Q720*H720</f>
        <v>0.080999999999999989</v>
      </c>
      <c r="S720" s="238">
        <v>0</v>
      </c>
      <c r="T720" s="23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175</v>
      </c>
      <c r="AT720" s="240" t="s">
        <v>243</v>
      </c>
      <c r="AU720" s="240" t="s">
        <v>88</v>
      </c>
      <c r="AY720" s="18" t="s">
        <v>241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14</v>
      </c>
      <c r="BK720" s="241">
        <f>ROUND(I720*H720,2)</f>
        <v>0</v>
      </c>
      <c r="BL720" s="18" t="s">
        <v>175</v>
      </c>
      <c r="BM720" s="240" t="s">
        <v>1508</v>
      </c>
    </row>
    <row r="721" s="2" customFormat="1">
      <c r="A721" s="39"/>
      <c r="B721" s="40"/>
      <c r="C721" s="41"/>
      <c r="D721" s="242" t="s">
        <v>249</v>
      </c>
      <c r="E721" s="41"/>
      <c r="F721" s="243" t="s">
        <v>953</v>
      </c>
      <c r="G721" s="41"/>
      <c r="H721" s="41"/>
      <c r="I721" s="244"/>
      <c r="J721" s="41"/>
      <c r="K721" s="41"/>
      <c r="L721" s="45"/>
      <c r="M721" s="245"/>
      <c r="N721" s="246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249</v>
      </c>
      <c r="AU721" s="18" t="s">
        <v>88</v>
      </c>
    </row>
    <row r="722" s="2" customFormat="1" ht="24.15" customHeight="1">
      <c r="A722" s="39"/>
      <c r="B722" s="40"/>
      <c r="C722" s="288" t="s">
        <v>1031</v>
      </c>
      <c r="D722" s="288" t="s">
        <v>716</v>
      </c>
      <c r="E722" s="289" t="s">
        <v>955</v>
      </c>
      <c r="F722" s="290" t="s">
        <v>956</v>
      </c>
      <c r="G722" s="291" t="s">
        <v>295</v>
      </c>
      <c r="H722" s="292">
        <v>50</v>
      </c>
      <c r="I722" s="293"/>
      <c r="J722" s="294">
        <f>ROUND(I722*H722,2)</f>
        <v>0</v>
      </c>
      <c r="K722" s="290" t="s">
        <v>247</v>
      </c>
      <c r="L722" s="295"/>
      <c r="M722" s="296" t="s">
        <v>1</v>
      </c>
      <c r="N722" s="297" t="s">
        <v>45</v>
      </c>
      <c r="O722" s="92"/>
      <c r="P722" s="238">
        <f>O722*H722</f>
        <v>0</v>
      </c>
      <c r="Q722" s="238">
        <v>0.017999999999999999</v>
      </c>
      <c r="R722" s="238">
        <f>Q722*H722</f>
        <v>0.89999999999999991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292</v>
      </c>
      <c r="AT722" s="240" t="s">
        <v>716</v>
      </c>
      <c r="AU722" s="240" t="s">
        <v>88</v>
      </c>
      <c r="AY722" s="18" t="s">
        <v>241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14</v>
      </c>
      <c r="BK722" s="241">
        <f>ROUND(I722*H722,2)</f>
        <v>0</v>
      </c>
      <c r="BL722" s="18" t="s">
        <v>175</v>
      </c>
      <c r="BM722" s="240" t="s">
        <v>1509</v>
      </c>
    </row>
    <row r="723" s="2" customFormat="1" ht="21.75" customHeight="1">
      <c r="A723" s="39"/>
      <c r="B723" s="40"/>
      <c r="C723" s="288" t="s">
        <v>1035</v>
      </c>
      <c r="D723" s="288" t="s">
        <v>716</v>
      </c>
      <c r="E723" s="289" t="s">
        <v>959</v>
      </c>
      <c r="F723" s="290" t="s">
        <v>960</v>
      </c>
      <c r="G723" s="291" t="s">
        <v>295</v>
      </c>
      <c r="H723" s="292">
        <v>50</v>
      </c>
      <c r="I723" s="293"/>
      <c r="J723" s="294">
        <f>ROUND(I723*H723,2)</f>
        <v>0</v>
      </c>
      <c r="K723" s="290" t="s">
        <v>247</v>
      </c>
      <c r="L723" s="295"/>
      <c r="M723" s="296" t="s">
        <v>1</v>
      </c>
      <c r="N723" s="297" t="s">
        <v>45</v>
      </c>
      <c r="O723" s="92"/>
      <c r="P723" s="238">
        <f>O723*H723</f>
        <v>0</v>
      </c>
      <c r="Q723" s="238">
        <v>0.0035000000000000001</v>
      </c>
      <c r="R723" s="238">
        <f>Q723*H723</f>
        <v>0.17500000000000002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292</v>
      </c>
      <c r="AT723" s="240" t="s">
        <v>716</v>
      </c>
      <c r="AU723" s="240" t="s">
        <v>88</v>
      </c>
      <c r="AY723" s="18" t="s">
        <v>241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14</v>
      </c>
      <c r="BK723" s="241">
        <f>ROUND(I723*H723,2)</f>
        <v>0</v>
      </c>
      <c r="BL723" s="18" t="s">
        <v>175</v>
      </c>
      <c r="BM723" s="240" t="s">
        <v>1510</v>
      </c>
    </row>
    <row r="724" s="2" customFormat="1" ht="16.5" customHeight="1">
      <c r="A724" s="39"/>
      <c r="B724" s="40"/>
      <c r="C724" s="229" t="s">
        <v>1040</v>
      </c>
      <c r="D724" s="229" t="s">
        <v>243</v>
      </c>
      <c r="E724" s="230" t="s">
        <v>963</v>
      </c>
      <c r="F724" s="231" t="s">
        <v>964</v>
      </c>
      <c r="G724" s="232" t="s">
        <v>295</v>
      </c>
      <c r="H724" s="233">
        <v>13</v>
      </c>
      <c r="I724" s="234"/>
      <c r="J724" s="235">
        <f>ROUND(I724*H724,2)</f>
        <v>0</v>
      </c>
      <c r="K724" s="231" t="s">
        <v>247</v>
      </c>
      <c r="L724" s="45"/>
      <c r="M724" s="236" t="s">
        <v>1</v>
      </c>
      <c r="N724" s="237" t="s">
        <v>45</v>
      </c>
      <c r="O724" s="92"/>
      <c r="P724" s="238">
        <f>O724*H724</f>
        <v>0</v>
      </c>
      <c r="Q724" s="238">
        <v>0.0013600000000000001</v>
      </c>
      <c r="R724" s="238">
        <f>Q724*H724</f>
        <v>0.017680000000000001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175</v>
      </c>
      <c r="AT724" s="240" t="s">
        <v>243</v>
      </c>
      <c r="AU724" s="240" t="s">
        <v>88</v>
      </c>
      <c r="AY724" s="18" t="s">
        <v>241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14</v>
      </c>
      <c r="BK724" s="241">
        <f>ROUND(I724*H724,2)</f>
        <v>0</v>
      </c>
      <c r="BL724" s="18" t="s">
        <v>175</v>
      </c>
      <c r="BM724" s="240" t="s">
        <v>1511</v>
      </c>
    </row>
    <row r="725" s="2" customFormat="1">
      <c r="A725" s="39"/>
      <c r="B725" s="40"/>
      <c r="C725" s="41"/>
      <c r="D725" s="242" t="s">
        <v>249</v>
      </c>
      <c r="E725" s="41"/>
      <c r="F725" s="243" t="s">
        <v>966</v>
      </c>
      <c r="G725" s="41"/>
      <c r="H725" s="41"/>
      <c r="I725" s="244"/>
      <c r="J725" s="41"/>
      <c r="K725" s="41"/>
      <c r="L725" s="45"/>
      <c r="M725" s="245"/>
      <c r="N725" s="246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249</v>
      </c>
      <c r="AU725" s="18" t="s">
        <v>88</v>
      </c>
    </row>
    <row r="726" s="2" customFormat="1" ht="24.15" customHeight="1">
      <c r="A726" s="39"/>
      <c r="B726" s="40"/>
      <c r="C726" s="288" t="s">
        <v>1042</v>
      </c>
      <c r="D726" s="288" t="s">
        <v>716</v>
      </c>
      <c r="E726" s="289" t="s">
        <v>968</v>
      </c>
      <c r="F726" s="290" t="s">
        <v>969</v>
      </c>
      <c r="G726" s="291" t="s">
        <v>295</v>
      </c>
      <c r="H726" s="292">
        <v>13</v>
      </c>
      <c r="I726" s="293"/>
      <c r="J726" s="294">
        <f>ROUND(I726*H726,2)</f>
        <v>0</v>
      </c>
      <c r="K726" s="290" t="s">
        <v>247</v>
      </c>
      <c r="L726" s="295"/>
      <c r="M726" s="296" t="s">
        <v>1</v>
      </c>
      <c r="N726" s="297" t="s">
        <v>45</v>
      </c>
      <c r="O726" s="92"/>
      <c r="P726" s="238">
        <f>O726*H726</f>
        <v>0</v>
      </c>
      <c r="Q726" s="238">
        <v>0.048000000000000001</v>
      </c>
      <c r="R726" s="238">
        <f>Q726*H726</f>
        <v>0.624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292</v>
      </c>
      <c r="AT726" s="240" t="s">
        <v>716</v>
      </c>
      <c r="AU726" s="240" t="s">
        <v>88</v>
      </c>
      <c r="AY726" s="18" t="s">
        <v>241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14</v>
      </c>
      <c r="BK726" s="241">
        <f>ROUND(I726*H726,2)</f>
        <v>0</v>
      </c>
      <c r="BL726" s="18" t="s">
        <v>175</v>
      </c>
      <c r="BM726" s="240" t="s">
        <v>1512</v>
      </c>
    </row>
    <row r="727" s="2" customFormat="1" ht="16.5" customHeight="1">
      <c r="A727" s="39"/>
      <c r="B727" s="40"/>
      <c r="C727" s="229" t="s">
        <v>1044</v>
      </c>
      <c r="D727" s="229" t="s">
        <v>243</v>
      </c>
      <c r="E727" s="230" t="s">
        <v>1513</v>
      </c>
      <c r="F727" s="231" t="s">
        <v>1514</v>
      </c>
      <c r="G727" s="232" t="s">
        <v>295</v>
      </c>
      <c r="H727" s="233">
        <v>1</v>
      </c>
      <c r="I727" s="234"/>
      <c r="J727" s="235">
        <f>ROUND(I727*H727,2)</f>
        <v>0</v>
      </c>
      <c r="K727" s="231" t="s">
        <v>247</v>
      </c>
      <c r="L727" s="45"/>
      <c r="M727" s="236" t="s">
        <v>1</v>
      </c>
      <c r="N727" s="237" t="s">
        <v>45</v>
      </c>
      <c r="O727" s="92"/>
      <c r="P727" s="238">
        <f>O727*H727</f>
        <v>0</v>
      </c>
      <c r="Q727" s="238">
        <v>0.0013600000000000001</v>
      </c>
      <c r="R727" s="238">
        <f>Q727*H727</f>
        <v>0.0013600000000000001</v>
      </c>
      <c r="S727" s="238">
        <v>0</v>
      </c>
      <c r="T727" s="23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0" t="s">
        <v>175</v>
      </c>
      <c r="AT727" s="240" t="s">
        <v>243</v>
      </c>
      <c r="AU727" s="240" t="s">
        <v>88</v>
      </c>
      <c r="AY727" s="18" t="s">
        <v>241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14</v>
      </c>
      <c r="BK727" s="241">
        <f>ROUND(I727*H727,2)</f>
        <v>0</v>
      </c>
      <c r="BL727" s="18" t="s">
        <v>175</v>
      </c>
      <c r="BM727" s="240" t="s">
        <v>1515</v>
      </c>
    </row>
    <row r="728" s="2" customFormat="1">
      <c r="A728" s="39"/>
      <c r="B728" s="40"/>
      <c r="C728" s="41"/>
      <c r="D728" s="242" t="s">
        <v>249</v>
      </c>
      <c r="E728" s="41"/>
      <c r="F728" s="243" t="s">
        <v>1516</v>
      </c>
      <c r="G728" s="41"/>
      <c r="H728" s="41"/>
      <c r="I728" s="244"/>
      <c r="J728" s="41"/>
      <c r="K728" s="41"/>
      <c r="L728" s="45"/>
      <c r="M728" s="245"/>
      <c r="N728" s="246"/>
      <c r="O728" s="92"/>
      <c r="P728" s="92"/>
      <c r="Q728" s="92"/>
      <c r="R728" s="92"/>
      <c r="S728" s="92"/>
      <c r="T728" s="9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249</v>
      </c>
      <c r="AU728" s="18" t="s">
        <v>88</v>
      </c>
    </row>
    <row r="729" s="2" customFormat="1" ht="24.15" customHeight="1">
      <c r="A729" s="39"/>
      <c r="B729" s="40"/>
      <c r="C729" s="288" t="s">
        <v>1051</v>
      </c>
      <c r="D729" s="288" t="s">
        <v>716</v>
      </c>
      <c r="E729" s="289" t="s">
        <v>1517</v>
      </c>
      <c r="F729" s="290" t="s">
        <v>1518</v>
      </c>
      <c r="G729" s="291" t="s">
        <v>295</v>
      </c>
      <c r="H729" s="292">
        <v>1</v>
      </c>
      <c r="I729" s="293"/>
      <c r="J729" s="294">
        <f>ROUND(I729*H729,2)</f>
        <v>0</v>
      </c>
      <c r="K729" s="290" t="s">
        <v>247</v>
      </c>
      <c r="L729" s="295"/>
      <c r="M729" s="296" t="s">
        <v>1</v>
      </c>
      <c r="N729" s="297" t="s">
        <v>45</v>
      </c>
      <c r="O729" s="92"/>
      <c r="P729" s="238">
        <f>O729*H729</f>
        <v>0</v>
      </c>
      <c r="Q729" s="238">
        <v>0.068000000000000005</v>
      </c>
      <c r="R729" s="238">
        <f>Q729*H729</f>
        <v>0.068000000000000005</v>
      </c>
      <c r="S729" s="238">
        <v>0</v>
      </c>
      <c r="T729" s="23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292</v>
      </c>
      <c r="AT729" s="240" t="s">
        <v>716</v>
      </c>
      <c r="AU729" s="240" t="s">
        <v>88</v>
      </c>
      <c r="AY729" s="18" t="s">
        <v>241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14</v>
      </c>
      <c r="BK729" s="241">
        <f>ROUND(I729*H729,2)</f>
        <v>0</v>
      </c>
      <c r="BL729" s="18" t="s">
        <v>175</v>
      </c>
      <c r="BM729" s="240" t="s">
        <v>1519</v>
      </c>
    </row>
    <row r="730" s="2" customFormat="1" ht="16.5" customHeight="1">
      <c r="A730" s="39"/>
      <c r="B730" s="40"/>
      <c r="C730" s="229" t="s">
        <v>1056</v>
      </c>
      <c r="D730" s="229" t="s">
        <v>243</v>
      </c>
      <c r="E730" s="230" t="s">
        <v>1520</v>
      </c>
      <c r="F730" s="231" t="s">
        <v>1521</v>
      </c>
      <c r="G730" s="232" t="s">
        <v>289</v>
      </c>
      <c r="H730" s="233">
        <v>2449</v>
      </c>
      <c r="I730" s="234"/>
      <c r="J730" s="235">
        <f>ROUND(I730*H730,2)</f>
        <v>0</v>
      </c>
      <c r="K730" s="231" t="s">
        <v>247</v>
      </c>
      <c r="L730" s="45"/>
      <c r="M730" s="236" t="s">
        <v>1</v>
      </c>
      <c r="N730" s="237" t="s">
        <v>45</v>
      </c>
      <c r="O730" s="92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0" t="s">
        <v>175</v>
      </c>
      <c r="AT730" s="240" t="s">
        <v>243</v>
      </c>
      <c r="AU730" s="240" t="s">
        <v>88</v>
      </c>
      <c r="AY730" s="18" t="s">
        <v>241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14</v>
      </c>
      <c r="BK730" s="241">
        <f>ROUND(I730*H730,2)</f>
        <v>0</v>
      </c>
      <c r="BL730" s="18" t="s">
        <v>175</v>
      </c>
      <c r="BM730" s="240" t="s">
        <v>1522</v>
      </c>
    </row>
    <row r="731" s="2" customFormat="1">
      <c r="A731" s="39"/>
      <c r="B731" s="40"/>
      <c r="C731" s="41"/>
      <c r="D731" s="242" t="s">
        <v>249</v>
      </c>
      <c r="E731" s="41"/>
      <c r="F731" s="243" t="s">
        <v>1523</v>
      </c>
      <c r="G731" s="41"/>
      <c r="H731" s="41"/>
      <c r="I731" s="244"/>
      <c r="J731" s="41"/>
      <c r="K731" s="41"/>
      <c r="L731" s="45"/>
      <c r="M731" s="245"/>
      <c r="N731" s="246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249</v>
      </c>
      <c r="AU731" s="18" t="s">
        <v>88</v>
      </c>
    </row>
    <row r="732" s="13" customFormat="1">
      <c r="A732" s="13"/>
      <c r="B732" s="247"/>
      <c r="C732" s="248"/>
      <c r="D732" s="249" t="s">
        <v>256</v>
      </c>
      <c r="E732" s="250" t="s">
        <v>1</v>
      </c>
      <c r="F732" s="251" t="s">
        <v>1138</v>
      </c>
      <c r="G732" s="248"/>
      <c r="H732" s="252">
        <v>2449</v>
      </c>
      <c r="I732" s="253"/>
      <c r="J732" s="248"/>
      <c r="K732" s="248"/>
      <c r="L732" s="254"/>
      <c r="M732" s="255"/>
      <c r="N732" s="256"/>
      <c r="O732" s="256"/>
      <c r="P732" s="256"/>
      <c r="Q732" s="256"/>
      <c r="R732" s="256"/>
      <c r="S732" s="256"/>
      <c r="T732" s="25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8" t="s">
        <v>256</v>
      </c>
      <c r="AU732" s="258" t="s">
        <v>88</v>
      </c>
      <c r="AV732" s="13" t="s">
        <v>88</v>
      </c>
      <c r="AW732" s="13" t="s">
        <v>36</v>
      </c>
      <c r="AX732" s="13" t="s">
        <v>80</v>
      </c>
      <c r="AY732" s="258" t="s">
        <v>241</v>
      </c>
    </row>
    <row r="733" s="14" customFormat="1">
      <c r="A733" s="14"/>
      <c r="B733" s="259"/>
      <c r="C733" s="260"/>
      <c r="D733" s="249" t="s">
        <v>256</v>
      </c>
      <c r="E733" s="261" t="s">
        <v>1</v>
      </c>
      <c r="F733" s="262" t="s">
        <v>258</v>
      </c>
      <c r="G733" s="260"/>
      <c r="H733" s="263">
        <v>2449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88</v>
      </c>
      <c r="AV733" s="14" t="s">
        <v>175</v>
      </c>
      <c r="AW733" s="14" t="s">
        <v>36</v>
      </c>
      <c r="AX733" s="14" t="s">
        <v>14</v>
      </c>
      <c r="AY733" s="269" t="s">
        <v>241</v>
      </c>
    </row>
    <row r="734" s="2" customFormat="1" ht="24.15" customHeight="1">
      <c r="A734" s="39"/>
      <c r="B734" s="40"/>
      <c r="C734" s="229" t="s">
        <v>1061</v>
      </c>
      <c r="D734" s="229" t="s">
        <v>243</v>
      </c>
      <c r="E734" s="230" t="s">
        <v>1003</v>
      </c>
      <c r="F734" s="231" t="s">
        <v>1004</v>
      </c>
      <c r="G734" s="232" t="s">
        <v>289</v>
      </c>
      <c r="H734" s="233">
        <v>2449</v>
      </c>
      <c r="I734" s="234"/>
      <c r="J734" s="235">
        <f>ROUND(I734*H734,2)</f>
        <v>0</v>
      </c>
      <c r="K734" s="231" t="s">
        <v>247</v>
      </c>
      <c r="L734" s="45"/>
      <c r="M734" s="236" t="s">
        <v>1</v>
      </c>
      <c r="N734" s="237" t="s">
        <v>45</v>
      </c>
      <c r="O734" s="92"/>
      <c r="P734" s="238">
        <f>O734*H734</f>
        <v>0</v>
      </c>
      <c r="Q734" s="238">
        <v>0</v>
      </c>
      <c r="R734" s="238">
        <f>Q734*H734</f>
        <v>0</v>
      </c>
      <c r="S734" s="238">
        <v>0</v>
      </c>
      <c r="T734" s="23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175</v>
      </c>
      <c r="AT734" s="240" t="s">
        <v>243</v>
      </c>
      <c r="AU734" s="240" t="s">
        <v>88</v>
      </c>
      <c r="AY734" s="18" t="s">
        <v>241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14</v>
      </c>
      <c r="BK734" s="241">
        <f>ROUND(I734*H734,2)</f>
        <v>0</v>
      </c>
      <c r="BL734" s="18" t="s">
        <v>175</v>
      </c>
      <c r="BM734" s="240" t="s">
        <v>1524</v>
      </c>
    </row>
    <row r="735" s="2" customFormat="1">
      <c r="A735" s="39"/>
      <c r="B735" s="40"/>
      <c r="C735" s="41"/>
      <c r="D735" s="242" t="s">
        <v>249</v>
      </c>
      <c r="E735" s="41"/>
      <c r="F735" s="243" t="s">
        <v>1006</v>
      </c>
      <c r="G735" s="41"/>
      <c r="H735" s="41"/>
      <c r="I735" s="244"/>
      <c r="J735" s="41"/>
      <c r="K735" s="41"/>
      <c r="L735" s="45"/>
      <c r="M735" s="245"/>
      <c r="N735" s="246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249</v>
      </c>
      <c r="AU735" s="18" t="s">
        <v>88</v>
      </c>
    </row>
    <row r="736" s="13" customFormat="1">
      <c r="A736" s="13"/>
      <c r="B736" s="247"/>
      <c r="C736" s="248"/>
      <c r="D736" s="249" t="s">
        <v>256</v>
      </c>
      <c r="E736" s="250" t="s">
        <v>1</v>
      </c>
      <c r="F736" s="251" t="s">
        <v>1138</v>
      </c>
      <c r="G736" s="248"/>
      <c r="H736" s="252">
        <v>2449</v>
      </c>
      <c r="I736" s="253"/>
      <c r="J736" s="248"/>
      <c r="K736" s="248"/>
      <c r="L736" s="254"/>
      <c r="M736" s="255"/>
      <c r="N736" s="256"/>
      <c r="O736" s="256"/>
      <c r="P736" s="256"/>
      <c r="Q736" s="256"/>
      <c r="R736" s="256"/>
      <c r="S736" s="256"/>
      <c r="T736" s="25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8" t="s">
        <v>256</v>
      </c>
      <c r="AU736" s="258" t="s">
        <v>88</v>
      </c>
      <c r="AV736" s="13" t="s">
        <v>88</v>
      </c>
      <c r="AW736" s="13" t="s">
        <v>36</v>
      </c>
      <c r="AX736" s="13" t="s">
        <v>80</v>
      </c>
      <c r="AY736" s="258" t="s">
        <v>241</v>
      </c>
    </row>
    <row r="737" s="14" customFormat="1">
      <c r="A737" s="14"/>
      <c r="B737" s="259"/>
      <c r="C737" s="260"/>
      <c r="D737" s="249" t="s">
        <v>256</v>
      </c>
      <c r="E737" s="261" t="s">
        <v>1</v>
      </c>
      <c r="F737" s="262" t="s">
        <v>258</v>
      </c>
      <c r="G737" s="260"/>
      <c r="H737" s="263">
        <v>2449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88</v>
      </c>
      <c r="AV737" s="14" t="s">
        <v>175</v>
      </c>
      <c r="AW737" s="14" t="s">
        <v>36</v>
      </c>
      <c r="AX737" s="14" t="s">
        <v>14</v>
      </c>
      <c r="AY737" s="269" t="s">
        <v>241</v>
      </c>
    </row>
    <row r="738" s="2" customFormat="1" ht="24.15" customHeight="1">
      <c r="A738" s="39"/>
      <c r="B738" s="40"/>
      <c r="C738" s="229" t="s">
        <v>1071</v>
      </c>
      <c r="D738" s="229" t="s">
        <v>243</v>
      </c>
      <c r="E738" s="230" t="s">
        <v>1008</v>
      </c>
      <c r="F738" s="231" t="s">
        <v>1009</v>
      </c>
      <c r="G738" s="232" t="s">
        <v>295</v>
      </c>
      <c r="H738" s="233">
        <v>28</v>
      </c>
      <c r="I738" s="234"/>
      <c r="J738" s="235">
        <f>ROUND(I738*H738,2)</f>
        <v>0</v>
      </c>
      <c r="K738" s="231" t="s">
        <v>247</v>
      </c>
      <c r="L738" s="45"/>
      <c r="M738" s="236" t="s">
        <v>1</v>
      </c>
      <c r="N738" s="237" t="s">
        <v>45</v>
      </c>
      <c r="O738" s="92"/>
      <c r="P738" s="238">
        <f>O738*H738</f>
        <v>0</v>
      </c>
      <c r="Q738" s="238">
        <v>0.45937</v>
      </c>
      <c r="R738" s="238">
        <f>Q738*H738</f>
        <v>12.862360000000001</v>
      </c>
      <c r="S738" s="238">
        <v>0</v>
      </c>
      <c r="T738" s="23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0" t="s">
        <v>175</v>
      </c>
      <c r="AT738" s="240" t="s">
        <v>243</v>
      </c>
      <c r="AU738" s="240" t="s">
        <v>88</v>
      </c>
      <c r="AY738" s="18" t="s">
        <v>241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8" t="s">
        <v>14</v>
      </c>
      <c r="BK738" s="241">
        <f>ROUND(I738*H738,2)</f>
        <v>0</v>
      </c>
      <c r="BL738" s="18" t="s">
        <v>175</v>
      </c>
      <c r="BM738" s="240" t="s">
        <v>1525</v>
      </c>
    </row>
    <row r="739" s="2" customFormat="1">
      <c r="A739" s="39"/>
      <c r="B739" s="40"/>
      <c r="C739" s="41"/>
      <c r="D739" s="242" t="s">
        <v>249</v>
      </c>
      <c r="E739" s="41"/>
      <c r="F739" s="243" t="s">
        <v>1011</v>
      </c>
      <c r="G739" s="41"/>
      <c r="H739" s="41"/>
      <c r="I739" s="244"/>
      <c r="J739" s="41"/>
      <c r="K739" s="41"/>
      <c r="L739" s="45"/>
      <c r="M739" s="245"/>
      <c r="N739" s="246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249</v>
      </c>
      <c r="AU739" s="18" t="s">
        <v>88</v>
      </c>
    </row>
    <row r="740" s="15" customFormat="1">
      <c r="A740" s="15"/>
      <c r="B740" s="270"/>
      <c r="C740" s="271"/>
      <c r="D740" s="249" t="s">
        <v>256</v>
      </c>
      <c r="E740" s="272" t="s">
        <v>1</v>
      </c>
      <c r="F740" s="273" t="s">
        <v>1526</v>
      </c>
      <c r="G740" s="271"/>
      <c r="H740" s="272" t="s">
        <v>1</v>
      </c>
      <c r="I740" s="274"/>
      <c r="J740" s="271"/>
      <c r="K740" s="271"/>
      <c r="L740" s="275"/>
      <c r="M740" s="276"/>
      <c r="N740" s="277"/>
      <c r="O740" s="277"/>
      <c r="P740" s="277"/>
      <c r="Q740" s="277"/>
      <c r="R740" s="277"/>
      <c r="S740" s="277"/>
      <c r="T740" s="278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9" t="s">
        <v>256</v>
      </c>
      <c r="AU740" s="279" t="s">
        <v>88</v>
      </c>
      <c r="AV740" s="15" t="s">
        <v>14</v>
      </c>
      <c r="AW740" s="15" t="s">
        <v>36</v>
      </c>
      <c r="AX740" s="15" t="s">
        <v>80</v>
      </c>
      <c r="AY740" s="279" t="s">
        <v>241</v>
      </c>
    </row>
    <row r="741" s="13" customFormat="1">
      <c r="A741" s="13"/>
      <c r="B741" s="247"/>
      <c r="C741" s="248"/>
      <c r="D741" s="249" t="s">
        <v>256</v>
      </c>
      <c r="E741" s="250" t="s">
        <v>1</v>
      </c>
      <c r="F741" s="251" t="s">
        <v>1527</v>
      </c>
      <c r="G741" s="248"/>
      <c r="H741" s="252">
        <v>15</v>
      </c>
      <c r="I741" s="253"/>
      <c r="J741" s="248"/>
      <c r="K741" s="248"/>
      <c r="L741" s="254"/>
      <c r="M741" s="255"/>
      <c r="N741" s="256"/>
      <c r="O741" s="256"/>
      <c r="P741" s="256"/>
      <c r="Q741" s="256"/>
      <c r="R741" s="256"/>
      <c r="S741" s="256"/>
      <c r="T741" s="25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8" t="s">
        <v>256</v>
      </c>
      <c r="AU741" s="258" t="s">
        <v>88</v>
      </c>
      <c r="AV741" s="13" t="s">
        <v>88</v>
      </c>
      <c r="AW741" s="13" t="s">
        <v>36</v>
      </c>
      <c r="AX741" s="13" t="s">
        <v>80</v>
      </c>
      <c r="AY741" s="258" t="s">
        <v>241</v>
      </c>
    </row>
    <row r="742" s="13" customFormat="1">
      <c r="A742" s="13"/>
      <c r="B742" s="247"/>
      <c r="C742" s="248"/>
      <c r="D742" s="249" t="s">
        <v>256</v>
      </c>
      <c r="E742" s="250" t="s">
        <v>1</v>
      </c>
      <c r="F742" s="251" t="s">
        <v>1528</v>
      </c>
      <c r="G742" s="248"/>
      <c r="H742" s="252">
        <v>5</v>
      </c>
      <c r="I742" s="253"/>
      <c r="J742" s="248"/>
      <c r="K742" s="248"/>
      <c r="L742" s="254"/>
      <c r="M742" s="255"/>
      <c r="N742" s="256"/>
      <c r="O742" s="256"/>
      <c r="P742" s="256"/>
      <c r="Q742" s="256"/>
      <c r="R742" s="256"/>
      <c r="S742" s="256"/>
      <c r="T742" s="25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8" t="s">
        <v>256</v>
      </c>
      <c r="AU742" s="258" t="s">
        <v>88</v>
      </c>
      <c r="AV742" s="13" t="s">
        <v>88</v>
      </c>
      <c r="AW742" s="13" t="s">
        <v>36</v>
      </c>
      <c r="AX742" s="13" t="s">
        <v>80</v>
      </c>
      <c r="AY742" s="258" t="s">
        <v>241</v>
      </c>
    </row>
    <row r="743" s="13" customFormat="1">
      <c r="A743" s="13"/>
      <c r="B743" s="247"/>
      <c r="C743" s="248"/>
      <c r="D743" s="249" t="s">
        <v>256</v>
      </c>
      <c r="E743" s="250" t="s">
        <v>1</v>
      </c>
      <c r="F743" s="251" t="s">
        <v>1529</v>
      </c>
      <c r="G743" s="248"/>
      <c r="H743" s="252">
        <v>1</v>
      </c>
      <c r="I743" s="253"/>
      <c r="J743" s="248"/>
      <c r="K743" s="248"/>
      <c r="L743" s="254"/>
      <c r="M743" s="255"/>
      <c r="N743" s="256"/>
      <c r="O743" s="256"/>
      <c r="P743" s="256"/>
      <c r="Q743" s="256"/>
      <c r="R743" s="256"/>
      <c r="S743" s="256"/>
      <c r="T743" s="25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8" t="s">
        <v>256</v>
      </c>
      <c r="AU743" s="258" t="s">
        <v>88</v>
      </c>
      <c r="AV743" s="13" t="s">
        <v>88</v>
      </c>
      <c r="AW743" s="13" t="s">
        <v>36</v>
      </c>
      <c r="AX743" s="13" t="s">
        <v>80</v>
      </c>
      <c r="AY743" s="258" t="s">
        <v>241</v>
      </c>
    </row>
    <row r="744" s="13" customFormat="1">
      <c r="A744" s="13"/>
      <c r="B744" s="247"/>
      <c r="C744" s="248"/>
      <c r="D744" s="249" t="s">
        <v>256</v>
      </c>
      <c r="E744" s="250" t="s">
        <v>1</v>
      </c>
      <c r="F744" s="251" t="s">
        <v>1530</v>
      </c>
      <c r="G744" s="248"/>
      <c r="H744" s="252">
        <v>1</v>
      </c>
      <c r="I744" s="253"/>
      <c r="J744" s="248"/>
      <c r="K744" s="248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88</v>
      </c>
      <c r="AV744" s="13" t="s">
        <v>88</v>
      </c>
      <c r="AW744" s="13" t="s">
        <v>36</v>
      </c>
      <c r="AX744" s="13" t="s">
        <v>80</v>
      </c>
      <c r="AY744" s="258" t="s">
        <v>241</v>
      </c>
    </row>
    <row r="745" s="13" customFormat="1">
      <c r="A745" s="13"/>
      <c r="B745" s="247"/>
      <c r="C745" s="248"/>
      <c r="D745" s="249" t="s">
        <v>256</v>
      </c>
      <c r="E745" s="250" t="s">
        <v>1</v>
      </c>
      <c r="F745" s="251" t="s">
        <v>1531</v>
      </c>
      <c r="G745" s="248"/>
      <c r="H745" s="252">
        <v>1</v>
      </c>
      <c r="I745" s="253"/>
      <c r="J745" s="248"/>
      <c r="K745" s="248"/>
      <c r="L745" s="254"/>
      <c r="M745" s="255"/>
      <c r="N745" s="256"/>
      <c r="O745" s="256"/>
      <c r="P745" s="256"/>
      <c r="Q745" s="256"/>
      <c r="R745" s="256"/>
      <c r="S745" s="256"/>
      <c r="T745" s="25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8" t="s">
        <v>256</v>
      </c>
      <c r="AU745" s="258" t="s">
        <v>88</v>
      </c>
      <c r="AV745" s="13" t="s">
        <v>88</v>
      </c>
      <c r="AW745" s="13" t="s">
        <v>36</v>
      </c>
      <c r="AX745" s="13" t="s">
        <v>80</v>
      </c>
      <c r="AY745" s="258" t="s">
        <v>241</v>
      </c>
    </row>
    <row r="746" s="13" customFormat="1">
      <c r="A746" s="13"/>
      <c r="B746" s="247"/>
      <c r="C746" s="248"/>
      <c r="D746" s="249" t="s">
        <v>256</v>
      </c>
      <c r="E746" s="250" t="s">
        <v>1</v>
      </c>
      <c r="F746" s="251" t="s">
        <v>1532</v>
      </c>
      <c r="G746" s="248"/>
      <c r="H746" s="252">
        <v>1</v>
      </c>
      <c r="I746" s="253"/>
      <c r="J746" s="248"/>
      <c r="K746" s="248"/>
      <c r="L746" s="254"/>
      <c r="M746" s="255"/>
      <c r="N746" s="256"/>
      <c r="O746" s="256"/>
      <c r="P746" s="256"/>
      <c r="Q746" s="256"/>
      <c r="R746" s="256"/>
      <c r="S746" s="256"/>
      <c r="T746" s="25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8" t="s">
        <v>256</v>
      </c>
      <c r="AU746" s="258" t="s">
        <v>88</v>
      </c>
      <c r="AV746" s="13" t="s">
        <v>88</v>
      </c>
      <c r="AW746" s="13" t="s">
        <v>36</v>
      </c>
      <c r="AX746" s="13" t="s">
        <v>80</v>
      </c>
      <c r="AY746" s="258" t="s">
        <v>241</v>
      </c>
    </row>
    <row r="747" s="13" customFormat="1">
      <c r="A747" s="13"/>
      <c r="B747" s="247"/>
      <c r="C747" s="248"/>
      <c r="D747" s="249" t="s">
        <v>256</v>
      </c>
      <c r="E747" s="250" t="s">
        <v>1</v>
      </c>
      <c r="F747" s="251" t="s">
        <v>1533</v>
      </c>
      <c r="G747" s="248"/>
      <c r="H747" s="252">
        <v>4</v>
      </c>
      <c r="I747" s="253"/>
      <c r="J747" s="248"/>
      <c r="K747" s="248"/>
      <c r="L747" s="254"/>
      <c r="M747" s="255"/>
      <c r="N747" s="256"/>
      <c r="O747" s="256"/>
      <c r="P747" s="256"/>
      <c r="Q747" s="256"/>
      <c r="R747" s="256"/>
      <c r="S747" s="256"/>
      <c r="T747" s="25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8" t="s">
        <v>256</v>
      </c>
      <c r="AU747" s="258" t="s">
        <v>88</v>
      </c>
      <c r="AV747" s="13" t="s">
        <v>88</v>
      </c>
      <c r="AW747" s="13" t="s">
        <v>36</v>
      </c>
      <c r="AX747" s="13" t="s">
        <v>80</v>
      </c>
      <c r="AY747" s="258" t="s">
        <v>241</v>
      </c>
    </row>
    <row r="748" s="14" customFormat="1">
      <c r="A748" s="14"/>
      <c r="B748" s="259"/>
      <c r="C748" s="260"/>
      <c r="D748" s="249" t="s">
        <v>256</v>
      </c>
      <c r="E748" s="261" t="s">
        <v>1</v>
      </c>
      <c r="F748" s="262" t="s">
        <v>258</v>
      </c>
      <c r="G748" s="260"/>
      <c r="H748" s="263">
        <v>28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88</v>
      </c>
      <c r="AV748" s="14" t="s">
        <v>175</v>
      </c>
      <c r="AW748" s="14" t="s">
        <v>36</v>
      </c>
      <c r="AX748" s="14" t="s">
        <v>14</v>
      </c>
      <c r="AY748" s="269" t="s">
        <v>241</v>
      </c>
    </row>
    <row r="749" s="2" customFormat="1" ht="21.75" customHeight="1">
      <c r="A749" s="39"/>
      <c r="B749" s="40"/>
      <c r="C749" s="229" t="s">
        <v>1076</v>
      </c>
      <c r="D749" s="229" t="s">
        <v>243</v>
      </c>
      <c r="E749" s="230" t="s">
        <v>1534</v>
      </c>
      <c r="F749" s="231" t="s">
        <v>1535</v>
      </c>
      <c r="G749" s="232" t="s">
        <v>295</v>
      </c>
      <c r="H749" s="233">
        <v>4</v>
      </c>
      <c r="I749" s="234"/>
      <c r="J749" s="235">
        <f>ROUND(I749*H749,2)</f>
        <v>0</v>
      </c>
      <c r="K749" s="231" t="s">
        <v>1</v>
      </c>
      <c r="L749" s="45"/>
      <c r="M749" s="236" t="s">
        <v>1</v>
      </c>
      <c r="N749" s="237" t="s">
        <v>45</v>
      </c>
      <c r="O749" s="92"/>
      <c r="P749" s="238">
        <f>O749*H749</f>
        <v>0</v>
      </c>
      <c r="Q749" s="238">
        <v>0.0050000000000000001</v>
      </c>
      <c r="R749" s="238">
        <f>Q749*H749</f>
        <v>0.02</v>
      </c>
      <c r="S749" s="238">
        <v>0</v>
      </c>
      <c r="T749" s="23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0" t="s">
        <v>175</v>
      </c>
      <c r="AT749" s="240" t="s">
        <v>243</v>
      </c>
      <c r="AU749" s="240" t="s">
        <v>88</v>
      </c>
      <c r="AY749" s="18" t="s">
        <v>241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14</v>
      </c>
      <c r="BK749" s="241">
        <f>ROUND(I749*H749,2)</f>
        <v>0</v>
      </c>
      <c r="BL749" s="18" t="s">
        <v>175</v>
      </c>
      <c r="BM749" s="240" t="s">
        <v>1536</v>
      </c>
    </row>
    <row r="750" s="2" customFormat="1">
      <c r="A750" s="39"/>
      <c r="B750" s="40"/>
      <c r="C750" s="41"/>
      <c r="D750" s="249" t="s">
        <v>701</v>
      </c>
      <c r="E750" s="41"/>
      <c r="F750" s="287" t="s">
        <v>1021</v>
      </c>
      <c r="G750" s="41"/>
      <c r="H750" s="41"/>
      <c r="I750" s="244"/>
      <c r="J750" s="41"/>
      <c r="K750" s="41"/>
      <c r="L750" s="45"/>
      <c r="M750" s="245"/>
      <c r="N750" s="246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701</v>
      </c>
      <c r="AU750" s="18" t="s">
        <v>88</v>
      </c>
    </row>
    <row r="751" s="2" customFormat="1" ht="33" customHeight="1">
      <c r="A751" s="39"/>
      <c r="B751" s="40"/>
      <c r="C751" s="229" t="s">
        <v>1082</v>
      </c>
      <c r="D751" s="229" t="s">
        <v>243</v>
      </c>
      <c r="E751" s="230" t="s">
        <v>1537</v>
      </c>
      <c r="F751" s="231" t="s">
        <v>1538</v>
      </c>
      <c r="G751" s="232" t="s">
        <v>289</v>
      </c>
      <c r="H751" s="233">
        <v>11</v>
      </c>
      <c r="I751" s="234"/>
      <c r="J751" s="235">
        <f>ROUND(I751*H751,2)</f>
        <v>0</v>
      </c>
      <c r="K751" s="231" t="s">
        <v>1</v>
      </c>
      <c r="L751" s="45"/>
      <c r="M751" s="236" t="s">
        <v>1</v>
      </c>
      <c r="N751" s="237" t="s">
        <v>45</v>
      </c>
      <c r="O751" s="92"/>
      <c r="P751" s="238">
        <f>O751*H751</f>
        <v>0</v>
      </c>
      <c r="Q751" s="238">
        <v>0.0050000000000000001</v>
      </c>
      <c r="R751" s="238">
        <f>Q751*H751</f>
        <v>0.055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175</v>
      </c>
      <c r="AT751" s="240" t="s">
        <v>243</v>
      </c>
      <c r="AU751" s="240" t="s">
        <v>88</v>
      </c>
      <c r="AY751" s="18" t="s">
        <v>241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14</v>
      </c>
      <c r="BK751" s="241">
        <f>ROUND(I751*H751,2)</f>
        <v>0</v>
      </c>
      <c r="BL751" s="18" t="s">
        <v>175</v>
      </c>
      <c r="BM751" s="240" t="s">
        <v>1539</v>
      </c>
    </row>
    <row r="752" s="13" customFormat="1">
      <c r="A752" s="13"/>
      <c r="B752" s="247"/>
      <c r="C752" s="248"/>
      <c r="D752" s="249" t="s">
        <v>256</v>
      </c>
      <c r="E752" s="250" t="s">
        <v>1</v>
      </c>
      <c r="F752" s="251" t="s">
        <v>305</v>
      </c>
      <c r="G752" s="248"/>
      <c r="H752" s="252">
        <v>11</v>
      </c>
      <c r="I752" s="253"/>
      <c r="J752" s="248"/>
      <c r="K752" s="248"/>
      <c r="L752" s="254"/>
      <c r="M752" s="255"/>
      <c r="N752" s="256"/>
      <c r="O752" s="256"/>
      <c r="P752" s="256"/>
      <c r="Q752" s="256"/>
      <c r="R752" s="256"/>
      <c r="S752" s="256"/>
      <c r="T752" s="25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8" t="s">
        <v>256</v>
      </c>
      <c r="AU752" s="258" t="s">
        <v>88</v>
      </c>
      <c r="AV752" s="13" t="s">
        <v>88</v>
      </c>
      <c r="AW752" s="13" t="s">
        <v>36</v>
      </c>
      <c r="AX752" s="13" t="s">
        <v>80</v>
      </c>
      <c r="AY752" s="258" t="s">
        <v>241</v>
      </c>
    </row>
    <row r="753" s="14" customFormat="1">
      <c r="A753" s="14"/>
      <c r="B753" s="259"/>
      <c r="C753" s="260"/>
      <c r="D753" s="249" t="s">
        <v>256</v>
      </c>
      <c r="E753" s="261" t="s">
        <v>1</v>
      </c>
      <c r="F753" s="262" t="s">
        <v>258</v>
      </c>
      <c r="G753" s="260"/>
      <c r="H753" s="263">
        <v>11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88</v>
      </c>
      <c r="AV753" s="14" t="s">
        <v>175</v>
      </c>
      <c r="AW753" s="14" t="s">
        <v>36</v>
      </c>
      <c r="AX753" s="14" t="s">
        <v>14</v>
      </c>
      <c r="AY753" s="269" t="s">
        <v>241</v>
      </c>
    </row>
    <row r="754" s="2" customFormat="1" ht="16.5" customHeight="1">
      <c r="A754" s="39"/>
      <c r="B754" s="40"/>
      <c r="C754" s="229" t="s">
        <v>1087</v>
      </c>
      <c r="D754" s="229" t="s">
        <v>243</v>
      </c>
      <c r="E754" s="230" t="s">
        <v>1023</v>
      </c>
      <c r="F754" s="231" t="s">
        <v>1024</v>
      </c>
      <c r="G754" s="232" t="s">
        <v>295</v>
      </c>
      <c r="H754" s="233">
        <v>50</v>
      </c>
      <c r="I754" s="234"/>
      <c r="J754" s="235">
        <f>ROUND(I754*H754,2)</f>
        <v>0</v>
      </c>
      <c r="K754" s="231" t="s">
        <v>247</v>
      </c>
      <c r="L754" s="45"/>
      <c r="M754" s="236" t="s">
        <v>1</v>
      </c>
      <c r="N754" s="237" t="s">
        <v>45</v>
      </c>
      <c r="O754" s="92"/>
      <c r="P754" s="238">
        <f>O754*H754</f>
        <v>0</v>
      </c>
      <c r="Q754" s="238">
        <v>0.12303</v>
      </c>
      <c r="R754" s="238">
        <f>Q754*H754</f>
        <v>6.1515000000000004</v>
      </c>
      <c r="S754" s="238">
        <v>0</v>
      </c>
      <c r="T754" s="239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0" t="s">
        <v>175</v>
      </c>
      <c r="AT754" s="240" t="s">
        <v>243</v>
      </c>
      <c r="AU754" s="240" t="s">
        <v>88</v>
      </c>
      <c r="AY754" s="18" t="s">
        <v>241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8" t="s">
        <v>14</v>
      </c>
      <c r="BK754" s="241">
        <f>ROUND(I754*H754,2)</f>
        <v>0</v>
      </c>
      <c r="BL754" s="18" t="s">
        <v>175</v>
      </c>
      <c r="BM754" s="240" t="s">
        <v>1540</v>
      </c>
    </row>
    <row r="755" s="2" customFormat="1">
      <c r="A755" s="39"/>
      <c r="B755" s="40"/>
      <c r="C755" s="41"/>
      <c r="D755" s="242" t="s">
        <v>249</v>
      </c>
      <c r="E755" s="41"/>
      <c r="F755" s="243" t="s">
        <v>1026</v>
      </c>
      <c r="G755" s="41"/>
      <c r="H755" s="41"/>
      <c r="I755" s="244"/>
      <c r="J755" s="41"/>
      <c r="K755" s="41"/>
      <c r="L755" s="45"/>
      <c r="M755" s="245"/>
      <c r="N755" s="246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249</v>
      </c>
      <c r="AU755" s="18" t="s">
        <v>88</v>
      </c>
    </row>
    <row r="756" s="2" customFormat="1" ht="24.15" customHeight="1">
      <c r="A756" s="39"/>
      <c r="B756" s="40"/>
      <c r="C756" s="288" t="s">
        <v>1092</v>
      </c>
      <c r="D756" s="288" t="s">
        <v>716</v>
      </c>
      <c r="E756" s="289" t="s">
        <v>1028</v>
      </c>
      <c r="F756" s="290" t="s">
        <v>1029</v>
      </c>
      <c r="G756" s="291" t="s">
        <v>295</v>
      </c>
      <c r="H756" s="292">
        <v>50</v>
      </c>
      <c r="I756" s="293"/>
      <c r="J756" s="294">
        <f>ROUND(I756*H756,2)</f>
        <v>0</v>
      </c>
      <c r="K756" s="290" t="s">
        <v>247</v>
      </c>
      <c r="L756" s="295"/>
      <c r="M756" s="296" t="s">
        <v>1</v>
      </c>
      <c r="N756" s="297" t="s">
        <v>45</v>
      </c>
      <c r="O756" s="92"/>
      <c r="P756" s="238">
        <f>O756*H756</f>
        <v>0</v>
      </c>
      <c r="Q756" s="238">
        <v>0.013299999999999999</v>
      </c>
      <c r="R756" s="238">
        <f>Q756*H756</f>
        <v>0.66499999999999992</v>
      </c>
      <c r="S756" s="238">
        <v>0</v>
      </c>
      <c r="T756" s="23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0" t="s">
        <v>292</v>
      </c>
      <c r="AT756" s="240" t="s">
        <v>716</v>
      </c>
      <c r="AU756" s="240" t="s">
        <v>88</v>
      </c>
      <c r="AY756" s="18" t="s">
        <v>241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14</v>
      </c>
      <c r="BK756" s="241">
        <f>ROUND(I756*H756,2)</f>
        <v>0</v>
      </c>
      <c r="BL756" s="18" t="s">
        <v>175</v>
      </c>
      <c r="BM756" s="240" t="s">
        <v>1541</v>
      </c>
    </row>
    <row r="757" s="2" customFormat="1" ht="24.15" customHeight="1">
      <c r="A757" s="39"/>
      <c r="B757" s="40"/>
      <c r="C757" s="288" t="s">
        <v>1099</v>
      </c>
      <c r="D757" s="288" t="s">
        <v>716</v>
      </c>
      <c r="E757" s="289" t="s">
        <v>1032</v>
      </c>
      <c r="F757" s="290" t="s">
        <v>1033</v>
      </c>
      <c r="G757" s="291" t="s">
        <v>295</v>
      </c>
      <c r="H757" s="292">
        <v>50</v>
      </c>
      <c r="I757" s="293"/>
      <c r="J757" s="294">
        <f>ROUND(I757*H757,2)</f>
        <v>0</v>
      </c>
      <c r="K757" s="290" t="s">
        <v>1</v>
      </c>
      <c r="L757" s="295"/>
      <c r="M757" s="296" t="s">
        <v>1</v>
      </c>
      <c r="N757" s="297" t="s">
        <v>45</v>
      </c>
      <c r="O757" s="92"/>
      <c r="P757" s="238">
        <f>O757*H757</f>
        <v>0</v>
      </c>
      <c r="Q757" s="238">
        <v>0.00089999999999999998</v>
      </c>
      <c r="R757" s="238">
        <f>Q757*H757</f>
        <v>0.044999999999999998</v>
      </c>
      <c r="S757" s="238">
        <v>0</v>
      </c>
      <c r="T757" s="23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0" t="s">
        <v>292</v>
      </c>
      <c r="AT757" s="240" t="s">
        <v>716</v>
      </c>
      <c r="AU757" s="240" t="s">
        <v>88</v>
      </c>
      <c r="AY757" s="18" t="s">
        <v>241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14</v>
      </c>
      <c r="BK757" s="241">
        <f>ROUND(I757*H757,2)</f>
        <v>0</v>
      </c>
      <c r="BL757" s="18" t="s">
        <v>175</v>
      </c>
      <c r="BM757" s="240" t="s">
        <v>1542</v>
      </c>
    </row>
    <row r="758" s="2" customFormat="1" ht="16.5" customHeight="1">
      <c r="A758" s="39"/>
      <c r="B758" s="40"/>
      <c r="C758" s="229" t="s">
        <v>1543</v>
      </c>
      <c r="D758" s="229" t="s">
        <v>243</v>
      </c>
      <c r="E758" s="230" t="s">
        <v>1036</v>
      </c>
      <c r="F758" s="231" t="s">
        <v>1037</v>
      </c>
      <c r="G758" s="232" t="s">
        <v>295</v>
      </c>
      <c r="H758" s="233">
        <v>13</v>
      </c>
      <c r="I758" s="234"/>
      <c r="J758" s="235">
        <f>ROUND(I758*H758,2)</f>
        <v>0</v>
      </c>
      <c r="K758" s="231" t="s">
        <v>247</v>
      </c>
      <c r="L758" s="45"/>
      <c r="M758" s="236" t="s">
        <v>1</v>
      </c>
      <c r="N758" s="237" t="s">
        <v>45</v>
      </c>
      <c r="O758" s="92"/>
      <c r="P758" s="238">
        <f>O758*H758</f>
        <v>0</v>
      </c>
      <c r="Q758" s="238">
        <v>0.32906000000000002</v>
      </c>
      <c r="R758" s="238">
        <f>Q758*H758</f>
        <v>4.2777799999999999</v>
      </c>
      <c r="S758" s="238">
        <v>0</v>
      </c>
      <c r="T758" s="23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0" t="s">
        <v>175</v>
      </c>
      <c r="AT758" s="240" t="s">
        <v>243</v>
      </c>
      <c r="AU758" s="240" t="s">
        <v>88</v>
      </c>
      <c r="AY758" s="18" t="s">
        <v>241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14</v>
      </c>
      <c r="BK758" s="241">
        <f>ROUND(I758*H758,2)</f>
        <v>0</v>
      </c>
      <c r="BL758" s="18" t="s">
        <v>175</v>
      </c>
      <c r="BM758" s="240" t="s">
        <v>1544</v>
      </c>
    </row>
    <row r="759" s="2" customFormat="1">
      <c r="A759" s="39"/>
      <c r="B759" s="40"/>
      <c r="C759" s="41"/>
      <c r="D759" s="242" t="s">
        <v>249</v>
      </c>
      <c r="E759" s="41"/>
      <c r="F759" s="243" t="s">
        <v>1039</v>
      </c>
      <c r="G759" s="41"/>
      <c r="H759" s="41"/>
      <c r="I759" s="244"/>
      <c r="J759" s="41"/>
      <c r="K759" s="41"/>
      <c r="L759" s="45"/>
      <c r="M759" s="245"/>
      <c r="N759" s="246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249</v>
      </c>
      <c r="AU759" s="18" t="s">
        <v>88</v>
      </c>
    </row>
    <row r="760" s="2" customFormat="1" ht="16.5" customHeight="1">
      <c r="A760" s="39"/>
      <c r="B760" s="40"/>
      <c r="C760" s="288" t="s">
        <v>1545</v>
      </c>
      <c r="D760" s="288" t="s">
        <v>716</v>
      </c>
      <c r="E760" s="289" t="s">
        <v>990</v>
      </c>
      <c r="F760" s="290" t="s">
        <v>991</v>
      </c>
      <c r="G760" s="291" t="s">
        <v>295</v>
      </c>
      <c r="H760" s="292">
        <v>13</v>
      </c>
      <c r="I760" s="293"/>
      <c r="J760" s="294">
        <f>ROUND(I760*H760,2)</f>
        <v>0</v>
      </c>
      <c r="K760" s="290" t="s">
        <v>247</v>
      </c>
      <c r="L760" s="295"/>
      <c r="M760" s="296" t="s">
        <v>1</v>
      </c>
      <c r="N760" s="297" t="s">
        <v>45</v>
      </c>
      <c r="O760" s="92"/>
      <c r="P760" s="238">
        <f>O760*H760</f>
        <v>0</v>
      </c>
      <c r="Q760" s="238">
        <v>0.029499999999999998</v>
      </c>
      <c r="R760" s="238">
        <f>Q760*H760</f>
        <v>0.38349999999999995</v>
      </c>
      <c r="S760" s="238">
        <v>0</v>
      </c>
      <c r="T760" s="23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0" t="s">
        <v>292</v>
      </c>
      <c r="AT760" s="240" t="s">
        <v>716</v>
      </c>
      <c r="AU760" s="240" t="s">
        <v>88</v>
      </c>
      <c r="AY760" s="18" t="s">
        <v>241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8" t="s">
        <v>14</v>
      </c>
      <c r="BK760" s="241">
        <f>ROUND(I760*H760,2)</f>
        <v>0</v>
      </c>
      <c r="BL760" s="18" t="s">
        <v>175</v>
      </c>
      <c r="BM760" s="240" t="s">
        <v>1546</v>
      </c>
    </row>
    <row r="761" s="2" customFormat="1" ht="24.15" customHeight="1">
      <c r="A761" s="39"/>
      <c r="B761" s="40"/>
      <c r="C761" s="288" t="s">
        <v>1547</v>
      </c>
      <c r="D761" s="288" t="s">
        <v>716</v>
      </c>
      <c r="E761" s="289" t="s">
        <v>994</v>
      </c>
      <c r="F761" s="290" t="s">
        <v>995</v>
      </c>
      <c r="G761" s="291" t="s">
        <v>295</v>
      </c>
      <c r="H761" s="292">
        <v>13</v>
      </c>
      <c r="I761" s="293"/>
      <c r="J761" s="294">
        <f>ROUND(I761*H761,2)</f>
        <v>0</v>
      </c>
      <c r="K761" s="290" t="s">
        <v>1</v>
      </c>
      <c r="L761" s="295"/>
      <c r="M761" s="296" t="s">
        <v>1</v>
      </c>
      <c r="N761" s="297" t="s">
        <v>45</v>
      </c>
      <c r="O761" s="92"/>
      <c r="P761" s="238">
        <f>O761*H761</f>
        <v>0</v>
      </c>
      <c r="Q761" s="238">
        <v>0.0019</v>
      </c>
      <c r="R761" s="238">
        <f>Q761*H761</f>
        <v>0.0247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292</v>
      </c>
      <c r="AT761" s="240" t="s">
        <v>716</v>
      </c>
      <c r="AU761" s="240" t="s">
        <v>88</v>
      </c>
      <c r="AY761" s="18" t="s">
        <v>241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14</v>
      </c>
      <c r="BK761" s="241">
        <f>ROUND(I761*H761,2)</f>
        <v>0</v>
      </c>
      <c r="BL761" s="18" t="s">
        <v>175</v>
      </c>
      <c r="BM761" s="240" t="s">
        <v>1548</v>
      </c>
    </row>
    <row r="762" s="2" customFormat="1" ht="24.15" customHeight="1">
      <c r="A762" s="39"/>
      <c r="B762" s="40"/>
      <c r="C762" s="229" t="s">
        <v>1549</v>
      </c>
      <c r="D762" s="229" t="s">
        <v>243</v>
      </c>
      <c r="E762" s="230" t="s">
        <v>1045</v>
      </c>
      <c r="F762" s="231" t="s">
        <v>1046</v>
      </c>
      <c r="G762" s="232" t="s">
        <v>295</v>
      </c>
      <c r="H762" s="233">
        <v>35</v>
      </c>
      <c r="I762" s="234"/>
      <c r="J762" s="235">
        <f>ROUND(I762*H762,2)</f>
        <v>0</v>
      </c>
      <c r="K762" s="231" t="s">
        <v>247</v>
      </c>
      <c r="L762" s="45"/>
      <c r="M762" s="236" t="s">
        <v>1</v>
      </c>
      <c r="N762" s="237" t="s">
        <v>45</v>
      </c>
      <c r="O762" s="92"/>
      <c r="P762" s="238">
        <f>O762*H762</f>
        <v>0</v>
      </c>
      <c r="Q762" s="238">
        <v>0.00016000000000000001</v>
      </c>
      <c r="R762" s="238">
        <f>Q762*H762</f>
        <v>0.0056000000000000008</v>
      </c>
      <c r="S762" s="238">
        <v>0</v>
      </c>
      <c r="T762" s="239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0" t="s">
        <v>175</v>
      </c>
      <c r="AT762" s="240" t="s">
        <v>243</v>
      </c>
      <c r="AU762" s="240" t="s">
        <v>88</v>
      </c>
      <c r="AY762" s="18" t="s">
        <v>241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8" t="s">
        <v>14</v>
      </c>
      <c r="BK762" s="241">
        <f>ROUND(I762*H762,2)</f>
        <v>0</v>
      </c>
      <c r="BL762" s="18" t="s">
        <v>175</v>
      </c>
      <c r="BM762" s="240" t="s">
        <v>1550</v>
      </c>
    </row>
    <row r="763" s="2" customFormat="1">
      <c r="A763" s="39"/>
      <c r="B763" s="40"/>
      <c r="C763" s="41"/>
      <c r="D763" s="242" t="s">
        <v>249</v>
      </c>
      <c r="E763" s="41"/>
      <c r="F763" s="243" t="s">
        <v>1048</v>
      </c>
      <c r="G763" s="41"/>
      <c r="H763" s="41"/>
      <c r="I763" s="244"/>
      <c r="J763" s="41"/>
      <c r="K763" s="41"/>
      <c r="L763" s="45"/>
      <c r="M763" s="245"/>
      <c r="N763" s="246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249</v>
      </c>
      <c r="AU763" s="18" t="s">
        <v>88</v>
      </c>
    </row>
    <row r="764" s="13" customFormat="1">
      <c r="A764" s="13"/>
      <c r="B764" s="247"/>
      <c r="C764" s="248"/>
      <c r="D764" s="249" t="s">
        <v>256</v>
      </c>
      <c r="E764" s="250" t="s">
        <v>1</v>
      </c>
      <c r="F764" s="251" t="s">
        <v>1049</v>
      </c>
      <c r="G764" s="248"/>
      <c r="H764" s="252">
        <v>31</v>
      </c>
      <c r="I764" s="253"/>
      <c r="J764" s="248"/>
      <c r="K764" s="248"/>
      <c r="L764" s="254"/>
      <c r="M764" s="255"/>
      <c r="N764" s="256"/>
      <c r="O764" s="256"/>
      <c r="P764" s="256"/>
      <c r="Q764" s="256"/>
      <c r="R764" s="256"/>
      <c r="S764" s="256"/>
      <c r="T764" s="25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8" t="s">
        <v>256</v>
      </c>
      <c r="AU764" s="258" t="s">
        <v>88</v>
      </c>
      <c r="AV764" s="13" t="s">
        <v>88</v>
      </c>
      <c r="AW764" s="13" t="s">
        <v>36</v>
      </c>
      <c r="AX764" s="13" t="s">
        <v>80</v>
      </c>
      <c r="AY764" s="258" t="s">
        <v>241</v>
      </c>
    </row>
    <row r="765" s="13" customFormat="1">
      <c r="A765" s="13"/>
      <c r="B765" s="247"/>
      <c r="C765" s="248"/>
      <c r="D765" s="249" t="s">
        <v>256</v>
      </c>
      <c r="E765" s="250" t="s">
        <v>1</v>
      </c>
      <c r="F765" s="251" t="s">
        <v>1551</v>
      </c>
      <c r="G765" s="248"/>
      <c r="H765" s="252">
        <v>4</v>
      </c>
      <c r="I765" s="253"/>
      <c r="J765" s="248"/>
      <c r="K765" s="248"/>
      <c r="L765" s="254"/>
      <c r="M765" s="255"/>
      <c r="N765" s="256"/>
      <c r="O765" s="256"/>
      <c r="P765" s="256"/>
      <c r="Q765" s="256"/>
      <c r="R765" s="256"/>
      <c r="S765" s="256"/>
      <c r="T765" s="257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8" t="s">
        <v>256</v>
      </c>
      <c r="AU765" s="258" t="s">
        <v>88</v>
      </c>
      <c r="AV765" s="13" t="s">
        <v>88</v>
      </c>
      <c r="AW765" s="13" t="s">
        <v>36</v>
      </c>
      <c r="AX765" s="13" t="s">
        <v>80</v>
      </c>
      <c r="AY765" s="258" t="s">
        <v>241</v>
      </c>
    </row>
    <row r="766" s="14" customFormat="1">
      <c r="A766" s="14"/>
      <c r="B766" s="259"/>
      <c r="C766" s="260"/>
      <c r="D766" s="249" t="s">
        <v>256</v>
      </c>
      <c r="E766" s="261" t="s">
        <v>1</v>
      </c>
      <c r="F766" s="262" t="s">
        <v>258</v>
      </c>
      <c r="G766" s="260"/>
      <c r="H766" s="263">
        <v>35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88</v>
      </c>
      <c r="AV766" s="14" t="s">
        <v>175</v>
      </c>
      <c r="AW766" s="14" t="s">
        <v>36</v>
      </c>
      <c r="AX766" s="14" t="s">
        <v>14</v>
      </c>
      <c r="AY766" s="269" t="s">
        <v>241</v>
      </c>
    </row>
    <row r="767" s="2" customFormat="1" ht="16.5" customHeight="1">
      <c r="A767" s="39"/>
      <c r="B767" s="40"/>
      <c r="C767" s="229" t="s">
        <v>1552</v>
      </c>
      <c r="D767" s="229" t="s">
        <v>243</v>
      </c>
      <c r="E767" s="230" t="s">
        <v>1052</v>
      </c>
      <c r="F767" s="231" t="s">
        <v>1053</v>
      </c>
      <c r="G767" s="232" t="s">
        <v>289</v>
      </c>
      <c r="H767" s="233">
        <v>2449</v>
      </c>
      <c r="I767" s="234"/>
      <c r="J767" s="235">
        <f>ROUND(I767*H767,2)</f>
        <v>0</v>
      </c>
      <c r="K767" s="231" t="s">
        <v>247</v>
      </c>
      <c r="L767" s="45"/>
      <c r="M767" s="236" t="s">
        <v>1</v>
      </c>
      <c r="N767" s="237" t="s">
        <v>45</v>
      </c>
      <c r="O767" s="92"/>
      <c r="P767" s="238">
        <f>O767*H767</f>
        <v>0</v>
      </c>
      <c r="Q767" s="238">
        <v>0.00019000000000000001</v>
      </c>
      <c r="R767" s="238">
        <f>Q767*H767</f>
        <v>0.46531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175</v>
      </c>
      <c r="AT767" s="240" t="s">
        <v>243</v>
      </c>
      <c r="AU767" s="240" t="s">
        <v>88</v>
      </c>
      <c r="AY767" s="18" t="s">
        <v>241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14</v>
      </c>
      <c r="BK767" s="241">
        <f>ROUND(I767*H767,2)</f>
        <v>0</v>
      </c>
      <c r="BL767" s="18" t="s">
        <v>175</v>
      </c>
      <c r="BM767" s="240" t="s">
        <v>1553</v>
      </c>
    </row>
    <row r="768" s="2" customFormat="1">
      <c r="A768" s="39"/>
      <c r="B768" s="40"/>
      <c r="C768" s="41"/>
      <c r="D768" s="242" t="s">
        <v>249</v>
      </c>
      <c r="E768" s="41"/>
      <c r="F768" s="243" t="s">
        <v>1055</v>
      </c>
      <c r="G768" s="41"/>
      <c r="H768" s="41"/>
      <c r="I768" s="244"/>
      <c r="J768" s="41"/>
      <c r="K768" s="41"/>
      <c r="L768" s="45"/>
      <c r="M768" s="245"/>
      <c r="N768" s="246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249</v>
      </c>
      <c r="AU768" s="18" t="s">
        <v>88</v>
      </c>
    </row>
    <row r="769" s="13" customFormat="1">
      <c r="A769" s="13"/>
      <c r="B769" s="247"/>
      <c r="C769" s="248"/>
      <c r="D769" s="249" t="s">
        <v>256</v>
      </c>
      <c r="E769" s="250" t="s">
        <v>1</v>
      </c>
      <c r="F769" s="251" t="s">
        <v>1138</v>
      </c>
      <c r="G769" s="248"/>
      <c r="H769" s="252">
        <v>2449</v>
      </c>
      <c r="I769" s="253"/>
      <c r="J769" s="248"/>
      <c r="K769" s="248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88</v>
      </c>
      <c r="AV769" s="13" t="s">
        <v>88</v>
      </c>
      <c r="AW769" s="13" t="s">
        <v>36</v>
      </c>
      <c r="AX769" s="13" t="s">
        <v>80</v>
      </c>
      <c r="AY769" s="258" t="s">
        <v>241</v>
      </c>
    </row>
    <row r="770" s="14" customFormat="1">
      <c r="A770" s="14"/>
      <c r="B770" s="259"/>
      <c r="C770" s="260"/>
      <c r="D770" s="249" t="s">
        <v>256</v>
      </c>
      <c r="E770" s="261" t="s">
        <v>1</v>
      </c>
      <c r="F770" s="262" t="s">
        <v>258</v>
      </c>
      <c r="G770" s="260"/>
      <c r="H770" s="263">
        <v>2449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88</v>
      </c>
      <c r="AV770" s="14" t="s">
        <v>175</v>
      </c>
      <c r="AW770" s="14" t="s">
        <v>36</v>
      </c>
      <c r="AX770" s="14" t="s">
        <v>14</v>
      </c>
      <c r="AY770" s="269" t="s">
        <v>241</v>
      </c>
    </row>
    <row r="771" s="2" customFormat="1" ht="21.75" customHeight="1">
      <c r="A771" s="39"/>
      <c r="B771" s="40"/>
      <c r="C771" s="229" t="s">
        <v>1554</v>
      </c>
      <c r="D771" s="229" t="s">
        <v>243</v>
      </c>
      <c r="E771" s="230" t="s">
        <v>1057</v>
      </c>
      <c r="F771" s="231" t="s">
        <v>1058</v>
      </c>
      <c r="G771" s="232" t="s">
        <v>289</v>
      </c>
      <c r="H771" s="233">
        <v>2449</v>
      </c>
      <c r="I771" s="234"/>
      <c r="J771" s="235">
        <f>ROUND(I771*H771,2)</f>
        <v>0</v>
      </c>
      <c r="K771" s="231" t="s">
        <v>247</v>
      </c>
      <c r="L771" s="45"/>
      <c r="M771" s="236" t="s">
        <v>1</v>
      </c>
      <c r="N771" s="237" t="s">
        <v>45</v>
      </c>
      <c r="O771" s="92"/>
      <c r="P771" s="238">
        <f>O771*H771</f>
        <v>0</v>
      </c>
      <c r="Q771" s="238">
        <v>6.0000000000000002E-05</v>
      </c>
      <c r="R771" s="238">
        <f>Q771*H771</f>
        <v>0.14694000000000002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175</v>
      </c>
      <c r="AT771" s="240" t="s">
        <v>243</v>
      </c>
      <c r="AU771" s="240" t="s">
        <v>88</v>
      </c>
      <c r="AY771" s="18" t="s">
        <v>241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14</v>
      </c>
      <c r="BK771" s="241">
        <f>ROUND(I771*H771,2)</f>
        <v>0</v>
      </c>
      <c r="BL771" s="18" t="s">
        <v>175</v>
      </c>
      <c r="BM771" s="240" t="s">
        <v>1555</v>
      </c>
    </row>
    <row r="772" s="2" customFormat="1">
      <c r="A772" s="39"/>
      <c r="B772" s="40"/>
      <c r="C772" s="41"/>
      <c r="D772" s="242" t="s">
        <v>249</v>
      </c>
      <c r="E772" s="41"/>
      <c r="F772" s="243" t="s">
        <v>1060</v>
      </c>
      <c r="G772" s="41"/>
      <c r="H772" s="41"/>
      <c r="I772" s="244"/>
      <c r="J772" s="41"/>
      <c r="K772" s="41"/>
      <c r="L772" s="45"/>
      <c r="M772" s="245"/>
      <c r="N772" s="246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249</v>
      </c>
      <c r="AU772" s="18" t="s">
        <v>88</v>
      </c>
    </row>
    <row r="773" s="13" customFormat="1">
      <c r="A773" s="13"/>
      <c r="B773" s="247"/>
      <c r="C773" s="248"/>
      <c r="D773" s="249" t="s">
        <v>256</v>
      </c>
      <c r="E773" s="250" t="s">
        <v>1</v>
      </c>
      <c r="F773" s="251" t="s">
        <v>1138</v>
      </c>
      <c r="G773" s="248"/>
      <c r="H773" s="252">
        <v>2449</v>
      </c>
      <c r="I773" s="253"/>
      <c r="J773" s="248"/>
      <c r="K773" s="248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88</v>
      </c>
      <c r="AV773" s="13" t="s">
        <v>88</v>
      </c>
      <c r="AW773" s="13" t="s">
        <v>36</v>
      </c>
      <c r="AX773" s="13" t="s">
        <v>80</v>
      </c>
      <c r="AY773" s="258" t="s">
        <v>241</v>
      </c>
    </row>
    <row r="774" s="14" customFormat="1">
      <c r="A774" s="14"/>
      <c r="B774" s="259"/>
      <c r="C774" s="260"/>
      <c r="D774" s="249" t="s">
        <v>256</v>
      </c>
      <c r="E774" s="261" t="s">
        <v>1</v>
      </c>
      <c r="F774" s="262" t="s">
        <v>258</v>
      </c>
      <c r="G774" s="260"/>
      <c r="H774" s="263">
        <v>2449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88</v>
      </c>
      <c r="AV774" s="14" t="s">
        <v>175</v>
      </c>
      <c r="AW774" s="14" t="s">
        <v>36</v>
      </c>
      <c r="AX774" s="14" t="s">
        <v>14</v>
      </c>
      <c r="AY774" s="269" t="s">
        <v>241</v>
      </c>
    </row>
    <row r="775" s="2" customFormat="1" ht="24.15" customHeight="1">
      <c r="A775" s="39"/>
      <c r="B775" s="40"/>
      <c r="C775" s="229" t="s">
        <v>1556</v>
      </c>
      <c r="D775" s="229" t="s">
        <v>243</v>
      </c>
      <c r="E775" s="230" t="s">
        <v>1557</v>
      </c>
      <c r="F775" s="231" t="s">
        <v>1558</v>
      </c>
      <c r="G775" s="232" t="s">
        <v>295</v>
      </c>
      <c r="H775" s="233">
        <v>45</v>
      </c>
      <c r="I775" s="234"/>
      <c r="J775" s="235">
        <f>ROUND(I775*H775,2)</f>
        <v>0</v>
      </c>
      <c r="K775" s="231" t="s">
        <v>247</v>
      </c>
      <c r="L775" s="45"/>
      <c r="M775" s="236" t="s">
        <v>1</v>
      </c>
      <c r="N775" s="237" t="s">
        <v>45</v>
      </c>
      <c r="O775" s="92"/>
      <c r="P775" s="238">
        <f>O775*H775</f>
        <v>0</v>
      </c>
      <c r="Q775" s="238">
        <v>0.00017000000000000001</v>
      </c>
      <c r="R775" s="238">
        <f>Q775*H775</f>
        <v>0.0076500000000000005</v>
      </c>
      <c r="S775" s="238">
        <v>0</v>
      </c>
      <c r="T775" s="23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0" t="s">
        <v>175</v>
      </c>
      <c r="AT775" s="240" t="s">
        <v>243</v>
      </c>
      <c r="AU775" s="240" t="s">
        <v>88</v>
      </c>
      <c r="AY775" s="18" t="s">
        <v>241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8" t="s">
        <v>14</v>
      </c>
      <c r="BK775" s="241">
        <f>ROUND(I775*H775,2)</f>
        <v>0</v>
      </c>
      <c r="BL775" s="18" t="s">
        <v>175</v>
      </c>
      <c r="BM775" s="240" t="s">
        <v>1559</v>
      </c>
    </row>
    <row r="776" s="2" customFormat="1">
      <c r="A776" s="39"/>
      <c r="B776" s="40"/>
      <c r="C776" s="41"/>
      <c r="D776" s="242" t="s">
        <v>249</v>
      </c>
      <c r="E776" s="41"/>
      <c r="F776" s="243" t="s">
        <v>1560</v>
      </c>
      <c r="G776" s="41"/>
      <c r="H776" s="41"/>
      <c r="I776" s="244"/>
      <c r="J776" s="41"/>
      <c r="K776" s="41"/>
      <c r="L776" s="45"/>
      <c r="M776" s="245"/>
      <c r="N776" s="246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249</v>
      </c>
      <c r="AU776" s="18" t="s">
        <v>88</v>
      </c>
    </row>
    <row r="777" s="12" customFormat="1" ht="22.8" customHeight="1">
      <c r="A777" s="12"/>
      <c r="B777" s="213"/>
      <c r="C777" s="214"/>
      <c r="D777" s="215" t="s">
        <v>79</v>
      </c>
      <c r="E777" s="227" t="s">
        <v>275</v>
      </c>
      <c r="F777" s="227" t="s">
        <v>276</v>
      </c>
      <c r="G777" s="214"/>
      <c r="H777" s="214"/>
      <c r="I777" s="217"/>
      <c r="J777" s="228">
        <f>BK777</f>
        <v>0</v>
      </c>
      <c r="K777" s="214"/>
      <c r="L777" s="219"/>
      <c r="M777" s="220"/>
      <c r="N777" s="221"/>
      <c r="O777" s="221"/>
      <c r="P777" s="222">
        <f>SUM(P778:P803)</f>
        <v>0</v>
      </c>
      <c r="Q777" s="221"/>
      <c r="R777" s="222">
        <f>SUM(R778:R803)</f>
        <v>1.1262368999999999</v>
      </c>
      <c r="S777" s="221"/>
      <c r="T777" s="223">
        <f>SUM(T778:T803)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24" t="s">
        <v>14</v>
      </c>
      <c r="AT777" s="225" t="s">
        <v>79</v>
      </c>
      <c r="AU777" s="225" t="s">
        <v>14</v>
      </c>
      <c r="AY777" s="224" t="s">
        <v>241</v>
      </c>
      <c r="BK777" s="226">
        <f>SUM(BK778:BK803)</f>
        <v>0</v>
      </c>
    </row>
    <row r="778" s="2" customFormat="1" ht="33" customHeight="1">
      <c r="A778" s="39"/>
      <c r="B778" s="40"/>
      <c r="C778" s="229" t="s">
        <v>1561</v>
      </c>
      <c r="D778" s="229" t="s">
        <v>243</v>
      </c>
      <c r="E778" s="230" t="s">
        <v>1062</v>
      </c>
      <c r="F778" s="231" t="s">
        <v>1063</v>
      </c>
      <c r="G778" s="232" t="s">
        <v>289</v>
      </c>
      <c r="H778" s="233">
        <v>1846.29</v>
      </c>
      <c r="I778" s="234"/>
      <c r="J778" s="235">
        <f>ROUND(I778*H778,2)</f>
        <v>0</v>
      </c>
      <c r="K778" s="231" t="s">
        <v>247</v>
      </c>
      <c r="L778" s="45"/>
      <c r="M778" s="236" t="s">
        <v>1</v>
      </c>
      <c r="N778" s="237" t="s">
        <v>45</v>
      </c>
      <c r="O778" s="92"/>
      <c r="P778" s="238">
        <f>O778*H778</f>
        <v>0</v>
      </c>
      <c r="Q778" s="238">
        <v>0.00060999999999999997</v>
      </c>
      <c r="R778" s="238">
        <f>Q778*H778</f>
        <v>1.1262368999999999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175</v>
      </c>
      <c r="AT778" s="240" t="s">
        <v>243</v>
      </c>
      <c r="AU778" s="240" t="s">
        <v>88</v>
      </c>
      <c r="AY778" s="18" t="s">
        <v>241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14</v>
      </c>
      <c r="BK778" s="241">
        <f>ROUND(I778*H778,2)</f>
        <v>0</v>
      </c>
      <c r="BL778" s="18" t="s">
        <v>175</v>
      </c>
      <c r="BM778" s="240" t="s">
        <v>1562</v>
      </c>
    </row>
    <row r="779" s="2" customFormat="1">
      <c r="A779" s="39"/>
      <c r="B779" s="40"/>
      <c r="C779" s="41"/>
      <c r="D779" s="242" t="s">
        <v>249</v>
      </c>
      <c r="E779" s="41"/>
      <c r="F779" s="243" t="s">
        <v>1065</v>
      </c>
      <c r="G779" s="41"/>
      <c r="H779" s="41"/>
      <c r="I779" s="244"/>
      <c r="J779" s="41"/>
      <c r="K779" s="41"/>
      <c r="L779" s="45"/>
      <c r="M779" s="245"/>
      <c r="N779" s="246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249</v>
      </c>
      <c r="AU779" s="18" t="s">
        <v>88</v>
      </c>
    </row>
    <row r="780" s="15" customFormat="1">
      <c r="A780" s="15"/>
      <c r="B780" s="270"/>
      <c r="C780" s="271"/>
      <c r="D780" s="249" t="s">
        <v>256</v>
      </c>
      <c r="E780" s="272" t="s">
        <v>1</v>
      </c>
      <c r="F780" s="273" t="s">
        <v>1066</v>
      </c>
      <c r="G780" s="271"/>
      <c r="H780" s="272" t="s">
        <v>1</v>
      </c>
      <c r="I780" s="274"/>
      <c r="J780" s="271"/>
      <c r="K780" s="271"/>
      <c r="L780" s="275"/>
      <c r="M780" s="276"/>
      <c r="N780" s="277"/>
      <c r="O780" s="277"/>
      <c r="P780" s="277"/>
      <c r="Q780" s="277"/>
      <c r="R780" s="277"/>
      <c r="S780" s="277"/>
      <c r="T780" s="278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9" t="s">
        <v>256</v>
      </c>
      <c r="AU780" s="279" t="s">
        <v>88</v>
      </c>
      <c r="AV780" s="15" t="s">
        <v>14</v>
      </c>
      <c r="AW780" s="15" t="s">
        <v>36</v>
      </c>
      <c r="AX780" s="15" t="s">
        <v>80</v>
      </c>
      <c r="AY780" s="279" t="s">
        <v>241</v>
      </c>
    </row>
    <row r="781" s="15" customFormat="1">
      <c r="A781" s="15"/>
      <c r="B781" s="270"/>
      <c r="C781" s="271"/>
      <c r="D781" s="249" t="s">
        <v>256</v>
      </c>
      <c r="E781" s="272" t="s">
        <v>1</v>
      </c>
      <c r="F781" s="273" t="s">
        <v>1346</v>
      </c>
      <c r="G781" s="271"/>
      <c r="H781" s="272" t="s">
        <v>1</v>
      </c>
      <c r="I781" s="274"/>
      <c r="J781" s="271"/>
      <c r="K781" s="271"/>
      <c r="L781" s="275"/>
      <c r="M781" s="276"/>
      <c r="N781" s="277"/>
      <c r="O781" s="277"/>
      <c r="P781" s="277"/>
      <c r="Q781" s="277"/>
      <c r="R781" s="277"/>
      <c r="S781" s="277"/>
      <c r="T781" s="278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9" t="s">
        <v>256</v>
      </c>
      <c r="AU781" s="279" t="s">
        <v>88</v>
      </c>
      <c r="AV781" s="15" t="s">
        <v>14</v>
      </c>
      <c r="AW781" s="15" t="s">
        <v>36</v>
      </c>
      <c r="AX781" s="15" t="s">
        <v>80</v>
      </c>
      <c r="AY781" s="279" t="s">
        <v>241</v>
      </c>
    </row>
    <row r="782" s="13" customFormat="1">
      <c r="A782" s="13"/>
      <c r="B782" s="247"/>
      <c r="C782" s="248"/>
      <c r="D782" s="249" t="s">
        <v>256</v>
      </c>
      <c r="E782" s="250" t="s">
        <v>1</v>
      </c>
      <c r="F782" s="251" t="s">
        <v>1563</v>
      </c>
      <c r="G782" s="248"/>
      <c r="H782" s="252">
        <v>1016.5</v>
      </c>
      <c r="I782" s="253"/>
      <c r="J782" s="248"/>
      <c r="K782" s="248"/>
      <c r="L782" s="254"/>
      <c r="M782" s="255"/>
      <c r="N782" s="256"/>
      <c r="O782" s="256"/>
      <c r="P782" s="256"/>
      <c r="Q782" s="256"/>
      <c r="R782" s="256"/>
      <c r="S782" s="256"/>
      <c r="T782" s="25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8" t="s">
        <v>256</v>
      </c>
      <c r="AU782" s="258" t="s">
        <v>88</v>
      </c>
      <c r="AV782" s="13" t="s">
        <v>88</v>
      </c>
      <c r="AW782" s="13" t="s">
        <v>36</v>
      </c>
      <c r="AX782" s="13" t="s">
        <v>80</v>
      </c>
      <c r="AY782" s="258" t="s">
        <v>241</v>
      </c>
    </row>
    <row r="783" s="13" customFormat="1">
      <c r="A783" s="13"/>
      <c r="B783" s="247"/>
      <c r="C783" s="248"/>
      <c r="D783" s="249" t="s">
        <v>256</v>
      </c>
      <c r="E783" s="250" t="s">
        <v>1</v>
      </c>
      <c r="F783" s="251" t="s">
        <v>1564</v>
      </c>
      <c r="G783" s="248"/>
      <c r="H783" s="252">
        <v>403</v>
      </c>
      <c r="I783" s="253"/>
      <c r="J783" s="248"/>
      <c r="K783" s="248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88</v>
      </c>
      <c r="AV783" s="13" t="s">
        <v>88</v>
      </c>
      <c r="AW783" s="13" t="s">
        <v>36</v>
      </c>
      <c r="AX783" s="13" t="s">
        <v>80</v>
      </c>
      <c r="AY783" s="258" t="s">
        <v>241</v>
      </c>
    </row>
    <row r="784" s="15" customFormat="1">
      <c r="A784" s="15"/>
      <c r="B784" s="270"/>
      <c r="C784" s="271"/>
      <c r="D784" s="249" t="s">
        <v>256</v>
      </c>
      <c r="E784" s="272" t="s">
        <v>1</v>
      </c>
      <c r="F784" s="273" t="s">
        <v>1348</v>
      </c>
      <c r="G784" s="271"/>
      <c r="H784" s="272" t="s">
        <v>1</v>
      </c>
      <c r="I784" s="274"/>
      <c r="J784" s="271"/>
      <c r="K784" s="271"/>
      <c r="L784" s="275"/>
      <c r="M784" s="276"/>
      <c r="N784" s="277"/>
      <c r="O784" s="277"/>
      <c r="P784" s="277"/>
      <c r="Q784" s="277"/>
      <c r="R784" s="277"/>
      <c r="S784" s="277"/>
      <c r="T784" s="27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9" t="s">
        <v>256</v>
      </c>
      <c r="AU784" s="279" t="s">
        <v>88</v>
      </c>
      <c r="AV784" s="15" t="s">
        <v>14</v>
      </c>
      <c r="AW784" s="15" t="s">
        <v>36</v>
      </c>
      <c r="AX784" s="15" t="s">
        <v>80</v>
      </c>
      <c r="AY784" s="279" t="s">
        <v>241</v>
      </c>
    </row>
    <row r="785" s="13" customFormat="1">
      <c r="A785" s="13"/>
      <c r="B785" s="247"/>
      <c r="C785" s="248"/>
      <c r="D785" s="249" t="s">
        <v>256</v>
      </c>
      <c r="E785" s="250" t="s">
        <v>1</v>
      </c>
      <c r="F785" s="251" t="s">
        <v>1565</v>
      </c>
      <c r="G785" s="248"/>
      <c r="H785" s="252">
        <v>203.78999999999999</v>
      </c>
      <c r="I785" s="253"/>
      <c r="J785" s="248"/>
      <c r="K785" s="248"/>
      <c r="L785" s="254"/>
      <c r="M785" s="255"/>
      <c r="N785" s="256"/>
      <c r="O785" s="256"/>
      <c r="P785" s="256"/>
      <c r="Q785" s="256"/>
      <c r="R785" s="256"/>
      <c r="S785" s="256"/>
      <c r="T785" s="25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8" t="s">
        <v>256</v>
      </c>
      <c r="AU785" s="258" t="s">
        <v>88</v>
      </c>
      <c r="AV785" s="13" t="s">
        <v>88</v>
      </c>
      <c r="AW785" s="13" t="s">
        <v>36</v>
      </c>
      <c r="AX785" s="13" t="s">
        <v>80</v>
      </c>
      <c r="AY785" s="258" t="s">
        <v>241</v>
      </c>
    </row>
    <row r="786" s="13" customFormat="1">
      <c r="A786" s="13"/>
      <c r="B786" s="247"/>
      <c r="C786" s="248"/>
      <c r="D786" s="249" t="s">
        <v>256</v>
      </c>
      <c r="E786" s="250" t="s">
        <v>1</v>
      </c>
      <c r="F786" s="251" t="s">
        <v>1566</v>
      </c>
      <c r="G786" s="248"/>
      <c r="H786" s="252">
        <v>100.56999999999999</v>
      </c>
      <c r="I786" s="253"/>
      <c r="J786" s="248"/>
      <c r="K786" s="248"/>
      <c r="L786" s="254"/>
      <c r="M786" s="255"/>
      <c r="N786" s="256"/>
      <c r="O786" s="256"/>
      <c r="P786" s="256"/>
      <c r="Q786" s="256"/>
      <c r="R786" s="256"/>
      <c r="S786" s="256"/>
      <c r="T786" s="25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8" t="s">
        <v>256</v>
      </c>
      <c r="AU786" s="258" t="s">
        <v>88</v>
      </c>
      <c r="AV786" s="13" t="s">
        <v>88</v>
      </c>
      <c r="AW786" s="13" t="s">
        <v>36</v>
      </c>
      <c r="AX786" s="13" t="s">
        <v>80</v>
      </c>
      <c r="AY786" s="258" t="s">
        <v>241</v>
      </c>
    </row>
    <row r="787" s="15" customFormat="1">
      <c r="A787" s="15"/>
      <c r="B787" s="270"/>
      <c r="C787" s="271"/>
      <c r="D787" s="249" t="s">
        <v>256</v>
      </c>
      <c r="E787" s="272" t="s">
        <v>1</v>
      </c>
      <c r="F787" s="273" t="s">
        <v>1350</v>
      </c>
      <c r="G787" s="271"/>
      <c r="H787" s="272" t="s">
        <v>1</v>
      </c>
      <c r="I787" s="274"/>
      <c r="J787" s="271"/>
      <c r="K787" s="271"/>
      <c r="L787" s="275"/>
      <c r="M787" s="276"/>
      <c r="N787" s="277"/>
      <c r="O787" s="277"/>
      <c r="P787" s="277"/>
      <c r="Q787" s="277"/>
      <c r="R787" s="277"/>
      <c r="S787" s="277"/>
      <c r="T787" s="278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9" t="s">
        <v>256</v>
      </c>
      <c r="AU787" s="279" t="s">
        <v>88</v>
      </c>
      <c r="AV787" s="15" t="s">
        <v>14</v>
      </c>
      <c r="AW787" s="15" t="s">
        <v>36</v>
      </c>
      <c r="AX787" s="15" t="s">
        <v>80</v>
      </c>
      <c r="AY787" s="279" t="s">
        <v>241</v>
      </c>
    </row>
    <row r="788" s="13" customFormat="1">
      <c r="A788" s="13"/>
      <c r="B788" s="247"/>
      <c r="C788" s="248"/>
      <c r="D788" s="249" t="s">
        <v>256</v>
      </c>
      <c r="E788" s="250" t="s">
        <v>1</v>
      </c>
      <c r="F788" s="251" t="s">
        <v>1567</v>
      </c>
      <c r="G788" s="248"/>
      <c r="H788" s="252">
        <v>3</v>
      </c>
      <c r="I788" s="253"/>
      <c r="J788" s="248"/>
      <c r="K788" s="248"/>
      <c r="L788" s="254"/>
      <c r="M788" s="255"/>
      <c r="N788" s="256"/>
      <c r="O788" s="256"/>
      <c r="P788" s="256"/>
      <c r="Q788" s="256"/>
      <c r="R788" s="256"/>
      <c r="S788" s="256"/>
      <c r="T788" s="25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8" t="s">
        <v>256</v>
      </c>
      <c r="AU788" s="258" t="s">
        <v>88</v>
      </c>
      <c r="AV788" s="13" t="s">
        <v>88</v>
      </c>
      <c r="AW788" s="13" t="s">
        <v>36</v>
      </c>
      <c r="AX788" s="13" t="s">
        <v>80</v>
      </c>
      <c r="AY788" s="258" t="s">
        <v>241</v>
      </c>
    </row>
    <row r="789" s="13" customFormat="1">
      <c r="A789" s="13"/>
      <c r="B789" s="247"/>
      <c r="C789" s="248"/>
      <c r="D789" s="249" t="s">
        <v>256</v>
      </c>
      <c r="E789" s="250" t="s">
        <v>1</v>
      </c>
      <c r="F789" s="251" t="s">
        <v>1368</v>
      </c>
      <c r="G789" s="248"/>
      <c r="H789" s="252">
        <v>0</v>
      </c>
      <c r="I789" s="253"/>
      <c r="J789" s="248"/>
      <c r="K789" s="248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88</v>
      </c>
      <c r="AV789" s="13" t="s">
        <v>88</v>
      </c>
      <c r="AW789" s="13" t="s">
        <v>36</v>
      </c>
      <c r="AX789" s="13" t="s">
        <v>80</v>
      </c>
      <c r="AY789" s="258" t="s">
        <v>241</v>
      </c>
    </row>
    <row r="790" s="15" customFormat="1">
      <c r="A790" s="15"/>
      <c r="B790" s="270"/>
      <c r="C790" s="271"/>
      <c r="D790" s="249" t="s">
        <v>256</v>
      </c>
      <c r="E790" s="272" t="s">
        <v>1</v>
      </c>
      <c r="F790" s="273" t="s">
        <v>1352</v>
      </c>
      <c r="G790" s="271"/>
      <c r="H790" s="272" t="s">
        <v>1</v>
      </c>
      <c r="I790" s="274"/>
      <c r="J790" s="271"/>
      <c r="K790" s="271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256</v>
      </c>
      <c r="AU790" s="279" t="s">
        <v>88</v>
      </c>
      <c r="AV790" s="15" t="s">
        <v>14</v>
      </c>
      <c r="AW790" s="15" t="s">
        <v>36</v>
      </c>
      <c r="AX790" s="15" t="s">
        <v>80</v>
      </c>
      <c r="AY790" s="279" t="s">
        <v>241</v>
      </c>
    </row>
    <row r="791" s="13" customFormat="1">
      <c r="A791" s="13"/>
      <c r="B791" s="247"/>
      <c r="C791" s="248"/>
      <c r="D791" s="249" t="s">
        <v>256</v>
      </c>
      <c r="E791" s="250" t="s">
        <v>1</v>
      </c>
      <c r="F791" s="251" t="s">
        <v>1568</v>
      </c>
      <c r="G791" s="248"/>
      <c r="H791" s="252">
        <v>30</v>
      </c>
      <c r="I791" s="253"/>
      <c r="J791" s="248"/>
      <c r="K791" s="248"/>
      <c r="L791" s="254"/>
      <c r="M791" s="255"/>
      <c r="N791" s="256"/>
      <c r="O791" s="256"/>
      <c r="P791" s="256"/>
      <c r="Q791" s="256"/>
      <c r="R791" s="256"/>
      <c r="S791" s="256"/>
      <c r="T791" s="25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8" t="s">
        <v>256</v>
      </c>
      <c r="AU791" s="258" t="s">
        <v>88</v>
      </c>
      <c r="AV791" s="13" t="s">
        <v>88</v>
      </c>
      <c r="AW791" s="13" t="s">
        <v>36</v>
      </c>
      <c r="AX791" s="13" t="s">
        <v>80</v>
      </c>
      <c r="AY791" s="258" t="s">
        <v>241</v>
      </c>
    </row>
    <row r="792" s="13" customFormat="1">
      <c r="A792" s="13"/>
      <c r="B792" s="247"/>
      <c r="C792" s="248"/>
      <c r="D792" s="249" t="s">
        <v>256</v>
      </c>
      <c r="E792" s="250" t="s">
        <v>1</v>
      </c>
      <c r="F792" s="251" t="s">
        <v>1569</v>
      </c>
      <c r="G792" s="248"/>
      <c r="H792" s="252">
        <v>18</v>
      </c>
      <c r="I792" s="253"/>
      <c r="J792" s="248"/>
      <c r="K792" s="248"/>
      <c r="L792" s="254"/>
      <c r="M792" s="255"/>
      <c r="N792" s="256"/>
      <c r="O792" s="256"/>
      <c r="P792" s="256"/>
      <c r="Q792" s="256"/>
      <c r="R792" s="256"/>
      <c r="S792" s="256"/>
      <c r="T792" s="25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8" t="s">
        <v>256</v>
      </c>
      <c r="AU792" s="258" t="s">
        <v>88</v>
      </c>
      <c r="AV792" s="13" t="s">
        <v>88</v>
      </c>
      <c r="AW792" s="13" t="s">
        <v>36</v>
      </c>
      <c r="AX792" s="13" t="s">
        <v>80</v>
      </c>
      <c r="AY792" s="258" t="s">
        <v>241</v>
      </c>
    </row>
    <row r="793" s="15" customFormat="1">
      <c r="A793" s="15"/>
      <c r="B793" s="270"/>
      <c r="C793" s="271"/>
      <c r="D793" s="249" t="s">
        <v>256</v>
      </c>
      <c r="E793" s="272" t="s">
        <v>1</v>
      </c>
      <c r="F793" s="273" t="s">
        <v>1354</v>
      </c>
      <c r="G793" s="271"/>
      <c r="H793" s="272" t="s">
        <v>1</v>
      </c>
      <c r="I793" s="274"/>
      <c r="J793" s="271"/>
      <c r="K793" s="271"/>
      <c r="L793" s="275"/>
      <c r="M793" s="276"/>
      <c r="N793" s="277"/>
      <c r="O793" s="277"/>
      <c r="P793" s="277"/>
      <c r="Q793" s="277"/>
      <c r="R793" s="277"/>
      <c r="S793" s="277"/>
      <c r="T793" s="278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9" t="s">
        <v>256</v>
      </c>
      <c r="AU793" s="279" t="s">
        <v>88</v>
      </c>
      <c r="AV793" s="15" t="s">
        <v>14</v>
      </c>
      <c r="AW793" s="15" t="s">
        <v>36</v>
      </c>
      <c r="AX793" s="15" t="s">
        <v>80</v>
      </c>
      <c r="AY793" s="279" t="s">
        <v>241</v>
      </c>
    </row>
    <row r="794" s="13" customFormat="1">
      <c r="A794" s="13"/>
      <c r="B794" s="247"/>
      <c r="C794" s="248"/>
      <c r="D794" s="249" t="s">
        <v>256</v>
      </c>
      <c r="E794" s="250" t="s">
        <v>1</v>
      </c>
      <c r="F794" s="251" t="s">
        <v>1371</v>
      </c>
      <c r="G794" s="248"/>
      <c r="H794" s="252">
        <v>0</v>
      </c>
      <c r="I794" s="253"/>
      <c r="J794" s="248"/>
      <c r="K794" s="248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88</v>
      </c>
      <c r="AV794" s="13" t="s">
        <v>88</v>
      </c>
      <c r="AW794" s="13" t="s">
        <v>36</v>
      </c>
      <c r="AX794" s="13" t="s">
        <v>80</v>
      </c>
      <c r="AY794" s="258" t="s">
        <v>241</v>
      </c>
    </row>
    <row r="795" s="13" customFormat="1">
      <c r="A795" s="13"/>
      <c r="B795" s="247"/>
      <c r="C795" s="248"/>
      <c r="D795" s="249" t="s">
        <v>256</v>
      </c>
      <c r="E795" s="250" t="s">
        <v>1</v>
      </c>
      <c r="F795" s="251" t="s">
        <v>1570</v>
      </c>
      <c r="G795" s="248"/>
      <c r="H795" s="252">
        <v>2</v>
      </c>
      <c r="I795" s="253"/>
      <c r="J795" s="248"/>
      <c r="K795" s="248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88</v>
      </c>
      <c r="AV795" s="13" t="s">
        <v>88</v>
      </c>
      <c r="AW795" s="13" t="s">
        <v>36</v>
      </c>
      <c r="AX795" s="13" t="s">
        <v>80</v>
      </c>
      <c r="AY795" s="258" t="s">
        <v>241</v>
      </c>
    </row>
    <row r="796" s="15" customFormat="1">
      <c r="A796" s="15"/>
      <c r="B796" s="270"/>
      <c r="C796" s="271"/>
      <c r="D796" s="249" t="s">
        <v>256</v>
      </c>
      <c r="E796" s="272" t="s">
        <v>1</v>
      </c>
      <c r="F796" s="273" t="s">
        <v>1356</v>
      </c>
      <c r="G796" s="271"/>
      <c r="H796" s="272" t="s">
        <v>1</v>
      </c>
      <c r="I796" s="274"/>
      <c r="J796" s="271"/>
      <c r="K796" s="271"/>
      <c r="L796" s="275"/>
      <c r="M796" s="276"/>
      <c r="N796" s="277"/>
      <c r="O796" s="277"/>
      <c r="P796" s="277"/>
      <c r="Q796" s="277"/>
      <c r="R796" s="277"/>
      <c r="S796" s="277"/>
      <c r="T796" s="278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9" t="s">
        <v>256</v>
      </c>
      <c r="AU796" s="279" t="s">
        <v>88</v>
      </c>
      <c r="AV796" s="15" t="s">
        <v>14</v>
      </c>
      <c r="AW796" s="15" t="s">
        <v>36</v>
      </c>
      <c r="AX796" s="15" t="s">
        <v>80</v>
      </c>
      <c r="AY796" s="279" t="s">
        <v>241</v>
      </c>
    </row>
    <row r="797" s="13" customFormat="1">
      <c r="A797" s="13"/>
      <c r="B797" s="247"/>
      <c r="C797" s="248"/>
      <c r="D797" s="249" t="s">
        <v>256</v>
      </c>
      <c r="E797" s="250" t="s">
        <v>1</v>
      </c>
      <c r="F797" s="251" t="s">
        <v>1571</v>
      </c>
      <c r="G797" s="248"/>
      <c r="H797" s="252">
        <v>3.5</v>
      </c>
      <c r="I797" s="253"/>
      <c r="J797" s="248"/>
      <c r="K797" s="248"/>
      <c r="L797" s="254"/>
      <c r="M797" s="255"/>
      <c r="N797" s="256"/>
      <c r="O797" s="256"/>
      <c r="P797" s="256"/>
      <c r="Q797" s="256"/>
      <c r="R797" s="256"/>
      <c r="S797" s="256"/>
      <c r="T797" s="25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8" t="s">
        <v>256</v>
      </c>
      <c r="AU797" s="258" t="s">
        <v>88</v>
      </c>
      <c r="AV797" s="13" t="s">
        <v>88</v>
      </c>
      <c r="AW797" s="13" t="s">
        <v>36</v>
      </c>
      <c r="AX797" s="13" t="s">
        <v>80</v>
      </c>
      <c r="AY797" s="258" t="s">
        <v>241</v>
      </c>
    </row>
    <row r="798" s="13" customFormat="1">
      <c r="A798" s="13"/>
      <c r="B798" s="247"/>
      <c r="C798" s="248"/>
      <c r="D798" s="249" t="s">
        <v>256</v>
      </c>
      <c r="E798" s="250" t="s">
        <v>1</v>
      </c>
      <c r="F798" s="251" t="s">
        <v>1368</v>
      </c>
      <c r="G798" s="248"/>
      <c r="H798" s="252">
        <v>0</v>
      </c>
      <c r="I798" s="253"/>
      <c r="J798" s="248"/>
      <c r="K798" s="248"/>
      <c r="L798" s="254"/>
      <c r="M798" s="255"/>
      <c r="N798" s="256"/>
      <c r="O798" s="256"/>
      <c r="P798" s="256"/>
      <c r="Q798" s="256"/>
      <c r="R798" s="256"/>
      <c r="S798" s="256"/>
      <c r="T798" s="257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8" t="s">
        <v>256</v>
      </c>
      <c r="AU798" s="258" t="s">
        <v>88</v>
      </c>
      <c r="AV798" s="13" t="s">
        <v>88</v>
      </c>
      <c r="AW798" s="13" t="s">
        <v>36</v>
      </c>
      <c r="AX798" s="13" t="s">
        <v>80</v>
      </c>
      <c r="AY798" s="258" t="s">
        <v>241</v>
      </c>
    </row>
    <row r="799" s="15" customFormat="1">
      <c r="A799" s="15"/>
      <c r="B799" s="270"/>
      <c r="C799" s="271"/>
      <c r="D799" s="249" t="s">
        <v>256</v>
      </c>
      <c r="E799" s="272" t="s">
        <v>1</v>
      </c>
      <c r="F799" s="273" t="s">
        <v>1358</v>
      </c>
      <c r="G799" s="271"/>
      <c r="H799" s="272" t="s">
        <v>1</v>
      </c>
      <c r="I799" s="274"/>
      <c r="J799" s="271"/>
      <c r="K799" s="271"/>
      <c r="L799" s="275"/>
      <c r="M799" s="276"/>
      <c r="N799" s="277"/>
      <c r="O799" s="277"/>
      <c r="P799" s="277"/>
      <c r="Q799" s="277"/>
      <c r="R799" s="277"/>
      <c r="S799" s="277"/>
      <c r="T799" s="27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9" t="s">
        <v>256</v>
      </c>
      <c r="AU799" s="279" t="s">
        <v>88</v>
      </c>
      <c r="AV799" s="15" t="s">
        <v>14</v>
      </c>
      <c r="AW799" s="15" t="s">
        <v>36</v>
      </c>
      <c r="AX799" s="15" t="s">
        <v>80</v>
      </c>
      <c r="AY799" s="279" t="s">
        <v>241</v>
      </c>
    </row>
    <row r="800" s="13" customFormat="1">
      <c r="A800" s="13"/>
      <c r="B800" s="247"/>
      <c r="C800" s="248"/>
      <c r="D800" s="249" t="s">
        <v>256</v>
      </c>
      <c r="E800" s="250" t="s">
        <v>1</v>
      </c>
      <c r="F800" s="251" t="s">
        <v>1572</v>
      </c>
      <c r="G800" s="248"/>
      <c r="H800" s="252">
        <v>9.4000000000000004</v>
      </c>
      <c r="I800" s="253"/>
      <c r="J800" s="248"/>
      <c r="K800" s="248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88</v>
      </c>
      <c r="AV800" s="13" t="s">
        <v>88</v>
      </c>
      <c r="AW800" s="13" t="s">
        <v>36</v>
      </c>
      <c r="AX800" s="13" t="s">
        <v>80</v>
      </c>
      <c r="AY800" s="258" t="s">
        <v>241</v>
      </c>
    </row>
    <row r="801" s="13" customFormat="1">
      <c r="A801" s="13"/>
      <c r="B801" s="247"/>
      <c r="C801" s="248"/>
      <c r="D801" s="249" t="s">
        <v>256</v>
      </c>
      <c r="E801" s="250" t="s">
        <v>1</v>
      </c>
      <c r="F801" s="251" t="s">
        <v>1573</v>
      </c>
      <c r="G801" s="248"/>
      <c r="H801" s="252">
        <v>54.729999999999997</v>
      </c>
      <c r="I801" s="253"/>
      <c r="J801" s="248"/>
      <c r="K801" s="248"/>
      <c r="L801" s="254"/>
      <c r="M801" s="255"/>
      <c r="N801" s="256"/>
      <c r="O801" s="256"/>
      <c r="P801" s="256"/>
      <c r="Q801" s="256"/>
      <c r="R801" s="256"/>
      <c r="S801" s="256"/>
      <c r="T801" s="25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8" t="s">
        <v>256</v>
      </c>
      <c r="AU801" s="258" t="s">
        <v>88</v>
      </c>
      <c r="AV801" s="13" t="s">
        <v>88</v>
      </c>
      <c r="AW801" s="13" t="s">
        <v>36</v>
      </c>
      <c r="AX801" s="13" t="s">
        <v>80</v>
      </c>
      <c r="AY801" s="258" t="s">
        <v>241</v>
      </c>
    </row>
    <row r="802" s="13" customFormat="1">
      <c r="A802" s="13"/>
      <c r="B802" s="247"/>
      <c r="C802" s="248"/>
      <c r="D802" s="249" t="s">
        <v>256</v>
      </c>
      <c r="E802" s="250" t="s">
        <v>1</v>
      </c>
      <c r="F802" s="251" t="s">
        <v>1574</v>
      </c>
      <c r="G802" s="248"/>
      <c r="H802" s="252">
        <v>1.8</v>
      </c>
      <c r="I802" s="253"/>
      <c r="J802" s="248"/>
      <c r="K802" s="248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88</v>
      </c>
      <c r="AV802" s="13" t="s">
        <v>88</v>
      </c>
      <c r="AW802" s="13" t="s">
        <v>36</v>
      </c>
      <c r="AX802" s="13" t="s">
        <v>80</v>
      </c>
      <c r="AY802" s="258" t="s">
        <v>241</v>
      </c>
    </row>
    <row r="803" s="14" customFormat="1">
      <c r="A803" s="14"/>
      <c r="B803" s="259"/>
      <c r="C803" s="260"/>
      <c r="D803" s="249" t="s">
        <v>256</v>
      </c>
      <c r="E803" s="261" t="s">
        <v>1</v>
      </c>
      <c r="F803" s="262" t="s">
        <v>258</v>
      </c>
      <c r="G803" s="260"/>
      <c r="H803" s="263">
        <v>1846.29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88</v>
      </c>
      <c r="AV803" s="14" t="s">
        <v>175</v>
      </c>
      <c r="AW803" s="14" t="s">
        <v>36</v>
      </c>
      <c r="AX803" s="14" t="s">
        <v>14</v>
      </c>
      <c r="AY803" s="269" t="s">
        <v>241</v>
      </c>
    </row>
    <row r="804" s="12" customFormat="1" ht="22.8" customHeight="1">
      <c r="A804" s="12"/>
      <c r="B804" s="213"/>
      <c r="C804" s="214"/>
      <c r="D804" s="215" t="s">
        <v>79</v>
      </c>
      <c r="E804" s="227" t="s">
        <v>1069</v>
      </c>
      <c r="F804" s="227" t="s">
        <v>1070</v>
      </c>
      <c r="G804" s="214"/>
      <c r="H804" s="214"/>
      <c r="I804" s="217"/>
      <c r="J804" s="228">
        <f>BK804</f>
        <v>0</v>
      </c>
      <c r="K804" s="214"/>
      <c r="L804" s="219"/>
      <c r="M804" s="220"/>
      <c r="N804" s="221"/>
      <c r="O804" s="221"/>
      <c r="P804" s="222">
        <f>SUM(P805:P827)</f>
        <v>0</v>
      </c>
      <c r="Q804" s="221"/>
      <c r="R804" s="222">
        <f>SUM(R805:R827)</f>
        <v>0</v>
      </c>
      <c r="S804" s="221"/>
      <c r="T804" s="223">
        <f>SUM(T805:T827)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24" t="s">
        <v>14</v>
      </c>
      <c r="AT804" s="225" t="s">
        <v>79</v>
      </c>
      <c r="AU804" s="225" t="s">
        <v>14</v>
      </c>
      <c r="AY804" s="224" t="s">
        <v>241</v>
      </c>
      <c r="BK804" s="226">
        <f>SUM(BK805:BK827)</f>
        <v>0</v>
      </c>
    </row>
    <row r="805" s="2" customFormat="1" ht="33" customHeight="1">
      <c r="A805" s="39"/>
      <c r="B805" s="40"/>
      <c r="C805" s="229" t="s">
        <v>1575</v>
      </c>
      <c r="D805" s="229" t="s">
        <v>243</v>
      </c>
      <c r="E805" s="230" t="s">
        <v>1072</v>
      </c>
      <c r="F805" s="231" t="s">
        <v>1073</v>
      </c>
      <c r="G805" s="232" t="s">
        <v>467</v>
      </c>
      <c r="H805" s="233">
        <v>1601.644</v>
      </c>
      <c r="I805" s="234"/>
      <c r="J805" s="235">
        <f>ROUND(I805*H805,2)</f>
        <v>0</v>
      </c>
      <c r="K805" s="231" t="s">
        <v>247</v>
      </c>
      <c r="L805" s="45"/>
      <c r="M805" s="236" t="s">
        <v>1</v>
      </c>
      <c r="N805" s="237" t="s">
        <v>45</v>
      </c>
      <c r="O805" s="92"/>
      <c r="P805" s="238">
        <f>O805*H805</f>
        <v>0</v>
      </c>
      <c r="Q805" s="238">
        <v>0</v>
      </c>
      <c r="R805" s="238">
        <f>Q805*H805</f>
        <v>0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175</v>
      </c>
      <c r="AT805" s="240" t="s">
        <v>243</v>
      </c>
      <c r="AU805" s="240" t="s">
        <v>88</v>
      </c>
      <c r="AY805" s="18" t="s">
        <v>241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14</v>
      </c>
      <c r="BK805" s="241">
        <f>ROUND(I805*H805,2)</f>
        <v>0</v>
      </c>
      <c r="BL805" s="18" t="s">
        <v>175</v>
      </c>
      <c r="BM805" s="240" t="s">
        <v>1576</v>
      </c>
    </row>
    <row r="806" s="2" customFormat="1">
      <c r="A806" s="39"/>
      <c r="B806" s="40"/>
      <c r="C806" s="41"/>
      <c r="D806" s="242" t="s">
        <v>249</v>
      </c>
      <c r="E806" s="41"/>
      <c r="F806" s="243" t="s">
        <v>1075</v>
      </c>
      <c r="G806" s="41"/>
      <c r="H806" s="41"/>
      <c r="I806" s="244"/>
      <c r="J806" s="41"/>
      <c r="K806" s="41"/>
      <c r="L806" s="45"/>
      <c r="M806" s="245"/>
      <c r="N806" s="246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249</v>
      </c>
      <c r="AU806" s="18" t="s">
        <v>88</v>
      </c>
    </row>
    <row r="807" s="13" customFormat="1">
      <c r="A807" s="13"/>
      <c r="B807" s="247"/>
      <c r="C807" s="248"/>
      <c r="D807" s="249" t="s">
        <v>256</v>
      </c>
      <c r="E807" s="250" t="s">
        <v>1</v>
      </c>
      <c r="F807" s="251" t="s">
        <v>465</v>
      </c>
      <c r="G807" s="248"/>
      <c r="H807" s="252">
        <v>1601.644</v>
      </c>
      <c r="I807" s="253"/>
      <c r="J807" s="248"/>
      <c r="K807" s="248"/>
      <c r="L807" s="254"/>
      <c r="M807" s="255"/>
      <c r="N807" s="256"/>
      <c r="O807" s="256"/>
      <c r="P807" s="256"/>
      <c r="Q807" s="256"/>
      <c r="R807" s="256"/>
      <c r="S807" s="256"/>
      <c r="T807" s="25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8" t="s">
        <v>256</v>
      </c>
      <c r="AU807" s="258" t="s">
        <v>88</v>
      </c>
      <c r="AV807" s="13" t="s">
        <v>88</v>
      </c>
      <c r="AW807" s="13" t="s">
        <v>36</v>
      </c>
      <c r="AX807" s="13" t="s">
        <v>80</v>
      </c>
      <c r="AY807" s="258" t="s">
        <v>241</v>
      </c>
    </row>
    <row r="808" s="14" customFormat="1">
      <c r="A808" s="14"/>
      <c r="B808" s="259"/>
      <c r="C808" s="260"/>
      <c r="D808" s="249" t="s">
        <v>256</v>
      </c>
      <c r="E808" s="261" t="s">
        <v>1</v>
      </c>
      <c r="F808" s="262" t="s">
        <v>258</v>
      </c>
      <c r="G808" s="260"/>
      <c r="H808" s="263">
        <v>1601.644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88</v>
      </c>
      <c r="AV808" s="14" t="s">
        <v>175</v>
      </c>
      <c r="AW808" s="14" t="s">
        <v>36</v>
      </c>
      <c r="AX808" s="14" t="s">
        <v>14</v>
      </c>
      <c r="AY808" s="269" t="s">
        <v>241</v>
      </c>
    </row>
    <row r="809" s="2" customFormat="1" ht="21.75" customHeight="1">
      <c r="A809" s="39"/>
      <c r="B809" s="40"/>
      <c r="C809" s="229" t="s">
        <v>1577</v>
      </c>
      <c r="D809" s="229" t="s">
        <v>243</v>
      </c>
      <c r="E809" s="230" t="s">
        <v>1077</v>
      </c>
      <c r="F809" s="231" t="s">
        <v>1078</v>
      </c>
      <c r="G809" s="232" t="s">
        <v>467</v>
      </c>
      <c r="H809" s="233">
        <v>35236.167999999998</v>
      </c>
      <c r="I809" s="234"/>
      <c r="J809" s="235">
        <f>ROUND(I809*H809,2)</f>
        <v>0</v>
      </c>
      <c r="K809" s="231" t="s">
        <v>247</v>
      </c>
      <c r="L809" s="45"/>
      <c r="M809" s="236" t="s">
        <v>1</v>
      </c>
      <c r="N809" s="237" t="s">
        <v>45</v>
      </c>
      <c r="O809" s="92"/>
      <c r="P809" s="238">
        <f>O809*H809</f>
        <v>0</v>
      </c>
      <c r="Q809" s="238">
        <v>0</v>
      </c>
      <c r="R809" s="238">
        <f>Q809*H809</f>
        <v>0</v>
      </c>
      <c r="S809" s="238">
        <v>0</v>
      </c>
      <c r="T809" s="239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175</v>
      </c>
      <c r="AT809" s="240" t="s">
        <v>243</v>
      </c>
      <c r="AU809" s="240" t="s">
        <v>88</v>
      </c>
      <c r="AY809" s="18" t="s">
        <v>241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14</v>
      </c>
      <c r="BK809" s="241">
        <f>ROUND(I809*H809,2)</f>
        <v>0</v>
      </c>
      <c r="BL809" s="18" t="s">
        <v>175</v>
      </c>
      <c r="BM809" s="240" t="s">
        <v>1578</v>
      </c>
    </row>
    <row r="810" s="2" customFormat="1">
      <c r="A810" s="39"/>
      <c r="B810" s="40"/>
      <c r="C810" s="41"/>
      <c r="D810" s="242" t="s">
        <v>249</v>
      </c>
      <c r="E810" s="41"/>
      <c r="F810" s="243" t="s">
        <v>1080</v>
      </c>
      <c r="G810" s="41"/>
      <c r="H810" s="41"/>
      <c r="I810" s="244"/>
      <c r="J810" s="41"/>
      <c r="K810" s="41"/>
      <c r="L810" s="45"/>
      <c r="M810" s="245"/>
      <c r="N810" s="246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249</v>
      </c>
      <c r="AU810" s="18" t="s">
        <v>88</v>
      </c>
    </row>
    <row r="811" s="15" customFormat="1">
      <c r="A811" s="15"/>
      <c r="B811" s="270"/>
      <c r="C811" s="271"/>
      <c r="D811" s="249" t="s">
        <v>256</v>
      </c>
      <c r="E811" s="272" t="s">
        <v>1</v>
      </c>
      <c r="F811" s="273" t="s">
        <v>667</v>
      </c>
      <c r="G811" s="271"/>
      <c r="H811" s="272" t="s">
        <v>1</v>
      </c>
      <c r="I811" s="274"/>
      <c r="J811" s="271"/>
      <c r="K811" s="271"/>
      <c r="L811" s="275"/>
      <c r="M811" s="276"/>
      <c r="N811" s="277"/>
      <c r="O811" s="277"/>
      <c r="P811" s="277"/>
      <c r="Q811" s="277"/>
      <c r="R811" s="277"/>
      <c r="S811" s="277"/>
      <c r="T811" s="278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9" t="s">
        <v>256</v>
      </c>
      <c r="AU811" s="279" t="s">
        <v>88</v>
      </c>
      <c r="AV811" s="15" t="s">
        <v>14</v>
      </c>
      <c r="AW811" s="15" t="s">
        <v>36</v>
      </c>
      <c r="AX811" s="15" t="s">
        <v>80</v>
      </c>
      <c r="AY811" s="279" t="s">
        <v>241</v>
      </c>
    </row>
    <row r="812" s="13" customFormat="1">
      <c r="A812" s="13"/>
      <c r="B812" s="247"/>
      <c r="C812" s="248"/>
      <c r="D812" s="249" t="s">
        <v>256</v>
      </c>
      <c r="E812" s="250" t="s">
        <v>1</v>
      </c>
      <c r="F812" s="251" t="s">
        <v>1081</v>
      </c>
      <c r="G812" s="248"/>
      <c r="H812" s="252">
        <v>35236.167999999998</v>
      </c>
      <c r="I812" s="253"/>
      <c r="J812" s="248"/>
      <c r="K812" s="248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88</v>
      </c>
      <c r="AV812" s="13" t="s">
        <v>88</v>
      </c>
      <c r="AW812" s="13" t="s">
        <v>36</v>
      </c>
      <c r="AX812" s="13" t="s">
        <v>80</v>
      </c>
      <c r="AY812" s="258" t="s">
        <v>241</v>
      </c>
    </row>
    <row r="813" s="14" customFormat="1">
      <c r="A813" s="14"/>
      <c r="B813" s="259"/>
      <c r="C813" s="260"/>
      <c r="D813" s="249" t="s">
        <v>256</v>
      </c>
      <c r="E813" s="261" t="s">
        <v>1</v>
      </c>
      <c r="F813" s="262" t="s">
        <v>258</v>
      </c>
      <c r="G813" s="260"/>
      <c r="H813" s="263">
        <v>35236.167999999998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88</v>
      </c>
      <c r="AV813" s="14" t="s">
        <v>175</v>
      </c>
      <c r="AW813" s="14" t="s">
        <v>36</v>
      </c>
      <c r="AX813" s="14" t="s">
        <v>14</v>
      </c>
      <c r="AY813" s="269" t="s">
        <v>241</v>
      </c>
    </row>
    <row r="814" s="2" customFormat="1" ht="44.25" customHeight="1">
      <c r="A814" s="39"/>
      <c r="B814" s="40"/>
      <c r="C814" s="229" t="s">
        <v>1579</v>
      </c>
      <c r="D814" s="229" t="s">
        <v>243</v>
      </c>
      <c r="E814" s="230" t="s">
        <v>1083</v>
      </c>
      <c r="F814" s="231" t="s">
        <v>1084</v>
      </c>
      <c r="G814" s="232" t="s">
        <v>467</v>
      </c>
      <c r="H814" s="233">
        <v>0.22500000000000001</v>
      </c>
      <c r="I814" s="234"/>
      <c r="J814" s="235">
        <f>ROUND(I814*H814,2)</f>
        <v>0</v>
      </c>
      <c r="K814" s="231" t="s">
        <v>247</v>
      </c>
      <c r="L814" s="45"/>
      <c r="M814" s="236" t="s">
        <v>1</v>
      </c>
      <c r="N814" s="237" t="s">
        <v>45</v>
      </c>
      <c r="O814" s="92"/>
      <c r="P814" s="238">
        <f>O814*H814</f>
        <v>0</v>
      </c>
      <c r="Q814" s="238">
        <v>0</v>
      </c>
      <c r="R814" s="238">
        <f>Q814*H814</f>
        <v>0</v>
      </c>
      <c r="S814" s="238">
        <v>0</v>
      </c>
      <c r="T814" s="23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0" t="s">
        <v>175</v>
      </c>
      <c r="AT814" s="240" t="s">
        <v>243</v>
      </c>
      <c r="AU814" s="240" t="s">
        <v>88</v>
      </c>
      <c r="AY814" s="18" t="s">
        <v>241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8" t="s">
        <v>14</v>
      </c>
      <c r="BK814" s="241">
        <f>ROUND(I814*H814,2)</f>
        <v>0</v>
      </c>
      <c r="BL814" s="18" t="s">
        <v>175</v>
      </c>
      <c r="BM814" s="240" t="s">
        <v>1580</v>
      </c>
    </row>
    <row r="815" s="2" customFormat="1">
      <c r="A815" s="39"/>
      <c r="B815" s="40"/>
      <c r="C815" s="41"/>
      <c r="D815" s="242" t="s">
        <v>249</v>
      </c>
      <c r="E815" s="41"/>
      <c r="F815" s="243" t="s">
        <v>1086</v>
      </c>
      <c r="G815" s="41"/>
      <c r="H815" s="41"/>
      <c r="I815" s="244"/>
      <c r="J815" s="41"/>
      <c r="K815" s="41"/>
      <c r="L815" s="45"/>
      <c r="M815" s="245"/>
      <c r="N815" s="246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249</v>
      </c>
      <c r="AU815" s="18" t="s">
        <v>88</v>
      </c>
    </row>
    <row r="816" s="13" customFormat="1">
      <c r="A816" s="13"/>
      <c r="B816" s="247"/>
      <c r="C816" s="248"/>
      <c r="D816" s="249" t="s">
        <v>256</v>
      </c>
      <c r="E816" s="250" t="s">
        <v>1</v>
      </c>
      <c r="F816" s="251" t="s">
        <v>472</v>
      </c>
      <c r="G816" s="248"/>
      <c r="H816" s="252">
        <v>0.22500000000000001</v>
      </c>
      <c r="I816" s="253"/>
      <c r="J816" s="248"/>
      <c r="K816" s="248"/>
      <c r="L816" s="254"/>
      <c r="M816" s="255"/>
      <c r="N816" s="256"/>
      <c r="O816" s="256"/>
      <c r="P816" s="256"/>
      <c r="Q816" s="256"/>
      <c r="R816" s="256"/>
      <c r="S816" s="256"/>
      <c r="T816" s="25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8" t="s">
        <v>256</v>
      </c>
      <c r="AU816" s="258" t="s">
        <v>88</v>
      </c>
      <c r="AV816" s="13" t="s">
        <v>88</v>
      </c>
      <c r="AW816" s="13" t="s">
        <v>36</v>
      </c>
      <c r="AX816" s="13" t="s">
        <v>80</v>
      </c>
      <c r="AY816" s="258" t="s">
        <v>241</v>
      </c>
    </row>
    <row r="817" s="14" customFormat="1">
      <c r="A817" s="14"/>
      <c r="B817" s="259"/>
      <c r="C817" s="260"/>
      <c r="D817" s="249" t="s">
        <v>256</v>
      </c>
      <c r="E817" s="261" t="s">
        <v>1</v>
      </c>
      <c r="F817" s="262" t="s">
        <v>258</v>
      </c>
      <c r="G817" s="260"/>
      <c r="H817" s="263">
        <v>0.22500000000000001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9" t="s">
        <v>256</v>
      </c>
      <c r="AU817" s="269" t="s">
        <v>88</v>
      </c>
      <c r="AV817" s="14" t="s">
        <v>175</v>
      </c>
      <c r="AW817" s="14" t="s">
        <v>36</v>
      </c>
      <c r="AX817" s="14" t="s">
        <v>14</v>
      </c>
      <c r="AY817" s="269" t="s">
        <v>241</v>
      </c>
    </row>
    <row r="818" s="2" customFormat="1" ht="44.25" customHeight="1">
      <c r="A818" s="39"/>
      <c r="B818" s="40"/>
      <c r="C818" s="229" t="s">
        <v>1581</v>
      </c>
      <c r="D818" s="229" t="s">
        <v>243</v>
      </c>
      <c r="E818" s="230" t="s">
        <v>1088</v>
      </c>
      <c r="F818" s="231" t="s">
        <v>1089</v>
      </c>
      <c r="G818" s="232" t="s">
        <v>467</v>
      </c>
      <c r="H818" s="233">
        <v>1065.6489999999999</v>
      </c>
      <c r="I818" s="234"/>
      <c r="J818" s="235">
        <f>ROUND(I818*H818,2)</f>
        <v>0</v>
      </c>
      <c r="K818" s="231" t="s">
        <v>247</v>
      </c>
      <c r="L818" s="45"/>
      <c r="M818" s="236" t="s">
        <v>1</v>
      </c>
      <c r="N818" s="237" t="s">
        <v>45</v>
      </c>
      <c r="O818" s="92"/>
      <c r="P818" s="238">
        <f>O818*H818</f>
        <v>0</v>
      </c>
      <c r="Q818" s="238">
        <v>0</v>
      </c>
      <c r="R818" s="238">
        <f>Q818*H818</f>
        <v>0</v>
      </c>
      <c r="S818" s="238">
        <v>0</v>
      </c>
      <c r="T818" s="23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0" t="s">
        <v>175</v>
      </c>
      <c r="AT818" s="240" t="s">
        <v>243</v>
      </c>
      <c r="AU818" s="240" t="s">
        <v>88</v>
      </c>
      <c r="AY818" s="18" t="s">
        <v>241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14</v>
      </c>
      <c r="BK818" s="241">
        <f>ROUND(I818*H818,2)</f>
        <v>0</v>
      </c>
      <c r="BL818" s="18" t="s">
        <v>175</v>
      </c>
      <c r="BM818" s="240" t="s">
        <v>1582</v>
      </c>
    </row>
    <row r="819" s="2" customFormat="1">
      <c r="A819" s="39"/>
      <c r="B819" s="40"/>
      <c r="C819" s="41"/>
      <c r="D819" s="242" t="s">
        <v>249</v>
      </c>
      <c r="E819" s="41"/>
      <c r="F819" s="243" t="s">
        <v>1091</v>
      </c>
      <c r="G819" s="41"/>
      <c r="H819" s="41"/>
      <c r="I819" s="244"/>
      <c r="J819" s="41"/>
      <c r="K819" s="41"/>
      <c r="L819" s="45"/>
      <c r="M819" s="245"/>
      <c r="N819" s="246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249</v>
      </c>
      <c r="AU819" s="18" t="s">
        <v>88</v>
      </c>
    </row>
    <row r="820" s="2" customFormat="1">
      <c r="A820" s="39"/>
      <c r="B820" s="40"/>
      <c r="C820" s="41"/>
      <c r="D820" s="249" t="s">
        <v>701</v>
      </c>
      <c r="E820" s="41"/>
      <c r="F820" s="287" t="s">
        <v>702</v>
      </c>
      <c r="G820" s="41"/>
      <c r="H820" s="41"/>
      <c r="I820" s="244"/>
      <c r="J820" s="41"/>
      <c r="K820" s="41"/>
      <c r="L820" s="45"/>
      <c r="M820" s="245"/>
      <c r="N820" s="246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701</v>
      </c>
      <c r="AU820" s="18" t="s">
        <v>88</v>
      </c>
    </row>
    <row r="821" s="13" customFormat="1">
      <c r="A821" s="13"/>
      <c r="B821" s="247"/>
      <c r="C821" s="248"/>
      <c r="D821" s="249" t="s">
        <v>256</v>
      </c>
      <c r="E821" s="250" t="s">
        <v>1</v>
      </c>
      <c r="F821" s="251" t="s">
        <v>469</v>
      </c>
      <c r="G821" s="248"/>
      <c r="H821" s="252">
        <v>1065.6489999999999</v>
      </c>
      <c r="I821" s="253"/>
      <c r="J821" s="248"/>
      <c r="K821" s="248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88</v>
      </c>
      <c r="AV821" s="13" t="s">
        <v>88</v>
      </c>
      <c r="AW821" s="13" t="s">
        <v>36</v>
      </c>
      <c r="AX821" s="13" t="s">
        <v>80</v>
      </c>
      <c r="AY821" s="258" t="s">
        <v>241</v>
      </c>
    </row>
    <row r="822" s="14" customFormat="1">
      <c r="A822" s="14"/>
      <c r="B822" s="259"/>
      <c r="C822" s="260"/>
      <c r="D822" s="249" t="s">
        <v>256</v>
      </c>
      <c r="E822" s="261" t="s">
        <v>1</v>
      </c>
      <c r="F822" s="262" t="s">
        <v>258</v>
      </c>
      <c r="G822" s="260"/>
      <c r="H822" s="263">
        <v>1065.6489999999999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88</v>
      </c>
      <c r="AV822" s="14" t="s">
        <v>175</v>
      </c>
      <c r="AW822" s="14" t="s">
        <v>36</v>
      </c>
      <c r="AX822" s="14" t="s">
        <v>14</v>
      </c>
      <c r="AY822" s="269" t="s">
        <v>241</v>
      </c>
    </row>
    <row r="823" s="2" customFormat="1" ht="44.25" customHeight="1">
      <c r="A823" s="39"/>
      <c r="B823" s="40"/>
      <c r="C823" s="229" t="s">
        <v>1583</v>
      </c>
      <c r="D823" s="229" t="s">
        <v>243</v>
      </c>
      <c r="E823" s="230" t="s">
        <v>1093</v>
      </c>
      <c r="F823" s="231" t="s">
        <v>1094</v>
      </c>
      <c r="G823" s="232" t="s">
        <v>467</v>
      </c>
      <c r="H823" s="233">
        <v>535.76999999999998</v>
      </c>
      <c r="I823" s="234"/>
      <c r="J823" s="235">
        <f>ROUND(I823*H823,2)</f>
        <v>0</v>
      </c>
      <c r="K823" s="231" t="s">
        <v>247</v>
      </c>
      <c r="L823" s="45"/>
      <c r="M823" s="236" t="s">
        <v>1</v>
      </c>
      <c r="N823" s="237" t="s">
        <v>45</v>
      </c>
      <c r="O823" s="92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0" t="s">
        <v>175</v>
      </c>
      <c r="AT823" s="240" t="s">
        <v>243</v>
      </c>
      <c r="AU823" s="240" t="s">
        <v>88</v>
      </c>
      <c r="AY823" s="18" t="s">
        <v>241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14</v>
      </c>
      <c r="BK823" s="241">
        <f>ROUND(I823*H823,2)</f>
        <v>0</v>
      </c>
      <c r="BL823" s="18" t="s">
        <v>175</v>
      </c>
      <c r="BM823" s="240" t="s">
        <v>1584</v>
      </c>
    </row>
    <row r="824" s="2" customFormat="1">
      <c r="A824" s="39"/>
      <c r="B824" s="40"/>
      <c r="C824" s="41"/>
      <c r="D824" s="242" t="s">
        <v>249</v>
      </c>
      <c r="E824" s="41"/>
      <c r="F824" s="243" t="s">
        <v>1096</v>
      </c>
      <c r="G824" s="41"/>
      <c r="H824" s="41"/>
      <c r="I824" s="244"/>
      <c r="J824" s="41"/>
      <c r="K824" s="41"/>
      <c r="L824" s="45"/>
      <c r="M824" s="245"/>
      <c r="N824" s="246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249</v>
      </c>
      <c r="AU824" s="18" t="s">
        <v>88</v>
      </c>
    </row>
    <row r="825" s="2" customFormat="1">
      <c r="A825" s="39"/>
      <c r="B825" s="40"/>
      <c r="C825" s="41"/>
      <c r="D825" s="249" t="s">
        <v>701</v>
      </c>
      <c r="E825" s="41"/>
      <c r="F825" s="287" t="s">
        <v>702</v>
      </c>
      <c r="G825" s="41"/>
      <c r="H825" s="41"/>
      <c r="I825" s="244"/>
      <c r="J825" s="41"/>
      <c r="K825" s="41"/>
      <c r="L825" s="45"/>
      <c r="M825" s="245"/>
      <c r="N825" s="246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701</v>
      </c>
      <c r="AU825" s="18" t="s">
        <v>88</v>
      </c>
    </row>
    <row r="826" s="13" customFormat="1">
      <c r="A826" s="13"/>
      <c r="B826" s="247"/>
      <c r="C826" s="248"/>
      <c r="D826" s="249" t="s">
        <v>256</v>
      </c>
      <c r="E826" s="250" t="s">
        <v>1</v>
      </c>
      <c r="F826" s="251" t="s">
        <v>475</v>
      </c>
      <c r="G826" s="248"/>
      <c r="H826" s="252">
        <v>535.76999999999998</v>
      </c>
      <c r="I826" s="253"/>
      <c r="J826" s="248"/>
      <c r="K826" s="248"/>
      <c r="L826" s="254"/>
      <c r="M826" s="255"/>
      <c r="N826" s="256"/>
      <c r="O826" s="256"/>
      <c r="P826" s="256"/>
      <c r="Q826" s="256"/>
      <c r="R826" s="256"/>
      <c r="S826" s="256"/>
      <c r="T826" s="25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8" t="s">
        <v>256</v>
      </c>
      <c r="AU826" s="258" t="s">
        <v>88</v>
      </c>
      <c r="AV826" s="13" t="s">
        <v>88</v>
      </c>
      <c r="AW826" s="13" t="s">
        <v>36</v>
      </c>
      <c r="AX826" s="13" t="s">
        <v>80</v>
      </c>
      <c r="AY826" s="258" t="s">
        <v>241</v>
      </c>
    </row>
    <row r="827" s="14" customFormat="1">
      <c r="A827" s="14"/>
      <c r="B827" s="259"/>
      <c r="C827" s="260"/>
      <c r="D827" s="249" t="s">
        <v>256</v>
      </c>
      <c r="E827" s="261" t="s">
        <v>1</v>
      </c>
      <c r="F827" s="262" t="s">
        <v>258</v>
      </c>
      <c r="G827" s="260"/>
      <c r="H827" s="263">
        <v>535.76999999999998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256</v>
      </c>
      <c r="AU827" s="269" t="s">
        <v>88</v>
      </c>
      <c r="AV827" s="14" t="s">
        <v>175</v>
      </c>
      <c r="AW827" s="14" t="s">
        <v>36</v>
      </c>
      <c r="AX827" s="14" t="s">
        <v>14</v>
      </c>
      <c r="AY827" s="269" t="s">
        <v>241</v>
      </c>
    </row>
    <row r="828" s="12" customFormat="1" ht="22.8" customHeight="1">
      <c r="A828" s="12"/>
      <c r="B828" s="213"/>
      <c r="C828" s="214"/>
      <c r="D828" s="215" t="s">
        <v>79</v>
      </c>
      <c r="E828" s="227" t="s">
        <v>1097</v>
      </c>
      <c r="F828" s="227" t="s">
        <v>1098</v>
      </c>
      <c r="G828" s="214"/>
      <c r="H828" s="214"/>
      <c r="I828" s="217"/>
      <c r="J828" s="228">
        <f>BK828</f>
        <v>0</v>
      </c>
      <c r="K828" s="214"/>
      <c r="L828" s="219"/>
      <c r="M828" s="220"/>
      <c r="N828" s="221"/>
      <c r="O828" s="221"/>
      <c r="P828" s="222">
        <f>SUM(P829:P830)</f>
        <v>0</v>
      </c>
      <c r="Q828" s="221"/>
      <c r="R828" s="222">
        <f>SUM(R829:R830)</f>
        <v>0</v>
      </c>
      <c r="S828" s="221"/>
      <c r="T828" s="223">
        <f>SUM(T829:T830)</f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24" t="s">
        <v>14</v>
      </c>
      <c r="AT828" s="225" t="s">
        <v>79</v>
      </c>
      <c r="AU828" s="225" t="s">
        <v>14</v>
      </c>
      <c r="AY828" s="224" t="s">
        <v>241</v>
      </c>
      <c r="BK828" s="226">
        <f>SUM(BK829:BK830)</f>
        <v>0</v>
      </c>
    </row>
    <row r="829" s="2" customFormat="1" ht="24.15" customHeight="1">
      <c r="A829" s="39"/>
      <c r="B829" s="40"/>
      <c r="C829" s="229" t="s">
        <v>1585</v>
      </c>
      <c r="D829" s="229" t="s">
        <v>243</v>
      </c>
      <c r="E829" s="230" t="s">
        <v>1100</v>
      </c>
      <c r="F829" s="231" t="s">
        <v>1101</v>
      </c>
      <c r="G829" s="232" t="s">
        <v>467</v>
      </c>
      <c r="H829" s="233">
        <v>119.53700000000001</v>
      </c>
      <c r="I829" s="234"/>
      <c r="J829" s="235">
        <f>ROUND(I829*H829,2)</f>
        <v>0</v>
      </c>
      <c r="K829" s="231" t="s">
        <v>247</v>
      </c>
      <c r="L829" s="45"/>
      <c r="M829" s="236" t="s">
        <v>1</v>
      </c>
      <c r="N829" s="237" t="s">
        <v>45</v>
      </c>
      <c r="O829" s="92"/>
      <c r="P829" s="238">
        <f>O829*H829</f>
        <v>0</v>
      </c>
      <c r="Q829" s="238">
        <v>0</v>
      </c>
      <c r="R829" s="238">
        <f>Q829*H829</f>
        <v>0</v>
      </c>
      <c r="S829" s="238">
        <v>0</v>
      </c>
      <c r="T829" s="23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0" t="s">
        <v>175</v>
      </c>
      <c r="AT829" s="240" t="s">
        <v>243</v>
      </c>
      <c r="AU829" s="240" t="s">
        <v>88</v>
      </c>
      <c r="AY829" s="18" t="s">
        <v>241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14</v>
      </c>
      <c r="BK829" s="241">
        <f>ROUND(I829*H829,2)</f>
        <v>0</v>
      </c>
      <c r="BL829" s="18" t="s">
        <v>175</v>
      </c>
      <c r="BM829" s="240" t="s">
        <v>1586</v>
      </c>
    </row>
    <row r="830" s="2" customFormat="1">
      <c r="A830" s="39"/>
      <c r="B830" s="40"/>
      <c r="C830" s="41"/>
      <c r="D830" s="242" t="s">
        <v>249</v>
      </c>
      <c r="E830" s="41"/>
      <c r="F830" s="243" t="s">
        <v>1103</v>
      </c>
      <c r="G830" s="41"/>
      <c r="H830" s="41"/>
      <c r="I830" s="244"/>
      <c r="J830" s="41"/>
      <c r="K830" s="41"/>
      <c r="L830" s="45"/>
      <c r="M830" s="298"/>
      <c r="N830" s="299"/>
      <c r="O830" s="282"/>
      <c r="P830" s="282"/>
      <c r="Q830" s="282"/>
      <c r="R830" s="282"/>
      <c r="S830" s="282"/>
      <c r="T830" s="300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249</v>
      </c>
      <c r="AU830" s="18" t="s">
        <v>88</v>
      </c>
    </row>
    <row r="831" s="2" customFormat="1" ht="6.96" customHeight="1">
      <c r="A831" s="39"/>
      <c r="B831" s="67"/>
      <c r="C831" s="68"/>
      <c r="D831" s="68"/>
      <c r="E831" s="68"/>
      <c r="F831" s="68"/>
      <c r="G831" s="68"/>
      <c r="H831" s="68"/>
      <c r="I831" s="68"/>
      <c r="J831" s="68"/>
      <c r="K831" s="68"/>
      <c r="L831" s="45"/>
      <c r="M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</sheetData>
  <sheetProtection sheet="1" autoFilter="0" formatColumns="0" formatRows="0" objects="1" scenarios="1" spinCount="100000" saltValue="fHUb026yQCZFSbDUJw2Dt/iT9/onVfxZcYPrqk/u9hsOe3D+sewqwKM79NzNciLve0c13aph0ZmxWsnoQQMuwg==" hashValue="awXwNi/zpeOL8baRvyHBX+vZfmBZSHUTCUrCknAUI063t2vf0XEtCsbLAjpMA8OXq9STZHiGGJuz4gjXLvVRrg==" algorithmName="SHA-512" password="CC35"/>
  <autoFilter ref="C131:K8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hyperlinks>
    <hyperlink ref="F136" r:id="rId1" display="https://podminky.urs.cz/item/CS_URS_2021_02/113107122"/>
    <hyperlink ref="F143" r:id="rId2" display="https://podminky.urs.cz/item/CS_URS_2021_02/113107123"/>
    <hyperlink ref="F150" r:id="rId3" display="https://podminky.urs.cz/item/CS_URS_2021_02/113107221"/>
    <hyperlink ref="F156" r:id="rId4" display="https://podminky.urs.cz/item/CS_URS_2021_02/113107222"/>
    <hyperlink ref="F163" r:id="rId5" display="https://podminky.urs.cz/item/CS_URS_2021_02/113107223"/>
    <hyperlink ref="F170" r:id="rId6" display="https://podminky.urs.cz/item/CS_URS_2021_02/113154123"/>
    <hyperlink ref="F174" r:id="rId7" display="https://podminky.urs.cz/item/CS_URS_2021_02/113154232"/>
    <hyperlink ref="F178" r:id="rId8" display="https://podminky.urs.cz/item/CS_URS_2021_02/113154234"/>
    <hyperlink ref="F182" r:id="rId9" display="https://podminky.urs.cz/item/CS_URS_2021_02/113154333"/>
    <hyperlink ref="F186" r:id="rId10" display="https://podminky.urs.cz/item/CS_URS_2021_02/115001105"/>
    <hyperlink ref="F192" r:id="rId11" display="https://podminky.urs.cz/item/CS_URS_2021_02/115101202"/>
    <hyperlink ref="F197" r:id="rId12" display="https://podminky.urs.cz/item/CS_URS_2021_02/115101302"/>
    <hyperlink ref="F202" r:id="rId13" display="https://podminky.urs.cz/item/CS_URS_2021_02/119001422"/>
    <hyperlink ref="F213" r:id="rId14" display="https://podminky.urs.cz/item/CS_URS_2021_02/121112003"/>
    <hyperlink ref="F217" r:id="rId15" display="https://podminky.urs.cz/item/CS_URS_2021_02/131213102"/>
    <hyperlink ref="F221" r:id="rId16" display="https://podminky.urs.cz/item/CS_URS_2021_02/131251102"/>
    <hyperlink ref="F225" r:id="rId17" display="https://podminky.urs.cz/item/CS_URS_2021_02/131313102"/>
    <hyperlink ref="F229" r:id="rId18" display="https://podminky.urs.cz/item/CS_URS_2021_02/131351103"/>
    <hyperlink ref="F233" r:id="rId19" display="https://podminky.urs.cz/item/CS_URS_2021_02/132212212"/>
    <hyperlink ref="F237" r:id="rId20" display="https://podminky.urs.cz/item/CS_URS_2021_02/132251401"/>
    <hyperlink ref="F250" r:id="rId21" display="https://podminky.urs.cz/item/CS_URS_2021_02/132254204"/>
    <hyperlink ref="F254" r:id="rId22" display="https://podminky.urs.cz/item/CS_URS_2021_02/132312212"/>
    <hyperlink ref="F258" r:id="rId23" display="https://podminky.urs.cz/item/CS_URS_2021_02/132351401"/>
    <hyperlink ref="F262" r:id="rId24" display="https://podminky.urs.cz/item/CS_URS_2021_02/132354204"/>
    <hyperlink ref="F266" r:id="rId25" display="https://podminky.urs.cz/item/CS_URS_2021_02/139001101"/>
    <hyperlink ref="F360" r:id="rId26" display="https://podminky.urs.cz/item/CS_URS_2021_02/151101101"/>
    <hyperlink ref="F379" r:id="rId27" display="https://podminky.urs.cz/item/CS_URS_2021_02/151101111"/>
    <hyperlink ref="F383" r:id="rId28" display="https://podminky.urs.cz/item/CS_URS_2021_02/162551108"/>
    <hyperlink ref="F392" r:id="rId29" display="https://podminky.urs.cz/item/CS_URS_2021_02/162551128"/>
    <hyperlink ref="F397" r:id="rId30" display="https://podminky.urs.cz/item/CS_URS_2021_02/162751117"/>
    <hyperlink ref="F406" r:id="rId31" display="https://podminky.urs.cz/item/CS_URS_2021_02/162751119"/>
    <hyperlink ref="F411" r:id="rId32" display="https://podminky.urs.cz/item/CS_URS_2021_02/162751137"/>
    <hyperlink ref="F419" r:id="rId33" display="https://podminky.urs.cz/item/CS_URS_2021_02/162751139"/>
    <hyperlink ref="F424" r:id="rId34" display="https://podminky.urs.cz/item/CS_URS_2021_02/167151101"/>
    <hyperlink ref="F431" r:id="rId35" display="https://podminky.urs.cz/item/CS_URS_2021_02/167151102"/>
    <hyperlink ref="F436" r:id="rId36" display="https://podminky.urs.cz/item/CS_URS_2021_02/171151111"/>
    <hyperlink ref="F441" r:id="rId37" display="https://podminky.urs.cz/item/CS_URS_2021_02/171201231"/>
    <hyperlink ref="F446" r:id="rId38" display="https://podminky.urs.cz/item/CS_URS_2021_02/171251201"/>
    <hyperlink ref="F451" r:id="rId39" display="https://podminky.urs.cz/item/CS_URS_2021_02/172153102"/>
    <hyperlink ref="F462" r:id="rId40" display="https://podminky.urs.cz/item/CS_URS_2021_02/174151101"/>
    <hyperlink ref="F474" r:id="rId41" display="https://podminky.urs.cz/item/CS_URS_2021_02/175111101"/>
    <hyperlink ref="F478" r:id="rId42" display="https://podminky.urs.cz/item/CS_URS_2021_02/175151101"/>
    <hyperlink ref="F489" r:id="rId43" display="https://podminky.urs.cz/item/CS_URS_2021_02/181311103"/>
    <hyperlink ref="F493" r:id="rId44" display="https://podminky.urs.cz/item/CS_URS_2021_02/181451131"/>
    <hyperlink ref="F500" r:id="rId45" display="https://podminky.urs.cz/item/CS_URS_2021_02/181913111"/>
    <hyperlink ref="F517" r:id="rId46" display="https://podminky.urs.cz/item/CS_URS_2021_02/181913112"/>
    <hyperlink ref="F552" r:id="rId47" display="https://podminky.urs.cz/item/CS_URS_2021_02/184802111"/>
    <hyperlink ref="F556" r:id="rId48" display="https://podminky.urs.cz/item/CS_URS_2021_02/184802611"/>
    <hyperlink ref="F561" r:id="rId49" display="https://podminky.urs.cz/item/CS_URS_2021_02/451573111"/>
    <hyperlink ref="F565" r:id="rId50" display="https://podminky.urs.cz/item/CS_URS_2021_02/462512161"/>
    <hyperlink ref="F573" r:id="rId51" display="https://podminky.urs.cz/item/CS_URS_2021_02/564782111"/>
    <hyperlink ref="F592" r:id="rId52" display="https://podminky.urs.cz/item/CS_URS_2021_02/564821112"/>
    <hyperlink ref="F597" r:id="rId53" display="https://podminky.urs.cz/item/CS_URS_2021_02/564851111"/>
    <hyperlink ref="F603" r:id="rId54" display="https://podminky.urs.cz/item/CS_URS_2021_02/564861111"/>
    <hyperlink ref="F607" r:id="rId55" display="https://podminky.urs.cz/item/CS_URS_2021_02/565135111"/>
    <hyperlink ref="F611" r:id="rId56" display="https://podminky.urs.cz/item/CS_URS_2021_02/577134111"/>
    <hyperlink ref="F629" r:id="rId57" display="https://podminky.urs.cz/item/CS_URS_2021_02/577144111"/>
    <hyperlink ref="F655" r:id="rId58" display="https://podminky.urs.cz/item/CS_URS_2021_02/857242122"/>
    <hyperlink ref="F672" r:id="rId59" display="https://podminky.urs.cz/item/CS_URS_2021_02/857244122"/>
    <hyperlink ref="F679" r:id="rId60" display="https://podminky.urs.cz/item/CS_URS_2021_02/871241141"/>
    <hyperlink ref="F685" r:id="rId61" display="https://podminky.urs.cz/item/CS_URS_2021_02/871321141"/>
    <hyperlink ref="F694" r:id="rId62" display="https://podminky.urs.cz/item/CS_URS_2021_02/871393121"/>
    <hyperlink ref="F701" r:id="rId63" display="https://podminky.urs.cz/item/CS_URS_2021_02/871395811"/>
    <hyperlink ref="F707" r:id="rId64" display="https://podminky.urs.cz/item/CS_URS_2021_02/877241101"/>
    <hyperlink ref="F710" r:id="rId65" display="https://podminky.urs.cz/item/CS_URS_2021_02/877241110"/>
    <hyperlink ref="F713" r:id="rId66" display="https://podminky.urs.cz/item/CS_URS_2021_02/877241113"/>
    <hyperlink ref="F716" r:id="rId67" display="https://podminky.urs.cz/item/CS_URS_2021_02/877241118"/>
    <hyperlink ref="F721" r:id="rId68" display="https://podminky.urs.cz/item/CS_URS_2021_02/891241112"/>
    <hyperlink ref="F725" r:id="rId69" display="https://podminky.urs.cz/item/CS_URS_2021_02/891247112"/>
    <hyperlink ref="F728" r:id="rId70" display="https://podminky.urs.cz/item/CS_URS_2021_02/891247212"/>
    <hyperlink ref="F731" r:id="rId71" display="https://podminky.urs.cz/item/CS_URS_2021_02/892241111"/>
    <hyperlink ref="F735" r:id="rId72" display="https://podminky.urs.cz/item/CS_URS_2021_02/892273122"/>
    <hyperlink ref="F739" r:id="rId73" display="https://podminky.urs.cz/item/CS_URS_2021_02/892372111"/>
    <hyperlink ref="F755" r:id="rId74" display="https://podminky.urs.cz/item/CS_URS_2021_02/899401112"/>
    <hyperlink ref="F759" r:id="rId75" display="https://podminky.urs.cz/item/CS_URS_2021_02/899401113"/>
    <hyperlink ref="F763" r:id="rId76" display="https://podminky.urs.cz/item/CS_URS_2021_02/899713111"/>
    <hyperlink ref="F768" r:id="rId77" display="https://podminky.urs.cz/item/CS_URS_2021_02/899721111"/>
    <hyperlink ref="F772" r:id="rId78" display="https://podminky.urs.cz/item/CS_URS_2021_02/899722111"/>
    <hyperlink ref="F776" r:id="rId79" display="https://podminky.urs.cz/item/CS_URS_2021_02/899911102"/>
    <hyperlink ref="F779" r:id="rId80" display="https://podminky.urs.cz/item/CS_URS_2021_02/919732211"/>
    <hyperlink ref="F806" r:id="rId81" display="https://podminky.urs.cz/item/CS_URS_2021_02/997002511"/>
    <hyperlink ref="F810" r:id="rId82" display="https://podminky.urs.cz/item/CS_URS_2021_02/997002519"/>
    <hyperlink ref="F815" r:id="rId83" display="https://podminky.urs.cz/item/CS_URS_2021_02/997013871"/>
    <hyperlink ref="F819" r:id="rId84" display="https://podminky.urs.cz/item/CS_URS_2021_02/997221873"/>
    <hyperlink ref="F824" r:id="rId85" display="https://podminky.urs.cz/item/CS_URS_2021_02/997221875"/>
    <hyperlink ref="F830" r:id="rId86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  <c r="AZ2" s="285" t="s">
        <v>1587</v>
      </c>
      <c r="BA2" s="285" t="s">
        <v>1588</v>
      </c>
      <c r="BB2" s="285" t="s">
        <v>253</v>
      </c>
      <c r="BC2" s="285" t="s">
        <v>1589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1104</v>
      </c>
      <c r="BA3" s="285" t="s">
        <v>1105</v>
      </c>
      <c r="BB3" s="285" t="s">
        <v>253</v>
      </c>
      <c r="BC3" s="285" t="s">
        <v>1590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1107</v>
      </c>
      <c r="BA4" s="285" t="s">
        <v>1108</v>
      </c>
      <c r="BB4" s="285" t="s">
        <v>253</v>
      </c>
      <c r="BC4" s="285" t="s">
        <v>1591</v>
      </c>
      <c r="BD4" s="285" t="s">
        <v>88</v>
      </c>
    </row>
    <row r="5" s="1" customFormat="1" ht="6.96" customHeight="1">
      <c r="B5" s="21"/>
      <c r="L5" s="21"/>
      <c r="AZ5" s="285" t="s">
        <v>1110</v>
      </c>
      <c r="BA5" s="285" t="s">
        <v>1111</v>
      </c>
      <c r="BB5" s="285" t="s">
        <v>253</v>
      </c>
      <c r="BC5" s="285" t="s">
        <v>1592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1113</v>
      </c>
      <c r="BA6" s="285" t="s">
        <v>1114</v>
      </c>
      <c r="BB6" s="285" t="s">
        <v>253</v>
      </c>
      <c r="BC6" s="285" t="s">
        <v>1592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1116</v>
      </c>
      <c r="BA7" s="285" t="s">
        <v>1117</v>
      </c>
      <c r="BB7" s="285" t="s">
        <v>253</v>
      </c>
      <c r="BC7" s="285" t="s">
        <v>1593</v>
      </c>
      <c r="BD7" s="285" t="s">
        <v>88</v>
      </c>
    </row>
    <row r="8">
      <c r="B8" s="21"/>
      <c r="D8" s="152" t="s">
        <v>211</v>
      </c>
      <c r="L8" s="21"/>
      <c r="AZ8" s="285" t="s">
        <v>402</v>
      </c>
      <c r="BA8" s="285" t="s">
        <v>403</v>
      </c>
      <c r="BB8" s="285" t="s">
        <v>253</v>
      </c>
      <c r="BC8" s="285" t="s">
        <v>1594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405</v>
      </c>
      <c r="BA9" s="285" t="s">
        <v>406</v>
      </c>
      <c r="BB9" s="285" t="s">
        <v>253</v>
      </c>
      <c r="BC9" s="285" t="s">
        <v>1595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408</v>
      </c>
      <c r="BA10" s="285" t="s">
        <v>409</v>
      </c>
      <c r="BB10" s="285" t="s">
        <v>253</v>
      </c>
      <c r="BC10" s="285" t="s">
        <v>1596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411</v>
      </c>
      <c r="BA11" s="285" t="s">
        <v>412</v>
      </c>
      <c r="BB11" s="285" t="s">
        <v>253</v>
      </c>
      <c r="BC11" s="285" t="s">
        <v>1597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414</v>
      </c>
      <c r="BA12" s="285" t="s">
        <v>415</v>
      </c>
      <c r="BB12" s="285" t="s">
        <v>253</v>
      </c>
      <c r="BC12" s="285" t="s">
        <v>1598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1599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432</v>
      </c>
      <c r="BA13" s="285" t="s">
        <v>433</v>
      </c>
      <c r="BB13" s="285" t="s">
        <v>253</v>
      </c>
      <c r="BC13" s="285" t="s">
        <v>1600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1601</v>
      </c>
      <c r="BA14" s="285" t="s">
        <v>1602</v>
      </c>
      <c r="BB14" s="285" t="s">
        <v>253</v>
      </c>
      <c r="BC14" s="285" t="s">
        <v>1589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436</v>
      </c>
      <c r="BA15" s="285" t="s">
        <v>437</v>
      </c>
      <c r="BB15" s="285" t="s">
        <v>246</v>
      </c>
      <c r="BC15" s="285" t="s">
        <v>1603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439</v>
      </c>
      <c r="BA16" s="285" t="s">
        <v>440</v>
      </c>
      <c r="BB16" s="285" t="s">
        <v>246</v>
      </c>
      <c r="BC16" s="285" t="s">
        <v>1604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442</v>
      </c>
      <c r="BA17" s="285" t="s">
        <v>443</v>
      </c>
      <c r="BB17" s="285" t="s">
        <v>246</v>
      </c>
      <c r="BC17" s="285" t="s">
        <v>1605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445</v>
      </c>
      <c r="BA18" s="285" t="s">
        <v>446</v>
      </c>
      <c r="BB18" s="285" t="s">
        <v>253</v>
      </c>
      <c r="BC18" s="285" t="s">
        <v>1606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448</v>
      </c>
      <c r="BA19" s="285" t="s">
        <v>449</v>
      </c>
      <c r="BB19" s="285" t="s">
        <v>253</v>
      </c>
      <c r="BC19" s="285" t="s">
        <v>1607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1608</v>
      </c>
      <c r="BA20" s="285" t="s">
        <v>1608</v>
      </c>
      <c r="BB20" s="285" t="s">
        <v>289</v>
      </c>
      <c r="BC20" s="285" t="s">
        <v>1609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1610</v>
      </c>
      <c r="BA21" s="285" t="s">
        <v>1611</v>
      </c>
      <c r="BB21" s="285" t="s">
        <v>246</v>
      </c>
      <c r="BC21" s="285" t="s">
        <v>1612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1613</v>
      </c>
      <c r="BA22" s="285" t="s">
        <v>1614</v>
      </c>
      <c r="BB22" s="285" t="s">
        <v>289</v>
      </c>
      <c r="BC22" s="285" t="s">
        <v>1615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1616</v>
      </c>
      <c r="BA23" s="285" t="s">
        <v>1617</v>
      </c>
      <c r="BB23" s="285" t="s">
        <v>289</v>
      </c>
      <c r="BC23" s="285" t="s">
        <v>1618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784</v>
      </c>
      <c r="BA24" s="285" t="s">
        <v>1147</v>
      </c>
      <c r="BB24" s="285" t="s">
        <v>246</v>
      </c>
      <c r="BC24" s="285" t="s">
        <v>1619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1149</v>
      </c>
      <c r="BA25" s="285" t="s">
        <v>1150</v>
      </c>
      <c r="BB25" s="285" t="s">
        <v>246</v>
      </c>
      <c r="BC25" s="285" t="s">
        <v>1620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459</v>
      </c>
      <c r="BA26" s="285" t="s">
        <v>460</v>
      </c>
      <c r="BB26" s="285" t="s">
        <v>253</v>
      </c>
      <c r="BC26" s="285" t="s">
        <v>1621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462</v>
      </c>
      <c r="BA27" s="285" t="s">
        <v>463</v>
      </c>
      <c r="BB27" s="285" t="s">
        <v>253</v>
      </c>
      <c r="BC27" s="285" t="s">
        <v>1622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465</v>
      </c>
      <c r="BA28" s="285" t="s">
        <v>466</v>
      </c>
      <c r="BB28" s="285" t="s">
        <v>467</v>
      </c>
      <c r="BC28" s="285" t="s">
        <v>1623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469</v>
      </c>
      <c r="BA29" s="285" t="s">
        <v>470</v>
      </c>
      <c r="BB29" s="285" t="s">
        <v>467</v>
      </c>
      <c r="BC29" s="285" t="s">
        <v>1624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475</v>
      </c>
      <c r="BA30" s="285" t="s">
        <v>476</v>
      </c>
      <c r="BB30" s="285" t="s">
        <v>467</v>
      </c>
      <c r="BC30" s="285" t="s">
        <v>1625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478</v>
      </c>
      <c r="BA31" s="286" t="s">
        <v>479</v>
      </c>
      <c r="BB31" s="286" t="s">
        <v>289</v>
      </c>
      <c r="BC31" s="286" t="s">
        <v>480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481</v>
      </c>
      <c r="BA32" s="285" t="s">
        <v>482</v>
      </c>
      <c r="BB32" s="285" t="s">
        <v>289</v>
      </c>
      <c r="BC32" s="285" t="s">
        <v>483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484</v>
      </c>
      <c r="BA33" s="285" t="s">
        <v>485</v>
      </c>
      <c r="BB33" s="285" t="s">
        <v>289</v>
      </c>
      <c r="BC33" s="285" t="s">
        <v>486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487</v>
      </c>
      <c r="BA34" s="285" t="s">
        <v>488</v>
      </c>
      <c r="BB34" s="285" t="s">
        <v>289</v>
      </c>
      <c r="BC34" s="285" t="s">
        <v>489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490</v>
      </c>
      <c r="BA35" s="285" t="s">
        <v>491</v>
      </c>
      <c r="BB35" s="285" t="s">
        <v>289</v>
      </c>
      <c r="BC35" s="285" t="s">
        <v>492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493</v>
      </c>
      <c r="BA36" s="285" t="s">
        <v>494</v>
      </c>
      <c r="BB36" s="285" t="s">
        <v>246</v>
      </c>
      <c r="BC36" s="285" t="s">
        <v>1626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ROUND((SUM(BE132:BE565)),  2)</f>
        <v>0</v>
      </c>
      <c r="G37" s="39"/>
      <c r="H37" s="39"/>
      <c r="I37" s="166">
        <v>0.20999999999999999</v>
      </c>
      <c r="J37" s="165">
        <f>ROUND(((SUM(BE132:BE565))*I37),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496</v>
      </c>
      <c r="BA37" s="285" t="s">
        <v>496</v>
      </c>
      <c r="BB37" s="285" t="s">
        <v>253</v>
      </c>
      <c r="BC37" s="285" t="s">
        <v>1627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ROUND((SUM(BF132:BF565)),  2)</f>
        <v>0</v>
      </c>
      <c r="G38" s="39"/>
      <c r="H38" s="39"/>
      <c r="I38" s="166">
        <v>0.14999999999999999</v>
      </c>
      <c r="J38" s="165">
        <f>ROUND(((SUM(BF132:BF565))*I38),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498</v>
      </c>
      <c r="BA38" s="285" t="s">
        <v>498</v>
      </c>
      <c r="BB38" s="285" t="s">
        <v>246</v>
      </c>
      <c r="BC38" s="285" t="s">
        <v>1628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ROUND((SUM(BG132:BG565)),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ROUND((SUM(BH132:BH565)),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ROUND((SUM(BI132:BI565)),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01.4 - Vodovodní přípojky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224</v>
      </c>
      <c r="E103" s="199"/>
      <c r="F103" s="199"/>
      <c r="G103" s="199"/>
      <c r="H103" s="199"/>
      <c r="I103" s="199"/>
      <c r="J103" s="200">
        <f>J427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500</v>
      </c>
      <c r="E104" s="199"/>
      <c r="F104" s="199"/>
      <c r="G104" s="199"/>
      <c r="H104" s="199"/>
      <c r="I104" s="199"/>
      <c r="J104" s="200">
        <f>J440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J480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J535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502</v>
      </c>
      <c r="E107" s="199"/>
      <c r="F107" s="199"/>
      <c r="G107" s="199"/>
      <c r="H107" s="199"/>
      <c r="I107" s="199"/>
      <c r="J107" s="200">
        <f>J543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503</v>
      </c>
      <c r="E108" s="199"/>
      <c r="F108" s="199"/>
      <c r="G108" s="199"/>
      <c r="H108" s="199"/>
      <c r="I108" s="199"/>
      <c r="J108" s="200">
        <f>J563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Zaječov rozšíření a intenzifikace ČOV Horní Kváň - kanalizace a vodovod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211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212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213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214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215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SO 01.4 - Vodovodní přípojky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obec Zaječov, místní část Kvaň, Nová Ves</v>
      </c>
      <c r="G126" s="41"/>
      <c r="H126" s="41"/>
      <c r="I126" s="33" t="s">
        <v>22</v>
      </c>
      <c r="J126" s="80" t="str">
        <f>IF(J16="","",J16)</f>
        <v>18. 8. 2021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E19</f>
        <v>Obec Zaječov, Zaječov 265, 267 63 Zaječov</v>
      </c>
      <c r="G128" s="41"/>
      <c r="H128" s="41"/>
      <c r="I128" s="33" t="s">
        <v>32</v>
      </c>
      <c r="J128" s="37" t="str">
        <f>E25</f>
        <v>PIK VÍTEK s.r.o.,Kořenského 1025/7, 150 00 Praha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37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227</v>
      </c>
      <c r="D131" s="205" t="s">
        <v>65</v>
      </c>
      <c r="E131" s="205" t="s">
        <v>61</v>
      </c>
      <c r="F131" s="205" t="s">
        <v>62</v>
      </c>
      <c r="G131" s="205" t="s">
        <v>228</v>
      </c>
      <c r="H131" s="205" t="s">
        <v>229</v>
      </c>
      <c r="I131" s="205" t="s">
        <v>230</v>
      </c>
      <c r="J131" s="205" t="s">
        <v>219</v>
      </c>
      <c r="K131" s="206" t="s">
        <v>231</v>
      </c>
      <c r="L131" s="207"/>
      <c r="M131" s="101" t="s">
        <v>1</v>
      </c>
      <c r="N131" s="102" t="s">
        <v>44</v>
      </c>
      <c r="O131" s="102" t="s">
        <v>232</v>
      </c>
      <c r="P131" s="102" t="s">
        <v>233</v>
      </c>
      <c r="Q131" s="102" t="s">
        <v>234</v>
      </c>
      <c r="R131" s="102" t="s">
        <v>235</v>
      </c>
      <c r="S131" s="102" t="s">
        <v>236</v>
      </c>
      <c r="T131" s="103" t="s">
        <v>237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238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</f>
        <v>0</v>
      </c>
      <c r="Q132" s="105"/>
      <c r="R132" s="210">
        <f>R133</f>
        <v>214.38014028000001</v>
      </c>
      <c r="S132" s="105"/>
      <c r="T132" s="211">
        <f>T133</f>
        <v>198.80927799999998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221</v>
      </c>
      <c r="BK132" s="212">
        <f>BK133</f>
        <v>0</v>
      </c>
    </row>
    <row r="133" s="12" customFormat="1" ht="25.92" customHeight="1">
      <c r="A133" s="12"/>
      <c r="B133" s="213"/>
      <c r="C133" s="214"/>
      <c r="D133" s="215" t="s">
        <v>79</v>
      </c>
      <c r="E133" s="216" t="s">
        <v>239</v>
      </c>
      <c r="F133" s="216" t="s">
        <v>240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P134+P427+P440+P480+P535+P543+P563</f>
        <v>0</v>
      </c>
      <c r="Q133" s="221"/>
      <c r="R133" s="222">
        <f>R134+R427+R440+R480+R535+R543+R563</f>
        <v>214.38014028000001</v>
      </c>
      <c r="S133" s="221"/>
      <c r="T133" s="223">
        <f>T134+T427+T440+T480+T535+T543+T563</f>
        <v>198.80927799999998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80</v>
      </c>
      <c r="AY133" s="224" t="s">
        <v>241</v>
      </c>
      <c r="BK133" s="226">
        <f>BK134+BK427+BK440+BK480+BK535+BK543+BK563</f>
        <v>0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14</v>
      </c>
      <c r="F134" s="227" t="s">
        <v>242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SUM(P135:P426)</f>
        <v>0</v>
      </c>
      <c r="Q134" s="221"/>
      <c r="R134" s="222">
        <f>SUM(R135:R426)</f>
        <v>6.6655324</v>
      </c>
      <c r="S134" s="221"/>
      <c r="T134" s="223">
        <f>SUM(T135:T426)</f>
        <v>198.80927799999998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14</v>
      </c>
      <c r="AY134" s="224" t="s">
        <v>241</v>
      </c>
      <c r="BK134" s="226">
        <f>SUM(BK135:BK426)</f>
        <v>0</v>
      </c>
    </row>
    <row r="135" s="2" customFormat="1" ht="24.15" customHeight="1">
      <c r="A135" s="39"/>
      <c r="B135" s="40"/>
      <c r="C135" s="229" t="s">
        <v>14</v>
      </c>
      <c r="D135" s="229" t="s">
        <v>243</v>
      </c>
      <c r="E135" s="230" t="s">
        <v>1629</v>
      </c>
      <c r="F135" s="231" t="s">
        <v>1630</v>
      </c>
      <c r="G135" s="232" t="s">
        <v>246</v>
      </c>
      <c r="H135" s="233">
        <v>130.02000000000001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0.17000000000000001</v>
      </c>
      <c r="T135" s="239">
        <f>S135*H135</f>
        <v>22.103400000000004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1631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1632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1633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5" customFormat="1">
      <c r="A138" s="15"/>
      <c r="B138" s="270"/>
      <c r="C138" s="271"/>
      <c r="D138" s="249" t="s">
        <v>256</v>
      </c>
      <c r="E138" s="272" t="s">
        <v>1</v>
      </c>
      <c r="F138" s="273" t="s">
        <v>1393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9" t="s">
        <v>256</v>
      </c>
      <c r="AU138" s="279" t="s">
        <v>88</v>
      </c>
      <c r="AV138" s="15" t="s">
        <v>14</v>
      </c>
      <c r="AW138" s="15" t="s">
        <v>36</v>
      </c>
      <c r="AX138" s="15" t="s">
        <v>80</v>
      </c>
      <c r="AY138" s="279" t="s">
        <v>241</v>
      </c>
    </row>
    <row r="139" s="13" customFormat="1">
      <c r="A139" s="13"/>
      <c r="B139" s="247"/>
      <c r="C139" s="248"/>
      <c r="D139" s="249" t="s">
        <v>256</v>
      </c>
      <c r="E139" s="250" t="s">
        <v>1</v>
      </c>
      <c r="F139" s="251" t="s">
        <v>1634</v>
      </c>
      <c r="G139" s="248"/>
      <c r="H139" s="252">
        <v>79.319999999999993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256</v>
      </c>
      <c r="AU139" s="258" t="s">
        <v>88</v>
      </c>
      <c r="AV139" s="13" t="s">
        <v>88</v>
      </c>
      <c r="AW139" s="13" t="s">
        <v>36</v>
      </c>
      <c r="AX139" s="13" t="s">
        <v>80</v>
      </c>
      <c r="AY139" s="258" t="s">
        <v>241</v>
      </c>
    </row>
    <row r="140" s="15" customFormat="1">
      <c r="A140" s="15"/>
      <c r="B140" s="270"/>
      <c r="C140" s="271"/>
      <c r="D140" s="249" t="s">
        <v>256</v>
      </c>
      <c r="E140" s="272" t="s">
        <v>1</v>
      </c>
      <c r="F140" s="273" t="s">
        <v>514</v>
      </c>
      <c r="G140" s="271"/>
      <c r="H140" s="272" t="s">
        <v>1</v>
      </c>
      <c r="I140" s="274"/>
      <c r="J140" s="271"/>
      <c r="K140" s="271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256</v>
      </c>
      <c r="AU140" s="279" t="s">
        <v>88</v>
      </c>
      <c r="AV140" s="15" t="s">
        <v>14</v>
      </c>
      <c r="AW140" s="15" t="s">
        <v>36</v>
      </c>
      <c r="AX140" s="15" t="s">
        <v>80</v>
      </c>
      <c r="AY140" s="279" t="s">
        <v>241</v>
      </c>
    </row>
    <row r="141" s="13" customFormat="1">
      <c r="A141" s="13"/>
      <c r="B141" s="247"/>
      <c r="C141" s="248"/>
      <c r="D141" s="249" t="s">
        <v>256</v>
      </c>
      <c r="E141" s="250" t="s">
        <v>1</v>
      </c>
      <c r="F141" s="251" t="s">
        <v>1635</v>
      </c>
      <c r="G141" s="248"/>
      <c r="H141" s="252">
        <v>50.700000000000003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88</v>
      </c>
      <c r="AV141" s="13" t="s">
        <v>88</v>
      </c>
      <c r="AW141" s="13" t="s">
        <v>36</v>
      </c>
      <c r="AX141" s="13" t="s">
        <v>80</v>
      </c>
      <c r="AY141" s="258" t="s">
        <v>241</v>
      </c>
    </row>
    <row r="142" s="14" customFormat="1">
      <c r="A142" s="14"/>
      <c r="B142" s="259"/>
      <c r="C142" s="260"/>
      <c r="D142" s="249" t="s">
        <v>256</v>
      </c>
      <c r="E142" s="261" t="s">
        <v>1</v>
      </c>
      <c r="F142" s="262" t="s">
        <v>258</v>
      </c>
      <c r="G142" s="260"/>
      <c r="H142" s="263">
        <v>130.02000000000001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88</v>
      </c>
      <c r="AV142" s="14" t="s">
        <v>175</v>
      </c>
      <c r="AW142" s="14" t="s">
        <v>36</v>
      </c>
      <c r="AX142" s="14" t="s">
        <v>14</v>
      </c>
      <c r="AY142" s="269" t="s">
        <v>241</v>
      </c>
    </row>
    <row r="143" s="2" customFormat="1" ht="24.15" customHeight="1">
      <c r="A143" s="39"/>
      <c r="B143" s="40"/>
      <c r="C143" s="229" t="s">
        <v>88</v>
      </c>
      <c r="D143" s="229" t="s">
        <v>243</v>
      </c>
      <c r="E143" s="230" t="s">
        <v>504</v>
      </c>
      <c r="F143" s="231" t="s">
        <v>505</v>
      </c>
      <c r="G143" s="232" t="s">
        <v>246</v>
      </c>
      <c r="H143" s="233">
        <v>130.02000000000001</v>
      </c>
      <c r="I143" s="234"/>
      <c r="J143" s="235">
        <f>ROUND(I143*H143,2)</f>
        <v>0</v>
      </c>
      <c r="K143" s="231" t="s">
        <v>247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0.28999999999999998</v>
      </c>
      <c r="T143" s="239">
        <f>S143*H143</f>
        <v>37.705800000000004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1636</v>
      </c>
    </row>
    <row r="144" s="2" customFormat="1">
      <c r="A144" s="39"/>
      <c r="B144" s="40"/>
      <c r="C144" s="41"/>
      <c r="D144" s="242" t="s">
        <v>249</v>
      </c>
      <c r="E144" s="41"/>
      <c r="F144" s="243" t="s">
        <v>507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249</v>
      </c>
      <c r="AU144" s="18" t="s">
        <v>88</v>
      </c>
    </row>
    <row r="145" s="15" customFormat="1">
      <c r="A145" s="15"/>
      <c r="B145" s="270"/>
      <c r="C145" s="271"/>
      <c r="D145" s="249" t="s">
        <v>256</v>
      </c>
      <c r="E145" s="272" t="s">
        <v>1</v>
      </c>
      <c r="F145" s="273" t="s">
        <v>1633</v>
      </c>
      <c r="G145" s="271"/>
      <c r="H145" s="272" t="s">
        <v>1</v>
      </c>
      <c r="I145" s="274"/>
      <c r="J145" s="271"/>
      <c r="K145" s="271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256</v>
      </c>
      <c r="AU145" s="279" t="s">
        <v>88</v>
      </c>
      <c r="AV145" s="15" t="s">
        <v>14</v>
      </c>
      <c r="AW145" s="15" t="s">
        <v>36</v>
      </c>
      <c r="AX145" s="15" t="s">
        <v>80</v>
      </c>
      <c r="AY145" s="279" t="s">
        <v>241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1171</v>
      </c>
      <c r="G146" s="248"/>
      <c r="H146" s="252">
        <v>79.319999999999993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522</v>
      </c>
      <c r="G147" s="248"/>
      <c r="H147" s="252">
        <v>50.700000000000003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4" customFormat="1">
      <c r="A148" s="14"/>
      <c r="B148" s="259"/>
      <c r="C148" s="260"/>
      <c r="D148" s="249" t="s">
        <v>256</v>
      </c>
      <c r="E148" s="261" t="s">
        <v>1</v>
      </c>
      <c r="F148" s="262" t="s">
        <v>258</v>
      </c>
      <c r="G148" s="260"/>
      <c r="H148" s="263">
        <v>130.02000000000001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88</v>
      </c>
      <c r="AV148" s="14" t="s">
        <v>175</v>
      </c>
      <c r="AW148" s="14" t="s">
        <v>36</v>
      </c>
      <c r="AX148" s="14" t="s">
        <v>14</v>
      </c>
      <c r="AY148" s="269" t="s">
        <v>241</v>
      </c>
    </row>
    <row r="149" s="2" customFormat="1" ht="24.15" customHeight="1">
      <c r="A149" s="39"/>
      <c r="B149" s="40"/>
      <c r="C149" s="229" t="s">
        <v>96</v>
      </c>
      <c r="D149" s="229" t="s">
        <v>243</v>
      </c>
      <c r="E149" s="230" t="s">
        <v>1163</v>
      </c>
      <c r="F149" s="231" t="s">
        <v>1164</v>
      </c>
      <c r="G149" s="232" t="s">
        <v>246</v>
      </c>
      <c r="H149" s="233">
        <v>96.719999999999999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0.44</v>
      </c>
      <c r="T149" s="239">
        <f>S149*H149</f>
        <v>42.556800000000003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1637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1166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1633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1171</v>
      </c>
      <c r="G152" s="248"/>
      <c r="H152" s="252">
        <v>79.319999999999993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521</v>
      </c>
      <c r="G153" s="248"/>
      <c r="H153" s="252">
        <v>17.399999999999999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4" customFormat="1">
      <c r="A154" s="14"/>
      <c r="B154" s="259"/>
      <c r="C154" s="260"/>
      <c r="D154" s="249" t="s">
        <v>256</v>
      </c>
      <c r="E154" s="261" t="s">
        <v>1</v>
      </c>
      <c r="F154" s="262" t="s">
        <v>258</v>
      </c>
      <c r="G154" s="260"/>
      <c r="H154" s="263">
        <v>96.719999999999999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88</v>
      </c>
      <c r="AV154" s="14" t="s">
        <v>175</v>
      </c>
      <c r="AW154" s="14" t="s">
        <v>36</v>
      </c>
      <c r="AX154" s="14" t="s">
        <v>14</v>
      </c>
      <c r="AY154" s="269" t="s">
        <v>241</v>
      </c>
    </row>
    <row r="155" s="2" customFormat="1" ht="16.5" customHeight="1">
      <c r="A155" s="39"/>
      <c r="B155" s="40"/>
      <c r="C155" s="229" t="s">
        <v>175</v>
      </c>
      <c r="D155" s="229" t="s">
        <v>243</v>
      </c>
      <c r="E155" s="230" t="s">
        <v>1638</v>
      </c>
      <c r="F155" s="231" t="s">
        <v>1639</v>
      </c>
      <c r="G155" s="232" t="s">
        <v>246</v>
      </c>
      <c r="H155" s="233">
        <v>298.88299999999998</v>
      </c>
      <c r="I155" s="234"/>
      <c r="J155" s="235">
        <f>ROUND(I155*H155,2)</f>
        <v>0</v>
      </c>
      <c r="K155" s="231" t="s">
        <v>247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0.098000000000000004</v>
      </c>
      <c r="T155" s="239">
        <f>S155*H155</f>
        <v>29.290534000000001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1640</v>
      </c>
    </row>
    <row r="156" s="2" customFormat="1">
      <c r="A156" s="39"/>
      <c r="B156" s="40"/>
      <c r="C156" s="41"/>
      <c r="D156" s="242" t="s">
        <v>249</v>
      </c>
      <c r="E156" s="41"/>
      <c r="F156" s="243" t="s">
        <v>1641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88</v>
      </c>
    </row>
    <row r="157" s="15" customFormat="1">
      <c r="A157" s="15"/>
      <c r="B157" s="270"/>
      <c r="C157" s="271"/>
      <c r="D157" s="249" t="s">
        <v>256</v>
      </c>
      <c r="E157" s="272" t="s">
        <v>1</v>
      </c>
      <c r="F157" s="273" t="s">
        <v>1633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256</v>
      </c>
      <c r="AU157" s="279" t="s">
        <v>88</v>
      </c>
      <c r="AV157" s="15" t="s">
        <v>14</v>
      </c>
      <c r="AW157" s="15" t="s">
        <v>36</v>
      </c>
      <c r="AX157" s="15" t="s">
        <v>80</v>
      </c>
      <c r="AY157" s="279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1642</v>
      </c>
      <c r="G158" s="248"/>
      <c r="H158" s="252">
        <v>178.47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3" customFormat="1">
      <c r="A159" s="13"/>
      <c r="B159" s="247"/>
      <c r="C159" s="248"/>
      <c r="D159" s="249" t="s">
        <v>256</v>
      </c>
      <c r="E159" s="250" t="s">
        <v>1</v>
      </c>
      <c r="F159" s="251" t="s">
        <v>1643</v>
      </c>
      <c r="G159" s="248"/>
      <c r="H159" s="252">
        <v>69.712999999999994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256</v>
      </c>
      <c r="AU159" s="258" t="s">
        <v>88</v>
      </c>
      <c r="AV159" s="13" t="s">
        <v>88</v>
      </c>
      <c r="AW159" s="13" t="s">
        <v>36</v>
      </c>
      <c r="AX159" s="13" t="s">
        <v>80</v>
      </c>
      <c r="AY159" s="258" t="s">
        <v>241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522</v>
      </c>
      <c r="G160" s="248"/>
      <c r="H160" s="252">
        <v>50.700000000000003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298.88299999999998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24.15" customHeight="1">
      <c r="A162" s="39"/>
      <c r="B162" s="40"/>
      <c r="C162" s="229" t="s">
        <v>269</v>
      </c>
      <c r="D162" s="229" t="s">
        <v>243</v>
      </c>
      <c r="E162" s="230" t="s">
        <v>1644</v>
      </c>
      <c r="F162" s="231" t="s">
        <v>1645</v>
      </c>
      <c r="G162" s="232" t="s">
        <v>246</v>
      </c>
      <c r="H162" s="233">
        <v>79.319999999999993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0.22</v>
      </c>
      <c r="T162" s="239">
        <f>S162*H162</f>
        <v>17.450399999999998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1646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1647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1633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1171</v>
      </c>
      <c r="G165" s="248"/>
      <c r="H165" s="252">
        <v>79.319999999999993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4" customFormat="1">
      <c r="A166" s="14"/>
      <c r="B166" s="259"/>
      <c r="C166" s="260"/>
      <c r="D166" s="249" t="s">
        <v>256</v>
      </c>
      <c r="E166" s="261" t="s">
        <v>1</v>
      </c>
      <c r="F166" s="262" t="s">
        <v>258</v>
      </c>
      <c r="G166" s="260"/>
      <c r="H166" s="263">
        <v>79.319999999999993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88</v>
      </c>
      <c r="AV166" s="14" t="s">
        <v>175</v>
      </c>
      <c r="AW166" s="14" t="s">
        <v>36</v>
      </c>
      <c r="AX166" s="14" t="s">
        <v>14</v>
      </c>
      <c r="AY166" s="269" t="s">
        <v>241</v>
      </c>
    </row>
    <row r="167" s="2" customFormat="1" ht="24.15" customHeight="1">
      <c r="A167" s="39"/>
      <c r="B167" s="40"/>
      <c r="C167" s="229" t="s">
        <v>277</v>
      </c>
      <c r="D167" s="229" t="s">
        <v>243</v>
      </c>
      <c r="E167" s="230" t="s">
        <v>1648</v>
      </c>
      <c r="F167" s="231" t="s">
        <v>1649</v>
      </c>
      <c r="G167" s="232" t="s">
        <v>246</v>
      </c>
      <c r="H167" s="233">
        <v>43.340000000000003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0.17000000000000001</v>
      </c>
      <c r="T167" s="239">
        <f>S167*H167</f>
        <v>7.3678000000000008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1650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1651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15" customFormat="1">
      <c r="A169" s="15"/>
      <c r="B169" s="270"/>
      <c r="C169" s="271"/>
      <c r="D169" s="249" t="s">
        <v>256</v>
      </c>
      <c r="E169" s="272" t="s">
        <v>1</v>
      </c>
      <c r="F169" s="273" t="s">
        <v>1652</v>
      </c>
      <c r="G169" s="271"/>
      <c r="H169" s="272" t="s">
        <v>1</v>
      </c>
      <c r="I169" s="274"/>
      <c r="J169" s="271"/>
      <c r="K169" s="271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256</v>
      </c>
      <c r="AU169" s="279" t="s">
        <v>88</v>
      </c>
      <c r="AV169" s="15" t="s">
        <v>14</v>
      </c>
      <c r="AW169" s="15" t="s">
        <v>36</v>
      </c>
      <c r="AX169" s="15" t="s">
        <v>80</v>
      </c>
      <c r="AY169" s="279" t="s">
        <v>241</v>
      </c>
    </row>
    <row r="170" s="15" customFormat="1">
      <c r="A170" s="15"/>
      <c r="B170" s="270"/>
      <c r="C170" s="271"/>
      <c r="D170" s="249" t="s">
        <v>256</v>
      </c>
      <c r="E170" s="272" t="s">
        <v>1</v>
      </c>
      <c r="F170" s="273" t="s">
        <v>1393</v>
      </c>
      <c r="G170" s="271"/>
      <c r="H170" s="272" t="s">
        <v>1</v>
      </c>
      <c r="I170" s="274"/>
      <c r="J170" s="271"/>
      <c r="K170" s="271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256</v>
      </c>
      <c r="AU170" s="279" t="s">
        <v>88</v>
      </c>
      <c r="AV170" s="15" t="s">
        <v>14</v>
      </c>
      <c r="AW170" s="15" t="s">
        <v>36</v>
      </c>
      <c r="AX170" s="15" t="s">
        <v>80</v>
      </c>
      <c r="AY170" s="279" t="s">
        <v>241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1653</v>
      </c>
      <c r="G171" s="248"/>
      <c r="H171" s="252">
        <v>26.440000000000001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5" customFormat="1">
      <c r="A172" s="15"/>
      <c r="B172" s="270"/>
      <c r="C172" s="271"/>
      <c r="D172" s="249" t="s">
        <v>256</v>
      </c>
      <c r="E172" s="272" t="s">
        <v>1</v>
      </c>
      <c r="F172" s="273" t="s">
        <v>514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256</v>
      </c>
      <c r="AU172" s="279" t="s">
        <v>88</v>
      </c>
      <c r="AV172" s="15" t="s">
        <v>14</v>
      </c>
      <c r="AW172" s="15" t="s">
        <v>36</v>
      </c>
      <c r="AX172" s="15" t="s">
        <v>80</v>
      </c>
      <c r="AY172" s="279" t="s">
        <v>241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1654</v>
      </c>
      <c r="G173" s="248"/>
      <c r="H173" s="252">
        <v>16.899999999999999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80</v>
      </c>
      <c r="AY173" s="258" t="s">
        <v>241</v>
      </c>
    </row>
    <row r="174" s="14" customFormat="1">
      <c r="A174" s="14"/>
      <c r="B174" s="259"/>
      <c r="C174" s="260"/>
      <c r="D174" s="249" t="s">
        <v>256</v>
      </c>
      <c r="E174" s="261" t="s">
        <v>1</v>
      </c>
      <c r="F174" s="262" t="s">
        <v>258</v>
      </c>
      <c r="G174" s="260"/>
      <c r="H174" s="263">
        <v>43.340000000000003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88</v>
      </c>
      <c r="AV174" s="14" t="s">
        <v>175</v>
      </c>
      <c r="AW174" s="14" t="s">
        <v>36</v>
      </c>
      <c r="AX174" s="14" t="s">
        <v>14</v>
      </c>
      <c r="AY174" s="269" t="s">
        <v>241</v>
      </c>
    </row>
    <row r="175" s="2" customFormat="1" ht="24.15" customHeight="1">
      <c r="A175" s="39"/>
      <c r="B175" s="40"/>
      <c r="C175" s="229" t="s">
        <v>286</v>
      </c>
      <c r="D175" s="229" t="s">
        <v>243</v>
      </c>
      <c r="E175" s="230" t="s">
        <v>1655</v>
      </c>
      <c r="F175" s="231" t="s">
        <v>1656</v>
      </c>
      <c r="G175" s="232" t="s">
        <v>246</v>
      </c>
      <c r="H175" s="233">
        <v>43.340000000000003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0.28999999999999998</v>
      </c>
      <c r="T175" s="239">
        <f>S175*H175</f>
        <v>12.5686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1657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1658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5" customFormat="1">
      <c r="A177" s="15"/>
      <c r="B177" s="270"/>
      <c r="C177" s="271"/>
      <c r="D177" s="249" t="s">
        <v>256</v>
      </c>
      <c r="E177" s="272" t="s">
        <v>1</v>
      </c>
      <c r="F177" s="273" t="s">
        <v>1652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256</v>
      </c>
      <c r="AU177" s="279" t="s">
        <v>88</v>
      </c>
      <c r="AV177" s="15" t="s">
        <v>14</v>
      </c>
      <c r="AW177" s="15" t="s">
        <v>36</v>
      </c>
      <c r="AX177" s="15" t="s">
        <v>80</v>
      </c>
      <c r="AY177" s="279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1162</v>
      </c>
      <c r="G178" s="248"/>
      <c r="H178" s="252">
        <v>26.440000000000001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509</v>
      </c>
      <c r="G179" s="248"/>
      <c r="H179" s="252">
        <v>16.899999999999999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43.340000000000003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24.15" customHeight="1">
      <c r="A181" s="39"/>
      <c r="B181" s="40"/>
      <c r="C181" s="229" t="s">
        <v>292</v>
      </c>
      <c r="D181" s="229" t="s">
        <v>243</v>
      </c>
      <c r="E181" s="230" t="s">
        <v>1659</v>
      </c>
      <c r="F181" s="231" t="s">
        <v>1660</v>
      </c>
      <c r="G181" s="232" t="s">
        <v>246</v>
      </c>
      <c r="H181" s="233">
        <v>32.240000000000002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0.44</v>
      </c>
      <c r="T181" s="239">
        <f>S181*H181</f>
        <v>14.185600000000001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1661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1662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5" customFormat="1">
      <c r="A183" s="15"/>
      <c r="B183" s="270"/>
      <c r="C183" s="271"/>
      <c r="D183" s="249" t="s">
        <v>256</v>
      </c>
      <c r="E183" s="272" t="s">
        <v>1</v>
      </c>
      <c r="F183" s="273" t="s">
        <v>1652</v>
      </c>
      <c r="G183" s="271"/>
      <c r="H183" s="272" t="s">
        <v>1</v>
      </c>
      <c r="I183" s="274"/>
      <c r="J183" s="271"/>
      <c r="K183" s="271"/>
      <c r="L183" s="275"/>
      <c r="M183" s="276"/>
      <c r="N183" s="277"/>
      <c r="O183" s="277"/>
      <c r="P183" s="277"/>
      <c r="Q183" s="277"/>
      <c r="R183" s="277"/>
      <c r="S183" s="277"/>
      <c r="T183" s="27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9" t="s">
        <v>256</v>
      </c>
      <c r="AU183" s="279" t="s">
        <v>88</v>
      </c>
      <c r="AV183" s="15" t="s">
        <v>14</v>
      </c>
      <c r="AW183" s="15" t="s">
        <v>36</v>
      </c>
      <c r="AX183" s="15" t="s">
        <v>80</v>
      </c>
      <c r="AY183" s="279" t="s">
        <v>241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1162</v>
      </c>
      <c r="G184" s="248"/>
      <c r="H184" s="252">
        <v>26.440000000000001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3" customFormat="1">
      <c r="A185" s="13"/>
      <c r="B185" s="247"/>
      <c r="C185" s="248"/>
      <c r="D185" s="249" t="s">
        <v>256</v>
      </c>
      <c r="E185" s="250" t="s">
        <v>1</v>
      </c>
      <c r="F185" s="251" t="s">
        <v>1168</v>
      </c>
      <c r="G185" s="248"/>
      <c r="H185" s="252">
        <v>5.7999999999999998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256</v>
      </c>
      <c r="AU185" s="258" t="s">
        <v>88</v>
      </c>
      <c r="AV185" s="13" t="s">
        <v>88</v>
      </c>
      <c r="AW185" s="13" t="s">
        <v>36</v>
      </c>
      <c r="AX185" s="13" t="s">
        <v>80</v>
      </c>
      <c r="AY185" s="258" t="s">
        <v>241</v>
      </c>
    </row>
    <row r="186" s="14" customFormat="1">
      <c r="A186" s="14"/>
      <c r="B186" s="259"/>
      <c r="C186" s="260"/>
      <c r="D186" s="249" t="s">
        <v>256</v>
      </c>
      <c r="E186" s="261" t="s">
        <v>1</v>
      </c>
      <c r="F186" s="262" t="s">
        <v>258</v>
      </c>
      <c r="G186" s="260"/>
      <c r="H186" s="263">
        <v>32.240000000000002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88</v>
      </c>
      <c r="AV186" s="14" t="s">
        <v>175</v>
      </c>
      <c r="AW186" s="14" t="s">
        <v>36</v>
      </c>
      <c r="AX186" s="14" t="s">
        <v>14</v>
      </c>
      <c r="AY186" s="269" t="s">
        <v>241</v>
      </c>
    </row>
    <row r="187" s="2" customFormat="1" ht="24.15" customHeight="1">
      <c r="A187" s="39"/>
      <c r="B187" s="40"/>
      <c r="C187" s="229" t="s">
        <v>275</v>
      </c>
      <c r="D187" s="229" t="s">
        <v>243</v>
      </c>
      <c r="E187" s="230" t="s">
        <v>1663</v>
      </c>
      <c r="F187" s="231" t="s">
        <v>1664</v>
      </c>
      <c r="G187" s="232" t="s">
        <v>246</v>
      </c>
      <c r="H187" s="233">
        <v>99.628</v>
      </c>
      <c r="I187" s="234"/>
      <c r="J187" s="235">
        <f>ROUND(I187*H187,2)</f>
        <v>0</v>
      </c>
      <c r="K187" s="231" t="s">
        <v>247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0.098000000000000004</v>
      </c>
      <c r="T187" s="239">
        <f>S187*H187</f>
        <v>9.7635439999999996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88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1665</v>
      </c>
    </row>
    <row r="188" s="2" customFormat="1">
      <c r="A188" s="39"/>
      <c r="B188" s="40"/>
      <c r="C188" s="41"/>
      <c r="D188" s="242" t="s">
        <v>249</v>
      </c>
      <c r="E188" s="41"/>
      <c r="F188" s="243" t="s">
        <v>1666</v>
      </c>
      <c r="G188" s="41"/>
      <c r="H188" s="41"/>
      <c r="I188" s="244"/>
      <c r="J188" s="41"/>
      <c r="K188" s="41"/>
      <c r="L188" s="45"/>
      <c r="M188" s="245"/>
      <c r="N188" s="24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88</v>
      </c>
    </row>
    <row r="189" s="15" customFormat="1">
      <c r="A189" s="15"/>
      <c r="B189" s="270"/>
      <c r="C189" s="271"/>
      <c r="D189" s="249" t="s">
        <v>256</v>
      </c>
      <c r="E189" s="272" t="s">
        <v>1</v>
      </c>
      <c r="F189" s="273" t="s">
        <v>1652</v>
      </c>
      <c r="G189" s="271"/>
      <c r="H189" s="272" t="s">
        <v>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256</v>
      </c>
      <c r="AU189" s="279" t="s">
        <v>88</v>
      </c>
      <c r="AV189" s="15" t="s">
        <v>14</v>
      </c>
      <c r="AW189" s="15" t="s">
        <v>36</v>
      </c>
      <c r="AX189" s="15" t="s">
        <v>80</v>
      </c>
      <c r="AY189" s="279" t="s">
        <v>241</v>
      </c>
    </row>
    <row r="190" s="13" customFormat="1">
      <c r="A190" s="13"/>
      <c r="B190" s="247"/>
      <c r="C190" s="248"/>
      <c r="D190" s="249" t="s">
        <v>256</v>
      </c>
      <c r="E190" s="250" t="s">
        <v>1</v>
      </c>
      <c r="F190" s="251" t="s">
        <v>1667</v>
      </c>
      <c r="G190" s="248"/>
      <c r="H190" s="252">
        <v>59.490000000000002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88</v>
      </c>
      <c r="AV190" s="13" t="s">
        <v>88</v>
      </c>
      <c r="AW190" s="13" t="s">
        <v>36</v>
      </c>
      <c r="AX190" s="13" t="s">
        <v>80</v>
      </c>
      <c r="AY190" s="258" t="s">
        <v>241</v>
      </c>
    </row>
    <row r="191" s="13" customFormat="1">
      <c r="A191" s="13"/>
      <c r="B191" s="247"/>
      <c r="C191" s="248"/>
      <c r="D191" s="249" t="s">
        <v>256</v>
      </c>
      <c r="E191" s="250" t="s">
        <v>1</v>
      </c>
      <c r="F191" s="251" t="s">
        <v>1668</v>
      </c>
      <c r="G191" s="248"/>
      <c r="H191" s="252">
        <v>23.238</v>
      </c>
      <c r="I191" s="253"/>
      <c r="J191" s="248"/>
      <c r="K191" s="248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88</v>
      </c>
      <c r="AV191" s="13" t="s">
        <v>88</v>
      </c>
      <c r="AW191" s="13" t="s">
        <v>36</v>
      </c>
      <c r="AX191" s="13" t="s">
        <v>80</v>
      </c>
      <c r="AY191" s="258" t="s">
        <v>241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509</v>
      </c>
      <c r="G192" s="248"/>
      <c r="H192" s="252">
        <v>16.899999999999999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99.628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24.15" customHeight="1">
      <c r="A194" s="39"/>
      <c r="B194" s="40"/>
      <c r="C194" s="229" t="s">
        <v>301</v>
      </c>
      <c r="D194" s="229" t="s">
        <v>243</v>
      </c>
      <c r="E194" s="230" t="s">
        <v>1669</v>
      </c>
      <c r="F194" s="231" t="s">
        <v>1670</v>
      </c>
      <c r="G194" s="232" t="s">
        <v>246</v>
      </c>
      <c r="H194" s="233">
        <v>26.440000000000001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0.22</v>
      </c>
      <c r="T194" s="239">
        <f>S194*H194</f>
        <v>5.8168000000000006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1671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1672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5" customFormat="1">
      <c r="A196" s="15"/>
      <c r="B196" s="270"/>
      <c r="C196" s="271"/>
      <c r="D196" s="249" t="s">
        <v>256</v>
      </c>
      <c r="E196" s="272" t="s">
        <v>1</v>
      </c>
      <c r="F196" s="273" t="s">
        <v>1652</v>
      </c>
      <c r="G196" s="271"/>
      <c r="H196" s="272" t="s">
        <v>1</v>
      </c>
      <c r="I196" s="274"/>
      <c r="J196" s="271"/>
      <c r="K196" s="271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256</v>
      </c>
      <c r="AU196" s="279" t="s">
        <v>88</v>
      </c>
      <c r="AV196" s="15" t="s">
        <v>14</v>
      </c>
      <c r="AW196" s="15" t="s">
        <v>36</v>
      </c>
      <c r="AX196" s="15" t="s">
        <v>80</v>
      </c>
      <c r="AY196" s="279" t="s">
        <v>241</v>
      </c>
    </row>
    <row r="197" s="13" customFormat="1">
      <c r="A197" s="13"/>
      <c r="B197" s="247"/>
      <c r="C197" s="248"/>
      <c r="D197" s="249" t="s">
        <v>256</v>
      </c>
      <c r="E197" s="250" t="s">
        <v>1</v>
      </c>
      <c r="F197" s="251" t="s">
        <v>1162</v>
      </c>
      <c r="G197" s="248"/>
      <c r="H197" s="252">
        <v>26.440000000000001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256</v>
      </c>
      <c r="AU197" s="258" t="s">
        <v>88</v>
      </c>
      <c r="AV197" s="13" t="s">
        <v>88</v>
      </c>
      <c r="AW197" s="13" t="s">
        <v>36</v>
      </c>
      <c r="AX197" s="13" t="s">
        <v>80</v>
      </c>
      <c r="AY197" s="258" t="s">
        <v>241</v>
      </c>
    </row>
    <row r="198" s="14" customFormat="1">
      <c r="A198" s="14"/>
      <c r="B198" s="259"/>
      <c r="C198" s="260"/>
      <c r="D198" s="249" t="s">
        <v>256</v>
      </c>
      <c r="E198" s="261" t="s">
        <v>1</v>
      </c>
      <c r="F198" s="262" t="s">
        <v>258</v>
      </c>
      <c r="G198" s="260"/>
      <c r="H198" s="263">
        <v>26.440000000000001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88</v>
      </c>
      <c r="AV198" s="14" t="s">
        <v>175</v>
      </c>
      <c r="AW198" s="14" t="s">
        <v>36</v>
      </c>
      <c r="AX198" s="14" t="s">
        <v>14</v>
      </c>
      <c r="AY198" s="269" t="s">
        <v>241</v>
      </c>
    </row>
    <row r="199" s="2" customFormat="1" ht="24.15" customHeight="1">
      <c r="A199" s="39"/>
      <c r="B199" s="40"/>
      <c r="C199" s="229" t="s">
        <v>305</v>
      </c>
      <c r="D199" s="229" t="s">
        <v>243</v>
      </c>
      <c r="E199" s="230" t="s">
        <v>552</v>
      </c>
      <c r="F199" s="231" t="s">
        <v>553</v>
      </c>
      <c r="G199" s="232" t="s">
        <v>289</v>
      </c>
      <c r="H199" s="233">
        <v>64</v>
      </c>
      <c r="I199" s="234"/>
      <c r="J199" s="235">
        <f>ROUND(I199*H199,2)</f>
        <v>0</v>
      </c>
      <c r="K199" s="231" t="s">
        <v>247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0.06053</v>
      </c>
      <c r="R199" s="238">
        <f>Q199*H199</f>
        <v>3.87392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88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1673</v>
      </c>
    </row>
    <row r="200" s="2" customFormat="1">
      <c r="A200" s="39"/>
      <c r="B200" s="40"/>
      <c r="C200" s="41"/>
      <c r="D200" s="242" t="s">
        <v>249</v>
      </c>
      <c r="E200" s="41"/>
      <c r="F200" s="243" t="s">
        <v>555</v>
      </c>
      <c r="G200" s="41"/>
      <c r="H200" s="41"/>
      <c r="I200" s="244"/>
      <c r="J200" s="41"/>
      <c r="K200" s="41"/>
      <c r="L200" s="45"/>
      <c r="M200" s="245"/>
      <c r="N200" s="24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249</v>
      </c>
      <c r="AU200" s="18" t="s">
        <v>88</v>
      </c>
    </row>
    <row r="201" s="15" customFormat="1">
      <c r="A201" s="15"/>
      <c r="B201" s="270"/>
      <c r="C201" s="271"/>
      <c r="D201" s="249" t="s">
        <v>256</v>
      </c>
      <c r="E201" s="272" t="s">
        <v>1</v>
      </c>
      <c r="F201" s="273" t="s">
        <v>556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256</v>
      </c>
      <c r="AU201" s="279" t="s">
        <v>88</v>
      </c>
      <c r="AV201" s="15" t="s">
        <v>14</v>
      </c>
      <c r="AW201" s="15" t="s">
        <v>36</v>
      </c>
      <c r="AX201" s="15" t="s">
        <v>80</v>
      </c>
      <c r="AY201" s="279" t="s">
        <v>241</v>
      </c>
    </row>
    <row r="202" s="13" customFormat="1">
      <c r="A202" s="13"/>
      <c r="B202" s="247"/>
      <c r="C202" s="248"/>
      <c r="D202" s="249" t="s">
        <v>256</v>
      </c>
      <c r="E202" s="250" t="s">
        <v>1</v>
      </c>
      <c r="F202" s="251" t="s">
        <v>1674</v>
      </c>
      <c r="G202" s="248"/>
      <c r="H202" s="252">
        <v>64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80</v>
      </c>
      <c r="AY202" s="258" t="s">
        <v>241</v>
      </c>
    </row>
    <row r="203" s="14" customFormat="1">
      <c r="A203" s="14"/>
      <c r="B203" s="259"/>
      <c r="C203" s="260"/>
      <c r="D203" s="249" t="s">
        <v>256</v>
      </c>
      <c r="E203" s="261" t="s">
        <v>1</v>
      </c>
      <c r="F203" s="262" t="s">
        <v>258</v>
      </c>
      <c r="G203" s="260"/>
      <c r="H203" s="263">
        <v>64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88</v>
      </c>
      <c r="AV203" s="14" t="s">
        <v>175</v>
      </c>
      <c r="AW203" s="14" t="s">
        <v>36</v>
      </c>
      <c r="AX203" s="14" t="s">
        <v>14</v>
      </c>
      <c r="AY203" s="269" t="s">
        <v>241</v>
      </c>
    </row>
    <row r="204" s="2" customFormat="1" ht="16.5" customHeight="1">
      <c r="A204" s="39"/>
      <c r="B204" s="40"/>
      <c r="C204" s="229" t="s">
        <v>309</v>
      </c>
      <c r="D204" s="229" t="s">
        <v>243</v>
      </c>
      <c r="E204" s="230" t="s">
        <v>1675</v>
      </c>
      <c r="F204" s="231" t="s">
        <v>1676</v>
      </c>
      <c r="G204" s="232" t="s">
        <v>289</v>
      </c>
      <c r="H204" s="233">
        <v>1029.5999999999999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0.00055000000000000003</v>
      </c>
      <c r="R204" s="238">
        <f>Q204*H204</f>
        <v>0.56628000000000001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1677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1678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1679</v>
      </c>
      <c r="G206" s="248"/>
      <c r="H206" s="252">
        <v>1029.5999999999999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1608</v>
      </c>
      <c r="F207" s="262" t="s">
        <v>258</v>
      </c>
      <c r="G207" s="260"/>
      <c r="H207" s="263">
        <v>1029.5999999999999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21.75" customHeight="1">
      <c r="A208" s="39"/>
      <c r="B208" s="40"/>
      <c r="C208" s="229" t="s">
        <v>316</v>
      </c>
      <c r="D208" s="229" t="s">
        <v>243</v>
      </c>
      <c r="E208" s="230" t="s">
        <v>1680</v>
      </c>
      <c r="F208" s="231" t="s">
        <v>1681</v>
      </c>
      <c r="G208" s="232" t="s">
        <v>289</v>
      </c>
      <c r="H208" s="233">
        <v>1029.5999999999999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1682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1683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1608</v>
      </c>
      <c r="G210" s="248"/>
      <c r="H210" s="252">
        <v>1029.5999999999999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1029.5999999999999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16.5" customHeight="1">
      <c r="A212" s="39"/>
      <c r="B212" s="40"/>
      <c r="C212" s="229" t="s">
        <v>322</v>
      </c>
      <c r="D212" s="229" t="s">
        <v>243</v>
      </c>
      <c r="E212" s="230" t="s">
        <v>244</v>
      </c>
      <c r="F212" s="231" t="s">
        <v>245</v>
      </c>
      <c r="G212" s="232" t="s">
        <v>246</v>
      </c>
      <c r="H212" s="233">
        <v>242.63999999999999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1684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250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493</v>
      </c>
      <c r="G214" s="248"/>
      <c r="H214" s="252">
        <v>242.63999999999999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242.63999999999999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24.15" customHeight="1">
      <c r="A216" s="39"/>
      <c r="B216" s="40"/>
      <c r="C216" s="229" t="s">
        <v>8</v>
      </c>
      <c r="D216" s="229" t="s">
        <v>243</v>
      </c>
      <c r="E216" s="230" t="s">
        <v>1203</v>
      </c>
      <c r="F216" s="231" t="s">
        <v>1204</v>
      </c>
      <c r="G216" s="232" t="s">
        <v>253</v>
      </c>
      <c r="H216" s="233">
        <v>271.81400000000002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1685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1206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1107</v>
      </c>
      <c r="G218" s="248"/>
      <c r="H218" s="252">
        <v>271.81400000000002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4" customFormat="1">
      <c r="A219" s="14"/>
      <c r="B219" s="259"/>
      <c r="C219" s="260"/>
      <c r="D219" s="249" t="s">
        <v>256</v>
      </c>
      <c r="E219" s="261" t="s">
        <v>1</v>
      </c>
      <c r="F219" s="262" t="s">
        <v>258</v>
      </c>
      <c r="G219" s="260"/>
      <c r="H219" s="263">
        <v>271.81400000000002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88</v>
      </c>
      <c r="AV219" s="14" t="s">
        <v>175</v>
      </c>
      <c r="AW219" s="14" t="s">
        <v>36</v>
      </c>
      <c r="AX219" s="14" t="s">
        <v>14</v>
      </c>
      <c r="AY219" s="269" t="s">
        <v>241</v>
      </c>
    </row>
    <row r="220" s="2" customFormat="1" ht="24.15" customHeight="1">
      <c r="A220" s="39"/>
      <c r="B220" s="40"/>
      <c r="C220" s="229" t="s">
        <v>332</v>
      </c>
      <c r="D220" s="229" t="s">
        <v>243</v>
      </c>
      <c r="E220" s="230" t="s">
        <v>1686</v>
      </c>
      <c r="F220" s="231" t="s">
        <v>1687</v>
      </c>
      <c r="G220" s="232" t="s">
        <v>253</v>
      </c>
      <c r="H220" s="233">
        <v>407.72199999999998</v>
      </c>
      <c r="I220" s="234"/>
      <c r="J220" s="235">
        <f>ROUND(I220*H220,2)</f>
        <v>0</v>
      </c>
      <c r="K220" s="231" t="s">
        <v>247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88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1688</v>
      </c>
    </row>
    <row r="221" s="2" customFormat="1">
      <c r="A221" s="39"/>
      <c r="B221" s="40"/>
      <c r="C221" s="41"/>
      <c r="D221" s="242" t="s">
        <v>249</v>
      </c>
      <c r="E221" s="41"/>
      <c r="F221" s="243" t="s">
        <v>1689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88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1110</v>
      </c>
      <c r="G222" s="248"/>
      <c r="H222" s="252">
        <v>407.72199999999998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4" customFormat="1">
      <c r="A223" s="14"/>
      <c r="B223" s="259"/>
      <c r="C223" s="260"/>
      <c r="D223" s="249" t="s">
        <v>256</v>
      </c>
      <c r="E223" s="261" t="s">
        <v>1</v>
      </c>
      <c r="F223" s="262" t="s">
        <v>258</v>
      </c>
      <c r="G223" s="260"/>
      <c r="H223" s="263">
        <v>407.72199999999998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88</v>
      </c>
      <c r="AV223" s="14" t="s">
        <v>175</v>
      </c>
      <c r="AW223" s="14" t="s">
        <v>36</v>
      </c>
      <c r="AX223" s="14" t="s">
        <v>14</v>
      </c>
      <c r="AY223" s="269" t="s">
        <v>241</v>
      </c>
    </row>
    <row r="224" s="2" customFormat="1" ht="24.15" customHeight="1">
      <c r="A224" s="39"/>
      <c r="B224" s="40"/>
      <c r="C224" s="229" t="s">
        <v>337</v>
      </c>
      <c r="D224" s="229" t="s">
        <v>243</v>
      </c>
      <c r="E224" s="230" t="s">
        <v>1211</v>
      </c>
      <c r="F224" s="231" t="s">
        <v>1212</v>
      </c>
      <c r="G224" s="232" t="s">
        <v>253</v>
      </c>
      <c r="H224" s="233">
        <v>407.72199999999998</v>
      </c>
      <c r="I224" s="234"/>
      <c r="J224" s="235">
        <f>ROUND(I224*H224,2)</f>
        <v>0</v>
      </c>
      <c r="K224" s="231" t="s">
        <v>247</v>
      </c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175</v>
      </c>
      <c r="AT224" s="240" t="s">
        <v>243</v>
      </c>
      <c r="AU224" s="240" t="s">
        <v>88</v>
      </c>
      <c r="AY224" s="18" t="s">
        <v>241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14</v>
      </c>
      <c r="BK224" s="241">
        <f>ROUND(I224*H224,2)</f>
        <v>0</v>
      </c>
      <c r="BL224" s="18" t="s">
        <v>175</v>
      </c>
      <c r="BM224" s="240" t="s">
        <v>1690</v>
      </c>
    </row>
    <row r="225" s="2" customFormat="1">
      <c r="A225" s="39"/>
      <c r="B225" s="40"/>
      <c r="C225" s="41"/>
      <c r="D225" s="242" t="s">
        <v>249</v>
      </c>
      <c r="E225" s="41"/>
      <c r="F225" s="243" t="s">
        <v>1214</v>
      </c>
      <c r="G225" s="41"/>
      <c r="H225" s="41"/>
      <c r="I225" s="244"/>
      <c r="J225" s="41"/>
      <c r="K225" s="41"/>
      <c r="L225" s="45"/>
      <c r="M225" s="245"/>
      <c r="N225" s="24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249</v>
      </c>
      <c r="AU225" s="18" t="s">
        <v>88</v>
      </c>
    </row>
    <row r="226" s="13" customFormat="1">
      <c r="A226" s="13"/>
      <c r="B226" s="247"/>
      <c r="C226" s="248"/>
      <c r="D226" s="249" t="s">
        <v>256</v>
      </c>
      <c r="E226" s="250" t="s">
        <v>1</v>
      </c>
      <c r="F226" s="251" t="s">
        <v>1113</v>
      </c>
      <c r="G226" s="248"/>
      <c r="H226" s="252">
        <v>407.72199999999998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88</v>
      </c>
      <c r="AV226" s="13" t="s">
        <v>88</v>
      </c>
      <c r="AW226" s="13" t="s">
        <v>36</v>
      </c>
      <c r="AX226" s="13" t="s">
        <v>80</v>
      </c>
      <c r="AY226" s="258" t="s">
        <v>241</v>
      </c>
    </row>
    <row r="227" s="14" customFormat="1">
      <c r="A227" s="14"/>
      <c r="B227" s="259"/>
      <c r="C227" s="260"/>
      <c r="D227" s="249" t="s">
        <v>256</v>
      </c>
      <c r="E227" s="261" t="s">
        <v>1</v>
      </c>
      <c r="F227" s="262" t="s">
        <v>258</v>
      </c>
      <c r="G227" s="260"/>
      <c r="H227" s="263">
        <v>407.72199999999998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88</v>
      </c>
      <c r="AV227" s="14" t="s">
        <v>175</v>
      </c>
      <c r="AW227" s="14" t="s">
        <v>36</v>
      </c>
      <c r="AX227" s="14" t="s">
        <v>14</v>
      </c>
      <c r="AY227" s="269" t="s">
        <v>241</v>
      </c>
    </row>
    <row r="228" s="2" customFormat="1" ht="33" customHeight="1">
      <c r="A228" s="39"/>
      <c r="B228" s="40"/>
      <c r="C228" s="229" t="s">
        <v>342</v>
      </c>
      <c r="D228" s="229" t="s">
        <v>243</v>
      </c>
      <c r="E228" s="230" t="s">
        <v>1691</v>
      </c>
      <c r="F228" s="231" t="s">
        <v>1692</v>
      </c>
      <c r="G228" s="232" t="s">
        <v>253</v>
      </c>
      <c r="H228" s="233">
        <v>611.58199999999999</v>
      </c>
      <c r="I228" s="234"/>
      <c r="J228" s="235">
        <f>ROUND(I228*H228,2)</f>
        <v>0</v>
      </c>
      <c r="K228" s="231" t="s">
        <v>247</v>
      </c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175</v>
      </c>
      <c r="AT228" s="240" t="s">
        <v>243</v>
      </c>
      <c r="AU228" s="240" t="s">
        <v>88</v>
      </c>
      <c r="AY228" s="18" t="s">
        <v>241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14</v>
      </c>
      <c r="BK228" s="241">
        <f>ROUND(I228*H228,2)</f>
        <v>0</v>
      </c>
      <c r="BL228" s="18" t="s">
        <v>175</v>
      </c>
      <c r="BM228" s="240" t="s">
        <v>1693</v>
      </c>
    </row>
    <row r="229" s="2" customFormat="1">
      <c r="A229" s="39"/>
      <c r="B229" s="40"/>
      <c r="C229" s="41"/>
      <c r="D229" s="242" t="s">
        <v>249</v>
      </c>
      <c r="E229" s="41"/>
      <c r="F229" s="243" t="s">
        <v>1694</v>
      </c>
      <c r="G229" s="41"/>
      <c r="H229" s="41"/>
      <c r="I229" s="244"/>
      <c r="J229" s="41"/>
      <c r="K229" s="41"/>
      <c r="L229" s="45"/>
      <c r="M229" s="245"/>
      <c r="N229" s="246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249</v>
      </c>
      <c r="AU229" s="18" t="s">
        <v>88</v>
      </c>
    </row>
    <row r="230" s="13" customFormat="1">
      <c r="A230" s="13"/>
      <c r="B230" s="247"/>
      <c r="C230" s="248"/>
      <c r="D230" s="249" t="s">
        <v>256</v>
      </c>
      <c r="E230" s="250" t="s">
        <v>1</v>
      </c>
      <c r="F230" s="251" t="s">
        <v>1116</v>
      </c>
      <c r="G230" s="248"/>
      <c r="H230" s="252">
        <v>611.58199999999999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256</v>
      </c>
      <c r="AU230" s="258" t="s">
        <v>88</v>
      </c>
      <c r="AV230" s="13" t="s">
        <v>88</v>
      </c>
      <c r="AW230" s="13" t="s">
        <v>36</v>
      </c>
      <c r="AX230" s="13" t="s">
        <v>80</v>
      </c>
      <c r="AY230" s="258" t="s">
        <v>241</v>
      </c>
    </row>
    <row r="231" s="14" customFormat="1">
      <c r="A231" s="14"/>
      <c r="B231" s="259"/>
      <c r="C231" s="260"/>
      <c r="D231" s="249" t="s">
        <v>256</v>
      </c>
      <c r="E231" s="261" t="s">
        <v>1</v>
      </c>
      <c r="F231" s="262" t="s">
        <v>258</v>
      </c>
      <c r="G231" s="260"/>
      <c r="H231" s="263">
        <v>611.58199999999999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88</v>
      </c>
      <c r="AV231" s="14" t="s">
        <v>175</v>
      </c>
      <c r="AW231" s="14" t="s">
        <v>36</v>
      </c>
      <c r="AX231" s="14" t="s">
        <v>14</v>
      </c>
      <c r="AY231" s="269" t="s">
        <v>241</v>
      </c>
    </row>
    <row r="232" s="2" customFormat="1" ht="24.15" customHeight="1">
      <c r="A232" s="39"/>
      <c r="B232" s="40"/>
      <c r="C232" s="229" t="s">
        <v>347</v>
      </c>
      <c r="D232" s="229" t="s">
        <v>243</v>
      </c>
      <c r="E232" s="230" t="s">
        <v>562</v>
      </c>
      <c r="F232" s="231" t="s">
        <v>563</v>
      </c>
      <c r="G232" s="232" t="s">
        <v>253</v>
      </c>
      <c r="H232" s="233">
        <v>37.408999999999999</v>
      </c>
      <c r="I232" s="234"/>
      <c r="J232" s="235">
        <f>ROUND(I232*H232,2)</f>
        <v>0</v>
      </c>
      <c r="K232" s="231" t="s">
        <v>247</v>
      </c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175</v>
      </c>
      <c r="AT232" s="240" t="s">
        <v>243</v>
      </c>
      <c r="AU232" s="240" t="s">
        <v>88</v>
      </c>
      <c r="AY232" s="18" t="s">
        <v>241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14</v>
      </c>
      <c r="BK232" s="241">
        <f>ROUND(I232*H232,2)</f>
        <v>0</v>
      </c>
      <c r="BL232" s="18" t="s">
        <v>175</v>
      </c>
      <c r="BM232" s="240" t="s">
        <v>1695</v>
      </c>
    </row>
    <row r="233" s="2" customFormat="1">
      <c r="A233" s="39"/>
      <c r="B233" s="40"/>
      <c r="C233" s="41"/>
      <c r="D233" s="242" t="s">
        <v>249</v>
      </c>
      <c r="E233" s="41"/>
      <c r="F233" s="243" t="s">
        <v>565</v>
      </c>
      <c r="G233" s="41"/>
      <c r="H233" s="41"/>
      <c r="I233" s="244"/>
      <c r="J233" s="41"/>
      <c r="K233" s="41"/>
      <c r="L233" s="45"/>
      <c r="M233" s="245"/>
      <c r="N233" s="24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249</v>
      </c>
      <c r="AU233" s="18" t="s">
        <v>88</v>
      </c>
    </row>
    <row r="234" s="13" customFormat="1">
      <c r="A234" s="13"/>
      <c r="B234" s="247"/>
      <c r="C234" s="248"/>
      <c r="D234" s="249" t="s">
        <v>256</v>
      </c>
      <c r="E234" s="250" t="s">
        <v>1</v>
      </c>
      <c r="F234" s="251" t="s">
        <v>405</v>
      </c>
      <c r="G234" s="248"/>
      <c r="H234" s="252">
        <v>37.408999999999999</v>
      </c>
      <c r="I234" s="253"/>
      <c r="J234" s="248"/>
      <c r="K234" s="248"/>
      <c r="L234" s="254"/>
      <c r="M234" s="255"/>
      <c r="N234" s="256"/>
      <c r="O234" s="256"/>
      <c r="P234" s="256"/>
      <c r="Q234" s="256"/>
      <c r="R234" s="256"/>
      <c r="S234" s="256"/>
      <c r="T234" s="25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8" t="s">
        <v>256</v>
      </c>
      <c r="AU234" s="258" t="s">
        <v>88</v>
      </c>
      <c r="AV234" s="13" t="s">
        <v>88</v>
      </c>
      <c r="AW234" s="13" t="s">
        <v>36</v>
      </c>
      <c r="AX234" s="13" t="s">
        <v>80</v>
      </c>
      <c r="AY234" s="258" t="s">
        <v>241</v>
      </c>
    </row>
    <row r="235" s="14" customFormat="1">
      <c r="A235" s="14"/>
      <c r="B235" s="259"/>
      <c r="C235" s="260"/>
      <c r="D235" s="249" t="s">
        <v>256</v>
      </c>
      <c r="E235" s="261" t="s">
        <v>1</v>
      </c>
      <c r="F235" s="262" t="s">
        <v>258</v>
      </c>
      <c r="G235" s="260"/>
      <c r="H235" s="263">
        <v>37.408999999999999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256</v>
      </c>
      <c r="AU235" s="269" t="s">
        <v>88</v>
      </c>
      <c r="AV235" s="14" t="s">
        <v>175</v>
      </c>
      <c r="AW235" s="14" t="s">
        <v>36</v>
      </c>
      <c r="AX235" s="14" t="s">
        <v>14</v>
      </c>
      <c r="AY235" s="269" t="s">
        <v>241</v>
      </c>
    </row>
    <row r="236" s="2" customFormat="1" ht="33" customHeight="1">
      <c r="A236" s="39"/>
      <c r="B236" s="40"/>
      <c r="C236" s="229" t="s">
        <v>352</v>
      </c>
      <c r="D236" s="229" t="s">
        <v>243</v>
      </c>
      <c r="E236" s="230" t="s">
        <v>1696</v>
      </c>
      <c r="F236" s="231" t="s">
        <v>1697</v>
      </c>
      <c r="G236" s="232" t="s">
        <v>253</v>
      </c>
      <c r="H236" s="233">
        <v>211.98599999999999</v>
      </c>
      <c r="I236" s="234"/>
      <c r="J236" s="235">
        <f>ROUND(I236*H236,2)</f>
        <v>0</v>
      </c>
      <c r="K236" s="231" t="s">
        <v>247</v>
      </c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175</v>
      </c>
      <c r="AT236" s="240" t="s">
        <v>243</v>
      </c>
      <c r="AU236" s="240" t="s">
        <v>88</v>
      </c>
      <c r="AY236" s="18" t="s">
        <v>241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14</v>
      </c>
      <c r="BK236" s="241">
        <f>ROUND(I236*H236,2)</f>
        <v>0</v>
      </c>
      <c r="BL236" s="18" t="s">
        <v>175</v>
      </c>
      <c r="BM236" s="240" t="s">
        <v>1698</v>
      </c>
    </row>
    <row r="237" s="2" customFormat="1">
      <c r="A237" s="39"/>
      <c r="B237" s="40"/>
      <c r="C237" s="41"/>
      <c r="D237" s="242" t="s">
        <v>249</v>
      </c>
      <c r="E237" s="41"/>
      <c r="F237" s="243" t="s">
        <v>1699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249</v>
      </c>
      <c r="AU237" s="18" t="s">
        <v>88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408</v>
      </c>
      <c r="G238" s="248"/>
      <c r="H238" s="252">
        <v>211.98599999999999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4" customFormat="1">
      <c r="A239" s="14"/>
      <c r="B239" s="259"/>
      <c r="C239" s="260"/>
      <c r="D239" s="249" t="s">
        <v>256</v>
      </c>
      <c r="E239" s="261" t="s">
        <v>1</v>
      </c>
      <c r="F239" s="262" t="s">
        <v>258</v>
      </c>
      <c r="G239" s="260"/>
      <c r="H239" s="263">
        <v>211.98599999999999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88</v>
      </c>
      <c r="AV239" s="14" t="s">
        <v>175</v>
      </c>
      <c r="AW239" s="14" t="s">
        <v>36</v>
      </c>
      <c r="AX239" s="14" t="s">
        <v>14</v>
      </c>
      <c r="AY239" s="269" t="s">
        <v>241</v>
      </c>
    </row>
    <row r="240" s="2" customFormat="1" ht="24.15" customHeight="1">
      <c r="A240" s="39"/>
      <c r="B240" s="40"/>
      <c r="C240" s="229" t="s">
        <v>7</v>
      </c>
      <c r="D240" s="229" t="s">
        <v>243</v>
      </c>
      <c r="E240" s="230" t="s">
        <v>585</v>
      </c>
      <c r="F240" s="231" t="s">
        <v>586</v>
      </c>
      <c r="G240" s="232" t="s">
        <v>253</v>
      </c>
      <c r="H240" s="233">
        <v>56.113999999999997</v>
      </c>
      <c r="I240" s="234"/>
      <c r="J240" s="235">
        <f>ROUND(I240*H240,2)</f>
        <v>0</v>
      </c>
      <c r="K240" s="231" t="s">
        <v>247</v>
      </c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175</v>
      </c>
      <c r="AT240" s="240" t="s">
        <v>243</v>
      </c>
      <c r="AU240" s="240" t="s">
        <v>88</v>
      </c>
      <c r="AY240" s="18" t="s">
        <v>241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14</v>
      </c>
      <c r="BK240" s="241">
        <f>ROUND(I240*H240,2)</f>
        <v>0</v>
      </c>
      <c r="BL240" s="18" t="s">
        <v>175</v>
      </c>
      <c r="BM240" s="240" t="s">
        <v>1700</v>
      </c>
    </row>
    <row r="241" s="2" customFormat="1">
      <c r="A241" s="39"/>
      <c r="B241" s="40"/>
      <c r="C241" s="41"/>
      <c r="D241" s="242" t="s">
        <v>249</v>
      </c>
      <c r="E241" s="41"/>
      <c r="F241" s="243" t="s">
        <v>588</v>
      </c>
      <c r="G241" s="41"/>
      <c r="H241" s="41"/>
      <c r="I241" s="244"/>
      <c r="J241" s="41"/>
      <c r="K241" s="41"/>
      <c r="L241" s="45"/>
      <c r="M241" s="245"/>
      <c r="N241" s="24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249</v>
      </c>
      <c r="AU241" s="18" t="s">
        <v>88</v>
      </c>
    </row>
    <row r="242" s="13" customFormat="1">
      <c r="A242" s="13"/>
      <c r="B242" s="247"/>
      <c r="C242" s="248"/>
      <c r="D242" s="249" t="s">
        <v>256</v>
      </c>
      <c r="E242" s="250" t="s">
        <v>1</v>
      </c>
      <c r="F242" s="251" t="s">
        <v>411</v>
      </c>
      <c r="G242" s="248"/>
      <c r="H242" s="252">
        <v>56.113999999999997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4" customFormat="1">
      <c r="A243" s="14"/>
      <c r="B243" s="259"/>
      <c r="C243" s="260"/>
      <c r="D243" s="249" t="s">
        <v>256</v>
      </c>
      <c r="E243" s="261" t="s">
        <v>1</v>
      </c>
      <c r="F243" s="262" t="s">
        <v>258</v>
      </c>
      <c r="G243" s="260"/>
      <c r="H243" s="263">
        <v>56.113999999999997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88</v>
      </c>
      <c r="AV243" s="14" t="s">
        <v>175</v>
      </c>
      <c r="AW243" s="14" t="s">
        <v>36</v>
      </c>
      <c r="AX243" s="14" t="s">
        <v>14</v>
      </c>
      <c r="AY243" s="269" t="s">
        <v>241</v>
      </c>
    </row>
    <row r="244" s="2" customFormat="1" ht="33" customHeight="1">
      <c r="A244" s="39"/>
      <c r="B244" s="40"/>
      <c r="C244" s="229" t="s">
        <v>361</v>
      </c>
      <c r="D244" s="229" t="s">
        <v>243</v>
      </c>
      <c r="E244" s="230" t="s">
        <v>1701</v>
      </c>
      <c r="F244" s="231" t="s">
        <v>1702</v>
      </c>
      <c r="G244" s="232" t="s">
        <v>253</v>
      </c>
      <c r="H244" s="233">
        <v>317.97899999999998</v>
      </c>
      <c r="I244" s="234"/>
      <c r="J244" s="235">
        <f>ROUND(I244*H244,2)</f>
        <v>0</v>
      </c>
      <c r="K244" s="231" t="s">
        <v>247</v>
      </c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175</v>
      </c>
      <c r="AT244" s="240" t="s">
        <v>243</v>
      </c>
      <c r="AU244" s="240" t="s">
        <v>88</v>
      </c>
      <c r="AY244" s="18" t="s">
        <v>241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14</v>
      </c>
      <c r="BK244" s="241">
        <f>ROUND(I244*H244,2)</f>
        <v>0</v>
      </c>
      <c r="BL244" s="18" t="s">
        <v>175</v>
      </c>
      <c r="BM244" s="240" t="s">
        <v>1703</v>
      </c>
    </row>
    <row r="245" s="2" customFormat="1">
      <c r="A245" s="39"/>
      <c r="B245" s="40"/>
      <c r="C245" s="41"/>
      <c r="D245" s="242" t="s">
        <v>249</v>
      </c>
      <c r="E245" s="41"/>
      <c r="F245" s="243" t="s">
        <v>1704</v>
      </c>
      <c r="G245" s="41"/>
      <c r="H245" s="41"/>
      <c r="I245" s="244"/>
      <c r="J245" s="41"/>
      <c r="K245" s="41"/>
      <c r="L245" s="45"/>
      <c r="M245" s="245"/>
      <c r="N245" s="24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249</v>
      </c>
      <c r="AU245" s="18" t="s">
        <v>88</v>
      </c>
    </row>
    <row r="246" s="13" customFormat="1">
      <c r="A246" s="13"/>
      <c r="B246" s="247"/>
      <c r="C246" s="248"/>
      <c r="D246" s="249" t="s">
        <v>256</v>
      </c>
      <c r="E246" s="250" t="s">
        <v>1</v>
      </c>
      <c r="F246" s="251" t="s">
        <v>414</v>
      </c>
      <c r="G246" s="248"/>
      <c r="H246" s="252">
        <v>317.97899999999998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256</v>
      </c>
      <c r="AU246" s="258" t="s">
        <v>88</v>
      </c>
      <c r="AV246" s="13" t="s">
        <v>88</v>
      </c>
      <c r="AW246" s="13" t="s">
        <v>36</v>
      </c>
      <c r="AX246" s="13" t="s">
        <v>80</v>
      </c>
      <c r="AY246" s="258" t="s">
        <v>241</v>
      </c>
    </row>
    <row r="247" s="14" customFormat="1">
      <c r="A247" s="14"/>
      <c r="B247" s="259"/>
      <c r="C247" s="260"/>
      <c r="D247" s="249" t="s">
        <v>256</v>
      </c>
      <c r="E247" s="261" t="s">
        <v>1</v>
      </c>
      <c r="F247" s="262" t="s">
        <v>258</v>
      </c>
      <c r="G247" s="260"/>
      <c r="H247" s="263">
        <v>317.97899999999998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256</v>
      </c>
      <c r="AU247" s="269" t="s">
        <v>88</v>
      </c>
      <c r="AV247" s="14" t="s">
        <v>175</v>
      </c>
      <c r="AW247" s="14" t="s">
        <v>36</v>
      </c>
      <c r="AX247" s="14" t="s">
        <v>14</v>
      </c>
      <c r="AY247" s="269" t="s">
        <v>241</v>
      </c>
    </row>
    <row r="248" s="2" customFormat="1" ht="24.15" customHeight="1">
      <c r="A248" s="39"/>
      <c r="B248" s="40"/>
      <c r="C248" s="229" t="s">
        <v>366</v>
      </c>
      <c r="D248" s="229" t="s">
        <v>243</v>
      </c>
      <c r="E248" s="230" t="s">
        <v>597</v>
      </c>
      <c r="F248" s="231" t="s">
        <v>598</v>
      </c>
      <c r="G248" s="232" t="s">
        <v>253</v>
      </c>
      <c r="H248" s="233">
        <v>387.31700000000001</v>
      </c>
      <c r="I248" s="234"/>
      <c r="J248" s="235">
        <f>ROUND(I248*H248,2)</f>
        <v>0</v>
      </c>
      <c r="K248" s="231" t="s">
        <v>247</v>
      </c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175</v>
      </c>
      <c r="AT248" s="240" t="s">
        <v>243</v>
      </c>
      <c r="AU248" s="240" t="s">
        <v>88</v>
      </c>
      <c r="AY248" s="18" t="s">
        <v>241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14</v>
      </c>
      <c r="BK248" s="241">
        <f>ROUND(I248*H248,2)</f>
        <v>0</v>
      </c>
      <c r="BL248" s="18" t="s">
        <v>175</v>
      </c>
      <c r="BM248" s="240" t="s">
        <v>1705</v>
      </c>
    </row>
    <row r="249" s="2" customFormat="1">
      <c r="A249" s="39"/>
      <c r="B249" s="40"/>
      <c r="C249" s="41"/>
      <c r="D249" s="242" t="s">
        <v>249</v>
      </c>
      <c r="E249" s="41"/>
      <c r="F249" s="243" t="s">
        <v>600</v>
      </c>
      <c r="G249" s="41"/>
      <c r="H249" s="41"/>
      <c r="I249" s="244"/>
      <c r="J249" s="41"/>
      <c r="K249" s="41"/>
      <c r="L249" s="45"/>
      <c r="M249" s="245"/>
      <c r="N249" s="24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249</v>
      </c>
      <c r="AU249" s="18" t="s">
        <v>88</v>
      </c>
    </row>
    <row r="250" s="13" customFormat="1">
      <c r="A250" s="13"/>
      <c r="B250" s="247"/>
      <c r="C250" s="248"/>
      <c r="D250" s="249" t="s">
        <v>256</v>
      </c>
      <c r="E250" s="250" t="s">
        <v>1613</v>
      </c>
      <c r="F250" s="251" t="s">
        <v>1706</v>
      </c>
      <c r="G250" s="248"/>
      <c r="H250" s="252">
        <v>551.39999999999998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88</v>
      </c>
      <c r="AV250" s="13" t="s">
        <v>88</v>
      </c>
      <c r="AW250" s="13" t="s">
        <v>36</v>
      </c>
      <c r="AX250" s="13" t="s">
        <v>80</v>
      </c>
      <c r="AY250" s="258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1707</v>
      </c>
      <c r="G251" s="248"/>
      <c r="H251" s="252">
        <v>1.6000000000000001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3" customFormat="1">
      <c r="A252" s="13"/>
      <c r="B252" s="247"/>
      <c r="C252" s="248"/>
      <c r="D252" s="249" t="s">
        <v>256</v>
      </c>
      <c r="E252" s="250" t="s">
        <v>1616</v>
      </c>
      <c r="F252" s="251" t="s">
        <v>1708</v>
      </c>
      <c r="G252" s="248"/>
      <c r="H252" s="252">
        <v>0.80000000000000004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484</v>
      </c>
      <c r="F253" s="251" t="s">
        <v>604</v>
      </c>
      <c r="G253" s="248"/>
      <c r="H253" s="252">
        <v>0.59999999999999998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3" customFormat="1">
      <c r="A254" s="13"/>
      <c r="B254" s="247"/>
      <c r="C254" s="248"/>
      <c r="D254" s="249" t="s">
        <v>256</v>
      </c>
      <c r="E254" s="250" t="s">
        <v>478</v>
      </c>
      <c r="F254" s="251" t="s">
        <v>605</v>
      </c>
      <c r="G254" s="248"/>
      <c r="H254" s="252">
        <v>0.28999999999999998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3" customFormat="1">
      <c r="A255" s="13"/>
      <c r="B255" s="247"/>
      <c r="C255" s="248"/>
      <c r="D255" s="249" t="s">
        <v>256</v>
      </c>
      <c r="E255" s="250" t="s">
        <v>481</v>
      </c>
      <c r="F255" s="251" t="s">
        <v>606</v>
      </c>
      <c r="G255" s="248"/>
      <c r="H255" s="252">
        <v>0.29999999999999999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3" customFormat="1">
      <c r="A256" s="13"/>
      <c r="B256" s="247"/>
      <c r="C256" s="248"/>
      <c r="D256" s="249" t="s">
        <v>256</v>
      </c>
      <c r="E256" s="250" t="s">
        <v>490</v>
      </c>
      <c r="F256" s="251" t="s">
        <v>607</v>
      </c>
      <c r="G256" s="248"/>
      <c r="H256" s="252">
        <v>0.14999999999999999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256</v>
      </c>
      <c r="AU256" s="258" t="s">
        <v>88</v>
      </c>
      <c r="AV256" s="13" t="s">
        <v>88</v>
      </c>
      <c r="AW256" s="13" t="s">
        <v>36</v>
      </c>
      <c r="AX256" s="13" t="s">
        <v>80</v>
      </c>
      <c r="AY256" s="258" t="s">
        <v>241</v>
      </c>
    </row>
    <row r="257" s="13" customFormat="1">
      <c r="A257" s="13"/>
      <c r="B257" s="247"/>
      <c r="C257" s="248"/>
      <c r="D257" s="249" t="s">
        <v>256</v>
      </c>
      <c r="E257" s="250" t="s">
        <v>487</v>
      </c>
      <c r="F257" s="251" t="s">
        <v>608</v>
      </c>
      <c r="G257" s="248"/>
      <c r="H257" s="252">
        <v>0.10000000000000001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256</v>
      </c>
      <c r="AU257" s="258" t="s">
        <v>88</v>
      </c>
      <c r="AV257" s="13" t="s">
        <v>88</v>
      </c>
      <c r="AW257" s="13" t="s">
        <v>36</v>
      </c>
      <c r="AX257" s="13" t="s">
        <v>80</v>
      </c>
      <c r="AY257" s="258" t="s">
        <v>241</v>
      </c>
    </row>
    <row r="258" s="14" customFormat="1">
      <c r="A258" s="14"/>
      <c r="B258" s="259"/>
      <c r="C258" s="260"/>
      <c r="D258" s="249" t="s">
        <v>256</v>
      </c>
      <c r="E258" s="261" t="s">
        <v>1</v>
      </c>
      <c r="F258" s="262" t="s">
        <v>258</v>
      </c>
      <c r="G258" s="260"/>
      <c r="H258" s="263">
        <v>555.2399999999999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88</v>
      </c>
      <c r="AV258" s="14" t="s">
        <v>175</v>
      </c>
      <c r="AW258" s="14" t="s">
        <v>36</v>
      </c>
      <c r="AX258" s="14" t="s">
        <v>80</v>
      </c>
      <c r="AY258" s="269" t="s">
        <v>241</v>
      </c>
    </row>
    <row r="259" s="15" customFormat="1">
      <c r="A259" s="15"/>
      <c r="B259" s="270"/>
      <c r="C259" s="271"/>
      <c r="D259" s="249" t="s">
        <v>256</v>
      </c>
      <c r="E259" s="272" t="s">
        <v>1</v>
      </c>
      <c r="F259" s="273" t="s">
        <v>242</v>
      </c>
      <c r="G259" s="271"/>
      <c r="H259" s="272" t="s">
        <v>1</v>
      </c>
      <c r="I259" s="274"/>
      <c r="J259" s="271"/>
      <c r="K259" s="271"/>
      <c r="L259" s="275"/>
      <c r="M259" s="276"/>
      <c r="N259" s="277"/>
      <c r="O259" s="277"/>
      <c r="P259" s="277"/>
      <c r="Q259" s="277"/>
      <c r="R259" s="277"/>
      <c r="S259" s="277"/>
      <c r="T259" s="27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9" t="s">
        <v>256</v>
      </c>
      <c r="AU259" s="279" t="s">
        <v>88</v>
      </c>
      <c r="AV259" s="15" t="s">
        <v>14</v>
      </c>
      <c r="AW259" s="15" t="s">
        <v>36</v>
      </c>
      <c r="AX259" s="15" t="s">
        <v>80</v>
      </c>
      <c r="AY259" s="279" t="s">
        <v>241</v>
      </c>
    </row>
    <row r="260" s="13" customFormat="1">
      <c r="A260" s="13"/>
      <c r="B260" s="247"/>
      <c r="C260" s="248"/>
      <c r="D260" s="249" t="s">
        <v>256</v>
      </c>
      <c r="E260" s="250" t="s">
        <v>1</v>
      </c>
      <c r="F260" s="251" t="s">
        <v>1709</v>
      </c>
      <c r="G260" s="248"/>
      <c r="H260" s="252">
        <v>749.904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256</v>
      </c>
      <c r="AU260" s="258" t="s">
        <v>88</v>
      </c>
      <c r="AV260" s="13" t="s">
        <v>88</v>
      </c>
      <c r="AW260" s="13" t="s">
        <v>36</v>
      </c>
      <c r="AX260" s="13" t="s">
        <v>80</v>
      </c>
      <c r="AY260" s="258" t="s">
        <v>241</v>
      </c>
    </row>
    <row r="261" s="15" customFormat="1">
      <c r="A261" s="15"/>
      <c r="B261" s="270"/>
      <c r="C261" s="271"/>
      <c r="D261" s="249" t="s">
        <v>256</v>
      </c>
      <c r="E261" s="272" t="s">
        <v>1</v>
      </c>
      <c r="F261" s="273" t="s">
        <v>611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256</v>
      </c>
      <c r="AU261" s="279" t="s">
        <v>88</v>
      </c>
      <c r="AV261" s="15" t="s">
        <v>14</v>
      </c>
      <c r="AW261" s="15" t="s">
        <v>36</v>
      </c>
      <c r="AX261" s="15" t="s">
        <v>80</v>
      </c>
      <c r="AY261" s="279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1710</v>
      </c>
      <c r="G262" s="248"/>
      <c r="H262" s="252">
        <v>-63.456000000000003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1711</v>
      </c>
      <c r="G263" s="248"/>
      <c r="H263" s="252">
        <v>-19.603999999999999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1</v>
      </c>
      <c r="F264" s="251" t="s">
        <v>1712</v>
      </c>
      <c r="G264" s="248"/>
      <c r="H264" s="252">
        <v>-6.96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3" customFormat="1">
      <c r="A265" s="13"/>
      <c r="B265" s="247"/>
      <c r="C265" s="248"/>
      <c r="D265" s="249" t="s">
        <v>256</v>
      </c>
      <c r="E265" s="250" t="s">
        <v>1</v>
      </c>
      <c r="F265" s="251" t="s">
        <v>1713</v>
      </c>
      <c r="G265" s="248"/>
      <c r="H265" s="252">
        <v>-36.396000000000001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256</v>
      </c>
      <c r="AU265" s="258" t="s">
        <v>88</v>
      </c>
      <c r="AV265" s="13" t="s">
        <v>88</v>
      </c>
      <c r="AW265" s="13" t="s">
        <v>36</v>
      </c>
      <c r="AX265" s="13" t="s">
        <v>80</v>
      </c>
      <c r="AY265" s="258" t="s">
        <v>241</v>
      </c>
    </row>
    <row r="266" s="14" customFormat="1">
      <c r="A266" s="14"/>
      <c r="B266" s="259"/>
      <c r="C266" s="260"/>
      <c r="D266" s="249" t="s">
        <v>256</v>
      </c>
      <c r="E266" s="261" t="s">
        <v>402</v>
      </c>
      <c r="F266" s="262" t="s">
        <v>258</v>
      </c>
      <c r="G266" s="260"/>
      <c r="H266" s="263">
        <v>623.48799999999994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88</v>
      </c>
      <c r="AV266" s="14" t="s">
        <v>175</v>
      </c>
      <c r="AW266" s="14" t="s">
        <v>36</v>
      </c>
      <c r="AX266" s="14" t="s">
        <v>80</v>
      </c>
      <c r="AY266" s="269" t="s">
        <v>241</v>
      </c>
    </row>
    <row r="267" s="13" customFormat="1">
      <c r="A267" s="13"/>
      <c r="B267" s="247"/>
      <c r="C267" s="248"/>
      <c r="D267" s="249" t="s">
        <v>256</v>
      </c>
      <c r="E267" s="250" t="s">
        <v>408</v>
      </c>
      <c r="F267" s="251" t="s">
        <v>618</v>
      </c>
      <c r="G267" s="248"/>
      <c r="H267" s="252">
        <v>211.98599999999999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405</v>
      </c>
      <c r="F268" s="251" t="s">
        <v>619</v>
      </c>
      <c r="G268" s="248"/>
      <c r="H268" s="252">
        <v>37.408999999999999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414</v>
      </c>
      <c r="F269" s="251" t="s">
        <v>620</v>
      </c>
      <c r="G269" s="248"/>
      <c r="H269" s="252">
        <v>317.97899999999998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3" customFormat="1">
      <c r="A270" s="13"/>
      <c r="B270" s="247"/>
      <c r="C270" s="248"/>
      <c r="D270" s="249" t="s">
        <v>256</v>
      </c>
      <c r="E270" s="250" t="s">
        <v>411</v>
      </c>
      <c r="F270" s="251" t="s">
        <v>621</v>
      </c>
      <c r="G270" s="248"/>
      <c r="H270" s="252">
        <v>56.113999999999997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256</v>
      </c>
      <c r="AU270" s="258" t="s">
        <v>88</v>
      </c>
      <c r="AV270" s="13" t="s">
        <v>88</v>
      </c>
      <c r="AW270" s="13" t="s">
        <v>36</v>
      </c>
      <c r="AX270" s="13" t="s">
        <v>80</v>
      </c>
      <c r="AY270" s="258" t="s">
        <v>241</v>
      </c>
    </row>
    <row r="271" s="14" customFormat="1">
      <c r="A271" s="14"/>
      <c r="B271" s="259"/>
      <c r="C271" s="260"/>
      <c r="D271" s="249" t="s">
        <v>256</v>
      </c>
      <c r="E271" s="261" t="s">
        <v>1</v>
      </c>
      <c r="F271" s="262" t="s">
        <v>258</v>
      </c>
      <c r="G271" s="260"/>
      <c r="H271" s="263">
        <v>623.48800000000006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88</v>
      </c>
      <c r="AV271" s="14" t="s">
        <v>175</v>
      </c>
      <c r="AW271" s="14" t="s">
        <v>36</v>
      </c>
      <c r="AX271" s="14" t="s">
        <v>80</v>
      </c>
      <c r="AY271" s="269" t="s">
        <v>241</v>
      </c>
    </row>
    <row r="272" s="15" customFormat="1">
      <c r="A272" s="15"/>
      <c r="B272" s="270"/>
      <c r="C272" s="271"/>
      <c r="D272" s="249" t="s">
        <v>256</v>
      </c>
      <c r="E272" s="272" t="s">
        <v>1</v>
      </c>
      <c r="F272" s="273" t="s">
        <v>1714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256</v>
      </c>
      <c r="AU272" s="279" t="s">
        <v>88</v>
      </c>
      <c r="AV272" s="15" t="s">
        <v>14</v>
      </c>
      <c r="AW272" s="15" t="s">
        <v>36</v>
      </c>
      <c r="AX272" s="15" t="s">
        <v>80</v>
      </c>
      <c r="AY272" s="279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1715</v>
      </c>
      <c r="G273" s="248"/>
      <c r="H273" s="252">
        <v>1698.8399999999999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4" customFormat="1">
      <c r="A274" s="14"/>
      <c r="B274" s="259"/>
      <c r="C274" s="260"/>
      <c r="D274" s="249" t="s">
        <v>256</v>
      </c>
      <c r="E274" s="261" t="s">
        <v>1104</v>
      </c>
      <c r="F274" s="262" t="s">
        <v>258</v>
      </c>
      <c r="G274" s="260"/>
      <c r="H274" s="263">
        <v>1698.8399999999999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88</v>
      </c>
      <c r="AV274" s="14" t="s">
        <v>175</v>
      </c>
      <c r="AW274" s="14" t="s">
        <v>36</v>
      </c>
      <c r="AX274" s="14" t="s">
        <v>80</v>
      </c>
      <c r="AY274" s="269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1110</v>
      </c>
      <c r="F275" s="251" t="s">
        <v>1716</v>
      </c>
      <c r="G275" s="248"/>
      <c r="H275" s="252">
        <v>407.72199999999998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1107</v>
      </c>
      <c r="F276" s="251" t="s">
        <v>1717</v>
      </c>
      <c r="G276" s="248"/>
      <c r="H276" s="252">
        <v>271.81400000000002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1116</v>
      </c>
      <c r="F277" s="251" t="s">
        <v>1718</v>
      </c>
      <c r="G277" s="248"/>
      <c r="H277" s="252">
        <v>611.58199999999999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1113</v>
      </c>
      <c r="F278" s="251" t="s">
        <v>1719</v>
      </c>
      <c r="G278" s="248"/>
      <c r="H278" s="252">
        <v>407.72199999999998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4" customFormat="1">
      <c r="A279" s="14"/>
      <c r="B279" s="259"/>
      <c r="C279" s="260"/>
      <c r="D279" s="249" t="s">
        <v>256</v>
      </c>
      <c r="E279" s="261" t="s">
        <v>1</v>
      </c>
      <c r="F279" s="262" t="s">
        <v>258</v>
      </c>
      <c r="G279" s="260"/>
      <c r="H279" s="263">
        <v>1698.8399999999999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88</v>
      </c>
      <c r="AV279" s="14" t="s">
        <v>175</v>
      </c>
      <c r="AW279" s="14" t="s">
        <v>36</v>
      </c>
      <c r="AX279" s="14" t="s">
        <v>80</v>
      </c>
      <c r="AY279" s="269" t="s">
        <v>241</v>
      </c>
    </row>
    <row r="280" s="13" customFormat="1">
      <c r="A280" s="13"/>
      <c r="B280" s="247"/>
      <c r="C280" s="248"/>
      <c r="D280" s="249" t="s">
        <v>256</v>
      </c>
      <c r="E280" s="250" t="s">
        <v>1</v>
      </c>
      <c r="F280" s="251" t="s">
        <v>1298</v>
      </c>
      <c r="G280" s="248"/>
      <c r="H280" s="252">
        <v>387.31700000000001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8" t="s">
        <v>256</v>
      </c>
      <c r="AU280" s="258" t="s">
        <v>88</v>
      </c>
      <c r="AV280" s="13" t="s">
        <v>88</v>
      </c>
      <c r="AW280" s="13" t="s">
        <v>36</v>
      </c>
      <c r="AX280" s="13" t="s">
        <v>80</v>
      </c>
      <c r="AY280" s="258" t="s">
        <v>241</v>
      </c>
    </row>
    <row r="281" s="14" customFormat="1">
      <c r="A281" s="14"/>
      <c r="B281" s="259"/>
      <c r="C281" s="260"/>
      <c r="D281" s="249" t="s">
        <v>256</v>
      </c>
      <c r="E281" s="261" t="s">
        <v>1</v>
      </c>
      <c r="F281" s="262" t="s">
        <v>258</v>
      </c>
      <c r="G281" s="260"/>
      <c r="H281" s="263">
        <v>387.31700000000001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88</v>
      </c>
      <c r="AV281" s="14" t="s">
        <v>175</v>
      </c>
      <c r="AW281" s="14" t="s">
        <v>36</v>
      </c>
      <c r="AX281" s="14" t="s">
        <v>14</v>
      </c>
      <c r="AY281" s="269" t="s">
        <v>241</v>
      </c>
    </row>
    <row r="282" s="2" customFormat="1" ht="21.75" customHeight="1">
      <c r="A282" s="39"/>
      <c r="B282" s="40"/>
      <c r="C282" s="229" t="s">
        <v>371</v>
      </c>
      <c r="D282" s="229" t="s">
        <v>243</v>
      </c>
      <c r="E282" s="230" t="s">
        <v>1720</v>
      </c>
      <c r="F282" s="231" t="s">
        <v>1721</v>
      </c>
      <c r="G282" s="232" t="s">
        <v>246</v>
      </c>
      <c r="H282" s="233">
        <v>2059.1999999999998</v>
      </c>
      <c r="I282" s="234"/>
      <c r="J282" s="235">
        <f>ROUND(I282*H282,2)</f>
        <v>0</v>
      </c>
      <c r="K282" s="231" t="s">
        <v>247</v>
      </c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0.00069999999999999999</v>
      </c>
      <c r="R282" s="238">
        <f>Q282*H282</f>
        <v>1.4414399999999998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175</v>
      </c>
      <c r="AT282" s="240" t="s">
        <v>243</v>
      </c>
      <c r="AU282" s="240" t="s">
        <v>88</v>
      </c>
      <c r="AY282" s="18" t="s">
        <v>241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14</v>
      </c>
      <c r="BK282" s="241">
        <f>ROUND(I282*H282,2)</f>
        <v>0</v>
      </c>
      <c r="BL282" s="18" t="s">
        <v>175</v>
      </c>
      <c r="BM282" s="240" t="s">
        <v>1722</v>
      </c>
    </row>
    <row r="283" s="2" customFormat="1">
      <c r="A283" s="39"/>
      <c r="B283" s="40"/>
      <c r="C283" s="41"/>
      <c r="D283" s="242" t="s">
        <v>249</v>
      </c>
      <c r="E283" s="41"/>
      <c r="F283" s="243" t="s">
        <v>1723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249</v>
      </c>
      <c r="AU283" s="18" t="s">
        <v>88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1724</v>
      </c>
      <c r="G284" s="248"/>
      <c r="H284" s="252">
        <v>2059.1999999999998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4" customFormat="1">
      <c r="A285" s="14"/>
      <c r="B285" s="259"/>
      <c r="C285" s="260"/>
      <c r="D285" s="249" t="s">
        <v>256</v>
      </c>
      <c r="E285" s="261" t="s">
        <v>1610</v>
      </c>
      <c r="F285" s="262" t="s">
        <v>258</v>
      </c>
      <c r="G285" s="260"/>
      <c r="H285" s="263">
        <v>2059.1999999999998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88</v>
      </c>
      <c r="AV285" s="14" t="s">
        <v>175</v>
      </c>
      <c r="AW285" s="14" t="s">
        <v>36</v>
      </c>
      <c r="AX285" s="14" t="s">
        <v>14</v>
      </c>
      <c r="AY285" s="269" t="s">
        <v>241</v>
      </c>
    </row>
    <row r="286" s="2" customFormat="1" ht="16.5" customHeight="1">
      <c r="A286" s="39"/>
      <c r="B286" s="40"/>
      <c r="C286" s="229" t="s">
        <v>376</v>
      </c>
      <c r="D286" s="229" t="s">
        <v>243</v>
      </c>
      <c r="E286" s="230" t="s">
        <v>1725</v>
      </c>
      <c r="F286" s="231" t="s">
        <v>1726</v>
      </c>
      <c r="G286" s="232" t="s">
        <v>246</v>
      </c>
      <c r="H286" s="233">
        <v>2059.1999999999998</v>
      </c>
      <c r="I286" s="234"/>
      <c r="J286" s="235">
        <f>ROUND(I286*H286,2)</f>
        <v>0</v>
      </c>
      <c r="K286" s="231" t="s">
        <v>247</v>
      </c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175</v>
      </c>
      <c r="AT286" s="240" t="s">
        <v>243</v>
      </c>
      <c r="AU286" s="240" t="s">
        <v>88</v>
      </c>
      <c r="AY286" s="18" t="s">
        <v>241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14</v>
      </c>
      <c r="BK286" s="241">
        <f>ROUND(I286*H286,2)</f>
        <v>0</v>
      </c>
      <c r="BL286" s="18" t="s">
        <v>175</v>
      </c>
      <c r="BM286" s="240" t="s">
        <v>1727</v>
      </c>
    </row>
    <row r="287" s="2" customFormat="1">
      <c r="A287" s="39"/>
      <c r="B287" s="40"/>
      <c r="C287" s="41"/>
      <c r="D287" s="242" t="s">
        <v>249</v>
      </c>
      <c r="E287" s="41"/>
      <c r="F287" s="243" t="s">
        <v>1728</v>
      </c>
      <c r="G287" s="41"/>
      <c r="H287" s="41"/>
      <c r="I287" s="244"/>
      <c r="J287" s="41"/>
      <c r="K287" s="41"/>
      <c r="L287" s="45"/>
      <c r="M287" s="245"/>
      <c r="N287" s="24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249</v>
      </c>
      <c r="AU287" s="18" t="s">
        <v>88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1610</v>
      </c>
      <c r="G288" s="248"/>
      <c r="H288" s="252">
        <v>2059.1999999999998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4" customFormat="1">
      <c r="A289" s="14"/>
      <c r="B289" s="259"/>
      <c r="C289" s="260"/>
      <c r="D289" s="249" t="s">
        <v>256</v>
      </c>
      <c r="E289" s="261" t="s">
        <v>1</v>
      </c>
      <c r="F289" s="262" t="s">
        <v>258</v>
      </c>
      <c r="G289" s="260"/>
      <c r="H289" s="263">
        <v>2059.1999999999998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88</v>
      </c>
      <c r="AV289" s="14" t="s">
        <v>175</v>
      </c>
      <c r="AW289" s="14" t="s">
        <v>36</v>
      </c>
      <c r="AX289" s="14" t="s">
        <v>14</v>
      </c>
      <c r="AY289" s="269" t="s">
        <v>241</v>
      </c>
    </row>
    <row r="290" s="2" customFormat="1" ht="21.75" customHeight="1">
      <c r="A290" s="39"/>
      <c r="B290" s="40"/>
      <c r="C290" s="229" t="s">
        <v>381</v>
      </c>
      <c r="D290" s="229" t="s">
        <v>243</v>
      </c>
      <c r="E290" s="230" t="s">
        <v>1729</v>
      </c>
      <c r="F290" s="231" t="s">
        <v>1730</v>
      </c>
      <c r="G290" s="232" t="s">
        <v>253</v>
      </c>
      <c r="H290" s="233">
        <v>1698.8399999999999</v>
      </c>
      <c r="I290" s="234"/>
      <c r="J290" s="235">
        <f>ROUND(I290*H290,2)</f>
        <v>0</v>
      </c>
      <c r="K290" s="231" t="s">
        <v>247</v>
      </c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0.00046000000000000001</v>
      </c>
      <c r="R290" s="238">
        <f>Q290*H290</f>
        <v>0.78146640000000001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175</v>
      </c>
      <c r="AT290" s="240" t="s">
        <v>243</v>
      </c>
      <c r="AU290" s="240" t="s">
        <v>88</v>
      </c>
      <c r="AY290" s="18" t="s">
        <v>241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14</v>
      </c>
      <c r="BK290" s="241">
        <f>ROUND(I290*H290,2)</f>
        <v>0</v>
      </c>
      <c r="BL290" s="18" t="s">
        <v>175</v>
      </c>
      <c r="BM290" s="240" t="s">
        <v>1731</v>
      </c>
    </row>
    <row r="291" s="2" customFormat="1">
      <c r="A291" s="39"/>
      <c r="B291" s="40"/>
      <c r="C291" s="41"/>
      <c r="D291" s="242" t="s">
        <v>249</v>
      </c>
      <c r="E291" s="41"/>
      <c r="F291" s="243" t="s">
        <v>1732</v>
      </c>
      <c r="G291" s="41"/>
      <c r="H291" s="41"/>
      <c r="I291" s="244"/>
      <c r="J291" s="41"/>
      <c r="K291" s="41"/>
      <c r="L291" s="45"/>
      <c r="M291" s="245"/>
      <c r="N291" s="24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249</v>
      </c>
      <c r="AU291" s="18" t="s">
        <v>88</v>
      </c>
    </row>
    <row r="292" s="13" customFormat="1">
      <c r="A292" s="13"/>
      <c r="B292" s="247"/>
      <c r="C292" s="248"/>
      <c r="D292" s="249" t="s">
        <v>256</v>
      </c>
      <c r="E292" s="250" t="s">
        <v>1</v>
      </c>
      <c r="F292" s="251" t="s">
        <v>1104</v>
      </c>
      <c r="G292" s="248"/>
      <c r="H292" s="252">
        <v>1698.8399999999999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4" customFormat="1">
      <c r="A293" s="14"/>
      <c r="B293" s="259"/>
      <c r="C293" s="260"/>
      <c r="D293" s="249" t="s">
        <v>256</v>
      </c>
      <c r="E293" s="261" t="s">
        <v>1</v>
      </c>
      <c r="F293" s="262" t="s">
        <v>258</v>
      </c>
      <c r="G293" s="260"/>
      <c r="H293" s="263">
        <v>1698.8399999999999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88</v>
      </c>
      <c r="AV293" s="14" t="s">
        <v>175</v>
      </c>
      <c r="AW293" s="14" t="s">
        <v>36</v>
      </c>
      <c r="AX293" s="14" t="s">
        <v>14</v>
      </c>
      <c r="AY293" s="269" t="s">
        <v>241</v>
      </c>
    </row>
    <row r="294" s="2" customFormat="1" ht="24.15" customHeight="1">
      <c r="A294" s="39"/>
      <c r="B294" s="40"/>
      <c r="C294" s="229" t="s">
        <v>386</v>
      </c>
      <c r="D294" s="229" t="s">
        <v>243</v>
      </c>
      <c r="E294" s="230" t="s">
        <v>1733</v>
      </c>
      <c r="F294" s="231" t="s">
        <v>1734</v>
      </c>
      <c r="G294" s="232" t="s">
        <v>253</v>
      </c>
      <c r="H294" s="233">
        <v>1698.8399999999999</v>
      </c>
      <c r="I294" s="234"/>
      <c r="J294" s="235">
        <f>ROUND(I294*H294,2)</f>
        <v>0</v>
      </c>
      <c r="K294" s="231" t="s">
        <v>247</v>
      </c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175</v>
      </c>
      <c r="AT294" s="240" t="s">
        <v>243</v>
      </c>
      <c r="AU294" s="240" t="s">
        <v>88</v>
      </c>
      <c r="AY294" s="18" t="s">
        <v>241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14</v>
      </c>
      <c r="BK294" s="241">
        <f>ROUND(I294*H294,2)</f>
        <v>0</v>
      </c>
      <c r="BL294" s="18" t="s">
        <v>175</v>
      </c>
      <c r="BM294" s="240" t="s">
        <v>1735</v>
      </c>
    </row>
    <row r="295" s="2" customFormat="1">
      <c r="A295" s="39"/>
      <c r="B295" s="40"/>
      <c r="C295" s="41"/>
      <c r="D295" s="242" t="s">
        <v>249</v>
      </c>
      <c r="E295" s="41"/>
      <c r="F295" s="243" t="s">
        <v>1736</v>
      </c>
      <c r="G295" s="41"/>
      <c r="H295" s="41"/>
      <c r="I295" s="244"/>
      <c r="J295" s="41"/>
      <c r="K295" s="41"/>
      <c r="L295" s="45"/>
      <c r="M295" s="245"/>
      <c r="N295" s="24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249</v>
      </c>
      <c r="AU295" s="18" t="s">
        <v>88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1104</v>
      </c>
      <c r="G296" s="248"/>
      <c r="H296" s="252">
        <v>1698.8399999999999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4" customFormat="1">
      <c r="A297" s="14"/>
      <c r="B297" s="259"/>
      <c r="C297" s="260"/>
      <c r="D297" s="249" t="s">
        <v>256</v>
      </c>
      <c r="E297" s="261" t="s">
        <v>1</v>
      </c>
      <c r="F297" s="262" t="s">
        <v>258</v>
      </c>
      <c r="G297" s="260"/>
      <c r="H297" s="263">
        <v>1698.8399999999999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88</v>
      </c>
      <c r="AV297" s="14" t="s">
        <v>175</v>
      </c>
      <c r="AW297" s="14" t="s">
        <v>36</v>
      </c>
      <c r="AX297" s="14" t="s">
        <v>14</v>
      </c>
      <c r="AY297" s="269" t="s">
        <v>241</v>
      </c>
    </row>
    <row r="298" s="2" customFormat="1" ht="37.8" customHeight="1">
      <c r="A298" s="39"/>
      <c r="B298" s="40"/>
      <c r="C298" s="229" t="s">
        <v>390</v>
      </c>
      <c r="D298" s="229" t="s">
        <v>243</v>
      </c>
      <c r="E298" s="230" t="s">
        <v>639</v>
      </c>
      <c r="F298" s="231" t="s">
        <v>640</v>
      </c>
      <c r="G298" s="232" t="s">
        <v>253</v>
      </c>
      <c r="H298" s="233">
        <v>1183.73</v>
      </c>
      <c r="I298" s="234"/>
      <c r="J298" s="235">
        <f>ROUND(I298*H298,2)</f>
        <v>0</v>
      </c>
      <c r="K298" s="231" t="s">
        <v>247</v>
      </c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175</v>
      </c>
      <c r="AT298" s="240" t="s">
        <v>243</v>
      </c>
      <c r="AU298" s="240" t="s">
        <v>88</v>
      </c>
      <c r="AY298" s="18" t="s">
        <v>241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14</v>
      </c>
      <c r="BK298" s="241">
        <f>ROUND(I298*H298,2)</f>
        <v>0</v>
      </c>
      <c r="BL298" s="18" t="s">
        <v>175</v>
      </c>
      <c r="BM298" s="240" t="s">
        <v>1737</v>
      </c>
    </row>
    <row r="299" s="2" customFormat="1">
      <c r="A299" s="39"/>
      <c r="B299" s="40"/>
      <c r="C299" s="41"/>
      <c r="D299" s="242" t="s">
        <v>249</v>
      </c>
      <c r="E299" s="41"/>
      <c r="F299" s="243" t="s">
        <v>642</v>
      </c>
      <c r="G299" s="41"/>
      <c r="H299" s="41"/>
      <c r="I299" s="244"/>
      <c r="J299" s="41"/>
      <c r="K299" s="41"/>
      <c r="L299" s="45"/>
      <c r="M299" s="245"/>
      <c r="N299" s="24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249</v>
      </c>
      <c r="AU299" s="18" t="s">
        <v>88</v>
      </c>
    </row>
    <row r="300" s="15" customFormat="1">
      <c r="A300" s="15"/>
      <c r="B300" s="270"/>
      <c r="C300" s="271"/>
      <c r="D300" s="249" t="s">
        <v>256</v>
      </c>
      <c r="E300" s="272" t="s">
        <v>1</v>
      </c>
      <c r="F300" s="273" t="s">
        <v>643</v>
      </c>
      <c r="G300" s="271"/>
      <c r="H300" s="272" t="s">
        <v>1</v>
      </c>
      <c r="I300" s="274"/>
      <c r="J300" s="271"/>
      <c r="K300" s="271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256</v>
      </c>
      <c r="AU300" s="279" t="s">
        <v>88</v>
      </c>
      <c r="AV300" s="15" t="s">
        <v>14</v>
      </c>
      <c r="AW300" s="15" t="s">
        <v>36</v>
      </c>
      <c r="AX300" s="15" t="s">
        <v>80</v>
      </c>
      <c r="AY300" s="279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1</v>
      </c>
      <c r="F301" s="251" t="s">
        <v>1314</v>
      </c>
      <c r="G301" s="248"/>
      <c r="H301" s="252">
        <v>928.93100000000004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5" customFormat="1">
      <c r="A302" s="15"/>
      <c r="B302" s="270"/>
      <c r="C302" s="271"/>
      <c r="D302" s="249" t="s">
        <v>256</v>
      </c>
      <c r="E302" s="272" t="s">
        <v>1</v>
      </c>
      <c r="F302" s="273" t="s">
        <v>645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256</v>
      </c>
      <c r="AU302" s="279" t="s">
        <v>88</v>
      </c>
      <c r="AV302" s="15" t="s">
        <v>14</v>
      </c>
      <c r="AW302" s="15" t="s">
        <v>36</v>
      </c>
      <c r="AX302" s="15" t="s">
        <v>80</v>
      </c>
      <c r="AY302" s="279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646</v>
      </c>
      <c r="G303" s="248"/>
      <c r="H303" s="252">
        <v>218.40299999999999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5" customFormat="1">
      <c r="A304" s="15"/>
      <c r="B304" s="270"/>
      <c r="C304" s="271"/>
      <c r="D304" s="249" t="s">
        <v>256</v>
      </c>
      <c r="E304" s="272" t="s">
        <v>1</v>
      </c>
      <c r="F304" s="273" t="s">
        <v>647</v>
      </c>
      <c r="G304" s="271"/>
      <c r="H304" s="272" t="s">
        <v>1</v>
      </c>
      <c r="I304" s="274"/>
      <c r="J304" s="271"/>
      <c r="K304" s="271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256</v>
      </c>
      <c r="AU304" s="279" t="s">
        <v>88</v>
      </c>
      <c r="AV304" s="15" t="s">
        <v>14</v>
      </c>
      <c r="AW304" s="15" t="s">
        <v>36</v>
      </c>
      <c r="AX304" s="15" t="s">
        <v>80</v>
      </c>
      <c r="AY304" s="279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648</v>
      </c>
      <c r="G305" s="248"/>
      <c r="H305" s="252">
        <v>36.396000000000001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4" customFormat="1">
      <c r="A306" s="14"/>
      <c r="B306" s="259"/>
      <c r="C306" s="260"/>
      <c r="D306" s="249" t="s">
        <v>256</v>
      </c>
      <c r="E306" s="261" t="s">
        <v>1</v>
      </c>
      <c r="F306" s="262" t="s">
        <v>258</v>
      </c>
      <c r="G306" s="260"/>
      <c r="H306" s="263">
        <v>1183.73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88</v>
      </c>
      <c r="AV306" s="14" t="s">
        <v>175</v>
      </c>
      <c r="AW306" s="14" t="s">
        <v>36</v>
      </c>
      <c r="AX306" s="14" t="s">
        <v>14</v>
      </c>
      <c r="AY306" s="269" t="s">
        <v>241</v>
      </c>
    </row>
    <row r="307" s="2" customFormat="1" ht="37.8" customHeight="1">
      <c r="A307" s="39"/>
      <c r="B307" s="40"/>
      <c r="C307" s="229" t="s">
        <v>394</v>
      </c>
      <c r="D307" s="229" t="s">
        <v>243</v>
      </c>
      <c r="E307" s="230" t="s">
        <v>649</v>
      </c>
      <c r="F307" s="231" t="s">
        <v>650</v>
      </c>
      <c r="G307" s="232" t="s">
        <v>253</v>
      </c>
      <c r="H307" s="233">
        <v>1393.3969999999999</v>
      </c>
      <c r="I307" s="234"/>
      <c r="J307" s="235">
        <f>ROUND(I307*H307,2)</f>
        <v>0</v>
      </c>
      <c r="K307" s="231" t="s">
        <v>247</v>
      </c>
      <c r="L307" s="45"/>
      <c r="M307" s="236" t="s">
        <v>1</v>
      </c>
      <c r="N307" s="237" t="s">
        <v>45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175</v>
      </c>
      <c r="AT307" s="240" t="s">
        <v>243</v>
      </c>
      <c r="AU307" s="240" t="s">
        <v>88</v>
      </c>
      <c r="AY307" s="18" t="s">
        <v>241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14</v>
      </c>
      <c r="BK307" s="241">
        <f>ROUND(I307*H307,2)</f>
        <v>0</v>
      </c>
      <c r="BL307" s="18" t="s">
        <v>175</v>
      </c>
      <c r="BM307" s="240" t="s">
        <v>1738</v>
      </c>
    </row>
    <row r="308" s="2" customFormat="1">
      <c r="A308" s="39"/>
      <c r="B308" s="40"/>
      <c r="C308" s="41"/>
      <c r="D308" s="242" t="s">
        <v>249</v>
      </c>
      <c r="E308" s="41"/>
      <c r="F308" s="243" t="s">
        <v>652</v>
      </c>
      <c r="G308" s="41"/>
      <c r="H308" s="41"/>
      <c r="I308" s="244"/>
      <c r="J308" s="41"/>
      <c r="K308" s="41"/>
      <c r="L308" s="45"/>
      <c r="M308" s="245"/>
      <c r="N308" s="24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249</v>
      </c>
      <c r="AU308" s="18" t="s">
        <v>88</v>
      </c>
    </row>
    <row r="309" s="15" customFormat="1">
      <c r="A309" s="15"/>
      <c r="B309" s="270"/>
      <c r="C309" s="271"/>
      <c r="D309" s="249" t="s">
        <v>256</v>
      </c>
      <c r="E309" s="272" t="s">
        <v>1</v>
      </c>
      <c r="F309" s="273" t="s">
        <v>643</v>
      </c>
      <c r="G309" s="271"/>
      <c r="H309" s="272" t="s">
        <v>1</v>
      </c>
      <c r="I309" s="274"/>
      <c r="J309" s="271"/>
      <c r="K309" s="271"/>
      <c r="L309" s="275"/>
      <c r="M309" s="276"/>
      <c r="N309" s="277"/>
      <c r="O309" s="277"/>
      <c r="P309" s="277"/>
      <c r="Q309" s="277"/>
      <c r="R309" s="277"/>
      <c r="S309" s="277"/>
      <c r="T309" s="27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9" t="s">
        <v>256</v>
      </c>
      <c r="AU309" s="279" t="s">
        <v>88</v>
      </c>
      <c r="AV309" s="15" t="s">
        <v>14</v>
      </c>
      <c r="AW309" s="15" t="s">
        <v>36</v>
      </c>
      <c r="AX309" s="15" t="s">
        <v>80</v>
      </c>
      <c r="AY309" s="279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1316</v>
      </c>
      <c r="G310" s="248"/>
      <c r="H310" s="252">
        <v>1393.3969999999999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4" customFormat="1">
      <c r="A311" s="14"/>
      <c r="B311" s="259"/>
      <c r="C311" s="260"/>
      <c r="D311" s="249" t="s">
        <v>256</v>
      </c>
      <c r="E311" s="261" t="s">
        <v>1</v>
      </c>
      <c r="F311" s="262" t="s">
        <v>258</v>
      </c>
      <c r="G311" s="260"/>
      <c r="H311" s="263">
        <v>1393.3969999999999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88</v>
      </c>
      <c r="AV311" s="14" t="s">
        <v>175</v>
      </c>
      <c r="AW311" s="14" t="s">
        <v>36</v>
      </c>
      <c r="AX311" s="14" t="s">
        <v>14</v>
      </c>
      <c r="AY311" s="269" t="s">
        <v>241</v>
      </c>
    </row>
    <row r="312" s="2" customFormat="1" ht="37.8" customHeight="1">
      <c r="A312" s="39"/>
      <c r="B312" s="40"/>
      <c r="C312" s="229" t="s">
        <v>398</v>
      </c>
      <c r="D312" s="229" t="s">
        <v>243</v>
      </c>
      <c r="E312" s="230" t="s">
        <v>654</v>
      </c>
      <c r="F312" s="231" t="s">
        <v>655</v>
      </c>
      <c r="G312" s="232" t="s">
        <v>253</v>
      </c>
      <c r="H312" s="233">
        <v>710.52800000000002</v>
      </c>
      <c r="I312" s="234"/>
      <c r="J312" s="235">
        <f>ROUND(I312*H312,2)</f>
        <v>0</v>
      </c>
      <c r="K312" s="231" t="s">
        <v>247</v>
      </c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175</v>
      </c>
      <c r="AT312" s="240" t="s">
        <v>243</v>
      </c>
      <c r="AU312" s="240" t="s">
        <v>88</v>
      </c>
      <c r="AY312" s="18" t="s">
        <v>241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14</v>
      </c>
      <c r="BK312" s="241">
        <f>ROUND(I312*H312,2)</f>
        <v>0</v>
      </c>
      <c r="BL312" s="18" t="s">
        <v>175</v>
      </c>
      <c r="BM312" s="240" t="s">
        <v>1739</v>
      </c>
    </row>
    <row r="313" s="2" customFormat="1">
      <c r="A313" s="39"/>
      <c r="B313" s="40"/>
      <c r="C313" s="41"/>
      <c r="D313" s="242" t="s">
        <v>249</v>
      </c>
      <c r="E313" s="41"/>
      <c r="F313" s="243" t="s">
        <v>657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249</v>
      </c>
      <c r="AU313" s="18" t="s">
        <v>88</v>
      </c>
    </row>
    <row r="314" s="15" customFormat="1">
      <c r="A314" s="15"/>
      <c r="B314" s="270"/>
      <c r="C314" s="271"/>
      <c r="D314" s="249" t="s">
        <v>256</v>
      </c>
      <c r="E314" s="272" t="s">
        <v>1</v>
      </c>
      <c r="F314" s="273" t="s">
        <v>658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256</v>
      </c>
      <c r="AU314" s="279" t="s">
        <v>88</v>
      </c>
      <c r="AV314" s="15" t="s">
        <v>14</v>
      </c>
      <c r="AW314" s="15" t="s">
        <v>36</v>
      </c>
      <c r="AX314" s="15" t="s">
        <v>80</v>
      </c>
      <c r="AY314" s="279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1740</v>
      </c>
      <c r="G315" s="248"/>
      <c r="H315" s="252">
        <v>928.93100000000004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5" customFormat="1">
      <c r="A316" s="15"/>
      <c r="B316" s="270"/>
      <c r="C316" s="271"/>
      <c r="D316" s="249" t="s">
        <v>256</v>
      </c>
      <c r="E316" s="272" t="s">
        <v>1</v>
      </c>
      <c r="F316" s="273" t="s">
        <v>661</v>
      </c>
      <c r="G316" s="271"/>
      <c r="H316" s="272" t="s">
        <v>1</v>
      </c>
      <c r="I316" s="274"/>
      <c r="J316" s="271"/>
      <c r="K316" s="271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256</v>
      </c>
      <c r="AU316" s="279" t="s">
        <v>88</v>
      </c>
      <c r="AV316" s="15" t="s">
        <v>14</v>
      </c>
      <c r="AW316" s="15" t="s">
        <v>36</v>
      </c>
      <c r="AX316" s="15" t="s">
        <v>80</v>
      </c>
      <c r="AY316" s="279" t="s">
        <v>241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662</v>
      </c>
      <c r="G317" s="248"/>
      <c r="H317" s="252">
        <v>-218.40299999999999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4" customFormat="1">
      <c r="A318" s="14"/>
      <c r="B318" s="259"/>
      <c r="C318" s="260"/>
      <c r="D318" s="249" t="s">
        <v>256</v>
      </c>
      <c r="E318" s="261" t="s">
        <v>459</v>
      </c>
      <c r="F318" s="262" t="s">
        <v>258</v>
      </c>
      <c r="G318" s="260"/>
      <c r="H318" s="263">
        <v>710.52800000000002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88</v>
      </c>
      <c r="AV318" s="14" t="s">
        <v>175</v>
      </c>
      <c r="AW318" s="14" t="s">
        <v>36</v>
      </c>
      <c r="AX318" s="14" t="s">
        <v>14</v>
      </c>
      <c r="AY318" s="269" t="s">
        <v>241</v>
      </c>
    </row>
    <row r="319" s="2" customFormat="1" ht="37.8" customHeight="1">
      <c r="A319" s="39"/>
      <c r="B319" s="40"/>
      <c r="C319" s="229" t="s">
        <v>696</v>
      </c>
      <c r="D319" s="229" t="s">
        <v>243</v>
      </c>
      <c r="E319" s="230" t="s">
        <v>663</v>
      </c>
      <c r="F319" s="231" t="s">
        <v>664</v>
      </c>
      <c r="G319" s="232" t="s">
        <v>253</v>
      </c>
      <c r="H319" s="233">
        <v>9236.8639999999996</v>
      </c>
      <c r="I319" s="234"/>
      <c r="J319" s="235">
        <f>ROUND(I319*H319,2)</f>
        <v>0</v>
      </c>
      <c r="K319" s="231" t="s">
        <v>247</v>
      </c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175</v>
      </c>
      <c r="AT319" s="240" t="s">
        <v>243</v>
      </c>
      <c r="AU319" s="240" t="s">
        <v>88</v>
      </c>
      <c r="AY319" s="18" t="s">
        <v>241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14</v>
      </c>
      <c r="BK319" s="241">
        <f>ROUND(I319*H319,2)</f>
        <v>0</v>
      </c>
      <c r="BL319" s="18" t="s">
        <v>175</v>
      </c>
      <c r="BM319" s="240" t="s">
        <v>1741</v>
      </c>
    </row>
    <row r="320" s="2" customFormat="1">
      <c r="A320" s="39"/>
      <c r="B320" s="40"/>
      <c r="C320" s="41"/>
      <c r="D320" s="242" t="s">
        <v>249</v>
      </c>
      <c r="E320" s="41"/>
      <c r="F320" s="243" t="s">
        <v>666</v>
      </c>
      <c r="G320" s="41"/>
      <c r="H320" s="41"/>
      <c r="I320" s="244"/>
      <c r="J320" s="41"/>
      <c r="K320" s="41"/>
      <c r="L320" s="45"/>
      <c r="M320" s="245"/>
      <c r="N320" s="24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249</v>
      </c>
      <c r="AU320" s="18" t="s">
        <v>88</v>
      </c>
    </row>
    <row r="321" s="15" customFormat="1">
      <c r="A321" s="15"/>
      <c r="B321" s="270"/>
      <c r="C321" s="271"/>
      <c r="D321" s="249" t="s">
        <v>256</v>
      </c>
      <c r="E321" s="272" t="s">
        <v>1</v>
      </c>
      <c r="F321" s="273" t="s">
        <v>667</v>
      </c>
      <c r="G321" s="271"/>
      <c r="H321" s="272" t="s">
        <v>1</v>
      </c>
      <c r="I321" s="274"/>
      <c r="J321" s="271"/>
      <c r="K321" s="271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256</v>
      </c>
      <c r="AU321" s="279" t="s">
        <v>88</v>
      </c>
      <c r="AV321" s="15" t="s">
        <v>14</v>
      </c>
      <c r="AW321" s="15" t="s">
        <v>36</v>
      </c>
      <c r="AX321" s="15" t="s">
        <v>80</v>
      </c>
      <c r="AY321" s="279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668</v>
      </c>
      <c r="G322" s="248"/>
      <c r="H322" s="252">
        <v>9236.8639999999996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4" customFormat="1">
      <c r="A323" s="14"/>
      <c r="B323" s="259"/>
      <c r="C323" s="260"/>
      <c r="D323" s="249" t="s">
        <v>256</v>
      </c>
      <c r="E323" s="261" t="s">
        <v>1</v>
      </c>
      <c r="F323" s="262" t="s">
        <v>258</v>
      </c>
      <c r="G323" s="260"/>
      <c r="H323" s="263">
        <v>9236.8639999999996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88</v>
      </c>
      <c r="AV323" s="14" t="s">
        <v>175</v>
      </c>
      <c r="AW323" s="14" t="s">
        <v>36</v>
      </c>
      <c r="AX323" s="14" t="s">
        <v>14</v>
      </c>
      <c r="AY323" s="269" t="s">
        <v>241</v>
      </c>
    </row>
    <row r="324" s="2" customFormat="1" ht="37.8" customHeight="1">
      <c r="A324" s="39"/>
      <c r="B324" s="40"/>
      <c r="C324" s="229" t="s">
        <v>704</v>
      </c>
      <c r="D324" s="229" t="s">
        <v>243</v>
      </c>
      <c r="E324" s="230" t="s">
        <v>669</v>
      </c>
      <c r="F324" s="231" t="s">
        <v>670</v>
      </c>
      <c r="G324" s="232" t="s">
        <v>253</v>
      </c>
      <c r="H324" s="233">
        <v>1393.3969999999999</v>
      </c>
      <c r="I324" s="234"/>
      <c r="J324" s="235">
        <f>ROUND(I324*H324,2)</f>
        <v>0</v>
      </c>
      <c r="K324" s="231" t="s">
        <v>247</v>
      </c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175</v>
      </c>
      <c r="AT324" s="240" t="s">
        <v>243</v>
      </c>
      <c r="AU324" s="240" t="s">
        <v>88</v>
      </c>
      <c r="AY324" s="18" t="s">
        <v>241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14</v>
      </c>
      <c r="BK324" s="241">
        <f>ROUND(I324*H324,2)</f>
        <v>0</v>
      </c>
      <c r="BL324" s="18" t="s">
        <v>175</v>
      </c>
      <c r="BM324" s="240" t="s">
        <v>1742</v>
      </c>
    </row>
    <row r="325" s="2" customFormat="1">
      <c r="A325" s="39"/>
      <c r="B325" s="40"/>
      <c r="C325" s="41"/>
      <c r="D325" s="242" t="s">
        <v>249</v>
      </c>
      <c r="E325" s="41"/>
      <c r="F325" s="243" t="s">
        <v>672</v>
      </c>
      <c r="G325" s="41"/>
      <c r="H325" s="41"/>
      <c r="I325" s="244"/>
      <c r="J325" s="41"/>
      <c r="K325" s="41"/>
      <c r="L325" s="45"/>
      <c r="M325" s="245"/>
      <c r="N325" s="24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88</v>
      </c>
    </row>
    <row r="326" s="15" customFormat="1">
      <c r="A326" s="15"/>
      <c r="B326" s="270"/>
      <c r="C326" s="271"/>
      <c r="D326" s="249" t="s">
        <v>256</v>
      </c>
      <c r="E326" s="272" t="s">
        <v>1</v>
      </c>
      <c r="F326" s="273" t="s">
        <v>673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256</v>
      </c>
      <c r="AU326" s="279" t="s">
        <v>88</v>
      </c>
      <c r="AV326" s="15" t="s">
        <v>14</v>
      </c>
      <c r="AW326" s="15" t="s">
        <v>36</v>
      </c>
      <c r="AX326" s="15" t="s">
        <v>80</v>
      </c>
      <c r="AY326" s="279" t="s">
        <v>241</v>
      </c>
    </row>
    <row r="327" s="13" customFormat="1">
      <c r="A327" s="13"/>
      <c r="B327" s="247"/>
      <c r="C327" s="248"/>
      <c r="D327" s="249" t="s">
        <v>256</v>
      </c>
      <c r="E327" s="250" t="s">
        <v>1</v>
      </c>
      <c r="F327" s="251" t="s">
        <v>1743</v>
      </c>
      <c r="G327" s="248"/>
      <c r="H327" s="252">
        <v>1393.3969999999999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88</v>
      </c>
      <c r="AV327" s="13" t="s">
        <v>88</v>
      </c>
      <c r="AW327" s="13" t="s">
        <v>36</v>
      </c>
      <c r="AX327" s="13" t="s">
        <v>80</v>
      </c>
      <c r="AY327" s="258" t="s">
        <v>241</v>
      </c>
    </row>
    <row r="328" s="14" customFormat="1">
      <c r="A328" s="14"/>
      <c r="B328" s="259"/>
      <c r="C328" s="260"/>
      <c r="D328" s="249" t="s">
        <v>256</v>
      </c>
      <c r="E328" s="261" t="s">
        <v>462</v>
      </c>
      <c r="F328" s="262" t="s">
        <v>258</v>
      </c>
      <c r="G328" s="260"/>
      <c r="H328" s="263">
        <v>1393.3969999999999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88</v>
      </c>
      <c r="AV328" s="14" t="s">
        <v>175</v>
      </c>
      <c r="AW328" s="14" t="s">
        <v>36</v>
      </c>
      <c r="AX328" s="14" t="s">
        <v>14</v>
      </c>
      <c r="AY328" s="269" t="s">
        <v>241</v>
      </c>
    </row>
    <row r="329" s="2" customFormat="1" ht="37.8" customHeight="1">
      <c r="A329" s="39"/>
      <c r="B329" s="40"/>
      <c r="C329" s="229" t="s">
        <v>706</v>
      </c>
      <c r="D329" s="229" t="s">
        <v>243</v>
      </c>
      <c r="E329" s="230" t="s">
        <v>676</v>
      </c>
      <c r="F329" s="231" t="s">
        <v>677</v>
      </c>
      <c r="G329" s="232" t="s">
        <v>253</v>
      </c>
      <c r="H329" s="233">
        <v>18114.161</v>
      </c>
      <c r="I329" s="234"/>
      <c r="J329" s="235">
        <f>ROUND(I329*H329,2)</f>
        <v>0</v>
      </c>
      <c r="K329" s="231" t="s">
        <v>247</v>
      </c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175</v>
      </c>
      <c r="AT329" s="240" t="s">
        <v>243</v>
      </c>
      <c r="AU329" s="240" t="s">
        <v>88</v>
      </c>
      <c r="AY329" s="18" t="s">
        <v>241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14</v>
      </c>
      <c r="BK329" s="241">
        <f>ROUND(I329*H329,2)</f>
        <v>0</v>
      </c>
      <c r="BL329" s="18" t="s">
        <v>175</v>
      </c>
      <c r="BM329" s="240" t="s">
        <v>1744</v>
      </c>
    </row>
    <row r="330" s="2" customFormat="1">
      <c r="A330" s="39"/>
      <c r="B330" s="40"/>
      <c r="C330" s="41"/>
      <c r="D330" s="242" t="s">
        <v>249</v>
      </c>
      <c r="E330" s="41"/>
      <c r="F330" s="243" t="s">
        <v>679</v>
      </c>
      <c r="G330" s="41"/>
      <c r="H330" s="41"/>
      <c r="I330" s="244"/>
      <c r="J330" s="41"/>
      <c r="K330" s="41"/>
      <c r="L330" s="45"/>
      <c r="M330" s="245"/>
      <c r="N330" s="24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249</v>
      </c>
      <c r="AU330" s="18" t="s">
        <v>88</v>
      </c>
    </row>
    <row r="331" s="15" customFormat="1">
      <c r="A331" s="15"/>
      <c r="B331" s="270"/>
      <c r="C331" s="271"/>
      <c r="D331" s="249" t="s">
        <v>256</v>
      </c>
      <c r="E331" s="272" t="s">
        <v>1</v>
      </c>
      <c r="F331" s="273" t="s">
        <v>667</v>
      </c>
      <c r="G331" s="271"/>
      <c r="H331" s="272" t="s">
        <v>1</v>
      </c>
      <c r="I331" s="274"/>
      <c r="J331" s="271"/>
      <c r="K331" s="271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256</v>
      </c>
      <c r="AU331" s="279" t="s">
        <v>88</v>
      </c>
      <c r="AV331" s="15" t="s">
        <v>14</v>
      </c>
      <c r="AW331" s="15" t="s">
        <v>36</v>
      </c>
      <c r="AX331" s="15" t="s">
        <v>80</v>
      </c>
      <c r="AY331" s="279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680</v>
      </c>
      <c r="G332" s="248"/>
      <c r="H332" s="252">
        <v>18114.161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4" customFormat="1">
      <c r="A333" s="14"/>
      <c r="B333" s="259"/>
      <c r="C333" s="260"/>
      <c r="D333" s="249" t="s">
        <v>256</v>
      </c>
      <c r="E333" s="261" t="s">
        <v>1</v>
      </c>
      <c r="F333" s="262" t="s">
        <v>258</v>
      </c>
      <c r="G333" s="260"/>
      <c r="H333" s="263">
        <v>18114.161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9" t="s">
        <v>256</v>
      </c>
      <c r="AU333" s="269" t="s">
        <v>88</v>
      </c>
      <c r="AV333" s="14" t="s">
        <v>175</v>
      </c>
      <c r="AW333" s="14" t="s">
        <v>36</v>
      </c>
      <c r="AX333" s="14" t="s">
        <v>14</v>
      </c>
      <c r="AY333" s="269" t="s">
        <v>241</v>
      </c>
    </row>
    <row r="334" s="2" customFormat="1" ht="24.15" customHeight="1">
      <c r="A334" s="39"/>
      <c r="B334" s="40"/>
      <c r="C334" s="229" t="s">
        <v>715</v>
      </c>
      <c r="D334" s="229" t="s">
        <v>243</v>
      </c>
      <c r="E334" s="230" t="s">
        <v>681</v>
      </c>
      <c r="F334" s="231" t="s">
        <v>682</v>
      </c>
      <c r="G334" s="232" t="s">
        <v>253</v>
      </c>
      <c r="H334" s="233">
        <v>965.327</v>
      </c>
      <c r="I334" s="234"/>
      <c r="J334" s="235">
        <f>ROUND(I334*H334,2)</f>
        <v>0</v>
      </c>
      <c r="K334" s="231" t="s">
        <v>247</v>
      </c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175</v>
      </c>
      <c r="AT334" s="240" t="s">
        <v>243</v>
      </c>
      <c r="AU334" s="240" t="s">
        <v>88</v>
      </c>
      <c r="AY334" s="18" t="s">
        <v>241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14</v>
      </c>
      <c r="BK334" s="241">
        <f>ROUND(I334*H334,2)</f>
        <v>0</v>
      </c>
      <c r="BL334" s="18" t="s">
        <v>175</v>
      </c>
      <c r="BM334" s="240" t="s">
        <v>1745</v>
      </c>
    </row>
    <row r="335" s="2" customFormat="1">
      <c r="A335" s="39"/>
      <c r="B335" s="40"/>
      <c r="C335" s="41"/>
      <c r="D335" s="242" t="s">
        <v>249</v>
      </c>
      <c r="E335" s="41"/>
      <c r="F335" s="243" t="s">
        <v>684</v>
      </c>
      <c r="G335" s="41"/>
      <c r="H335" s="41"/>
      <c r="I335" s="244"/>
      <c r="J335" s="41"/>
      <c r="K335" s="41"/>
      <c r="L335" s="45"/>
      <c r="M335" s="245"/>
      <c r="N335" s="24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249</v>
      </c>
      <c r="AU335" s="18" t="s">
        <v>88</v>
      </c>
    </row>
    <row r="336" s="15" customFormat="1">
      <c r="A336" s="15"/>
      <c r="B336" s="270"/>
      <c r="C336" s="271"/>
      <c r="D336" s="249" t="s">
        <v>256</v>
      </c>
      <c r="E336" s="272" t="s">
        <v>1</v>
      </c>
      <c r="F336" s="273" t="s">
        <v>685</v>
      </c>
      <c r="G336" s="271"/>
      <c r="H336" s="272" t="s">
        <v>1</v>
      </c>
      <c r="I336" s="274"/>
      <c r="J336" s="271"/>
      <c r="K336" s="271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256</v>
      </c>
      <c r="AU336" s="279" t="s">
        <v>88</v>
      </c>
      <c r="AV336" s="15" t="s">
        <v>14</v>
      </c>
      <c r="AW336" s="15" t="s">
        <v>36</v>
      </c>
      <c r="AX336" s="15" t="s">
        <v>80</v>
      </c>
      <c r="AY336" s="279" t="s">
        <v>241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1314</v>
      </c>
      <c r="G337" s="248"/>
      <c r="H337" s="252">
        <v>928.93100000000004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5" customFormat="1">
      <c r="A338" s="15"/>
      <c r="B338" s="270"/>
      <c r="C338" s="271"/>
      <c r="D338" s="249" t="s">
        <v>256</v>
      </c>
      <c r="E338" s="272" t="s">
        <v>1</v>
      </c>
      <c r="F338" s="273" t="s">
        <v>686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256</v>
      </c>
      <c r="AU338" s="279" t="s">
        <v>88</v>
      </c>
      <c r="AV338" s="15" t="s">
        <v>14</v>
      </c>
      <c r="AW338" s="15" t="s">
        <v>36</v>
      </c>
      <c r="AX338" s="15" t="s">
        <v>80</v>
      </c>
      <c r="AY338" s="279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648</v>
      </c>
      <c r="G339" s="248"/>
      <c r="H339" s="252">
        <v>36.396000000000001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4" customFormat="1">
      <c r="A340" s="14"/>
      <c r="B340" s="259"/>
      <c r="C340" s="260"/>
      <c r="D340" s="249" t="s">
        <v>256</v>
      </c>
      <c r="E340" s="261" t="s">
        <v>1</v>
      </c>
      <c r="F340" s="262" t="s">
        <v>258</v>
      </c>
      <c r="G340" s="260"/>
      <c r="H340" s="263">
        <v>965.327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88</v>
      </c>
      <c r="AV340" s="14" t="s">
        <v>175</v>
      </c>
      <c r="AW340" s="14" t="s">
        <v>36</v>
      </c>
      <c r="AX340" s="14" t="s">
        <v>14</v>
      </c>
      <c r="AY340" s="269" t="s">
        <v>241</v>
      </c>
    </row>
    <row r="341" s="2" customFormat="1" ht="24.15" customHeight="1">
      <c r="A341" s="39"/>
      <c r="B341" s="40"/>
      <c r="C341" s="229" t="s">
        <v>721</v>
      </c>
      <c r="D341" s="229" t="s">
        <v>243</v>
      </c>
      <c r="E341" s="230" t="s">
        <v>687</v>
      </c>
      <c r="F341" s="231" t="s">
        <v>688</v>
      </c>
      <c r="G341" s="232" t="s">
        <v>253</v>
      </c>
      <c r="H341" s="233">
        <v>1393.3969999999999</v>
      </c>
      <c r="I341" s="234"/>
      <c r="J341" s="235">
        <f>ROUND(I341*H341,2)</f>
        <v>0</v>
      </c>
      <c r="K341" s="231" t="s">
        <v>247</v>
      </c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175</v>
      </c>
      <c r="AT341" s="240" t="s">
        <v>243</v>
      </c>
      <c r="AU341" s="240" t="s">
        <v>88</v>
      </c>
      <c r="AY341" s="18" t="s">
        <v>241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14</v>
      </c>
      <c r="BK341" s="241">
        <f>ROUND(I341*H341,2)</f>
        <v>0</v>
      </c>
      <c r="BL341" s="18" t="s">
        <v>175</v>
      </c>
      <c r="BM341" s="240" t="s">
        <v>1746</v>
      </c>
    </row>
    <row r="342" s="2" customFormat="1">
      <c r="A342" s="39"/>
      <c r="B342" s="40"/>
      <c r="C342" s="41"/>
      <c r="D342" s="242" t="s">
        <v>249</v>
      </c>
      <c r="E342" s="41"/>
      <c r="F342" s="243" t="s">
        <v>690</v>
      </c>
      <c r="G342" s="41"/>
      <c r="H342" s="41"/>
      <c r="I342" s="244"/>
      <c r="J342" s="41"/>
      <c r="K342" s="41"/>
      <c r="L342" s="45"/>
      <c r="M342" s="245"/>
      <c r="N342" s="24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249</v>
      </c>
      <c r="AU342" s="18" t="s">
        <v>88</v>
      </c>
    </row>
    <row r="343" s="15" customFormat="1">
      <c r="A343" s="15"/>
      <c r="B343" s="270"/>
      <c r="C343" s="271"/>
      <c r="D343" s="249" t="s">
        <v>256</v>
      </c>
      <c r="E343" s="272" t="s">
        <v>1</v>
      </c>
      <c r="F343" s="273" t="s">
        <v>691</v>
      </c>
      <c r="G343" s="271"/>
      <c r="H343" s="272" t="s">
        <v>1</v>
      </c>
      <c r="I343" s="274"/>
      <c r="J343" s="271"/>
      <c r="K343" s="271"/>
      <c r="L343" s="275"/>
      <c r="M343" s="276"/>
      <c r="N343" s="277"/>
      <c r="O343" s="277"/>
      <c r="P343" s="277"/>
      <c r="Q343" s="277"/>
      <c r="R343" s="277"/>
      <c r="S343" s="277"/>
      <c r="T343" s="27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9" t="s">
        <v>256</v>
      </c>
      <c r="AU343" s="279" t="s">
        <v>88</v>
      </c>
      <c r="AV343" s="15" t="s">
        <v>14</v>
      </c>
      <c r="AW343" s="15" t="s">
        <v>36</v>
      </c>
      <c r="AX343" s="15" t="s">
        <v>80</v>
      </c>
      <c r="AY343" s="279" t="s">
        <v>241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1316</v>
      </c>
      <c r="G344" s="248"/>
      <c r="H344" s="252">
        <v>1393.3969999999999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4" customFormat="1">
      <c r="A345" s="14"/>
      <c r="B345" s="259"/>
      <c r="C345" s="260"/>
      <c r="D345" s="249" t="s">
        <v>256</v>
      </c>
      <c r="E345" s="261" t="s">
        <v>1</v>
      </c>
      <c r="F345" s="262" t="s">
        <v>258</v>
      </c>
      <c r="G345" s="260"/>
      <c r="H345" s="263">
        <v>1393.3969999999999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88</v>
      </c>
      <c r="AV345" s="14" t="s">
        <v>175</v>
      </c>
      <c r="AW345" s="14" t="s">
        <v>36</v>
      </c>
      <c r="AX345" s="14" t="s">
        <v>14</v>
      </c>
      <c r="AY345" s="269" t="s">
        <v>241</v>
      </c>
    </row>
    <row r="346" s="2" customFormat="1" ht="24.15" customHeight="1">
      <c r="A346" s="39"/>
      <c r="B346" s="40"/>
      <c r="C346" s="229" t="s">
        <v>729</v>
      </c>
      <c r="D346" s="229" t="s">
        <v>243</v>
      </c>
      <c r="E346" s="230" t="s">
        <v>692</v>
      </c>
      <c r="F346" s="231" t="s">
        <v>693</v>
      </c>
      <c r="G346" s="232" t="s">
        <v>253</v>
      </c>
      <c r="H346" s="233">
        <v>2103.9250000000002</v>
      </c>
      <c r="I346" s="234"/>
      <c r="J346" s="235">
        <f>ROUND(I346*H346,2)</f>
        <v>0</v>
      </c>
      <c r="K346" s="231" t="s">
        <v>247</v>
      </c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175</v>
      </c>
      <c r="AT346" s="240" t="s">
        <v>243</v>
      </c>
      <c r="AU346" s="240" t="s">
        <v>88</v>
      </c>
      <c r="AY346" s="18" t="s">
        <v>241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14</v>
      </c>
      <c r="BK346" s="241">
        <f>ROUND(I346*H346,2)</f>
        <v>0</v>
      </c>
      <c r="BL346" s="18" t="s">
        <v>175</v>
      </c>
      <c r="BM346" s="240" t="s">
        <v>1747</v>
      </c>
    </row>
    <row r="347" s="2" customFormat="1">
      <c r="A347" s="39"/>
      <c r="B347" s="40"/>
      <c r="C347" s="41"/>
      <c r="D347" s="242" t="s">
        <v>249</v>
      </c>
      <c r="E347" s="41"/>
      <c r="F347" s="243" t="s">
        <v>695</v>
      </c>
      <c r="G347" s="41"/>
      <c r="H347" s="41"/>
      <c r="I347" s="244"/>
      <c r="J347" s="41"/>
      <c r="K347" s="41"/>
      <c r="L347" s="45"/>
      <c r="M347" s="245"/>
      <c r="N347" s="246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249</v>
      </c>
      <c r="AU347" s="18" t="s">
        <v>88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459</v>
      </c>
      <c r="G348" s="248"/>
      <c r="H348" s="252">
        <v>710.52800000000002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</v>
      </c>
      <c r="F349" s="251" t="s">
        <v>462</v>
      </c>
      <c r="G349" s="248"/>
      <c r="H349" s="252">
        <v>1393.3969999999999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4" customFormat="1">
      <c r="A350" s="14"/>
      <c r="B350" s="259"/>
      <c r="C350" s="260"/>
      <c r="D350" s="249" t="s">
        <v>256</v>
      </c>
      <c r="E350" s="261" t="s">
        <v>1</v>
      </c>
      <c r="F350" s="262" t="s">
        <v>258</v>
      </c>
      <c r="G350" s="260"/>
      <c r="H350" s="263">
        <v>2103.9250000000002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88</v>
      </c>
      <c r="AV350" s="14" t="s">
        <v>175</v>
      </c>
      <c r="AW350" s="14" t="s">
        <v>36</v>
      </c>
      <c r="AX350" s="14" t="s">
        <v>14</v>
      </c>
      <c r="AY350" s="269" t="s">
        <v>241</v>
      </c>
    </row>
    <row r="351" s="2" customFormat="1" ht="33" customHeight="1">
      <c r="A351" s="39"/>
      <c r="B351" s="40"/>
      <c r="C351" s="229" t="s">
        <v>735</v>
      </c>
      <c r="D351" s="229" t="s">
        <v>243</v>
      </c>
      <c r="E351" s="230" t="s">
        <v>697</v>
      </c>
      <c r="F351" s="231" t="s">
        <v>698</v>
      </c>
      <c r="G351" s="232" t="s">
        <v>467</v>
      </c>
      <c r="H351" s="233">
        <v>3471.4760000000001</v>
      </c>
      <c r="I351" s="234"/>
      <c r="J351" s="235">
        <f>ROUND(I351*H351,2)</f>
        <v>0</v>
      </c>
      <c r="K351" s="231" t="s">
        <v>247</v>
      </c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175</v>
      </c>
      <c r="AT351" s="240" t="s">
        <v>243</v>
      </c>
      <c r="AU351" s="240" t="s">
        <v>88</v>
      </c>
      <c r="AY351" s="18" t="s">
        <v>241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14</v>
      </c>
      <c r="BK351" s="241">
        <f>ROUND(I351*H351,2)</f>
        <v>0</v>
      </c>
      <c r="BL351" s="18" t="s">
        <v>175</v>
      </c>
      <c r="BM351" s="240" t="s">
        <v>1748</v>
      </c>
    </row>
    <row r="352" s="2" customFormat="1">
      <c r="A352" s="39"/>
      <c r="B352" s="40"/>
      <c r="C352" s="41"/>
      <c r="D352" s="242" t="s">
        <v>249</v>
      </c>
      <c r="E352" s="41"/>
      <c r="F352" s="243" t="s">
        <v>700</v>
      </c>
      <c r="G352" s="41"/>
      <c r="H352" s="41"/>
      <c r="I352" s="244"/>
      <c r="J352" s="41"/>
      <c r="K352" s="41"/>
      <c r="L352" s="45"/>
      <c r="M352" s="245"/>
      <c r="N352" s="24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249</v>
      </c>
      <c r="AU352" s="18" t="s">
        <v>88</v>
      </c>
    </row>
    <row r="353" s="2" customFormat="1">
      <c r="A353" s="39"/>
      <c r="B353" s="40"/>
      <c r="C353" s="41"/>
      <c r="D353" s="249" t="s">
        <v>701</v>
      </c>
      <c r="E353" s="41"/>
      <c r="F353" s="287" t="s">
        <v>702</v>
      </c>
      <c r="G353" s="41"/>
      <c r="H353" s="41"/>
      <c r="I353" s="244"/>
      <c r="J353" s="41"/>
      <c r="K353" s="41"/>
      <c r="L353" s="45"/>
      <c r="M353" s="245"/>
      <c r="N353" s="24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701</v>
      </c>
      <c r="AU353" s="18" t="s">
        <v>88</v>
      </c>
    </row>
    <row r="354" s="13" customFormat="1">
      <c r="A354" s="13"/>
      <c r="B354" s="247"/>
      <c r="C354" s="248"/>
      <c r="D354" s="249" t="s">
        <v>256</v>
      </c>
      <c r="E354" s="250" t="s">
        <v>1</v>
      </c>
      <c r="F354" s="251" t="s">
        <v>703</v>
      </c>
      <c r="G354" s="248"/>
      <c r="H354" s="252">
        <v>3471.4760000000001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88</v>
      </c>
      <c r="AV354" s="13" t="s">
        <v>88</v>
      </c>
      <c r="AW354" s="13" t="s">
        <v>36</v>
      </c>
      <c r="AX354" s="13" t="s">
        <v>80</v>
      </c>
      <c r="AY354" s="258" t="s">
        <v>241</v>
      </c>
    </row>
    <row r="355" s="14" customFormat="1">
      <c r="A355" s="14"/>
      <c r="B355" s="259"/>
      <c r="C355" s="260"/>
      <c r="D355" s="249" t="s">
        <v>256</v>
      </c>
      <c r="E355" s="261" t="s">
        <v>1</v>
      </c>
      <c r="F355" s="262" t="s">
        <v>258</v>
      </c>
      <c r="G355" s="260"/>
      <c r="H355" s="263">
        <v>3471.4760000000001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88</v>
      </c>
      <c r="AV355" s="14" t="s">
        <v>175</v>
      </c>
      <c r="AW355" s="14" t="s">
        <v>36</v>
      </c>
      <c r="AX355" s="14" t="s">
        <v>14</v>
      </c>
      <c r="AY355" s="269" t="s">
        <v>241</v>
      </c>
    </row>
    <row r="356" s="2" customFormat="1" ht="16.5" customHeight="1">
      <c r="A356" s="39"/>
      <c r="B356" s="40"/>
      <c r="C356" s="229" t="s">
        <v>740</v>
      </c>
      <c r="D356" s="229" t="s">
        <v>243</v>
      </c>
      <c r="E356" s="230" t="s">
        <v>259</v>
      </c>
      <c r="F356" s="231" t="s">
        <v>260</v>
      </c>
      <c r="G356" s="232" t="s">
        <v>253</v>
      </c>
      <c r="H356" s="233">
        <v>2358.7240000000002</v>
      </c>
      <c r="I356" s="234"/>
      <c r="J356" s="235">
        <f>ROUND(I356*H356,2)</f>
        <v>0</v>
      </c>
      <c r="K356" s="231" t="s">
        <v>247</v>
      </c>
      <c r="L356" s="45"/>
      <c r="M356" s="236" t="s">
        <v>1</v>
      </c>
      <c r="N356" s="237" t="s">
        <v>45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175</v>
      </c>
      <c r="AT356" s="240" t="s">
        <v>243</v>
      </c>
      <c r="AU356" s="240" t="s">
        <v>88</v>
      </c>
      <c r="AY356" s="18" t="s">
        <v>241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14</v>
      </c>
      <c r="BK356" s="241">
        <f>ROUND(I356*H356,2)</f>
        <v>0</v>
      </c>
      <c r="BL356" s="18" t="s">
        <v>175</v>
      </c>
      <c r="BM356" s="240" t="s">
        <v>1749</v>
      </c>
    </row>
    <row r="357" s="2" customFormat="1">
      <c r="A357" s="39"/>
      <c r="B357" s="40"/>
      <c r="C357" s="41"/>
      <c r="D357" s="242" t="s">
        <v>249</v>
      </c>
      <c r="E357" s="41"/>
      <c r="F357" s="243" t="s">
        <v>262</v>
      </c>
      <c r="G357" s="41"/>
      <c r="H357" s="41"/>
      <c r="I357" s="244"/>
      <c r="J357" s="41"/>
      <c r="K357" s="41"/>
      <c r="L357" s="45"/>
      <c r="M357" s="245"/>
      <c r="N357" s="246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249</v>
      </c>
      <c r="AU357" s="18" t="s">
        <v>88</v>
      </c>
    </row>
    <row r="358" s="13" customFormat="1">
      <c r="A358" s="13"/>
      <c r="B358" s="247"/>
      <c r="C358" s="248"/>
      <c r="D358" s="249" t="s">
        <v>256</v>
      </c>
      <c r="E358" s="250" t="s">
        <v>1</v>
      </c>
      <c r="F358" s="251" t="s">
        <v>408</v>
      </c>
      <c r="G358" s="248"/>
      <c r="H358" s="252">
        <v>211.98599999999999</v>
      </c>
      <c r="I358" s="253"/>
      <c r="J358" s="248"/>
      <c r="K358" s="248"/>
      <c r="L358" s="254"/>
      <c r="M358" s="255"/>
      <c r="N358" s="256"/>
      <c r="O358" s="256"/>
      <c r="P358" s="256"/>
      <c r="Q358" s="256"/>
      <c r="R358" s="256"/>
      <c r="S358" s="256"/>
      <c r="T358" s="25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8" t="s">
        <v>256</v>
      </c>
      <c r="AU358" s="258" t="s">
        <v>88</v>
      </c>
      <c r="AV358" s="13" t="s">
        <v>88</v>
      </c>
      <c r="AW358" s="13" t="s">
        <v>36</v>
      </c>
      <c r="AX358" s="13" t="s">
        <v>80</v>
      </c>
      <c r="AY358" s="258" t="s">
        <v>241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405</v>
      </c>
      <c r="G359" s="248"/>
      <c r="H359" s="252">
        <v>37.408999999999999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1</v>
      </c>
      <c r="F360" s="251" t="s">
        <v>414</v>
      </c>
      <c r="G360" s="248"/>
      <c r="H360" s="252">
        <v>317.97899999999998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411</v>
      </c>
      <c r="G361" s="248"/>
      <c r="H361" s="252">
        <v>56.113999999999997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80</v>
      </c>
      <c r="AY361" s="258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1110</v>
      </c>
      <c r="G362" s="248"/>
      <c r="H362" s="252">
        <v>407.72199999999998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1107</v>
      </c>
      <c r="G363" s="248"/>
      <c r="H363" s="252">
        <v>271.81400000000002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1116</v>
      </c>
      <c r="G364" s="248"/>
      <c r="H364" s="252">
        <v>611.58199999999999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1113</v>
      </c>
      <c r="G365" s="248"/>
      <c r="H365" s="252">
        <v>407.72199999999998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648</v>
      </c>
      <c r="G366" s="248"/>
      <c r="H366" s="252">
        <v>36.396000000000001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4" customFormat="1">
      <c r="A367" s="14"/>
      <c r="B367" s="259"/>
      <c r="C367" s="260"/>
      <c r="D367" s="249" t="s">
        <v>256</v>
      </c>
      <c r="E367" s="261" t="s">
        <v>1</v>
      </c>
      <c r="F367" s="262" t="s">
        <v>258</v>
      </c>
      <c r="G367" s="260"/>
      <c r="H367" s="263">
        <v>2358.7240000000002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88</v>
      </c>
      <c r="AV367" s="14" t="s">
        <v>175</v>
      </c>
      <c r="AW367" s="14" t="s">
        <v>36</v>
      </c>
      <c r="AX367" s="14" t="s">
        <v>14</v>
      </c>
      <c r="AY367" s="269" t="s">
        <v>241</v>
      </c>
    </row>
    <row r="368" s="2" customFormat="1" ht="24.15" customHeight="1">
      <c r="A368" s="39"/>
      <c r="B368" s="40"/>
      <c r="C368" s="229" t="s">
        <v>749</v>
      </c>
      <c r="D368" s="229" t="s">
        <v>243</v>
      </c>
      <c r="E368" s="230" t="s">
        <v>722</v>
      </c>
      <c r="F368" s="231" t="s">
        <v>723</v>
      </c>
      <c r="G368" s="232" t="s">
        <v>253</v>
      </c>
      <c r="H368" s="233">
        <v>1092.0129999999999</v>
      </c>
      <c r="I368" s="234"/>
      <c r="J368" s="235">
        <f>ROUND(I368*H368,2)</f>
        <v>0</v>
      </c>
      <c r="K368" s="231" t="s">
        <v>247</v>
      </c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175</v>
      </c>
      <c r="AT368" s="240" t="s">
        <v>243</v>
      </c>
      <c r="AU368" s="240" t="s">
        <v>88</v>
      </c>
      <c r="AY368" s="18" t="s">
        <v>241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14</v>
      </c>
      <c r="BK368" s="241">
        <f>ROUND(I368*H368,2)</f>
        <v>0</v>
      </c>
      <c r="BL368" s="18" t="s">
        <v>175</v>
      </c>
      <c r="BM368" s="240" t="s">
        <v>1750</v>
      </c>
    </row>
    <row r="369" s="2" customFormat="1">
      <c r="A369" s="39"/>
      <c r="B369" s="40"/>
      <c r="C369" s="41"/>
      <c r="D369" s="242" t="s">
        <v>249</v>
      </c>
      <c r="E369" s="41"/>
      <c r="F369" s="243" t="s">
        <v>725</v>
      </c>
      <c r="G369" s="41"/>
      <c r="H369" s="41"/>
      <c r="I369" s="244"/>
      <c r="J369" s="41"/>
      <c r="K369" s="41"/>
      <c r="L369" s="45"/>
      <c r="M369" s="245"/>
      <c r="N369" s="246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249</v>
      </c>
      <c r="AU369" s="18" t="s">
        <v>88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1327</v>
      </c>
      <c r="G370" s="248"/>
      <c r="H370" s="252">
        <v>2322.328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3" customFormat="1">
      <c r="A371" s="13"/>
      <c r="B371" s="247"/>
      <c r="C371" s="248"/>
      <c r="D371" s="249" t="s">
        <v>256</v>
      </c>
      <c r="E371" s="250" t="s">
        <v>1</v>
      </c>
      <c r="F371" s="251" t="s">
        <v>726</v>
      </c>
      <c r="G371" s="248"/>
      <c r="H371" s="252">
        <v>-44.112000000000002</v>
      </c>
      <c r="I371" s="253"/>
      <c r="J371" s="248"/>
      <c r="K371" s="248"/>
      <c r="L371" s="254"/>
      <c r="M371" s="255"/>
      <c r="N371" s="256"/>
      <c r="O371" s="256"/>
      <c r="P371" s="256"/>
      <c r="Q371" s="256"/>
      <c r="R371" s="256"/>
      <c r="S371" s="256"/>
      <c r="T371" s="25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8" t="s">
        <v>256</v>
      </c>
      <c r="AU371" s="258" t="s">
        <v>88</v>
      </c>
      <c r="AV371" s="13" t="s">
        <v>88</v>
      </c>
      <c r="AW371" s="13" t="s">
        <v>36</v>
      </c>
      <c r="AX371" s="13" t="s">
        <v>80</v>
      </c>
      <c r="AY371" s="258" t="s">
        <v>241</v>
      </c>
    </row>
    <row r="372" s="13" customFormat="1">
      <c r="A372" s="13"/>
      <c r="B372" s="247"/>
      <c r="C372" s="248"/>
      <c r="D372" s="249" t="s">
        <v>256</v>
      </c>
      <c r="E372" s="250" t="s">
        <v>1</v>
      </c>
      <c r="F372" s="251" t="s">
        <v>1751</v>
      </c>
      <c r="G372" s="248"/>
      <c r="H372" s="252">
        <v>-84.941999999999993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256</v>
      </c>
      <c r="AU372" s="258" t="s">
        <v>88</v>
      </c>
      <c r="AV372" s="13" t="s">
        <v>88</v>
      </c>
      <c r="AW372" s="13" t="s">
        <v>36</v>
      </c>
      <c r="AX372" s="13" t="s">
        <v>80</v>
      </c>
      <c r="AY372" s="258" t="s">
        <v>241</v>
      </c>
    </row>
    <row r="373" s="13" customFormat="1">
      <c r="A373" s="13"/>
      <c r="B373" s="247"/>
      <c r="C373" s="248"/>
      <c r="D373" s="249" t="s">
        <v>256</v>
      </c>
      <c r="E373" s="250" t="s">
        <v>1</v>
      </c>
      <c r="F373" s="251" t="s">
        <v>1752</v>
      </c>
      <c r="G373" s="248"/>
      <c r="H373" s="252">
        <v>-84.941999999999993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88</v>
      </c>
      <c r="AV373" s="13" t="s">
        <v>88</v>
      </c>
      <c r="AW373" s="13" t="s">
        <v>36</v>
      </c>
      <c r="AX373" s="13" t="s">
        <v>80</v>
      </c>
      <c r="AY373" s="258" t="s">
        <v>241</v>
      </c>
    </row>
    <row r="374" s="13" customFormat="1">
      <c r="A374" s="13"/>
      <c r="B374" s="247"/>
      <c r="C374" s="248"/>
      <c r="D374" s="249" t="s">
        <v>256</v>
      </c>
      <c r="E374" s="250" t="s">
        <v>1</v>
      </c>
      <c r="F374" s="251" t="s">
        <v>727</v>
      </c>
      <c r="G374" s="248"/>
      <c r="H374" s="252">
        <v>-926.00900000000001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256</v>
      </c>
      <c r="AU374" s="258" t="s">
        <v>88</v>
      </c>
      <c r="AV374" s="13" t="s">
        <v>88</v>
      </c>
      <c r="AW374" s="13" t="s">
        <v>36</v>
      </c>
      <c r="AX374" s="13" t="s">
        <v>80</v>
      </c>
      <c r="AY374" s="258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1753</v>
      </c>
      <c r="G375" s="248"/>
      <c r="H375" s="252">
        <v>-0.443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3" customFormat="1">
      <c r="A376" s="13"/>
      <c r="B376" s="247"/>
      <c r="C376" s="248"/>
      <c r="D376" s="249" t="s">
        <v>256</v>
      </c>
      <c r="E376" s="250" t="s">
        <v>1</v>
      </c>
      <c r="F376" s="251" t="s">
        <v>1754</v>
      </c>
      <c r="G376" s="248"/>
      <c r="H376" s="252">
        <v>-89.867000000000004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8" t="s">
        <v>256</v>
      </c>
      <c r="AU376" s="258" t="s">
        <v>88</v>
      </c>
      <c r="AV376" s="13" t="s">
        <v>88</v>
      </c>
      <c r="AW376" s="13" t="s">
        <v>36</v>
      </c>
      <c r="AX376" s="13" t="s">
        <v>80</v>
      </c>
      <c r="AY376" s="258" t="s">
        <v>241</v>
      </c>
    </row>
    <row r="377" s="14" customFormat="1">
      <c r="A377" s="14"/>
      <c r="B377" s="259"/>
      <c r="C377" s="260"/>
      <c r="D377" s="249" t="s">
        <v>256</v>
      </c>
      <c r="E377" s="261" t="s">
        <v>496</v>
      </c>
      <c r="F377" s="262" t="s">
        <v>258</v>
      </c>
      <c r="G377" s="260"/>
      <c r="H377" s="263">
        <v>1092.0129999999999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88</v>
      </c>
      <c r="AV377" s="14" t="s">
        <v>175</v>
      </c>
      <c r="AW377" s="14" t="s">
        <v>36</v>
      </c>
      <c r="AX377" s="14" t="s">
        <v>14</v>
      </c>
      <c r="AY377" s="269" t="s">
        <v>241</v>
      </c>
    </row>
    <row r="378" s="2" customFormat="1" ht="16.5" customHeight="1">
      <c r="A378" s="39"/>
      <c r="B378" s="40"/>
      <c r="C378" s="288" t="s">
        <v>754</v>
      </c>
      <c r="D378" s="288" t="s">
        <v>716</v>
      </c>
      <c r="E378" s="289" t="s">
        <v>730</v>
      </c>
      <c r="F378" s="290" t="s">
        <v>731</v>
      </c>
      <c r="G378" s="291" t="s">
        <v>467</v>
      </c>
      <c r="H378" s="292">
        <v>1791.26</v>
      </c>
      <c r="I378" s="293"/>
      <c r="J378" s="294">
        <f>ROUND(I378*H378,2)</f>
        <v>0</v>
      </c>
      <c r="K378" s="290" t="s">
        <v>247</v>
      </c>
      <c r="L378" s="295"/>
      <c r="M378" s="296" t="s">
        <v>1</v>
      </c>
      <c r="N378" s="29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292</v>
      </c>
      <c r="AT378" s="240" t="s">
        <v>716</v>
      </c>
      <c r="AU378" s="240" t="s">
        <v>88</v>
      </c>
      <c r="AY378" s="18" t="s">
        <v>241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14</v>
      </c>
      <c r="BK378" s="241">
        <f>ROUND(I378*H378,2)</f>
        <v>0</v>
      </c>
      <c r="BL378" s="18" t="s">
        <v>175</v>
      </c>
      <c r="BM378" s="240" t="s">
        <v>1755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733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734</v>
      </c>
      <c r="G380" s="248"/>
      <c r="H380" s="252">
        <v>1791.26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4" customFormat="1">
      <c r="A381" s="14"/>
      <c r="B381" s="259"/>
      <c r="C381" s="260"/>
      <c r="D381" s="249" t="s">
        <v>256</v>
      </c>
      <c r="E381" s="261" t="s">
        <v>1</v>
      </c>
      <c r="F381" s="262" t="s">
        <v>258</v>
      </c>
      <c r="G381" s="260"/>
      <c r="H381" s="263">
        <v>1791.26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88</v>
      </c>
      <c r="AV381" s="14" t="s">
        <v>175</v>
      </c>
      <c r="AW381" s="14" t="s">
        <v>36</v>
      </c>
      <c r="AX381" s="14" t="s">
        <v>14</v>
      </c>
      <c r="AY381" s="269" t="s">
        <v>241</v>
      </c>
    </row>
    <row r="382" s="2" customFormat="1" ht="24.15" customHeight="1">
      <c r="A382" s="39"/>
      <c r="B382" s="40"/>
      <c r="C382" s="229" t="s">
        <v>759</v>
      </c>
      <c r="D382" s="229" t="s">
        <v>243</v>
      </c>
      <c r="E382" s="230" t="s">
        <v>736</v>
      </c>
      <c r="F382" s="231" t="s">
        <v>737</v>
      </c>
      <c r="G382" s="232" t="s">
        <v>253</v>
      </c>
      <c r="H382" s="233">
        <v>370.404</v>
      </c>
      <c r="I382" s="234"/>
      <c r="J382" s="235">
        <f>ROUND(I382*H382,2)</f>
        <v>0</v>
      </c>
      <c r="K382" s="231" t="s">
        <v>247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1756</v>
      </c>
    </row>
    <row r="383" s="2" customFormat="1">
      <c r="A383" s="39"/>
      <c r="B383" s="40"/>
      <c r="C383" s="41"/>
      <c r="D383" s="242" t="s">
        <v>249</v>
      </c>
      <c r="E383" s="41"/>
      <c r="F383" s="243" t="s">
        <v>739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249</v>
      </c>
      <c r="AU383" s="18" t="s">
        <v>88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448</v>
      </c>
      <c r="G384" s="248"/>
      <c r="H384" s="252">
        <v>370.404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4" customFormat="1">
      <c r="A385" s="14"/>
      <c r="B385" s="259"/>
      <c r="C385" s="260"/>
      <c r="D385" s="249" t="s">
        <v>256</v>
      </c>
      <c r="E385" s="261" t="s">
        <v>1</v>
      </c>
      <c r="F385" s="262" t="s">
        <v>258</v>
      </c>
      <c r="G385" s="260"/>
      <c r="H385" s="263">
        <v>370.404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88</v>
      </c>
      <c r="AV385" s="14" t="s">
        <v>175</v>
      </c>
      <c r="AW385" s="14" t="s">
        <v>36</v>
      </c>
      <c r="AX385" s="14" t="s">
        <v>14</v>
      </c>
      <c r="AY385" s="269" t="s">
        <v>241</v>
      </c>
    </row>
    <row r="386" s="2" customFormat="1" ht="24.15" customHeight="1">
      <c r="A386" s="39"/>
      <c r="B386" s="40"/>
      <c r="C386" s="229" t="s">
        <v>766</v>
      </c>
      <c r="D386" s="229" t="s">
        <v>243</v>
      </c>
      <c r="E386" s="230" t="s">
        <v>741</v>
      </c>
      <c r="F386" s="231" t="s">
        <v>742</v>
      </c>
      <c r="G386" s="232" t="s">
        <v>253</v>
      </c>
      <c r="H386" s="233">
        <v>555.60500000000002</v>
      </c>
      <c r="I386" s="234"/>
      <c r="J386" s="235">
        <f>ROUND(I386*H386,2)</f>
        <v>0</v>
      </c>
      <c r="K386" s="231" t="s">
        <v>247</v>
      </c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175</v>
      </c>
      <c r="AT386" s="240" t="s">
        <v>243</v>
      </c>
      <c r="AU386" s="240" t="s">
        <v>88</v>
      </c>
      <c r="AY386" s="18" t="s">
        <v>241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14</v>
      </c>
      <c r="BK386" s="241">
        <f>ROUND(I386*H386,2)</f>
        <v>0</v>
      </c>
      <c r="BL386" s="18" t="s">
        <v>175</v>
      </c>
      <c r="BM386" s="240" t="s">
        <v>1757</v>
      </c>
    </row>
    <row r="387" s="2" customFormat="1">
      <c r="A387" s="39"/>
      <c r="B387" s="40"/>
      <c r="C387" s="41"/>
      <c r="D387" s="242" t="s">
        <v>249</v>
      </c>
      <c r="E387" s="41"/>
      <c r="F387" s="243" t="s">
        <v>744</v>
      </c>
      <c r="G387" s="41"/>
      <c r="H387" s="41"/>
      <c r="I387" s="244"/>
      <c r="J387" s="41"/>
      <c r="K387" s="41"/>
      <c r="L387" s="45"/>
      <c r="M387" s="245"/>
      <c r="N387" s="246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249</v>
      </c>
      <c r="AU387" s="18" t="s">
        <v>88</v>
      </c>
    </row>
    <row r="388" s="13" customFormat="1">
      <c r="A388" s="13"/>
      <c r="B388" s="247"/>
      <c r="C388" s="248"/>
      <c r="D388" s="249" t="s">
        <v>256</v>
      </c>
      <c r="E388" s="250" t="s">
        <v>1</v>
      </c>
      <c r="F388" s="251" t="s">
        <v>1758</v>
      </c>
      <c r="G388" s="248"/>
      <c r="H388" s="252">
        <v>146.452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256</v>
      </c>
      <c r="AU388" s="258" t="s">
        <v>88</v>
      </c>
      <c r="AV388" s="13" t="s">
        <v>88</v>
      </c>
      <c r="AW388" s="13" t="s">
        <v>36</v>
      </c>
      <c r="AX388" s="13" t="s">
        <v>80</v>
      </c>
      <c r="AY388" s="258" t="s">
        <v>241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1753</v>
      </c>
      <c r="G389" s="248"/>
      <c r="H389" s="252">
        <v>-0.443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1759</v>
      </c>
      <c r="G390" s="248"/>
      <c r="H390" s="252">
        <v>780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4" customFormat="1">
      <c r="A391" s="14"/>
      <c r="B391" s="259"/>
      <c r="C391" s="260"/>
      <c r="D391" s="249" t="s">
        <v>256</v>
      </c>
      <c r="E391" s="261" t="s">
        <v>445</v>
      </c>
      <c r="F391" s="262" t="s">
        <v>258</v>
      </c>
      <c r="G391" s="260"/>
      <c r="H391" s="263">
        <v>926.00900000000001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88</v>
      </c>
      <c r="AV391" s="14" t="s">
        <v>175</v>
      </c>
      <c r="AW391" s="14" t="s">
        <v>36</v>
      </c>
      <c r="AX391" s="14" t="s">
        <v>80</v>
      </c>
      <c r="AY391" s="269" t="s">
        <v>241</v>
      </c>
    </row>
    <row r="392" s="13" customFormat="1">
      <c r="A392" s="13"/>
      <c r="B392" s="247"/>
      <c r="C392" s="248"/>
      <c r="D392" s="249" t="s">
        <v>256</v>
      </c>
      <c r="E392" s="250" t="s">
        <v>746</v>
      </c>
      <c r="F392" s="251" t="s">
        <v>747</v>
      </c>
      <c r="G392" s="248"/>
      <c r="H392" s="252">
        <v>555.60500000000002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88</v>
      </c>
      <c r="AV392" s="13" t="s">
        <v>88</v>
      </c>
      <c r="AW392" s="13" t="s">
        <v>36</v>
      </c>
      <c r="AX392" s="13" t="s">
        <v>14</v>
      </c>
      <c r="AY392" s="258" t="s">
        <v>241</v>
      </c>
    </row>
    <row r="393" s="13" customFormat="1">
      <c r="A393" s="13"/>
      <c r="B393" s="247"/>
      <c r="C393" s="248"/>
      <c r="D393" s="249" t="s">
        <v>256</v>
      </c>
      <c r="E393" s="250" t="s">
        <v>448</v>
      </c>
      <c r="F393" s="251" t="s">
        <v>748</v>
      </c>
      <c r="G393" s="248"/>
      <c r="H393" s="252">
        <v>370.404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256</v>
      </c>
      <c r="AU393" s="258" t="s">
        <v>88</v>
      </c>
      <c r="AV393" s="13" t="s">
        <v>88</v>
      </c>
      <c r="AW393" s="13" t="s">
        <v>36</v>
      </c>
      <c r="AX393" s="13" t="s">
        <v>80</v>
      </c>
      <c r="AY393" s="258" t="s">
        <v>241</v>
      </c>
    </row>
    <row r="394" s="14" customFormat="1">
      <c r="A394" s="14"/>
      <c r="B394" s="259"/>
      <c r="C394" s="260"/>
      <c r="D394" s="249" t="s">
        <v>256</v>
      </c>
      <c r="E394" s="261" t="s">
        <v>1</v>
      </c>
      <c r="F394" s="262" t="s">
        <v>258</v>
      </c>
      <c r="G394" s="260"/>
      <c r="H394" s="263">
        <v>926.00900000000001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88</v>
      </c>
      <c r="AV394" s="14" t="s">
        <v>175</v>
      </c>
      <c r="AW394" s="14" t="s">
        <v>36</v>
      </c>
      <c r="AX394" s="14" t="s">
        <v>80</v>
      </c>
      <c r="AY394" s="269" t="s">
        <v>241</v>
      </c>
    </row>
    <row r="395" s="2" customFormat="1" ht="16.5" customHeight="1">
      <c r="A395" s="39"/>
      <c r="B395" s="40"/>
      <c r="C395" s="288" t="s">
        <v>772</v>
      </c>
      <c r="D395" s="288" t="s">
        <v>716</v>
      </c>
      <c r="E395" s="289" t="s">
        <v>750</v>
      </c>
      <c r="F395" s="290" t="s">
        <v>751</v>
      </c>
      <c r="G395" s="291" t="s">
        <v>467</v>
      </c>
      <c r="H395" s="292">
        <v>1898.6980000000001</v>
      </c>
      <c r="I395" s="293"/>
      <c r="J395" s="294">
        <f>ROUND(I395*H395,2)</f>
        <v>0</v>
      </c>
      <c r="K395" s="290" t="s">
        <v>247</v>
      </c>
      <c r="L395" s="295"/>
      <c r="M395" s="296" t="s">
        <v>1</v>
      </c>
      <c r="N395" s="29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292</v>
      </c>
      <c r="AT395" s="240" t="s">
        <v>716</v>
      </c>
      <c r="AU395" s="240" t="s">
        <v>88</v>
      </c>
      <c r="AY395" s="18" t="s">
        <v>241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14</v>
      </c>
      <c r="BK395" s="241">
        <f>ROUND(I395*H395,2)</f>
        <v>0</v>
      </c>
      <c r="BL395" s="18" t="s">
        <v>175</v>
      </c>
      <c r="BM395" s="240" t="s">
        <v>1760</v>
      </c>
    </row>
    <row r="396" s="13" customFormat="1">
      <c r="A396" s="13"/>
      <c r="B396" s="247"/>
      <c r="C396" s="248"/>
      <c r="D396" s="249" t="s">
        <v>256</v>
      </c>
      <c r="E396" s="250" t="s">
        <v>1</v>
      </c>
      <c r="F396" s="251" t="s">
        <v>753</v>
      </c>
      <c r="G396" s="248"/>
      <c r="H396" s="252">
        <v>1898.6980000000001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88</v>
      </c>
      <c r="AV396" s="13" t="s">
        <v>88</v>
      </c>
      <c r="AW396" s="13" t="s">
        <v>36</v>
      </c>
      <c r="AX396" s="13" t="s">
        <v>80</v>
      </c>
      <c r="AY396" s="258" t="s">
        <v>241</v>
      </c>
    </row>
    <row r="397" s="14" customFormat="1">
      <c r="A397" s="14"/>
      <c r="B397" s="259"/>
      <c r="C397" s="260"/>
      <c r="D397" s="249" t="s">
        <v>256</v>
      </c>
      <c r="E397" s="261" t="s">
        <v>1</v>
      </c>
      <c r="F397" s="262" t="s">
        <v>258</v>
      </c>
      <c r="G397" s="260"/>
      <c r="H397" s="263">
        <v>1898.6980000000001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88</v>
      </c>
      <c r="AV397" s="14" t="s">
        <v>175</v>
      </c>
      <c r="AW397" s="14" t="s">
        <v>36</v>
      </c>
      <c r="AX397" s="14" t="s">
        <v>14</v>
      </c>
      <c r="AY397" s="269" t="s">
        <v>241</v>
      </c>
    </row>
    <row r="398" s="2" customFormat="1" ht="24.15" customHeight="1">
      <c r="A398" s="39"/>
      <c r="B398" s="40"/>
      <c r="C398" s="229" t="s">
        <v>779</v>
      </c>
      <c r="D398" s="229" t="s">
        <v>243</v>
      </c>
      <c r="E398" s="230" t="s">
        <v>755</v>
      </c>
      <c r="F398" s="231" t="s">
        <v>756</v>
      </c>
      <c r="G398" s="232" t="s">
        <v>246</v>
      </c>
      <c r="H398" s="233">
        <v>242.63999999999999</v>
      </c>
      <c r="I398" s="234"/>
      <c r="J398" s="235">
        <f>ROUND(I398*H398,2)</f>
        <v>0</v>
      </c>
      <c r="K398" s="231" t="s">
        <v>247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1761</v>
      </c>
    </row>
    <row r="399" s="2" customFormat="1">
      <c r="A399" s="39"/>
      <c r="B399" s="40"/>
      <c r="C399" s="41"/>
      <c r="D399" s="242" t="s">
        <v>249</v>
      </c>
      <c r="E399" s="41"/>
      <c r="F399" s="243" t="s">
        <v>758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249</v>
      </c>
      <c r="AU399" s="18" t="s">
        <v>88</v>
      </c>
    </row>
    <row r="400" s="13" customFormat="1">
      <c r="A400" s="13"/>
      <c r="B400" s="247"/>
      <c r="C400" s="248"/>
      <c r="D400" s="249" t="s">
        <v>256</v>
      </c>
      <c r="E400" s="250" t="s">
        <v>1</v>
      </c>
      <c r="F400" s="251" t="s">
        <v>493</v>
      </c>
      <c r="G400" s="248"/>
      <c r="H400" s="252">
        <v>242.63999999999999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256</v>
      </c>
      <c r="AU400" s="258" t="s">
        <v>88</v>
      </c>
      <c r="AV400" s="13" t="s">
        <v>88</v>
      </c>
      <c r="AW400" s="13" t="s">
        <v>36</v>
      </c>
      <c r="AX400" s="13" t="s">
        <v>80</v>
      </c>
      <c r="AY400" s="258" t="s">
        <v>241</v>
      </c>
    </row>
    <row r="401" s="14" customFormat="1">
      <c r="A401" s="14"/>
      <c r="B401" s="259"/>
      <c r="C401" s="260"/>
      <c r="D401" s="249" t="s">
        <v>256</v>
      </c>
      <c r="E401" s="261" t="s">
        <v>1</v>
      </c>
      <c r="F401" s="262" t="s">
        <v>258</v>
      </c>
      <c r="G401" s="260"/>
      <c r="H401" s="263">
        <v>242.63999999999999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88</v>
      </c>
      <c r="AV401" s="14" t="s">
        <v>175</v>
      </c>
      <c r="AW401" s="14" t="s">
        <v>36</v>
      </c>
      <c r="AX401" s="14" t="s">
        <v>14</v>
      </c>
      <c r="AY401" s="269" t="s">
        <v>241</v>
      </c>
    </row>
    <row r="402" s="2" customFormat="1" ht="24.15" customHeight="1">
      <c r="A402" s="39"/>
      <c r="B402" s="40"/>
      <c r="C402" s="229" t="s">
        <v>788</v>
      </c>
      <c r="D402" s="229" t="s">
        <v>243</v>
      </c>
      <c r="E402" s="230" t="s">
        <v>760</v>
      </c>
      <c r="F402" s="231" t="s">
        <v>761</v>
      </c>
      <c r="G402" s="232" t="s">
        <v>246</v>
      </c>
      <c r="H402" s="233">
        <v>121.31999999999999</v>
      </c>
      <c r="I402" s="234"/>
      <c r="J402" s="235">
        <f>ROUND(I402*H402,2)</f>
        <v>0</v>
      </c>
      <c r="K402" s="231" t="s">
        <v>247</v>
      </c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175</v>
      </c>
      <c r="AT402" s="240" t="s">
        <v>243</v>
      </c>
      <c r="AU402" s="240" t="s">
        <v>88</v>
      </c>
      <c r="AY402" s="18" t="s">
        <v>241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14</v>
      </c>
      <c r="BK402" s="241">
        <f>ROUND(I402*H402,2)</f>
        <v>0</v>
      </c>
      <c r="BL402" s="18" t="s">
        <v>175</v>
      </c>
      <c r="BM402" s="240" t="s">
        <v>1762</v>
      </c>
    </row>
    <row r="403" s="2" customFormat="1">
      <c r="A403" s="39"/>
      <c r="B403" s="40"/>
      <c r="C403" s="41"/>
      <c r="D403" s="242" t="s">
        <v>249</v>
      </c>
      <c r="E403" s="41"/>
      <c r="F403" s="243" t="s">
        <v>763</v>
      </c>
      <c r="G403" s="41"/>
      <c r="H403" s="41"/>
      <c r="I403" s="244"/>
      <c r="J403" s="41"/>
      <c r="K403" s="41"/>
      <c r="L403" s="45"/>
      <c r="M403" s="245"/>
      <c r="N403" s="24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249</v>
      </c>
      <c r="AU403" s="18" t="s">
        <v>88</v>
      </c>
    </row>
    <row r="404" s="15" customFormat="1">
      <c r="A404" s="15"/>
      <c r="B404" s="270"/>
      <c r="C404" s="271"/>
      <c r="D404" s="249" t="s">
        <v>256</v>
      </c>
      <c r="E404" s="272" t="s">
        <v>1</v>
      </c>
      <c r="F404" s="273" t="s">
        <v>764</v>
      </c>
      <c r="G404" s="271"/>
      <c r="H404" s="272" t="s">
        <v>1</v>
      </c>
      <c r="I404" s="274"/>
      <c r="J404" s="271"/>
      <c r="K404" s="271"/>
      <c r="L404" s="275"/>
      <c r="M404" s="276"/>
      <c r="N404" s="277"/>
      <c r="O404" s="277"/>
      <c r="P404" s="277"/>
      <c r="Q404" s="277"/>
      <c r="R404" s="277"/>
      <c r="S404" s="277"/>
      <c r="T404" s="27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9" t="s">
        <v>256</v>
      </c>
      <c r="AU404" s="279" t="s">
        <v>88</v>
      </c>
      <c r="AV404" s="15" t="s">
        <v>14</v>
      </c>
      <c r="AW404" s="15" t="s">
        <v>36</v>
      </c>
      <c r="AX404" s="15" t="s">
        <v>80</v>
      </c>
      <c r="AY404" s="279" t="s">
        <v>241</v>
      </c>
    </row>
    <row r="405" s="13" customFormat="1">
      <c r="A405" s="13"/>
      <c r="B405" s="247"/>
      <c r="C405" s="248"/>
      <c r="D405" s="249" t="s">
        <v>256</v>
      </c>
      <c r="E405" s="250" t="s">
        <v>1</v>
      </c>
      <c r="F405" s="251" t="s">
        <v>765</v>
      </c>
      <c r="G405" s="248"/>
      <c r="H405" s="252">
        <v>121.31999999999999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256</v>
      </c>
      <c r="AU405" s="258" t="s">
        <v>88</v>
      </c>
      <c r="AV405" s="13" t="s">
        <v>88</v>
      </c>
      <c r="AW405" s="13" t="s">
        <v>36</v>
      </c>
      <c r="AX405" s="13" t="s">
        <v>80</v>
      </c>
      <c r="AY405" s="258" t="s">
        <v>241</v>
      </c>
    </row>
    <row r="406" s="14" customFormat="1">
      <c r="A406" s="14"/>
      <c r="B406" s="259"/>
      <c r="C406" s="260"/>
      <c r="D406" s="249" t="s">
        <v>256</v>
      </c>
      <c r="E406" s="261" t="s">
        <v>498</v>
      </c>
      <c r="F406" s="262" t="s">
        <v>258</v>
      </c>
      <c r="G406" s="260"/>
      <c r="H406" s="263">
        <v>121.31999999999999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9" t="s">
        <v>256</v>
      </c>
      <c r="AU406" s="269" t="s">
        <v>88</v>
      </c>
      <c r="AV406" s="14" t="s">
        <v>175</v>
      </c>
      <c r="AW406" s="14" t="s">
        <v>36</v>
      </c>
      <c r="AX406" s="14" t="s">
        <v>14</v>
      </c>
      <c r="AY406" s="269" t="s">
        <v>241</v>
      </c>
    </row>
    <row r="407" s="2" customFormat="1" ht="16.5" customHeight="1">
      <c r="A407" s="39"/>
      <c r="B407" s="40"/>
      <c r="C407" s="288" t="s">
        <v>793</v>
      </c>
      <c r="D407" s="288" t="s">
        <v>716</v>
      </c>
      <c r="E407" s="289" t="s">
        <v>767</v>
      </c>
      <c r="F407" s="290" t="s">
        <v>768</v>
      </c>
      <c r="G407" s="291" t="s">
        <v>769</v>
      </c>
      <c r="H407" s="292">
        <v>2.4260000000000002</v>
      </c>
      <c r="I407" s="293"/>
      <c r="J407" s="294">
        <f>ROUND(I407*H407,2)</f>
        <v>0</v>
      </c>
      <c r="K407" s="290" t="s">
        <v>247</v>
      </c>
      <c r="L407" s="295"/>
      <c r="M407" s="296" t="s">
        <v>1</v>
      </c>
      <c r="N407" s="297" t="s">
        <v>45</v>
      </c>
      <c r="O407" s="92"/>
      <c r="P407" s="238">
        <f>O407*H407</f>
        <v>0</v>
      </c>
      <c r="Q407" s="238">
        <v>0.001</v>
      </c>
      <c r="R407" s="238">
        <f>Q407*H407</f>
        <v>0.0024260000000000002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292</v>
      </c>
      <c r="AT407" s="240" t="s">
        <v>716</v>
      </c>
      <c r="AU407" s="240" t="s">
        <v>88</v>
      </c>
      <c r="AY407" s="18" t="s">
        <v>241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14</v>
      </c>
      <c r="BK407" s="241">
        <f>ROUND(I407*H407,2)</f>
        <v>0</v>
      </c>
      <c r="BL407" s="18" t="s">
        <v>175</v>
      </c>
      <c r="BM407" s="240" t="s">
        <v>1763</v>
      </c>
    </row>
    <row r="408" s="13" customFormat="1">
      <c r="A408" s="13"/>
      <c r="B408" s="247"/>
      <c r="C408" s="248"/>
      <c r="D408" s="249" t="s">
        <v>256</v>
      </c>
      <c r="E408" s="248"/>
      <c r="F408" s="251" t="s">
        <v>1764</v>
      </c>
      <c r="G408" s="248"/>
      <c r="H408" s="252">
        <v>2.4260000000000002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4</v>
      </c>
      <c r="AX408" s="13" t="s">
        <v>14</v>
      </c>
      <c r="AY408" s="258" t="s">
        <v>241</v>
      </c>
    </row>
    <row r="409" s="2" customFormat="1" ht="24.15" customHeight="1">
      <c r="A409" s="39"/>
      <c r="B409" s="40"/>
      <c r="C409" s="229" t="s">
        <v>798</v>
      </c>
      <c r="D409" s="229" t="s">
        <v>243</v>
      </c>
      <c r="E409" s="230" t="s">
        <v>773</v>
      </c>
      <c r="F409" s="231" t="s">
        <v>774</v>
      </c>
      <c r="G409" s="232" t="s">
        <v>246</v>
      </c>
      <c r="H409" s="233">
        <v>242.63999999999999</v>
      </c>
      <c r="I409" s="234"/>
      <c r="J409" s="235">
        <f>ROUND(I409*H409,2)</f>
        <v>0</v>
      </c>
      <c r="K409" s="231" t="s">
        <v>247</v>
      </c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175</v>
      </c>
      <c r="AT409" s="240" t="s">
        <v>243</v>
      </c>
      <c r="AU409" s="240" t="s">
        <v>88</v>
      </c>
      <c r="AY409" s="18" t="s">
        <v>241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14</v>
      </c>
      <c r="BK409" s="241">
        <f>ROUND(I409*H409,2)</f>
        <v>0</v>
      </c>
      <c r="BL409" s="18" t="s">
        <v>175</v>
      </c>
      <c r="BM409" s="240" t="s">
        <v>1765</v>
      </c>
    </row>
    <row r="410" s="2" customFormat="1">
      <c r="A410" s="39"/>
      <c r="B410" s="40"/>
      <c r="C410" s="41"/>
      <c r="D410" s="242" t="s">
        <v>249</v>
      </c>
      <c r="E410" s="41"/>
      <c r="F410" s="243" t="s">
        <v>776</v>
      </c>
      <c r="G410" s="41"/>
      <c r="H410" s="41"/>
      <c r="I410" s="244"/>
      <c r="J410" s="41"/>
      <c r="K410" s="41"/>
      <c r="L410" s="45"/>
      <c r="M410" s="245"/>
      <c r="N410" s="246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249</v>
      </c>
      <c r="AU410" s="18" t="s">
        <v>88</v>
      </c>
    </row>
    <row r="411" s="13" customFormat="1">
      <c r="A411" s="13"/>
      <c r="B411" s="247"/>
      <c r="C411" s="248"/>
      <c r="D411" s="249" t="s">
        <v>256</v>
      </c>
      <c r="E411" s="250" t="s">
        <v>1</v>
      </c>
      <c r="F411" s="251" t="s">
        <v>1766</v>
      </c>
      <c r="G411" s="248"/>
      <c r="H411" s="252">
        <v>242.63999999999999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88</v>
      </c>
      <c r="AV411" s="13" t="s">
        <v>88</v>
      </c>
      <c r="AW411" s="13" t="s">
        <v>36</v>
      </c>
      <c r="AX411" s="13" t="s">
        <v>80</v>
      </c>
      <c r="AY411" s="258" t="s">
        <v>241</v>
      </c>
    </row>
    <row r="412" s="14" customFormat="1">
      <c r="A412" s="14"/>
      <c r="B412" s="259"/>
      <c r="C412" s="260"/>
      <c r="D412" s="249" t="s">
        <v>256</v>
      </c>
      <c r="E412" s="261" t="s">
        <v>493</v>
      </c>
      <c r="F412" s="262" t="s">
        <v>258</v>
      </c>
      <c r="G412" s="260"/>
      <c r="H412" s="263">
        <v>242.63999999999999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88</v>
      </c>
      <c r="AV412" s="14" t="s">
        <v>175</v>
      </c>
      <c r="AW412" s="14" t="s">
        <v>36</v>
      </c>
      <c r="AX412" s="14" t="s">
        <v>14</v>
      </c>
      <c r="AY412" s="269" t="s">
        <v>241</v>
      </c>
    </row>
    <row r="413" s="2" customFormat="1" ht="24.15" customHeight="1">
      <c r="A413" s="39"/>
      <c r="B413" s="40"/>
      <c r="C413" s="229" t="s">
        <v>804</v>
      </c>
      <c r="D413" s="229" t="s">
        <v>243</v>
      </c>
      <c r="E413" s="230" t="s">
        <v>780</v>
      </c>
      <c r="F413" s="231" t="s">
        <v>781</v>
      </c>
      <c r="G413" s="232" t="s">
        <v>246</v>
      </c>
      <c r="H413" s="233">
        <v>196.56</v>
      </c>
      <c r="I413" s="234"/>
      <c r="J413" s="235">
        <f>ROUND(I413*H413,2)</f>
        <v>0</v>
      </c>
      <c r="K413" s="231" t="s">
        <v>247</v>
      </c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175</v>
      </c>
      <c r="AT413" s="240" t="s">
        <v>243</v>
      </c>
      <c r="AU413" s="240" t="s">
        <v>88</v>
      </c>
      <c r="AY413" s="18" t="s">
        <v>241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14</v>
      </c>
      <c r="BK413" s="241">
        <f>ROUND(I413*H413,2)</f>
        <v>0</v>
      </c>
      <c r="BL413" s="18" t="s">
        <v>175</v>
      </c>
      <c r="BM413" s="240" t="s">
        <v>1767</v>
      </c>
    </row>
    <row r="414" s="2" customFormat="1">
      <c r="A414" s="39"/>
      <c r="B414" s="40"/>
      <c r="C414" s="41"/>
      <c r="D414" s="242" t="s">
        <v>249</v>
      </c>
      <c r="E414" s="41"/>
      <c r="F414" s="243" t="s">
        <v>783</v>
      </c>
      <c r="G414" s="41"/>
      <c r="H414" s="41"/>
      <c r="I414" s="244"/>
      <c r="J414" s="41"/>
      <c r="K414" s="41"/>
      <c r="L414" s="45"/>
      <c r="M414" s="245"/>
      <c r="N414" s="24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249</v>
      </c>
      <c r="AU414" s="18" t="s">
        <v>88</v>
      </c>
    </row>
    <row r="415" s="13" customFormat="1">
      <c r="A415" s="13"/>
      <c r="B415" s="247"/>
      <c r="C415" s="248"/>
      <c r="D415" s="249" t="s">
        <v>256</v>
      </c>
      <c r="E415" s="250" t="s">
        <v>784</v>
      </c>
      <c r="F415" s="251" t="s">
        <v>1768</v>
      </c>
      <c r="G415" s="248"/>
      <c r="H415" s="252">
        <v>105.76000000000001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436</v>
      </c>
      <c r="F416" s="251" t="s">
        <v>1769</v>
      </c>
      <c r="G416" s="248"/>
      <c r="H416" s="252">
        <v>67.599999999999994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442</v>
      </c>
      <c r="F417" s="251" t="s">
        <v>1770</v>
      </c>
      <c r="G417" s="248"/>
      <c r="H417" s="252">
        <v>23.199999999999999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4" customFormat="1">
      <c r="A418" s="14"/>
      <c r="B418" s="259"/>
      <c r="C418" s="260"/>
      <c r="D418" s="249" t="s">
        <v>256</v>
      </c>
      <c r="E418" s="261" t="s">
        <v>1</v>
      </c>
      <c r="F418" s="262" t="s">
        <v>258</v>
      </c>
      <c r="G418" s="260"/>
      <c r="H418" s="263">
        <v>196.56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88</v>
      </c>
      <c r="AV418" s="14" t="s">
        <v>175</v>
      </c>
      <c r="AW418" s="14" t="s">
        <v>36</v>
      </c>
      <c r="AX418" s="14" t="s">
        <v>14</v>
      </c>
      <c r="AY418" s="269" t="s">
        <v>241</v>
      </c>
    </row>
    <row r="419" s="2" customFormat="1" ht="33" customHeight="1">
      <c r="A419" s="39"/>
      <c r="B419" s="40"/>
      <c r="C419" s="229" t="s">
        <v>813</v>
      </c>
      <c r="D419" s="229" t="s">
        <v>243</v>
      </c>
      <c r="E419" s="230" t="s">
        <v>789</v>
      </c>
      <c r="F419" s="231" t="s">
        <v>790</v>
      </c>
      <c r="G419" s="232" t="s">
        <v>246</v>
      </c>
      <c r="H419" s="233">
        <v>121.31999999999999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1771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792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498</v>
      </c>
      <c r="G421" s="248"/>
      <c r="H421" s="252">
        <v>121.31999999999999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4" customFormat="1">
      <c r="A422" s="14"/>
      <c r="B422" s="259"/>
      <c r="C422" s="260"/>
      <c r="D422" s="249" t="s">
        <v>256</v>
      </c>
      <c r="E422" s="261" t="s">
        <v>1</v>
      </c>
      <c r="F422" s="262" t="s">
        <v>258</v>
      </c>
      <c r="G422" s="260"/>
      <c r="H422" s="263">
        <v>121.31999999999999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88</v>
      </c>
      <c r="AV422" s="14" t="s">
        <v>175</v>
      </c>
      <c r="AW422" s="14" t="s">
        <v>36</v>
      </c>
      <c r="AX422" s="14" t="s">
        <v>14</v>
      </c>
      <c r="AY422" s="269" t="s">
        <v>241</v>
      </c>
    </row>
    <row r="423" s="2" customFormat="1" ht="24.15" customHeight="1">
      <c r="A423" s="39"/>
      <c r="B423" s="40"/>
      <c r="C423" s="229" t="s">
        <v>820</v>
      </c>
      <c r="D423" s="229" t="s">
        <v>243</v>
      </c>
      <c r="E423" s="230" t="s">
        <v>794</v>
      </c>
      <c r="F423" s="231" t="s">
        <v>795</v>
      </c>
      <c r="G423" s="232" t="s">
        <v>246</v>
      </c>
      <c r="H423" s="233">
        <v>121.31999999999999</v>
      </c>
      <c r="I423" s="234"/>
      <c r="J423" s="235">
        <f>ROUND(I423*H423,2)</f>
        <v>0</v>
      </c>
      <c r="K423" s="231" t="s">
        <v>247</v>
      </c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175</v>
      </c>
      <c r="AT423" s="240" t="s">
        <v>243</v>
      </c>
      <c r="AU423" s="240" t="s">
        <v>88</v>
      </c>
      <c r="AY423" s="18" t="s">
        <v>241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14</v>
      </c>
      <c r="BK423" s="241">
        <f>ROUND(I423*H423,2)</f>
        <v>0</v>
      </c>
      <c r="BL423" s="18" t="s">
        <v>175</v>
      </c>
      <c r="BM423" s="240" t="s">
        <v>1772</v>
      </c>
    </row>
    <row r="424" s="2" customFormat="1">
      <c r="A424" s="39"/>
      <c r="B424" s="40"/>
      <c r="C424" s="41"/>
      <c r="D424" s="242" t="s">
        <v>249</v>
      </c>
      <c r="E424" s="41"/>
      <c r="F424" s="243" t="s">
        <v>797</v>
      </c>
      <c r="G424" s="41"/>
      <c r="H424" s="41"/>
      <c r="I424" s="244"/>
      <c r="J424" s="41"/>
      <c r="K424" s="41"/>
      <c r="L424" s="45"/>
      <c r="M424" s="245"/>
      <c r="N424" s="24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249</v>
      </c>
      <c r="AU424" s="18" t="s">
        <v>88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498</v>
      </c>
      <c r="G425" s="248"/>
      <c r="H425" s="252">
        <v>121.31999999999999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1</v>
      </c>
      <c r="F426" s="262" t="s">
        <v>258</v>
      </c>
      <c r="G426" s="260"/>
      <c r="H426" s="263">
        <v>121.31999999999999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14</v>
      </c>
      <c r="AY426" s="269" t="s">
        <v>241</v>
      </c>
    </row>
    <row r="427" s="12" customFormat="1" ht="22.8" customHeight="1">
      <c r="A427" s="12"/>
      <c r="B427" s="213"/>
      <c r="C427" s="214"/>
      <c r="D427" s="215" t="s">
        <v>79</v>
      </c>
      <c r="E427" s="227" t="s">
        <v>175</v>
      </c>
      <c r="F427" s="227" t="s">
        <v>263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SUM(P428:P439)</f>
        <v>0</v>
      </c>
      <c r="Q427" s="221"/>
      <c r="R427" s="222">
        <f>SUM(R428:R439)</f>
        <v>0</v>
      </c>
      <c r="S427" s="221"/>
      <c r="T427" s="223">
        <f>SUM(T428:T439)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14</v>
      </c>
      <c r="AT427" s="225" t="s">
        <v>79</v>
      </c>
      <c r="AU427" s="225" t="s">
        <v>14</v>
      </c>
      <c r="AY427" s="224" t="s">
        <v>241</v>
      </c>
      <c r="BK427" s="226">
        <f>SUM(BK428:BK439)</f>
        <v>0</v>
      </c>
    </row>
    <row r="428" s="2" customFormat="1" ht="16.5" customHeight="1">
      <c r="A428" s="39"/>
      <c r="B428" s="40"/>
      <c r="C428" s="229" t="s">
        <v>825</v>
      </c>
      <c r="D428" s="229" t="s">
        <v>243</v>
      </c>
      <c r="E428" s="230" t="s">
        <v>1773</v>
      </c>
      <c r="F428" s="231" t="s">
        <v>1774</v>
      </c>
      <c r="G428" s="232" t="s">
        <v>253</v>
      </c>
      <c r="H428" s="233">
        <v>84.941999999999993</v>
      </c>
      <c r="I428" s="234"/>
      <c r="J428" s="235">
        <f>ROUND(I428*H428,2)</f>
        <v>0</v>
      </c>
      <c r="K428" s="231" t="s">
        <v>247</v>
      </c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175</v>
      </c>
      <c r="AT428" s="240" t="s">
        <v>243</v>
      </c>
      <c r="AU428" s="240" t="s">
        <v>88</v>
      </c>
      <c r="AY428" s="18" t="s">
        <v>241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14</v>
      </c>
      <c r="BK428" s="241">
        <f>ROUND(I428*H428,2)</f>
        <v>0</v>
      </c>
      <c r="BL428" s="18" t="s">
        <v>175</v>
      </c>
      <c r="BM428" s="240" t="s">
        <v>1775</v>
      </c>
    </row>
    <row r="429" s="2" customFormat="1">
      <c r="A429" s="39"/>
      <c r="B429" s="40"/>
      <c r="C429" s="41"/>
      <c r="D429" s="242" t="s">
        <v>249</v>
      </c>
      <c r="E429" s="41"/>
      <c r="F429" s="243" t="s">
        <v>1776</v>
      </c>
      <c r="G429" s="41"/>
      <c r="H429" s="41"/>
      <c r="I429" s="244"/>
      <c r="J429" s="41"/>
      <c r="K429" s="41"/>
      <c r="L429" s="45"/>
      <c r="M429" s="245"/>
      <c r="N429" s="246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249</v>
      </c>
      <c r="AU429" s="18" t="s">
        <v>88</v>
      </c>
    </row>
    <row r="430" s="13" customFormat="1">
      <c r="A430" s="13"/>
      <c r="B430" s="247"/>
      <c r="C430" s="248"/>
      <c r="D430" s="249" t="s">
        <v>256</v>
      </c>
      <c r="E430" s="250" t="s">
        <v>1</v>
      </c>
      <c r="F430" s="251" t="s">
        <v>1777</v>
      </c>
      <c r="G430" s="248"/>
      <c r="H430" s="252">
        <v>84.941999999999993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88</v>
      </c>
      <c r="AV430" s="13" t="s">
        <v>88</v>
      </c>
      <c r="AW430" s="13" t="s">
        <v>36</v>
      </c>
      <c r="AX430" s="13" t="s">
        <v>80</v>
      </c>
      <c r="AY430" s="258" t="s">
        <v>241</v>
      </c>
    </row>
    <row r="431" s="14" customFormat="1">
      <c r="A431" s="14"/>
      <c r="B431" s="259"/>
      <c r="C431" s="260"/>
      <c r="D431" s="249" t="s">
        <v>256</v>
      </c>
      <c r="E431" s="261" t="s">
        <v>1601</v>
      </c>
      <c r="F431" s="262" t="s">
        <v>258</v>
      </c>
      <c r="G431" s="260"/>
      <c r="H431" s="263">
        <v>84.941999999999993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88</v>
      </c>
      <c r="AV431" s="14" t="s">
        <v>175</v>
      </c>
      <c r="AW431" s="14" t="s">
        <v>36</v>
      </c>
      <c r="AX431" s="14" t="s">
        <v>14</v>
      </c>
      <c r="AY431" s="269" t="s">
        <v>241</v>
      </c>
    </row>
    <row r="432" s="2" customFormat="1" ht="16.5" customHeight="1">
      <c r="A432" s="39"/>
      <c r="B432" s="40"/>
      <c r="C432" s="229" t="s">
        <v>830</v>
      </c>
      <c r="D432" s="229" t="s">
        <v>243</v>
      </c>
      <c r="E432" s="230" t="s">
        <v>799</v>
      </c>
      <c r="F432" s="231" t="s">
        <v>800</v>
      </c>
      <c r="G432" s="232" t="s">
        <v>253</v>
      </c>
      <c r="H432" s="233">
        <v>44.112000000000002</v>
      </c>
      <c r="I432" s="234"/>
      <c r="J432" s="235">
        <f>ROUND(I432*H432,2)</f>
        <v>0</v>
      </c>
      <c r="K432" s="231" t="s">
        <v>247</v>
      </c>
      <c r="L432" s="45"/>
      <c r="M432" s="236" t="s">
        <v>1</v>
      </c>
      <c r="N432" s="237" t="s">
        <v>45</v>
      </c>
      <c r="O432" s="92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0" t="s">
        <v>175</v>
      </c>
      <c r="AT432" s="240" t="s">
        <v>243</v>
      </c>
      <c r="AU432" s="240" t="s">
        <v>88</v>
      </c>
      <c r="AY432" s="18" t="s">
        <v>241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14</v>
      </c>
      <c r="BK432" s="241">
        <f>ROUND(I432*H432,2)</f>
        <v>0</v>
      </c>
      <c r="BL432" s="18" t="s">
        <v>175</v>
      </c>
      <c r="BM432" s="240" t="s">
        <v>1778</v>
      </c>
    </row>
    <row r="433" s="2" customFormat="1">
      <c r="A433" s="39"/>
      <c r="B433" s="40"/>
      <c r="C433" s="41"/>
      <c r="D433" s="242" t="s">
        <v>249</v>
      </c>
      <c r="E433" s="41"/>
      <c r="F433" s="243" t="s">
        <v>802</v>
      </c>
      <c r="G433" s="41"/>
      <c r="H433" s="41"/>
      <c r="I433" s="244"/>
      <c r="J433" s="41"/>
      <c r="K433" s="41"/>
      <c r="L433" s="45"/>
      <c r="M433" s="245"/>
      <c r="N433" s="24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249</v>
      </c>
      <c r="AU433" s="18" t="s">
        <v>88</v>
      </c>
    </row>
    <row r="434" s="13" customFormat="1">
      <c r="A434" s="13"/>
      <c r="B434" s="247"/>
      <c r="C434" s="248"/>
      <c r="D434" s="249" t="s">
        <v>256</v>
      </c>
      <c r="E434" s="250" t="s">
        <v>1</v>
      </c>
      <c r="F434" s="251" t="s">
        <v>1779</v>
      </c>
      <c r="G434" s="248"/>
      <c r="H434" s="252">
        <v>44.112000000000002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88</v>
      </c>
      <c r="AV434" s="13" t="s">
        <v>88</v>
      </c>
      <c r="AW434" s="13" t="s">
        <v>36</v>
      </c>
      <c r="AX434" s="13" t="s">
        <v>80</v>
      </c>
      <c r="AY434" s="258" t="s">
        <v>241</v>
      </c>
    </row>
    <row r="435" s="14" customFormat="1">
      <c r="A435" s="14"/>
      <c r="B435" s="259"/>
      <c r="C435" s="260"/>
      <c r="D435" s="249" t="s">
        <v>256</v>
      </c>
      <c r="E435" s="261" t="s">
        <v>432</v>
      </c>
      <c r="F435" s="262" t="s">
        <v>258</v>
      </c>
      <c r="G435" s="260"/>
      <c r="H435" s="263">
        <v>44.112000000000002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88</v>
      </c>
      <c r="AV435" s="14" t="s">
        <v>175</v>
      </c>
      <c r="AW435" s="14" t="s">
        <v>36</v>
      </c>
      <c r="AX435" s="14" t="s">
        <v>14</v>
      </c>
      <c r="AY435" s="269" t="s">
        <v>241</v>
      </c>
    </row>
    <row r="436" s="2" customFormat="1" ht="24.15" customHeight="1">
      <c r="A436" s="39"/>
      <c r="B436" s="40"/>
      <c r="C436" s="229" t="s">
        <v>835</v>
      </c>
      <c r="D436" s="229" t="s">
        <v>243</v>
      </c>
      <c r="E436" s="230" t="s">
        <v>1780</v>
      </c>
      <c r="F436" s="231" t="s">
        <v>1781</v>
      </c>
      <c r="G436" s="232" t="s">
        <v>253</v>
      </c>
      <c r="H436" s="233">
        <v>84.941999999999993</v>
      </c>
      <c r="I436" s="234"/>
      <c r="J436" s="235">
        <f>ROUND(I436*H436,2)</f>
        <v>0</v>
      </c>
      <c r="K436" s="231" t="s">
        <v>247</v>
      </c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175</v>
      </c>
      <c r="AT436" s="240" t="s">
        <v>243</v>
      </c>
      <c r="AU436" s="240" t="s">
        <v>88</v>
      </c>
      <c r="AY436" s="18" t="s">
        <v>241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14</v>
      </c>
      <c r="BK436" s="241">
        <f>ROUND(I436*H436,2)</f>
        <v>0</v>
      </c>
      <c r="BL436" s="18" t="s">
        <v>175</v>
      </c>
      <c r="BM436" s="240" t="s">
        <v>1782</v>
      </c>
    </row>
    <row r="437" s="2" customFormat="1">
      <c r="A437" s="39"/>
      <c r="B437" s="40"/>
      <c r="C437" s="41"/>
      <c r="D437" s="242" t="s">
        <v>249</v>
      </c>
      <c r="E437" s="41"/>
      <c r="F437" s="243" t="s">
        <v>1783</v>
      </c>
      <c r="G437" s="41"/>
      <c r="H437" s="41"/>
      <c r="I437" s="244"/>
      <c r="J437" s="41"/>
      <c r="K437" s="41"/>
      <c r="L437" s="45"/>
      <c r="M437" s="245"/>
      <c r="N437" s="24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249</v>
      </c>
      <c r="AU437" s="18" t="s">
        <v>88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1784</v>
      </c>
      <c r="G438" s="248"/>
      <c r="H438" s="252">
        <v>84.941999999999993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4" customFormat="1">
      <c r="A439" s="14"/>
      <c r="B439" s="259"/>
      <c r="C439" s="260"/>
      <c r="D439" s="249" t="s">
        <v>256</v>
      </c>
      <c r="E439" s="261" t="s">
        <v>1587</v>
      </c>
      <c r="F439" s="262" t="s">
        <v>258</v>
      </c>
      <c r="G439" s="260"/>
      <c r="H439" s="263">
        <v>84.941999999999993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88</v>
      </c>
      <c r="AV439" s="14" t="s">
        <v>175</v>
      </c>
      <c r="AW439" s="14" t="s">
        <v>36</v>
      </c>
      <c r="AX439" s="14" t="s">
        <v>14</v>
      </c>
      <c r="AY439" s="269" t="s">
        <v>241</v>
      </c>
    </row>
    <row r="440" s="12" customFormat="1" ht="22.8" customHeight="1">
      <c r="A440" s="12"/>
      <c r="B440" s="213"/>
      <c r="C440" s="214"/>
      <c r="D440" s="215" t="s">
        <v>79</v>
      </c>
      <c r="E440" s="227" t="s">
        <v>269</v>
      </c>
      <c r="F440" s="227" t="s">
        <v>812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SUM(P441:P479)</f>
        <v>0</v>
      </c>
      <c r="Q440" s="221"/>
      <c r="R440" s="222">
        <f>SUM(R441:R479)</f>
        <v>0</v>
      </c>
      <c r="S440" s="221"/>
      <c r="T440" s="223">
        <f>SUM(T441:T479)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14</v>
      </c>
      <c r="AT440" s="225" t="s">
        <v>79</v>
      </c>
      <c r="AU440" s="225" t="s">
        <v>14</v>
      </c>
      <c r="AY440" s="224" t="s">
        <v>241</v>
      </c>
      <c r="BK440" s="226">
        <f>SUM(BK441:BK479)</f>
        <v>0</v>
      </c>
    </row>
    <row r="441" s="2" customFormat="1" ht="16.5" customHeight="1">
      <c r="A441" s="39"/>
      <c r="B441" s="40"/>
      <c r="C441" s="229" t="s">
        <v>843</v>
      </c>
      <c r="D441" s="229" t="s">
        <v>243</v>
      </c>
      <c r="E441" s="230" t="s">
        <v>814</v>
      </c>
      <c r="F441" s="231" t="s">
        <v>815</v>
      </c>
      <c r="G441" s="232" t="s">
        <v>246</v>
      </c>
      <c r="H441" s="233">
        <v>137.66</v>
      </c>
      <c r="I441" s="234"/>
      <c r="J441" s="235">
        <f>ROUND(I441*H441,2)</f>
        <v>0</v>
      </c>
      <c r="K441" s="231" t="s">
        <v>247</v>
      </c>
      <c r="L441" s="45"/>
      <c r="M441" s="236" t="s">
        <v>1</v>
      </c>
      <c r="N441" s="237" t="s">
        <v>45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175</v>
      </c>
      <c r="AT441" s="240" t="s">
        <v>243</v>
      </c>
      <c r="AU441" s="240" t="s">
        <v>88</v>
      </c>
      <c r="AY441" s="18" t="s">
        <v>241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14</v>
      </c>
      <c r="BK441" s="241">
        <f>ROUND(I441*H441,2)</f>
        <v>0</v>
      </c>
      <c r="BL441" s="18" t="s">
        <v>175</v>
      </c>
      <c r="BM441" s="240" t="s">
        <v>1785</v>
      </c>
    </row>
    <row r="442" s="2" customFormat="1">
      <c r="A442" s="39"/>
      <c r="B442" s="40"/>
      <c r="C442" s="41"/>
      <c r="D442" s="242" t="s">
        <v>249</v>
      </c>
      <c r="E442" s="41"/>
      <c r="F442" s="243" t="s">
        <v>817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249</v>
      </c>
      <c r="AU442" s="18" t="s">
        <v>88</v>
      </c>
    </row>
    <row r="443" s="15" customFormat="1">
      <c r="A443" s="15"/>
      <c r="B443" s="270"/>
      <c r="C443" s="271"/>
      <c r="D443" s="249" t="s">
        <v>256</v>
      </c>
      <c r="E443" s="272" t="s">
        <v>1</v>
      </c>
      <c r="F443" s="273" t="s">
        <v>1147</v>
      </c>
      <c r="G443" s="271"/>
      <c r="H443" s="272" t="s">
        <v>1</v>
      </c>
      <c r="I443" s="274"/>
      <c r="J443" s="271"/>
      <c r="K443" s="271"/>
      <c r="L443" s="275"/>
      <c r="M443" s="276"/>
      <c r="N443" s="277"/>
      <c r="O443" s="277"/>
      <c r="P443" s="277"/>
      <c r="Q443" s="277"/>
      <c r="R443" s="277"/>
      <c r="S443" s="277"/>
      <c r="T443" s="27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9" t="s">
        <v>256</v>
      </c>
      <c r="AU443" s="279" t="s">
        <v>88</v>
      </c>
      <c r="AV443" s="15" t="s">
        <v>14</v>
      </c>
      <c r="AW443" s="15" t="s">
        <v>36</v>
      </c>
      <c r="AX443" s="15" t="s">
        <v>80</v>
      </c>
      <c r="AY443" s="279" t="s">
        <v>241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784</v>
      </c>
      <c r="G444" s="248"/>
      <c r="H444" s="252">
        <v>105.76000000000001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5" customFormat="1">
      <c r="A445" s="15"/>
      <c r="B445" s="270"/>
      <c r="C445" s="271"/>
      <c r="D445" s="249" t="s">
        <v>256</v>
      </c>
      <c r="E445" s="272" t="s">
        <v>1</v>
      </c>
      <c r="F445" s="273" t="s">
        <v>818</v>
      </c>
      <c r="G445" s="271"/>
      <c r="H445" s="272" t="s">
        <v>1</v>
      </c>
      <c r="I445" s="274"/>
      <c r="J445" s="271"/>
      <c r="K445" s="271"/>
      <c r="L445" s="275"/>
      <c r="M445" s="276"/>
      <c r="N445" s="277"/>
      <c r="O445" s="277"/>
      <c r="P445" s="277"/>
      <c r="Q445" s="277"/>
      <c r="R445" s="277"/>
      <c r="S445" s="277"/>
      <c r="T445" s="27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9" t="s">
        <v>256</v>
      </c>
      <c r="AU445" s="279" t="s">
        <v>88</v>
      </c>
      <c r="AV445" s="15" t="s">
        <v>14</v>
      </c>
      <c r="AW445" s="15" t="s">
        <v>36</v>
      </c>
      <c r="AX445" s="15" t="s">
        <v>80</v>
      </c>
      <c r="AY445" s="279" t="s">
        <v>241</v>
      </c>
    </row>
    <row r="446" s="13" customFormat="1">
      <c r="A446" s="13"/>
      <c r="B446" s="247"/>
      <c r="C446" s="248"/>
      <c r="D446" s="249" t="s">
        <v>256</v>
      </c>
      <c r="E446" s="250" t="s">
        <v>1</v>
      </c>
      <c r="F446" s="251" t="s">
        <v>1786</v>
      </c>
      <c r="G446" s="248"/>
      <c r="H446" s="252">
        <v>31.899999999999999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36</v>
      </c>
      <c r="AX446" s="13" t="s">
        <v>80</v>
      </c>
      <c r="AY446" s="258" t="s">
        <v>241</v>
      </c>
    </row>
    <row r="447" s="14" customFormat="1">
      <c r="A447" s="14"/>
      <c r="B447" s="259"/>
      <c r="C447" s="260"/>
      <c r="D447" s="249" t="s">
        <v>256</v>
      </c>
      <c r="E447" s="261" t="s">
        <v>1</v>
      </c>
      <c r="F447" s="262" t="s">
        <v>258</v>
      </c>
      <c r="G447" s="260"/>
      <c r="H447" s="263">
        <v>137.66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88</v>
      </c>
      <c r="AV447" s="14" t="s">
        <v>175</v>
      </c>
      <c r="AW447" s="14" t="s">
        <v>36</v>
      </c>
      <c r="AX447" s="14" t="s">
        <v>14</v>
      </c>
      <c r="AY447" s="269" t="s">
        <v>241</v>
      </c>
    </row>
    <row r="448" s="2" customFormat="1" ht="16.5" customHeight="1">
      <c r="A448" s="39"/>
      <c r="B448" s="40"/>
      <c r="C448" s="229" t="s">
        <v>852</v>
      </c>
      <c r="D448" s="229" t="s">
        <v>243</v>
      </c>
      <c r="E448" s="230" t="s">
        <v>821</v>
      </c>
      <c r="F448" s="231" t="s">
        <v>822</v>
      </c>
      <c r="G448" s="232" t="s">
        <v>246</v>
      </c>
      <c r="H448" s="233">
        <v>67.599999999999994</v>
      </c>
      <c r="I448" s="234"/>
      <c r="J448" s="235">
        <f>ROUND(I448*H448,2)</f>
        <v>0</v>
      </c>
      <c r="K448" s="231" t="s">
        <v>247</v>
      </c>
      <c r="L448" s="45"/>
      <c r="M448" s="236" t="s">
        <v>1</v>
      </c>
      <c r="N448" s="237" t="s">
        <v>45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175</v>
      </c>
      <c r="AT448" s="240" t="s">
        <v>243</v>
      </c>
      <c r="AU448" s="240" t="s">
        <v>88</v>
      </c>
      <c r="AY448" s="18" t="s">
        <v>241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14</v>
      </c>
      <c r="BK448" s="241">
        <f>ROUND(I448*H448,2)</f>
        <v>0</v>
      </c>
      <c r="BL448" s="18" t="s">
        <v>175</v>
      </c>
      <c r="BM448" s="240" t="s">
        <v>1787</v>
      </c>
    </row>
    <row r="449" s="2" customFormat="1">
      <c r="A449" s="39"/>
      <c r="B449" s="40"/>
      <c r="C449" s="41"/>
      <c r="D449" s="242" t="s">
        <v>249</v>
      </c>
      <c r="E449" s="41"/>
      <c r="F449" s="243" t="s">
        <v>824</v>
      </c>
      <c r="G449" s="41"/>
      <c r="H449" s="41"/>
      <c r="I449" s="244"/>
      <c r="J449" s="41"/>
      <c r="K449" s="41"/>
      <c r="L449" s="45"/>
      <c r="M449" s="245"/>
      <c r="N449" s="246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249</v>
      </c>
      <c r="AU449" s="18" t="s">
        <v>88</v>
      </c>
    </row>
    <row r="450" s="15" customFormat="1">
      <c r="A450" s="15"/>
      <c r="B450" s="270"/>
      <c r="C450" s="271"/>
      <c r="D450" s="249" t="s">
        <v>256</v>
      </c>
      <c r="E450" s="272" t="s">
        <v>1</v>
      </c>
      <c r="F450" s="273" t="s">
        <v>514</v>
      </c>
      <c r="G450" s="271"/>
      <c r="H450" s="272" t="s">
        <v>1</v>
      </c>
      <c r="I450" s="274"/>
      <c r="J450" s="271"/>
      <c r="K450" s="271"/>
      <c r="L450" s="275"/>
      <c r="M450" s="276"/>
      <c r="N450" s="277"/>
      <c r="O450" s="277"/>
      <c r="P450" s="277"/>
      <c r="Q450" s="277"/>
      <c r="R450" s="277"/>
      <c r="S450" s="277"/>
      <c r="T450" s="27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9" t="s">
        <v>256</v>
      </c>
      <c r="AU450" s="279" t="s">
        <v>88</v>
      </c>
      <c r="AV450" s="15" t="s">
        <v>14</v>
      </c>
      <c r="AW450" s="15" t="s">
        <v>36</v>
      </c>
      <c r="AX450" s="15" t="s">
        <v>80</v>
      </c>
      <c r="AY450" s="279" t="s">
        <v>241</v>
      </c>
    </row>
    <row r="451" s="13" customFormat="1">
      <c r="A451" s="13"/>
      <c r="B451" s="247"/>
      <c r="C451" s="248"/>
      <c r="D451" s="249" t="s">
        <v>256</v>
      </c>
      <c r="E451" s="250" t="s">
        <v>1</v>
      </c>
      <c r="F451" s="251" t="s">
        <v>1769</v>
      </c>
      <c r="G451" s="248"/>
      <c r="H451" s="252">
        <v>67.599999999999994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8" t="s">
        <v>256</v>
      </c>
      <c r="AU451" s="258" t="s">
        <v>88</v>
      </c>
      <c r="AV451" s="13" t="s">
        <v>88</v>
      </c>
      <c r="AW451" s="13" t="s">
        <v>36</v>
      </c>
      <c r="AX451" s="13" t="s">
        <v>80</v>
      </c>
      <c r="AY451" s="258" t="s">
        <v>241</v>
      </c>
    </row>
    <row r="452" s="14" customFormat="1">
      <c r="A452" s="14"/>
      <c r="B452" s="259"/>
      <c r="C452" s="260"/>
      <c r="D452" s="249" t="s">
        <v>256</v>
      </c>
      <c r="E452" s="261" t="s">
        <v>1</v>
      </c>
      <c r="F452" s="262" t="s">
        <v>258</v>
      </c>
      <c r="G452" s="260"/>
      <c r="H452" s="263">
        <v>67.599999999999994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88</v>
      </c>
      <c r="AV452" s="14" t="s">
        <v>175</v>
      </c>
      <c r="AW452" s="14" t="s">
        <v>36</v>
      </c>
      <c r="AX452" s="14" t="s">
        <v>14</v>
      </c>
      <c r="AY452" s="269" t="s">
        <v>241</v>
      </c>
    </row>
    <row r="453" s="2" customFormat="1" ht="16.5" customHeight="1">
      <c r="A453" s="39"/>
      <c r="B453" s="40"/>
      <c r="C453" s="229" t="s">
        <v>856</v>
      </c>
      <c r="D453" s="229" t="s">
        <v>243</v>
      </c>
      <c r="E453" s="230" t="s">
        <v>1389</v>
      </c>
      <c r="F453" s="231" t="s">
        <v>1390</v>
      </c>
      <c r="G453" s="232" t="s">
        <v>246</v>
      </c>
      <c r="H453" s="233">
        <v>211.52000000000001</v>
      </c>
      <c r="I453" s="234"/>
      <c r="J453" s="235">
        <f>ROUND(I453*H453,2)</f>
        <v>0</v>
      </c>
      <c r="K453" s="231" t="s">
        <v>247</v>
      </c>
      <c r="L453" s="45"/>
      <c r="M453" s="236" t="s">
        <v>1</v>
      </c>
      <c r="N453" s="237" t="s">
        <v>45</v>
      </c>
      <c r="O453" s="92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175</v>
      </c>
      <c r="AT453" s="240" t="s">
        <v>243</v>
      </c>
      <c r="AU453" s="240" t="s">
        <v>88</v>
      </c>
      <c r="AY453" s="18" t="s">
        <v>241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14</v>
      </c>
      <c r="BK453" s="241">
        <f>ROUND(I453*H453,2)</f>
        <v>0</v>
      </c>
      <c r="BL453" s="18" t="s">
        <v>175</v>
      </c>
      <c r="BM453" s="240" t="s">
        <v>1788</v>
      </c>
    </row>
    <row r="454" s="2" customFormat="1">
      <c r="A454" s="39"/>
      <c r="B454" s="40"/>
      <c r="C454" s="41"/>
      <c r="D454" s="242" t="s">
        <v>249</v>
      </c>
      <c r="E454" s="41"/>
      <c r="F454" s="243" t="s">
        <v>1392</v>
      </c>
      <c r="G454" s="41"/>
      <c r="H454" s="41"/>
      <c r="I454" s="244"/>
      <c r="J454" s="41"/>
      <c r="K454" s="41"/>
      <c r="L454" s="45"/>
      <c r="M454" s="245"/>
      <c r="N454" s="24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249</v>
      </c>
      <c r="AU454" s="18" t="s">
        <v>88</v>
      </c>
    </row>
    <row r="455" s="13" customFormat="1">
      <c r="A455" s="13"/>
      <c r="B455" s="247"/>
      <c r="C455" s="248"/>
      <c r="D455" s="249" t="s">
        <v>256</v>
      </c>
      <c r="E455" s="250" t="s">
        <v>1</v>
      </c>
      <c r="F455" s="251" t="s">
        <v>784</v>
      </c>
      <c r="G455" s="248"/>
      <c r="H455" s="252">
        <v>105.76000000000001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256</v>
      </c>
      <c r="AU455" s="258" t="s">
        <v>88</v>
      </c>
      <c r="AV455" s="13" t="s">
        <v>88</v>
      </c>
      <c r="AW455" s="13" t="s">
        <v>36</v>
      </c>
      <c r="AX455" s="13" t="s">
        <v>80</v>
      </c>
      <c r="AY455" s="258" t="s">
        <v>241</v>
      </c>
    </row>
    <row r="456" s="15" customFormat="1">
      <c r="A456" s="15"/>
      <c r="B456" s="270"/>
      <c r="C456" s="271"/>
      <c r="D456" s="249" t="s">
        <v>256</v>
      </c>
      <c r="E456" s="272" t="s">
        <v>1</v>
      </c>
      <c r="F456" s="273" t="s">
        <v>1393</v>
      </c>
      <c r="G456" s="271"/>
      <c r="H456" s="272" t="s">
        <v>1</v>
      </c>
      <c r="I456" s="274"/>
      <c r="J456" s="271"/>
      <c r="K456" s="271"/>
      <c r="L456" s="275"/>
      <c r="M456" s="276"/>
      <c r="N456" s="277"/>
      <c r="O456" s="277"/>
      <c r="P456" s="277"/>
      <c r="Q456" s="277"/>
      <c r="R456" s="277"/>
      <c r="S456" s="277"/>
      <c r="T456" s="27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9" t="s">
        <v>256</v>
      </c>
      <c r="AU456" s="279" t="s">
        <v>88</v>
      </c>
      <c r="AV456" s="15" t="s">
        <v>14</v>
      </c>
      <c r="AW456" s="15" t="s">
        <v>36</v>
      </c>
      <c r="AX456" s="15" t="s">
        <v>80</v>
      </c>
      <c r="AY456" s="279" t="s">
        <v>241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1768</v>
      </c>
      <c r="G457" s="248"/>
      <c r="H457" s="252">
        <v>105.76000000000001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4" customFormat="1">
      <c r="A458" s="14"/>
      <c r="B458" s="259"/>
      <c r="C458" s="260"/>
      <c r="D458" s="249" t="s">
        <v>256</v>
      </c>
      <c r="E458" s="261" t="s">
        <v>1</v>
      </c>
      <c r="F458" s="262" t="s">
        <v>258</v>
      </c>
      <c r="G458" s="260"/>
      <c r="H458" s="263">
        <v>211.52000000000001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88</v>
      </c>
      <c r="AV458" s="14" t="s">
        <v>175</v>
      </c>
      <c r="AW458" s="14" t="s">
        <v>36</v>
      </c>
      <c r="AX458" s="14" t="s">
        <v>14</v>
      </c>
      <c r="AY458" s="269" t="s">
        <v>241</v>
      </c>
    </row>
    <row r="459" s="2" customFormat="1" ht="16.5" customHeight="1">
      <c r="A459" s="39"/>
      <c r="B459" s="40"/>
      <c r="C459" s="229" t="s">
        <v>860</v>
      </c>
      <c r="D459" s="229" t="s">
        <v>243</v>
      </c>
      <c r="E459" s="230" t="s">
        <v>826</v>
      </c>
      <c r="F459" s="231" t="s">
        <v>827</v>
      </c>
      <c r="G459" s="232" t="s">
        <v>246</v>
      </c>
      <c r="H459" s="233">
        <v>67.599999999999994</v>
      </c>
      <c r="I459" s="234"/>
      <c r="J459" s="235">
        <f>ROUND(I459*H459,2)</f>
        <v>0</v>
      </c>
      <c r="K459" s="231" t="s">
        <v>247</v>
      </c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175</v>
      </c>
      <c r="AT459" s="240" t="s">
        <v>243</v>
      </c>
      <c r="AU459" s="240" t="s">
        <v>88</v>
      </c>
      <c r="AY459" s="18" t="s">
        <v>241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14</v>
      </c>
      <c r="BK459" s="241">
        <f>ROUND(I459*H459,2)</f>
        <v>0</v>
      </c>
      <c r="BL459" s="18" t="s">
        <v>175</v>
      </c>
      <c r="BM459" s="240" t="s">
        <v>1789</v>
      </c>
    </row>
    <row r="460" s="2" customFormat="1">
      <c r="A460" s="39"/>
      <c r="B460" s="40"/>
      <c r="C460" s="41"/>
      <c r="D460" s="242" t="s">
        <v>249</v>
      </c>
      <c r="E460" s="41"/>
      <c r="F460" s="243" t="s">
        <v>829</v>
      </c>
      <c r="G460" s="41"/>
      <c r="H460" s="41"/>
      <c r="I460" s="244"/>
      <c r="J460" s="41"/>
      <c r="K460" s="41"/>
      <c r="L460" s="45"/>
      <c r="M460" s="245"/>
      <c r="N460" s="246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249</v>
      </c>
      <c r="AU460" s="18" t="s">
        <v>88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436</v>
      </c>
      <c r="G461" s="248"/>
      <c r="H461" s="252">
        <v>67.599999999999994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4" customFormat="1">
      <c r="A462" s="14"/>
      <c r="B462" s="259"/>
      <c r="C462" s="260"/>
      <c r="D462" s="249" t="s">
        <v>256</v>
      </c>
      <c r="E462" s="261" t="s">
        <v>1</v>
      </c>
      <c r="F462" s="262" t="s">
        <v>258</v>
      </c>
      <c r="G462" s="260"/>
      <c r="H462" s="263">
        <v>67.599999999999994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88</v>
      </c>
      <c r="AV462" s="14" t="s">
        <v>175</v>
      </c>
      <c r="AW462" s="14" t="s">
        <v>36</v>
      </c>
      <c r="AX462" s="14" t="s">
        <v>14</v>
      </c>
      <c r="AY462" s="269" t="s">
        <v>241</v>
      </c>
    </row>
    <row r="463" s="2" customFormat="1" ht="33" customHeight="1">
      <c r="A463" s="39"/>
      <c r="B463" s="40"/>
      <c r="C463" s="229" t="s">
        <v>864</v>
      </c>
      <c r="D463" s="229" t="s">
        <v>243</v>
      </c>
      <c r="E463" s="230" t="s">
        <v>831</v>
      </c>
      <c r="F463" s="231" t="s">
        <v>832</v>
      </c>
      <c r="G463" s="232" t="s">
        <v>246</v>
      </c>
      <c r="H463" s="233">
        <v>67.599999999999994</v>
      </c>
      <c r="I463" s="234"/>
      <c r="J463" s="235">
        <f>ROUND(I463*H463,2)</f>
        <v>0</v>
      </c>
      <c r="K463" s="231" t="s">
        <v>247</v>
      </c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175</v>
      </c>
      <c r="AT463" s="240" t="s">
        <v>243</v>
      </c>
      <c r="AU463" s="240" t="s">
        <v>88</v>
      </c>
      <c r="AY463" s="18" t="s">
        <v>241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14</v>
      </c>
      <c r="BK463" s="241">
        <f>ROUND(I463*H463,2)</f>
        <v>0</v>
      </c>
      <c r="BL463" s="18" t="s">
        <v>175</v>
      </c>
      <c r="BM463" s="240" t="s">
        <v>1790</v>
      </c>
    </row>
    <row r="464" s="2" customFormat="1">
      <c r="A464" s="39"/>
      <c r="B464" s="40"/>
      <c r="C464" s="41"/>
      <c r="D464" s="242" t="s">
        <v>249</v>
      </c>
      <c r="E464" s="41"/>
      <c r="F464" s="243" t="s">
        <v>834</v>
      </c>
      <c r="G464" s="41"/>
      <c r="H464" s="41"/>
      <c r="I464" s="244"/>
      <c r="J464" s="41"/>
      <c r="K464" s="41"/>
      <c r="L464" s="45"/>
      <c r="M464" s="245"/>
      <c r="N464" s="24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249</v>
      </c>
      <c r="AU464" s="18" t="s">
        <v>88</v>
      </c>
    </row>
    <row r="465" s="13" customFormat="1">
      <c r="A465" s="13"/>
      <c r="B465" s="247"/>
      <c r="C465" s="248"/>
      <c r="D465" s="249" t="s">
        <v>256</v>
      </c>
      <c r="E465" s="250" t="s">
        <v>1</v>
      </c>
      <c r="F465" s="251" t="s">
        <v>436</v>
      </c>
      <c r="G465" s="248"/>
      <c r="H465" s="252">
        <v>67.599999999999994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256</v>
      </c>
      <c r="AU465" s="258" t="s">
        <v>88</v>
      </c>
      <c r="AV465" s="13" t="s">
        <v>88</v>
      </c>
      <c r="AW465" s="13" t="s">
        <v>36</v>
      </c>
      <c r="AX465" s="13" t="s">
        <v>80</v>
      </c>
      <c r="AY465" s="258" t="s">
        <v>241</v>
      </c>
    </row>
    <row r="466" s="14" customFormat="1">
      <c r="A466" s="14"/>
      <c r="B466" s="259"/>
      <c r="C466" s="260"/>
      <c r="D466" s="249" t="s">
        <v>256</v>
      </c>
      <c r="E466" s="261" t="s">
        <v>1</v>
      </c>
      <c r="F466" s="262" t="s">
        <v>258</v>
      </c>
      <c r="G466" s="260"/>
      <c r="H466" s="263">
        <v>67.599999999999994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88</v>
      </c>
      <c r="AV466" s="14" t="s">
        <v>175</v>
      </c>
      <c r="AW466" s="14" t="s">
        <v>36</v>
      </c>
      <c r="AX466" s="14" t="s">
        <v>14</v>
      </c>
      <c r="AY466" s="269" t="s">
        <v>241</v>
      </c>
    </row>
    <row r="467" s="2" customFormat="1" ht="33" customHeight="1">
      <c r="A467" s="39"/>
      <c r="B467" s="40"/>
      <c r="C467" s="229" t="s">
        <v>868</v>
      </c>
      <c r="D467" s="229" t="s">
        <v>243</v>
      </c>
      <c r="E467" s="230" t="s">
        <v>836</v>
      </c>
      <c r="F467" s="231" t="s">
        <v>837</v>
      </c>
      <c r="G467" s="232" t="s">
        <v>246</v>
      </c>
      <c r="H467" s="233">
        <v>92.950000000000003</v>
      </c>
      <c r="I467" s="234"/>
      <c r="J467" s="235">
        <f>ROUND(I467*H467,2)</f>
        <v>0</v>
      </c>
      <c r="K467" s="231" t="s">
        <v>247</v>
      </c>
      <c r="L467" s="45"/>
      <c r="M467" s="236" t="s">
        <v>1</v>
      </c>
      <c r="N467" s="237" t="s">
        <v>45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175</v>
      </c>
      <c r="AT467" s="240" t="s">
        <v>243</v>
      </c>
      <c r="AU467" s="240" t="s">
        <v>88</v>
      </c>
      <c r="AY467" s="18" t="s">
        <v>241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14</v>
      </c>
      <c r="BK467" s="241">
        <f>ROUND(I467*H467,2)</f>
        <v>0</v>
      </c>
      <c r="BL467" s="18" t="s">
        <v>175</v>
      </c>
      <c r="BM467" s="240" t="s">
        <v>1791</v>
      </c>
    </row>
    <row r="468" s="2" customFormat="1">
      <c r="A468" s="39"/>
      <c r="B468" s="40"/>
      <c r="C468" s="41"/>
      <c r="D468" s="242" t="s">
        <v>249</v>
      </c>
      <c r="E468" s="41"/>
      <c r="F468" s="243" t="s">
        <v>839</v>
      </c>
      <c r="G468" s="41"/>
      <c r="H468" s="41"/>
      <c r="I468" s="244"/>
      <c r="J468" s="41"/>
      <c r="K468" s="41"/>
      <c r="L468" s="45"/>
      <c r="M468" s="245"/>
      <c r="N468" s="24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249</v>
      </c>
      <c r="AU468" s="18" t="s">
        <v>88</v>
      </c>
    </row>
    <row r="469" s="15" customFormat="1">
      <c r="A469" s="15"/>
      <c r="B469" s="270"/>
      <c r="C469" s="271"/>
      <c r="D469" s="249" t="s">
        <v>256</v>
      </c>
      <c r="E469" s="272" t="s">
        <v>1</v>
      </c>
      <c r="F469" s="273" t="s">
        <v>840</v>
      </c>
      <c r="G469" s="271"/>
      <c r="H469" s="272" t="s">
        <v>1</v>
      </c>
      <c r="I469" s="274"/>
      <c r="J469" s="271"/>
      <c r="K469" s="271"/>
      <c r="L469" s="275"/>
      <c r="M469" s="276"/>
      <c r="N469" s="277"/>
      <c r="O469" s="277"/>
      <c r="P469" s="277"/>
      <c r="Q469" s="277"/>
      <c r="R469" s="277"/>
      <c r="S469" s="277"/>
      <c r="T469" s="27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9" t="s">
        <v>256</v>
      </c>
      <c r="AU469" s="279" t="s">
        <v>88</v>
      </c>
      <c r="AV469" s="15" t="s">
        <v>14</v>
      </c>
      <c r="AW469" s="15" t="s">
        <v>36</v>
      </c>
      <c r="AX469" s="15" t="s">
        <v>80</v>
      </c>
      <c r="AY469" s="279" t="s">
        <v>241</v>
      </c>
    </row>
    <row r="470" s="13" customFormat="1">
      <c r="A470" s="13"/>
      <c r="B470" s="247"/>
      <c r="C470" s="248"/>
      <c r="D470" s="249" t="s">
        <v>256</v>
      </c>
      <c r="E470" s="250" t="s">
        <v>1</v>
      </c>
      <c r="F470" s="251" t="s">
        <v>1792</v>
      </c>
      <c r="G470" s="248"/>
      <c r="H470" s="252">
        <v>92.950000000000003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256</v>
      </c>
      <c r="AU470" s="258" t="s">
        <v>88</v>
      </c>
      <c r="AV470" s="13" t="s">
        <v>88</v>
      </c>
      <c r="AW470" s="13" t="s">
        <v>36</v>
      </c>
      <c r="AX470" s="13" t="s">
        <v>80</v>
      </c>
      <c r="AY470" s="258" t="s">
        <v>241</v>
      </c>
    </row>
    <row r="471" s="14" customFormat="1">
      <c r="A471" s="14"/>
      <c r="B471" s="259"/>
      <c r="C471" s="260"/>
      <c r="D471" s="249" t="s">
        <v>256</v>
      </c>
      <c r="E471" s="261" t="s">
        <v>439</v>
      </c>
      <c r="F471" s="262" t="s">
        <v>258</v>
      </c>
      <c r="G471" s="260"/>
      <c r="H471" s="263">
        <v>92.950000000000003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88</v>
      </c>
      <c r="AV471" s="14" t="s">
        <v>175</v>
      </c>
      <c r="AW471" s="14" t="s">
        <v>36</v>
      </c>
      <c r="AX471" s="14" t="s">
        <v>14</v>
      </c>
      <c r="AY471" s="269" t="s">
        <v>241</v>
      </c>
    </row>
    <row r="472" s="2" customFormat="1" ht="33" customHeight="1">
      <c r="A472" s="39"/>
      <c r="B472" s="40"/>
      <c r="C472" s="229" t="s">
        <v>872</v>
      </c>
      <c r="D472" s="229" t="s">
        <v>243</v>
      </c>
      <c r="E472" s="230" t="s">
        <v>1402</v>
      </c>
      <c r="F472" s="231" t="s">
        <v>1403</v>
      </c>
      <c r="G472" s="232" t="s">
        <v>246</v>
      </c>
      <c r="H472" s="233">
        <v>237.96000000000001</v>
      </c>
      <c r="I472" s="234"/>
      <c r="J472" s="235">
        <f>ROUND(I472*H472,2)</f>
        <v>0</v>
      </c>
      <c r="K472" s="231" t="s">
        <v>247</v>
      </c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175</v>
      </c>
      <c r="AT472" s="240" t="s">
        <v>243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1793</v>
      </c>
    </row>
    <row r="473" s="2" customFormat="1">
      <c r="A473" s="39"/>
      <c r="B473" s="40"/>
      <c r="C473" s="41"/>
      <c r="D473" s="242" t="s">
        <v>249</v>
      </c>
      <c r="E473" s="41"/>
      <c r="F473" s="243" t="s">
        <v>1405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88</v>
      </c>
    </row>
    <row r="474" s="15" customFormat="1">
      <c r="A474" s="15"/>
      <c r="B474" s="270"/>
      <c r="C474" s="271"/>
      <c r="D474" s="249" t="s">
        <v>256</v>
      </c>
      <c r="E474" s="272" t="s">
        <v>1</v>
      </c>
      <c r="F474" s="273" t="s">
        <v>1794</v>
      </c>
      <c r="G474" s="271"/>
      <c r="H474" s="272" t="s">
        <v>1</v>
      </c>
      <c r="I474" s="274"/>
      <c r="J474" s="271"/>
      <c r="K474" s="271"/>
      <c r="L474" s="275"/>
      <c r="M474" s="276"/>
      <c r="N474" s="277"/>
      <c r="O474" s="277"/>
      <c r="P474" s="277"/>
      <c r="Q474" s="277"/>
      <c r="R474" s="277"/>
      <c r="S474" s="277"/>
      <c r="T474" s="27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9" t="s">
        <v>256</v>
      </c>
      <c r="AU474" s="279" t="s">
        <v>88</v>
      </c>
      <c r="AV474" s="15" t="s">
        <v>14</v>
      </c>
      <c r="AW474" s="15" t="s">
        <v>36</v>
      </c>
      <c r="AX474" s="15" t="s">
        <v>80</v>
      </c>
      <c r="AY474" s="279" t="s">
        <v>241</v>
      </c>
    </row>
    <row r="475" s="13" customFormat="1">
      <c r="A475" s="13"/>
      <c r="B475" s="247"/>
      <c r="C475" s="248"/>
      <c r="D475" s="249" t="s">
        <v>256</v>
      </c>
      <c r="E475" s="250" t="s">
        <v>1</v>
      </c>
      <c r="F475" s="251" t="s">
        <v>1795</v>
      </c>
      <c r="G475" s="248"/>
      <c r="H475" s="252">
        <v>237.96000000000001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256</v>
      </c>
      <c r="AU475" s="258" t="s">
        <v>88</v>
      </c>
      <c r="AV475" s="13" t="s">
        <v>88</v>
      </c>
      <c r="AW475" s="13" t="s">
        <v>36</v>
      </c>
      <c r="AX475" s="13" t="s">
        <v>80</v>
      </c>
      <c r="AY475" s="258" t="s">
        <v>241</v>
      </c>
    </row>
    <row r="476" s="14" customFormat="1">
      <c r="A476" s="14"/>
      <c r="B476" s="259"/>
      <c r="C476" s="260"/>
      <c r="D476" s="249" t="s">
        <v>256</v>
      </c>
      <c r="E476" s="261" t="s">
        <v>1149</v>
      </c>
      <c r="F476" s="262" t="s">
        <v>258</v>
      </c>
      <c r="G476" s="260"/>
      <c r="H476" s="263">
        <v>237.96000000000001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88</v>
      </c>
      <c r="AV476" s="14" t="s">
        <v>175</v>
      </c>
      <c r="AW476" s="14" t="s">
        <v>36</v>
      </c>
      <c r="AX476" s="14" t="s">
        <v>14</v>
      </c>
      <c r="AY476" s="269" t="s">
        <v>241</v>
      </c>
    </row>
    <row r="477" s="2" customFormat="1" ht="24.15" customHeight="1">
      <c r="A477" s="39"/>
      <c r="B477" s="40"/>
      <c r="C477" s="229" t="s">
        <v>876</v>
      </c>
      <c r="D477" s="229" t="s">
        <v>243</v>
      </c>
      <c r="E477" s="230" t="s">
        <v>1418</v>
      </c>
      <c r="F477" s="231" t="s">
        <v>1419</v>
      </c>
      <c r="G477" s="232" t="s">
        <v>246</v>
      </c>
      <c r="H477" s="233">
        <v>105.76000000000001</v>
      </c>
      <c r="I477" s="234"/>
      <c r="J477" s="235">
        <f>ROUND(I477*H477,2)</f>
        <v>0</v>
      </c>
      <c r="K477" s="231" t="s">
        <v>1</v>
      </c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175</v>
      </c>
      <c r="AT477" s="240" t="s">
        <v>243</v>
      </c>
      <c r="AU477" s="240" t="s">
        <v>88</v>
      </c>
      <c r="AY477" s="18" t="s">
        <v>241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14</v>
      </c>
      <c r="BK477" s="241">
        <f>ROUND(I477*H477,2)</f>
        <v>0</v>
      </c>
      <c r="BL477" s="18" t="s">
        <v>175</v>
      </c>
      <c r="BM477" s="240" t="s">
        <v>1796</v>
      </c>
    </row>
    <row r="478" s="13" customFormat="1">
      <c r="A478" s="13"/>
      <c r="B478" s="247"/>
      <c r="C478" s="248"/>
      <c r="D478" s="249" t="s">
        <v>256</v>
      </c>
      <c r="E478" s="250" t="s">
        <v>1</v>
      </c>
      <c r="F478" s="251" t="s">
        <v>1797</v>
      </c>
      <c r="G478" s="248"/>
      <c r="H478" s="252">
        <v>105.76000000000001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256</v>
      </c>
      <c r="AU478" s="258" t="s">
        <v>88</v>
      </c>
      <c r="AV478" s="13" t="s">
        <v>88</v>
      </c>
      <c r="AW478" s="13" t="s">
        <v>36</v>
      </c>
      <c r="AX478" s="13" t="s">
        <v>80</v>
      </c>
      <c r="AY478" s="258" t="s">
        <v>241</v>
      </c>
    </row>
    <row r="479" s="14" customFormat="1">
      <c r="A479" s="14"/>
      <c r="B479" s="259"/>
      <c r="C479" s="260"/>
      <c r="D479" s="249" t="s">
        <v>256</v>
      </c>
      <c r="E479" s="261" t="s">
        <v>1</v>
      </c>
      <c r="F479" s="262" t="s">
        <v>258</v>
      </c>
      <c r="G479" s="260"/>
      <c r="H479" s="263">
        <v>105.76000000000001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88</v>
      </c>
      <c r="AV479" s="14" t="s">
        <v>175</v>
      </c>
      <c r="AW479" s="14" t="s">
        <v>36</v>
      </c>
      <c r="AX479" s="14" t="s">
        <v>14</v>
      </c>
      <c r="AY479" s="269" t="s">
        <v>241</v>
      </c>
    </row>
    <row r="480" s="12" customFormat="1" ht="22.8" customHeight="1">
      <c r="A480" s="12"/>
      <c r="B480" s="213"/>
      <c r="C480" s="214"/>
      <c r="D480" s="215" t="s">
        <v>79</v>
      </c>
      <c r="E480" s="227" t="s">
        <v>292</v>
      </c>
      <c r="F480" s="227" t="s">
        <v>842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SUM(P481:P534)</f>
        <v>0</v>
      </c>
      <c r="Q480" s="221"/>
      <c r="R480" s="222">
        <f>SUM(R481:R534)</f>
        <v>207.39923788000002</v>
      </c>
      <c r="S480" s="221"/>
      <c r="T480" s="223">
        <f>SUM(T481:T534)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14</v>
      </c>
      <c r="AT480" s="225" t="s">
        <v>79</v>
      </c>
      <c r="AU480" s="225" t="s">
        <v>14</v>
      </c>
      <c r="AY480" s="224" t="s">
        <v>241</v>
      </c>
      <c r="BK480" s="226">
        <f>SUM(BK481:BK534)</f>
        <v>0</v>
      </c>
    </row>
    <row r="481" s="2" customFormat="1" ht="24.15" customHeight="1">
      <c r="A481" s="39"/>
      <c r="B481" s="40"/>
      <c r="C481" s="229" t="s">
        <v>882</v>
      </c>
      <c r="D481" s="229" t="s">
        <v>243</v>
      </c>
      <c r="E481" s="230" t="s">
        <v>1798</v>
      </c>
      <c r="F481" s="231" t="s">
        <v>1799</v>
      </c>
      <c r="G481" s="232" t="s">
        <v>289</v>
      </c>
      <c r="H481" s="233">
        <v>551.39999999999998</v>
      </c>
      <c r="I481" s="234"/>
      <c r="J481" s="235">
        <f>ROUND(I481*H481,2)</f>
        <v>0</v>
      </c>
      <c r="K481" s="231" t="s">
        <v>247</v>
      </c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175</v>
      </c>
      <c r="AT481" s="240" t="s">
        <v>243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1800</v>
      </c>
    </row>
    <row r="482" s="2" customFormat="1">
      <c r="A482" s="39"/>
      <c r="B482" s="40"/>
      <c r="C482" s="41"/>
      <c r="D482" s="242" t="s">
        <v>249</v>
      </c>
      <c r="E482" s="41"/>
      <c r="F482" s="243" t="s">
        <v>1801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249</v>
      </c>
      <c r="AU482" s="18" t="s">
        <v>88</v>
      </c>
    </row>
    <row r="483" s="13" customFormat="1">
      <c r="A483" s="13"/>
      <c r="B483" s="247"/>
      <c r="C483" s="248"/>
      <c r="D483" s="249" t="s">
        <v>256</v>
      </c>
      <c r="E483" s="250" t="s">
        <v>1</v>
      </c>
      <c r="F483" s="251" t="s">
        <v>1613</v>
      </c>
      <c r="G483" s="248"/>
      <c r="H483" s="252">
        <v>551.39999999999998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256</v>
      </c>
      <c r="AU483" s="258" t="s">
        <v>88</v>
      </c>
      <c r="AV483" s="13" t="s">
        <v>88</v>
      </c>
      <c r="AW483" s="13" t="s">
        <v>36</v>
      </c>
      <c r="AX483" s="13" t="s">
        <v>80</v>
      </c>
      <c r="AY483" s="258" t="s">
        <v>241</v>
      </c>
    </row>
    <row r="484" s="14" customFormat="1">
      <c r="A484" s="14"/>
      <c r="B484" s="259"/>
      <c r="C484" s="260"/>
      <c r="D484" s="249" t="s">
        <v>256</v>
      </c>
      <c r="E484" s="261" t="s">
        <v>1</v>
      </c>
      <c r="F484" s="262" t="s">
        <v>258</v>
      </c>
      <c r="G484" s="260"/>
      <c r="H484" s="263">
        <v>551.39999999999998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9" t="s">
        <v>256</v>
      </c>
      <c r="AU484" s="269" t="s">
        <v>88</v>
      </c>
      <c r="AV484" s="14" t="s">
        <v>175</v>
      </c>
      <c r="AW484" s="14" t="s">
        <v>36</v>
      </c>
      <c r="AX484" s="14" t="s">
        <v>14</v>
      </c>
      <c r="AY484" s="269" t="s">
        <v>241</v>
      </c>
    </row>
    <row r="485" s="2" customFormat="1" ht="24.15" customHeight="1">
      <c r="A485" s="39"/>
      <c r="B485" s="40"/>
      <c r="C485" s="288" t="s">
        <v>886</v>
      </c>
      <c r="D485" s="288" t="s">
        <v>716</v>
      </c>
      <c r="E485" s="289" t="s">
        <v>1802</v>
      </c>
      <c r="F485" s="290" t="s">
        <v>1803</v>
      </c>
      <c r="G485" s="291" t="s">
        <v>289</v>
      </c>
      <c r="H485" s="292">
        <v>559.67100000000005</v>
      </c>
      <c r="I485" s="293"/>
      <c r="J485" s="294">
        <f>ROUND(I485*H485,2)</f>
        <v>0</v>
      </c>
      <c r="K485" s="290" t="s">
        <v>247</v>
      </c>
      <c r="L485" s="295"/>
      <c r="M485" s="296" t="s">
        <v>1</v>
      </c>
      <c r="N485" s="297" t="s">
        <v>45</v>
      </c>
      <c r="O485" s="92"/>
      <c r="P485" s="238">
        <f>O485*H485</f>
        <v>0</v>
      </c>
      <c r="Q485" s="238">
        <v>0.00027999999999999998</v>
      </c>
      <c r="R485" s="238">
        <f>Q485*H485</f>
        <v>0.15670787999999999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292</v>
      </c>
      <c r="AT485" s="240" t="s">
        <v>716</v>
      </c>
      <c r="AU485" s="240" t="s">
        <v>88</v>
      </c>
      <c r="AY485" s="18" t="s">
        <v>241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14</v>
      </c>
      <c r="BK485" s="241">
        <f>ROUND(I485*H485,2)</f>
        <v>0</v>
      </c>
      <c r="BL485" s="18" t="s">
        <v>175</v>
      </c>
      <c r="BM485" s="240" t="s">
        <v>1804</v>
      </c>
    </row>
    <row r="486" s="13" customFormat="1">
      <c r="A486" s="13"/>
      <c r="B486" s="247"/>
      <c r="C486" s="248"/>
      <c r="D486" s="249" t="s">
        <v>256</v>
      </c>
      <c r="E486" s="248"/>
      <c r="F486" s="251" t="s">
        <v>1805</v>
      </c>
      <c r="G486" s="248"/>
      <c r="H486" s="252">
        <v>559.67100000000005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4</v>
      </c>
      <c r="AX486" s="13" t="s">
        <v>14</v>
      </c>
      <c r="AY486" s="258" t="s">
        <v>241</v>
      </c>
    </row>
    <row r="487" s="2" customFormat="1" ht="24.15" customHeight="1">
      <c r="A487" s="39"/>
      <c r="B487" s="40"/>
      <c r="C487" s="229" t="s">
        <v>891</v>
      </c>
      <c r="D487" s="229" t="s">
        <v>243</v>
      </c>
      <c r="E487" s="230" t="s">
        <v>1806</v>
      </c>
      <c r="F487" s="231" t="s">
        <v>1807</v>
      </c>
      <c r="G487" s="232" t="s">
        <v>295</v>
      </c>
      <c r="H487" s="233">
        <v>2</v>
      </c>
      <c r="I487" s="234"/>
      <c r="J487" s="235">
        <f>ROUND(I487*H487,2)</f>
        <v>0</v>
      </c>
      <c r="K487" s="231" t="s">
        <v>247</v>
      </c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175</v>
      </c>
      <c r="AT487" s="240" t="s">
        <v>243</v>
      </c>
      <c r="AU487" s="240" t="s">
        <v>88</v>
      </c>
      <c r="AY487" s="18" t="s">
        <v>241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14</v>
      </c>
      <c r="BK487" s="241">
        <f>ROUND(I487*H487,2)</f>
        <v>0</v>
      </c>
      <c r="BL487" s="18" t="s">
        <v>175</v>
      </c>
      <c r="BM487" s="240" t="s">
        <v>1808</v>
      </c>
    </row>
    <row r="488" s="2" customFormat="1">
      <c r="A488" s="39"/>
      <c r="B488" s="40"/>
      <c r="C488" s="41"/>
      <c r="D488" s="242" t="s">
        <v>249</v>
      </c>
      <c r="E488" s="41"/>
      <c r="F488" s="243" t="s">
        <v>1809</v>
      </c>
      <c r="G488" s="41"/>
      <c r="H488" s="41"/>
      <c r="I488" s="244"/>
      <c r="J488" s="41"/>
      <c r="K488" s="41"/>
      <c r="L488" s="45"/>
      <c r="M488" s="245"/>
      <c r="N488" s="24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88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1810</v>
      </c>
      <c r="G489" s="248"/>
      <c r="H489" s="252">
        <v>2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4" customFormat="1">
      <c r="A490" s="14"/>
      <c r="B490" s="259"/>
      <c r="C490" s="260"/>
      <c r="D490" s="249" t="s">
        <v>256</v>
      </c>
      <c r="E490" s="261" t="s">
        <v>1</v>
      </c>
      <c r="F490" s="262" t="s">
        <v>258</v>
      </c>
      <c r="G490" s="260"/>
      <c r="H490" s="263">
        <v>2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88</v>
      </c>
      <c r="AV490" s="14" t="s">
        <v>175</v>
      </c>
      <c r="AW490" s="14" t="s">
        <v>36</v>
      </c>
      <c r="AX490" s="14" t="s">
        <v>14</v>
      </c>
      <c r="AY490" s="269" t="s">
        <v>241</v>
      </c>
    </row>
    <row r="491" s="2" customFormat="1" ht="16.5" customHeight="1">
      <c r="A491" s="39"/>
      <c r="B491" s="40"/>
      <c r="C491" s="288" t="s">
        <v>896</v>
      </c>
      <c r="D491" s="288" t="s">
        <v>716</v>
      </c>
      <c r="E491" s="289" t="s">
        <v>1811</v>
      </c>
      <c r="F491" s="290" t="s">
        <v>1812</v>
      </c>
      <c r="G491" s="291" t="s">
        <v>295</v>
      </c>
      <c r="H491" s="292">
        <v>2</v>
      </c>
      <c r="I491" s="293"/>
      <c r="J491" s="294">
        <f>ROUND(I491*H491,2)</f>
        <v>0</v>
      </c>
      <c r="K491" s="290" t="s">
        <v>247</v>
      </c>
      <c r="L491" s="295"/>
      <c r="M491" s="296" t="s">
        <v>1</v>
      </c>
      <c r="N491" s="297" t="s">
        <v>45</v>
      </c>
      <c r="O491" s="92"/>
      <c r="P491" s="238">
        <f>O491*H491</f>
        <v>0</v>
      </c>
      <c r="Q491" s="238">
        <v>6.0000000000000002E-05</v>
      </c>
      <c r="R491" s="238">
        <f>Q491*H491</f>
        <v>0.00012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292</v>
      </c>
      <c r="AT491" s="240" t="s">
        <v>716</v>
      </c>
      <c r="AU491" s="240" t="s">
        <v>88</v>
      </c>
      <c r="AY491" s="18" t="s">
        <v>241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14</v>
      </c>
      <c r="BK491" s="241">
        <f>ROUND(I491*H491,2)</f>
        <v>0</v>
      </c>
      <c r="BL491" s="18" t="s">
        <v>175</v>
      </c>
      <c r="BM491" s="240" t="s">
        <v>1813</v>
      </c>
    </row>
    <row r="492" s="2" customFormat="1" ht="33" customHeight="1">
      <c r="A492" s="39"/>
      <c r="B492" s="40"/>
      <c r="C492" s="229" t="s">
        <v>901</v>
      </c>
      <c r="D492" s="229" t="s">
        <v>243</v>
      </c>
      <c r="E492" s="230" t="s">
        <v>1814</v>
      </c>
      <c r="F492" s="231" t="s">
        <v>1815</v>
      </c>
      <c r="G492" s="232" t="s">
        <v>295</v>
      </c>
      <c r="H492" s="233">
        <v>80</v>
      </c>
      <c r="I492" s="234"/>
      <c r="J492" s="235">
        <f>ROUND(I492*H492,2)</f>
        <v>0</v>
      </c>
      <c r="K492" s="231" t="s">
        <v>1</v>
      </c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0.00024000000000000001</v>
      </c>
      <c r="R492" s="238">
        <f>Q492*H492</f>
        <v>0.019200000000000002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175</v>
      </c>
      <c r="AT492" s="240" t="s">
        <v>243</v>
      </c>
      <c r="AU492" s="240" t="s">
        <v>88</v>
      </c>
      <c r="AY492" s="18" t="s">
        <v>241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14</v>
      </c>
      <c r="BK492" s="241">
        <f>ROUND(I492*H492,2)</f>
        <v>0</v>
      </c>
      <c r="BL492" s="18" t="s">
        <v>175</v>
      </c>
      <c r="BM492" s="240" t="s">
        <v>1816</v>
      </c>
    </row>
    <row r="493" s="2" customFormat="1" ht="24.15" customHeight="1">
      <c r="A493" s="39"/>
      <c r="B493" s="40"/>
      <c r="C493" s="288" t="s">
        <v>906</v>
      </c>
      <c r="D493" s="288" t="s">
        <v>716</v>
      </c>
      <c r="E493" s="289" t="s">
        <v>1817</v>
      </c>
      <c r="F493" s="290" t="s">
        <v>1818</v>
      </c>
      <c r="G493" s="291" t="s">
        <v>295</v>
      </c>
      <c r="H493" s="292">
        <v>80</v>
      </c>
      <c r="I493" s="293"/>
      <c r="J493" s="294">
        <f>ROUND(I493*H493,2)</f>
        <v>0</v>
      </c>
      <c r="K493" s="290" t="s">
        <v>247</v>
      </c>
      <c r="L493" s="295"/>
      <c r="M493" s="296" t="s">
        <v>1</v>
      </c>
      <c r="N493" s="297" t="s">
        <v>45</v>
      </c>
      <c r="O493" s="92"/>
      <c r="P493" s="238">
        <f>O493*H493</f>
        <v>0</v>
      </c>
      <c r="Q493" s="238">
        <v>0.0028500000000000001</v>
      </c>
      <c r="R493" s="238">
        <f>Q493*H493</f>
        <v>0.22800000000000001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292</v>
      </c>
      <c r="AT493" s="240" t="s">
        <v>716</v>
      </c>
      <c r="AU493" s="240" t="s">
        <v>88</v>
      </c>
      <c r="AY493" s="18" t="s">
        <v>241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14</v>
      </c>
      <c r="BK493" s="241">
        <f>ROUND(I493*H493,2)</f>
        <v>0</v>
      </c>
      <c r="BL493" s="18" t="s">
        <v>175</v>
      </c>
      <c r="BM493" s="240" t="s">
        <v>1819</v>
      </c>
    </row>
    <row r="494" s="2" customFormat="1" ht="24.15" customHeight="1">
      <c r="A494" s="39"/>
      <c r="B494" s="40"/>
      <c r="C494" s="288" t="s">
        <v>913</v>
      </c>
      <c r="D494" s="288" t="s">
        <v>716</v>
      </c>
      <c r="E494" s="289" t="s">
        <v>1820</v>
      </c>
      <c r="F494" s="290" t="s">
        <v>1821</v>
      </c>
      <c r="G494" s="291" t="s">
        <v>295</v>
      </c>
      <c r="H494" s="292">
        <v>80</v>
      </c>
      <c r="I494" s="293"/>
      <c r="J494" s="294">
        <f>ROUND(I494*H494,2)</f>
        <v>0</v>
      </c>
      <c r="K494" s="290" t="s">
        <v>247</v>
      </c>
      <c r="L494" s="295"/>
      <c r="M494" s="296" t="s">
        <v>1</v>
      </c>
      <c r="N494" s="297" t="s">
        <v>45</v>
      </c>
      <c r="O494" s="92"/>
      <c r="P494" s="238">
        <f>O494*H494</f>
        <v>0</v>
      </c>
      <c r="Q494" s="238">
        <v>0.0035000000000000001</v>
      </c>
      <c r="R494" s="238">
        <f>Q494*H494</f>
        <v>0.28000000000000003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292</v>
      </c>
      <c r="AT494" s="240" t="s">
        <v>716</v>
      </c>
      <c r="AU494" s="240" t="s">
        <v>88</v>
      </c>
      <c r="AY494" s="18" t="s">
        <v>241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14</v>
      </c>
      <c r="BK494" s="241">
        <f>ROUND(I494*H494,2)</f>
        <v>0</v>
      </c>
      <c r="BL494" s="18" t="s">
        <v>175</v>
      </c>
      <c r="BM494" s="240" t="s">
        <v>1822</v>
      </c>
    </row>
    <row r="495" s="2" customFormat="1" ht="24.15" customHeight="1">
      <c r="A495" s="39"/>
      <c r="B495" s="40"/>
      <c r="C495" s="229" t="s">
        <v>918</v>
      </c>
      <c r="D495" s="229" t="s">
        <v>243</v>
      </c>
      <c r="E495" s="230" t="s">
        <v>1823</v>
      </c>
      <c r="F495" s="231" t="s">
        <v>1824</v>
      </c>
      <c r="G495" s="232" t="s">
        <v>295</v>
      </c>
      <c r="H495" s="233">
        <v>80</v>
      </c>
      <c r="I495" s="234"/>
      <c r="J495" s="235">
        <f>ROUND(I495*H495,2)</f>
        <v>0</v>
      </c>
      <c r="K495" s="231" t="s">
        <v>247</v>
      </c>
      <c r="L495" s="45"/>
      <c r="M495" s="236" t="s">
        <v>1</v>
      </c>
      <c r="N495" s="237" t="s">
        <v>45</v>
      </c>
      <c r="O495" s="92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175</v>
      </c>
      <c r="AT495" s="240" t="s">
        <v>243</v>
      </c>
      <c r="AU495" s="240" t="s">
        <v>88</v>
      </c>
      <c r="AY495" s="18" t="s">
        <v>241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14</v>
      </c>
      <c r="BK495" s="241">
        <f>ROUND(I495*H495,2)</f>
        <v>0</v>
      </c>
      <c r="BL495" s="18" t="s">
        <v>175</v>
      </c>
      <c r="BM495" s="240" t="s">
        <v>1825</v>
      </c>
    </row>
    <row r="496" s="2" customFormat="1">
      <c r="A496" s="39"/>
      <c r="B496" s="40"/>
      <c r="C496" s="41"/>
      <c r="D496" s="242" t="s">
        <v>249</v>
      </c>
      <c r="E496" s="41"/>
      <c r="F496" s="243" t="s">
        <v>1826</v>
      </c>
      <c r="G496" s="41"/>
      <c r="H496" s="41"/>
      <c r="I496" s="244"/>
      <c r="J496" s="41"/>
      <c r="K496" s="41"/>
      <c r="L496" s="45"/>
      <c r="M496" s="245"/>
      <c r="N496" s="24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249</v>
      </c>
      <c r="AU496" s="18" t="s">
        <v>88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1827</v>
      </c>
      <c r="G497" s="248"/>
      <c r="H497" s="252">
        <v>80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4" customFormat="1">
      <c r="A498" s="14"/>
      <c r="B498" s="259"/>
      <c r="C498" s="260"/>
      <c r="D498" s="249" t="s">
        <v>256</v>
      </c>
      <c r="E498" s="261" t="s">
        <v>1</v>
      </c>
      <c r="F498" s="262" t="s">
        <v>258</v>
      </c>
      <c r="G498" s="260"/>
      <c r="H498" s="263">
        <v>80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88</v>
      </c>
      <c r="AV498" s="14" t="s">
        <v>175</v>
      </c>
      <c r="AW498" s="14" t="s">
        <v>36</v>
      </c>
      <c r="AX498" s="14" t="s">
        <v>14</v>
      </c>
      <c r="AY498" s="269" t="s">
        <v>241</v>
      </c>
    </row>
    <row r="499" s="2" customFormat="1" ht="24.15" customHeight="1">
      <c r="A499" s="39"/>
      <c r="B499" s="40"/>
      <c r="C499" s="288" t="s">
        <v>923</v>
      </c>
      <c r="D499" s="288" t="s">
        <v>716</v>
      </c>
      <c r="E499" s="289" t="s">
        <v>1828</v>
      </c>
      <c r="F499" s="290" t="s">
        <v>1829</v>
      </c>
      <c r="G499" s="291" t="s">
        <v>295</v>
      </c>
      <c r="H499" s="292">
        <v>80</v>
      </c>
      <c r="I499" s="293"/>
      <c r="J499" s="294">
        <f>ROUND(I499*H499,2)</f>
        <v>0</v>
      </c>
      <c r="K499" s="290" t="s">
        <v>1</v>
      </c>
      <c r="L499" s="295"/>
      <c r="M499" s="296" t="s">
        <v>1</v>
      </c>
      <c r="N499" s="297" t="s">
        <v>45</v>
      </c>
      <c r="O499" s="92"/>
      <c r="P499" s="238">
        <f>O499*H499</f>
        <v>0</v>
      </c>
      <c r="Q499" s="238">
        <v>0.0027000000000000001</v>
      </c>
      <c r="R499" s="238">
        <f>Q499*H499</f>
        <v>0.21600000000000003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292</v>
      </c>
      <c r="AT499" s="240" t="s">
        <v>716</v>
      </c>
      <c r="AU499" s="240" t="s">
        <v>88</v>
      </c>
      <c r="AY499" s="18" t="s">
        <v>241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14</v>
      </c>
      <c r="BK499" s="241">
        <f>ROUND(I499*H499,2)</f>
        <v>0</v>
      </c>
      <c r="BL499" s="18" t="s">
        <v>175</v>
      </c>
      <c r="BM499" s="240" t="s">
        <v>1830</v>
      </c>
    </row>
    <row r="500" s="2" customFormat="1" ht="16.5" customHeight="1">
      <c r="A500" s="39"/>
      <c r="B500" s="40"/>
      <c r="C500" s="229" t="s">
        <v>928</v>
      </c>
      <c r="D500" s="229" t="s">
        <v>243</v>
      </c>
      <c r="E500" s="230" t="s">
        <v>1520</v>
      </c>
      <c r="F500" s="231" t="s">
        <v>1521</v>
      </c>
      <c r="G500" s="232" t="s">
        <v>289</v>
      </c>
      <c r="H500" s="233">
        <v>551.39999999999998</v>
      </c>
      <c r="I500" s="234"/>
      <c r="J500" s="235">
        <f>ROUND(I500*H500,2)</f>
        <v>0</v>
      </c>
      <c r="K500" s="231" t="s">
        <v>247</v>
      </c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175</v>
      </c>
      <c r="AT500" s="240" t="s">
        <v>243</v>
      </c>
      <c r="AU500" s="240" t="s">
        <v>88</v>
      </c>
      <c r="AY500" s="18" t="s">
        <v>241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14</v>
      </c>
      <c r="BK500" s="241">
        <f>ROUND(I500*H500,2)</f>
        <v>0</v>
      </c>
      <c r="BL500" s="18" t="s">
        <v>175</v>
      </c>
      <c r="BM500" s="240" t="s">
        <v>1831</v>
      </c>
    </row>
    <row r="501" s="2" customFormat="1">
      <c r="A501" s="39"/>
      <c r="B501" s="40"/>
      <c r="C501" s="41"/>
      <c r="D501" s="242" t="s">
        <v>249</v>
      </c>
      <c r="E501" s="41"/>
      <c r="F501" s="243" t="s">
        <v>1523</v>
      </c>
      <c r="G501" s="41"/>
      <c r="H501" s="41"/>
      <c r="I501" s="244"/>
      <c r="J501" s="41"/>
      <c r="K501" s="41"/>
      <c r="L501" s="45"/>
      <c r="M501" s="245"/>
      <c r="N501" s="24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249</v>
      </c>
      <c r="AU501" s="18" t="s">
        <v>88</v>
      </c>
    </row>
    <row r="502" s="13" customFormat="1">
      <c r="A502" s="13"/>
      <c r="B502" s="247"/>
      <c r="C502" s="248"/>
      <c r="D502" s="249" t="s">
        <v>256</v>
      </c>
      <c r="E502" s="250" t="s">
        <v>1</v>
      </c>
      <c r="F502" s="251" t="s">
        <v>1613</v>
      </c>
      <c r="G502" s="248"/>
      <c r="H502" s="252">
        <v>551.39999999999998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256</v>
      </c>
      <c r="AU502" s="258" t="s">
        <v>88</v>
      </c>
      <c r="AV502" s="13" t="s">
        <v>88</v>
      </c>
      <c r="AW502" s="13" t="s">
        <v>36</v>
      </c>
      <c r="AX502" s="13" t="s">
        <v>80</v>
      </c>
      <c r="AY502" s="258" t="s">
        <v>241</v>
      </c>
    </row>
    <row r="503" s="14" customFormat="1">
      <c r="A503" s="14"/>
      <c r="B503" s="259"/>
      <c r="C503" s="260"/>
      <c r="D503" s="249" t="s">
        <v>256</v>
      </c>
      <c r="E503" s="261" t="s">
        <v>1</v>
      </c>
      <c r="F503" s="262" t="s">
        <v>258</v>
      </c>
      <c r="G503" s="260"/>
      <c r="H503" s="263">
        <v>551.39999999999998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88</v>
      </c>
      <c r="AV503" s="14" t="s">
        <v>175</v>
      </c>
      <c r="AW503" s="14" t="s">
        <v>36</v>
      </c>
      <c r="AX503" s="14" t="s">
        <v>14</v>
      </c>
      <c r="AY503" s="269" t="s">
        <v>241</v>
      </c>
    </row>
    <row r="504" s="2" customFormat="1" ht="21.75" customHeight="1">
      <c r="A504" s="39"/>
      <c r="B504" s="40"/>
      <c r="C504" s="229" t="s">
        <v>932</v>
      </c>
      <c r="D504" s="229" t="s">
        <v>243</v>
      </c>
      <c r="E504" s="230" t="s">
        <v>1832</v>
      </c>
      <c r="F504" s="231" t="s">
        <v>1833</v>
      </c>
      <c r="G504" s="232" t="s">
        <v>289</v>
      </c>
      <c r="H504" s="233">
        <v>551.39999999999998</v>
      </c>
      <c r="I504" s="234"/>
      <c r="J504" s="235">
        <f>ROUND(I504*H504,2)</f>
        <v>0</v>
      </c>
      <c r="K504" s="231" t="s">
        <v>1</v>
      </c>
      <c r="L504" s="45"/>
      <c r="M504" s="236" t="s">
        <v>1</v>
      </c>
      <c r="N504" s="237" t="s">
        <v>45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175</v>
      </c>
      <c r="AT504" s="240" t="s">
        <v>243</v>
      </c>
      <c r="AU504" s="240" t="s">
        <v>88</v>
      </c>
      <c r="AY504" s="18" t="s">
        <v>241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14</v>
      </c>
      <c r="BK504" s="241">
        <f>ROUND(I504*H504,2)</f>
        <v>0</v>
      </c>
      <c r="BL504" s="18" t="s">
        <v>175</v>
      </c>
      <c r="BM504" s="240" t="s">
        <v>1834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1613</v>
      </c>
      <c r="G505" s="248"/>
      <c r="H505" s="252">
        <v>551.39999999999998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4" customFormat="1">
      <c r="A506" s="14"/>
      <c r="B506" s="259"/>
      <c r="C506" s="260"/>
      <c r="D506" s="249" t="s">
        <v>256</v>
      </c>
      <c r="E506" s="261" t="s">
        <v>1</v>
      </c>
      <c r="F506" s="262" t="s">
        <v>258</v>
      </c>
      <c r="G506" s="260"/>
      <c r="H506" s="263">
        <v>551.39999999999998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88</v>
      </c>
      <c r="AV506" s="14" t="s">
        <v>175</v>
      </c>
      <c r="AW506" s="14" t="s">
        <v>36</v>
      </c>
      <c r="AX506" s="14" t="s">
        <v>14</v>
      </c>
      <c r="AY506" s="269" t="s">
        <v>241</v>
      </c>
    </row>
    <row r="507" s="2" customFormat="1" ht="24.15" customHeight="1">
      <c r="A507" s="39"/>
      <c r="B507" s="40"/>
      <c r="C507" s="229" t="s">
        <v>936</v>
      </c>
      <c r="D507" s="229" t="s">
        <v>243</v>
      </c>
      <c r="E507" s="230" t="s">
        <v>1008</v>
      </c>
      <c r="F507" s="231" t="s">
        <v>1009</v>
      </c>
      <c r="G507" s="232" t="s">
        <v>295</v>
      </c>
      <c r="H507" s="233">
        <v>80</v>
      </c>
      <c r="I507" s="234"/>
      <c r="J507" s="235">
        <f>ROUND(I507*H507,2)</f>
        <v>0</v>
      </c>
      <c r="K507" s="231" t="s">
        <v>247</v>
      </c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0.45937</v>
      </c>
      <c r="R507" s="238">
        <f>Q507*H507</f>
        <v>36.749600000000001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175</v>
      </c>
      <c r="AT507" s="240" t="s">
        <v>243</v>
      </c>
      <c r="AU507" s="240" t="s">
        <v>88</v>
      </c>
      <c r="AY507" s="18" t="s">
        <v>241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14</v>
      </c>
      <c r="BK507" s="241">
        <f>ROUND(I507*H507,2)</f>
        <v>0</v>
      </c>
      <c r="BL507" s="18" t="s">
        <v>175</v>
      </c>
      <c r="BM507" s="240" t="s">
        <v>1835</v>
      </c>
    </row>
    <row r="508" s="2" customFormat="1">
      <c r="A508" s="39"/>
      <c r="B508" s="40"/>
      <c r="C508" s="41"/>
      <c r="D508" s="242" t="s">
        <v>249</v>
      </c>
      <c r="E508" s="41"/>
      <c r="F508" s="243" t="s">
        <v>1011</v>
      </c>
      <c r="G508" s="41"/>
      <c r="H508" s="41"/>
      <c r="I508" s="244"/>
      <c r="J508" s="41"/>
      <c r="K508" s="41"/>
      <c r="L508" s="45"/>
      <c r="M508" s="245"/>
      <c r="N508" s="24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249</v>
      </c>
      <c r="AU508" s="18" t="s">
        <v>88</v>
      </c>
    </row>
    <row r="509" s="13" customFormat="1">
      <c r="A509" s="13"/>
      <c r="B509" s="247"/>
      <c r="C509" s="248"/>
      <c r="D509" s="249" t="s">
        <v>256</v>
      </c>
      <c r="E509" s="250" t="s">
        <v>1</v>
      </c>
      <c r="F509" s="251" t="s">
        <v>1836</v>
      </c>
      <c r="G509" s="248"/>
      <c r="H509" s="252">
        <v>80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256</v>
      </c>
      <c r="AU509" s="258" t="s">
        <v>88</v>
      </c>
      <c r="AV509" s="13" t="s">
        <v>88</v>
      </c>
      <c r="AW509" s="13" t="s">
        <v>36</v>
      </c>
      <c r="AX509" s="13" t="s">
        <v>80</v>
      </c>
      <c r="AY509" s="258" t="s">
        <v>241</v>
      </c>
    </row>
    <row r="510" s="14" customFormat="1">
      <c r="A510" s="14"/>
      <c r="B510" s="259"/>
      <c r="C510" s="260"/>
      <c r="D510" s="249" t="s">
        <v>256</v>
      </c>
      <c r="E510" s="261" t="s">
        <v>1</v>
      </c>
      <c r="F510" s="262" t="s">
        <v>258</v>
      </c>
      <c r="G510" s="260"/>
      <c r="H510" s="263">
        <v>80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9" t="s">
        <v>256</v>
      </c>
      <c r="AU510" s="269" t="s">
        <v>88</v>
      </c>
      <c r="AV510" s="14" t="s">
        <v>175</v>
      </c>
      <c r="AW510" s="14" t="s">
        <v>36</v>
      </c>
      <c r="AX510" s="14" t="s">
        <v>14</v>
      </c>
      <c r="AY510" s="269" t="s">
        <v>241</v>
      </c>
    </row>
    <row r="511" s="2" customFormat="1" ht="33" customHeight="1">
      <c r="A511" s="39"/>
      <c r="B511" s="40"/>
      <c r="C511" s="229" t="s">
        <v>940</v>
      </c>
      <c r="D511" s="229" t="s">
        <v>243</v>
      </c>
      <c r="E511" s="230" t="s">
        <v>1837</v>
      </c>
      <c r="F511" s="231" t="s">
        <v>1838</v>
      </c>
      <c r="G511" s="232" t="s">
        <v>295</v>
      </c>
      <c r="H511" s="233">
        <v>78</v>
      </c>
      <c r="I511" s="234"/>
      <c r="J511" s="235">
        <f>ROUND(I511*H511,2)</f>
        <v>0</v>
      </c>
      <c r="K511" s="231" t="s">
        <v>1</v>
      </c>
      <c r="L511" s="45"/>
      <c r="M511" s="236" t="s">
        <v>1</v>
      </c>
      <c r="N511" s="237" t="s">
        <v>45</v>
      </c>
      <c r="O511" s="92"/>
      <c r="P511" s="238">
        <f>O511*H511</f>
        <v>0</v>
      </c>
      <c r="Q511" s="238">
        <v>1.9080200000000001</v>
      </c>
      <c r="R511" s="238">
        <f>Q511*H511</f>
        <v>148.82556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175</v>
      </c>
      <c r="AT511" s="240" t="s">
        <v>243</v>
      </c>
      <c r="AU511" s="240" t="s">
        <v>88</v>
      </c>
      <c r="AY511" s="18" t="s">
        <v>241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14</v>
      </c>
      <c r="BK511" s="241">
        <f>ROUND(I511*H511,2)</f>
        <v>0</v>
      </c>
      <c r="BL511" s="18" t="s">
        <v>175</v>
      </c>
      <c r="BM511" s="240" t="s">
        <v>1839</v>
      </c>
    </row>
    <row r="512" s="2" customFormat="1">
      <c r="A512" s="39"/>
      <c r="B512" s="40"/>
      <c r="C512" s="41"/>
      <c r="D512" s="249" t="s">
        <v>701</v>
      </c>
      <c r="E512" s="41"/>
      <c r="F512" s="287" t="s">
        <v>1840</v>
      </c>
      <c r="G512" s="41"/>
      <c r="H512" s="41"/>
      <c r="I512" s="244"/>
      <c r="J512" s="41"/>
      <c r="K512" s="41"/>
      <c r="L512" s="45"/>
      <c r="M512" s="245"/>
      <c r="N512" s="24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701</v>
      </c>
      <c r="AU512" s="18" t="s">
        <v>88</v>
      </c>
    </row>
    <row r="513" s="2" customFormat="1" ht="21.75" customHeight="1">
      <c r="A513" s="39"/>
      <c r="B513" s="40"/>
      <c r="C513" s="288" t="s">
        <v>945</v>
      </c>
      <c r="D513" s="288" t="s">
        <v>716</v>
      </c>
      <c r="E513" s="289" t="s">
        <v>1841</v>
      </c>
      <c r="F513" s="290" t="s">
        <v>1842</v>
      </c>
      <c r="G513" s="291" t="s">
        <v>295</v>
      </c>
      <c r="H513" s="292">
        <v>78</v>
      </c>
      <c r="I513" s="293"/>
      <c r="J513" s="294">
        <f>ROUND(I513*H513,2)</f>
        <v>0</v>
      </c>
      <c r="K513" s="290" t="s">
        <v>1</v>
      </c>
      <c r="L513" s="295"/>
      <c r="M513" s="296" t="s">
        <v>1</v>
      </c>
      <c r="N513" s="297" t="s">
        <v>45</v>
      </c>
      <c r="O513" s="92"/>
      <c r="P513" s="238">
        <f>O513*H513</f>
        <v>0</v>
      </c>
      <c r="Q513" s="238">
        <v>0.105</v>
      </c>
      <c r="R513" s="238">
        <f>Q513*H513</f>
        <v>8.1899999999999995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292</v>
      </c>
      <c r="AT513" s="240" t="s">
        <v>716</v>
      </c>
      <c r="AU513" s="240" t="s">
        <v>88</v>
      </c>
      <c r="AY513" s="18" t="s">
        <v>241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14</v>
      </c>
      <c r="BK513" s="241">
        <f>ROUND(I513*H513,2)</f>
        <v>0</v>
      </c>
      <c r="BL513" s="18" t="s">
        <v>175</v>
      </c>
      <c r="BM513" s="240" t="s">
        <v>1843</v>
      </c>
    </row>
    <row r="514" s="2" customFormat="1">
      <c r="A514" s="39"/>
      <c r="B514" s="40"/>
      <c r="C514" s="41"/>
      <c r="D514" s="249" t="s">
        <v>701</v>
      </c>
      <c r="E514" s="41"/>
      <c r="F514" s="287" t="s">
        <v>1844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701</v>
      </c>
      <c r="AU514" s="18" t="s">
        <v>88</v>
      </c>
    </row>
    <row r="515" s="2" customFormat="1" ht="16.5" customHeight="1">
      <c r="A515" s="39"/>
      <c r="B515" s="40"/>
      <c r="C515" s="229" t="s">
        <v>949</v>
      </c>
      <c r="D515" s="229" t="s">
        <v>243</v>
      </c>
      <c r="E515" s="230" t="s">
        <v>1845</v>
      </c>
      <c r="F515" s="231" t="s">
        <v>1846</v>
      </c>
      <c r="G515" s="232" t="s">
        <v>295</v>
      </c>
      <c r="H515" s="233">
        <v>55</v>
      </c>
      <c r="I515" s="234"/>
      <c r="J515" s="235">
        <f>ROUND(I515*H515,2)</f>
        <v>0</v>
      </c>
      <c r="K515" s="231" t="s">
        <v>1</v>
      </c>
      <c r="L515" s="45"/>
      <c r="M515" s="236" t="s">
        <v>1</v>
      </c>
      <c r="N515" s="237" t="s">
        <v>45</v>
      </c>
      <c r="O515" s="92"/>
      <c r="P515" s="238">
        <f>O515*H515</f>
        <v>0</v>
      </c>
      <c r="Q515" s="238">
        <v>0.014999999999999999</v>
      </c>
      <c r="R515" s="238">
        <f>Q515*H515</f>
        <v>0.82499999999999996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175</v>
      </c>
      <c r="AT515" s="240" t="s">
        <v>243</v>
      </c>
      <c r="AU515" s="240" t="s">
        <v>88</v>
      </c>
      <c r="AY515" s="18" t="s">
        <v>241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14</v>
      </c>
      <c r="BK515" s="241">
        <f>ROUND(I515*H515,2)</f>
        <v>0</v>
      </c>
      <c r="BL515" s="18" t="s">
        <v>175</v>
      </c>
      <c r="BM515" s="240" t="s">
        <v>1847</v>
      </c>
    </row>
    <row r="516" s="2" customFormat="1">
      <c r="A516" s="39"/>
      <c r="B516" s="40"/>
      <c r="C516" s="41"/>
      <c r="D516" s="249" t="s">
        <v>701</v>
      </c>
      <c r="E516" s="41"/>
      <c r="F516" s="287" t="s">
        <v>1848</v>
      </c>
      <c r="G516" s="41"/>
      <c r="H516" s="41"/>
      <c r="I516" s="244"/>
      <c r="J516" s="41"/>
      <c r="K516" s="41"/>
      <c r="L516" s="45"/>
      <c r="M516" s="245"/>
      <c r="N516" s="24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701</v>
      </c>
      <c r="AU516" s="18" t="s">
        <v>88</v>
      </c>
    </row>
    <row r="517" s="2" customFormat="1" ht="16.5" customHeight="1">
      <c r="A517" s="39"/>
      <c r="B517" s="40"/>
      <c r="C517" s="229" t="s">
        <v>954</v>
      </c>
      <c r="D517" s="229" t="s">
        <v>243</v>
      </c>
      <c r="E517" s="230" t="s">
        <v>1023</v>
      </c>
      <c r="F517" s="231" t="s">
        <v>1024</v>
      </c>
      <c r="G517" s="232" t="s">
        <v>295</v>
      </c>
      <c r="H517" s="233">
        <v>80</v>
      </c>
      <c r="I517" s="234"/>
      <c r="J517" s="235">
        <f>ROUND(I517*H517,2)</f>
        <v>0</v>
      </c>
      <c r="K517" s="231" t="s">
        <v>247</v>
      </c>
      <c r="L517" s="45"/>
      <c r="M517" s="236" t="s">
        <v>1</v>
      </c>
      <c r="N517" s="237" t="s">
        <v>45</v>
      </c>
      <c r="O517" s="92"/>
      <c r="P517" s="238">
        <f>O517*H517</f>
        <v>0</v>
      </c>
      <c r="Q517" s="238">
        <v>0.12303</v>
      </c>
      <c r="R517" s="238">
        <f>Q517*H517</f>
        <v>9.8423999999999996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175</v>
      </c>
      <c r="AT517" s="240" t="s">
        <v>243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1849</v>
      </c>
    </row>
    <row r="518" s="2" customFormat="1">
      <c r="A518" s="39"/>
      <c r="B518" s="40"/>
      <c r="C518" s="41"/>
      <c r="D518" s="242" t="s">
        <v>249</v>
      </c>
      <c r="E518" s="41"/>
      <c r="F518" s="243" t="s">
        <v>1026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249</v>
      </c>
      <c r="AU518" s="18" t="s">
        <v>88</v>
      </c>
    </row>
    <row r="519" s="2" customFormat="1" ht="24.15" customHeight="1">
      <c r="A519" s="39"/>
      <c r="B519" s="40"/>
      <c r="C519" s="288" t="s">
        <v>958</v>
      </c>
      <c r="D519" s="288" t="s">
        <v>716</v>
      </c>
      <c r="E519" s="289" t="s">
        <v>1028</v>
      </c>
      <c r="F519" s="290" t="s">
        <v>1029</v>
      </c>
      <c r="G519" s="291" t="s">
        <v>295</v>
      </c>
      <c r="H519" s="292">
        <v>80</v>
      </c>
      <c r="I519" s="293"/>
      <c r="J519" s="294">
        <f>ROUND(I519*H519,2)</f>
        <v>0</v>
      </c>
      <c r="K519" s="290" t="s">
        <v>247</v>
      </c>
      <c r="L519" s="295"/>
      <c r="M519" s="296" t="s">
        <v>1</v>
      </c>
      <c r="N519" s="297" t="s">
        <v>45</v>
      </c>
      <c r="O519" s="92"/>
      <c r="P519" s="238">
        <f>O519*H519</f>
        <v>0</v>
      </c>
      <c r="Q519" s="238">
        <v>0.013299999999999999</v>
      </c>
      <c r="R519" s="238">
        <f>Q519*H519</f>
        <v>1.0640000000000001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292</v>
      </c>
      <c r="AT519" s="240" t="s">
        <v>716</v>
      </c>
      <c r="AU519" s="240" t="s">
        <v>88</v>
      </c>
      <c r="AY519" s="18" t="s">
        <v>241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14</v>
      </c>
      <c r="BK519" s="241">
        <f>ROUND(I519*H519,2)</f>
        <v>0</v>
      </c>
      <c r="BL519" s="18" t="s">
        <v>175</v>
      </c>
      <c r="BM519" s="240" t="s">
        <v>1850</v>
      </c>
    </row>
    <row r="520" s="2" customFormat="1" ht="24.15" customHeight="1">
      <c r="A520" s="39"/>
      <c r="B520" s="40"/>
      <c r="C520" s="288" t="s">
        <v>962</v>
      </c>
      <c r="D520" s="288" t="s">
        <v>716</v>
      </c>
      <c r="E520" s="289" t="s">
        <v>1032</v>
      </c>
      <c r="F520" s="290" t="s">
        <v>1033</v>
      </c>
      <c r="G520" s="291" t="s">
        <v>295</v>
      </c>
      <c r="H520" s="292">
        <v>80</v>
      </c>
      <c r="I520" s="293"/>
      <c r="J520" s="294">
        <f>ROUND(I520*H520,2)</f>
        <v>0</v>
      </c>
      <c r="K520" s="290" t="s">
        <v>1</v>
      </c>
      <c r="L520" s="295"/>
      <c r="M520" s="296" t="s">
        <v>1</v>
      </c>
      <c r="N520" s="297" t="s">
        <v>45</v>
      </c>
      <c r="O520" s="92"/>
      <c r="P520" s="238">
        <f>O520*H520</f>
        <v>0</v>
      </c>
      <c r="Q520" s="238">
        <v>0.00089999999999999998</v>
      </c>
      <c r="R520" s="238">
        <f>Q520*H520</f>
        <v>0.071999999999999995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292</v>
      </c>
      <c r="AT520" s="240" t="s">
        <v>716</v>
      </c>
      <c r="AU520" s="240" t="s">
        <v>88</v>
      </c>
      <c r="AY520" s="18" t="s">
        <v>241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14</v>
      </c>
      <c r="BK520" s="241">
        <f>ROUND(I520*H520,2)</f>
        <v>0</v>
      </c>
      <c r="BL520" s="18" t="s">
        <v>175</v>
      </c>
      <c r="BM520" s="240" t="s">
        <v>1851</v>
      </c>
    </row>
    <row r="521" s="2" customFormat="1" ht="24.15" customHeight="1">
      <c r="A521" s="39"/>
      <c r="B521" s="40"/>
      <c r="C521" s="229" t="s">
        <v>967</v>
      </c>
      <c r="D521" s="229" t="s">
        <v>243</v>
      </c>
      <c r="E521" s="230" t="s">
        <v>1045</v>
      </c>
      <c r="F521" s="231" t="s">
        <v>1046</v>
      </c>
      <c r="G521" s="232" t="s">
        <v>295</v>
      </c>
      <c r="H521" s="233">
        <v>80</v>
      </c>
      <c r="I521" s="234"/>
      <c r="J521" s="235">
        <f>ROUND(I521*H521,2)</f>
        <v>0</v>
      </c>
      <c r="K521" s="231" t="s">
        <v>247</v>
      </c>
      <c r="L521" s="45"/>
      <c r="M521" s="236" t="s">
        <v>1</v>
      </c>
      <c r="N521" s="237" t="s">
        <v>45</v>
      </c>
      <c r="O521" s="92"/>
      <c r="P521" s="238">
        <f>O521*H521</f>
        <v>0</v>
      </c>
      <c r="Q521" s="238">
        <v>0.00016000000000000001</v>
      </c>
      <c r="R521" s="238">
        <f>Q521*H521</f>
        <v>0.012800000000000001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175</v>
      </c>
      <c r="AT521" s="240" t="s">
        <v>243</v>
      </c>
      <c r="AU521" s="240" t="s">
        <v>88</v>
      </c>
      <c r="AY521" s="18" t="s">
        <v>241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14</v>
      </c>
      <c r="BK521" s="241">
        <f>ROUND(I521*H521,2)</f>
        <v>0</v>
      </c>
      <c r="BL521" s="18" t="s">
        <v>175</v>
      </c>
      <c r="BM521" s="240" t="s">
        <v>1852</v>
      </c>
    </row>
    <row r="522" s="2" customFormat="1">
      <c r="A522" s="39"/>
      <c r="B522" s="40"/>
      <c r="C522" s="41"/>
      <c r="D522" s="242" t="s">
        <v>249</v>
      </c>
      <c r="E522" s="41"/>
      <c r="F522" s="243" t="s">
        <v>1048</v>
      </c>
      <c r="G522" s="41"/>
      <c r="H522" s="41"/>
      <c r="I522" s="244"/>
      <c r="J522" s="41"/>
      <c r="K522" s="41"/>
      <c r="L522" s="45"/>
      <c r="M522" s="245"/>
      <c r="N522" s="24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249</v>
      </c>
      <c r="AU522" s="18" t="s">
        <v>88</v>
      </c>
    </row>
    <row r="523" s="13" customFormat="1">
      <c r="A523" s="13"/>
      <c r="B523" s="247"/>
      <c r="C523" s="248"/>
      <c r="D523" s="249" t="s">
        <v>256</v>
      </c>
      <c r="E523" s="250" t="s">
        <v>1</v>
      </c>
      <c r="F523" s="251" t="s">
        <v>1853</v>
      </c>
      <c r="G523" s="248"/>
      <c r="H523" s="252">
        <v>80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256</v>
      </c>
      <c r="AU523" s="258" t="s">
        <v>88</v>
      </c>
      <c r="AV523" s="13" t="s">
        <v>88</v>
      </c>
      <c r="AW523" s="13" t="s">
        <v>36</v>
      </c>
      <c r="AX523" s="13" t="s">
        <v>80</v>
      </c>
      <c r="AY523" s="258" t="s">
        <v>241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1854</v>
      </c>
      <c r="G524" s="248"/>
      <c r="H524" s="252">
        <v>0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4" customFormat="1">
      <c r="A525" s="14"/>
      <c r="B525" s="259"/>
      <c r="C525" s="260"/>
      <c r="D525" s="249" t="s">
        <v>256</v>
      </c>
      <c r="E525" s="261" t="s">
        <v>1</v>
      </c>
      <c r="F525" s="262" t="s">
        <v>258</v>
      </c>
      <c r="G525" s="260"/>
      <c r="H525" s="263">
        <v>80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88</v>
      </c>
      <c r="AV525" s="14" t="s">
        <v>175</v>
      </c>
      <c r="AW525" s="14" t="s">
        <v>36</v>
      </c>
      <c r="AX525" s="14" t="s">
        <v>14</v>
      </c>
      <c r="AY525" s="269" t="s">
        <v>241</v>
      </c>
    </row>
    <row r="526" s="2" customFormat="1" ht="16.5" customHeight="1">
      <c r="A526" s="39"/>
      <c r="B526" s="40"/>
      <c r="C526" s="229" t="s">
        <v>971</v>
      </c>
      <c r="D526" s="229" t="s">
        <v>243</v>
      </c>
      <c r="E526" s="230" t="s">
        <v>1052</v>
      </c>
      <c r="F526" s="231" t="s">
        <v>1053</v>
      </c>
      <c r="G526" s="232" t="s">
        <v>289</v>
      </c>
      <c r="H526" s="233">
        <v>551.39999999999998</v>
      </c>
      <c r="I526" s="234"/>
      <c r="J526" s="235">
        <f>ROUND(I526*H526,2)</f>
        <v>0</v>
      </c>
      <c r="K526" s="231" t="s">
        <v>247</v>
      </c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0.00019000000000000001</v>
      </c>
      <c r="R526" s="238">
        <f>Q526*H526</f>
        <v>0.104766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175</v>
      </c>
      <c r="AT526" s="240" t="s">
        <v>243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1855</v>
      </c>
    </row>
    <row r="527" s="2" customFormat="1">
      <c r="A527" s="39"/>
      <c r="B527" s="40"/>
      <c r="C527" s="41"/>
      <c r="D527" s="242" t="s">
        <v>249</v>
      </c>
      <c r="E527" s="41"/>
      <c r="F527" s="243" t="s">
        <v>1055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249</v>
      </c>
      <c r="AU527" s="18" t="s">
        <v>88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1613</v>
      </c>
      <c r="G528" s="248"/>
      <c r="H528" s="252">
        <v>551.39999999999998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80</v>
      </c>
      <c r="AY528" s="258" t="s">
        <v>241</v>
      </c>
    </row>
    <row r="529" s="14" customFormat="1">
      <c r="A529" s="14"/>
      <c r="B529" s="259"/>
      <c r="C529" s="260"/>
      <c r="D529" s="249" t="s">
        <v>256</v>
      </c>
      <c r="E529" s="261" t="s">
        <v>1</v>
      </c>
      <c r="F529" s="262" t="s">
        <v>258</v>
      </c>
      <c r="G529" s="260"/>
      <c r="H529" s="263">
        <v>551.39999999999998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88</v>
      </c>
      <c r="AV529" s="14" t="s">
        <v>175</v>
      </c>
      <c r="AW529" s="14" t="s">
        <v>36</v>
      </c>
      <c r="AX529" s="14" t="s">
        <v>14</v>
      </c>
      <c r="AY529" s="269" t="s">
        <v>241</v>
      </c>
    </row>
    <row r="530" s="2" customFormat="1" ht="21.75" customHeight="1">
      <c r="A530" s="39"/>
      <c r="B530" s="40"/>
      <c r="C530" s="229" t="s">
        <v>976</v>
      </c>
      <c r="D530" s="229" t="s">
        <v>243</v>
      </c>
      <c r="E530" s="230" t="s">
        <v>1057</v>
      </c>
      <c r="F530" s="231" t="s">
        <v>1058</v>
      </c>
      <c r="G530" s="232" t="s">
        <v>289</v>
      </c>
      <c r="H530" s="233">
        <v>551.39999999999998</v>
      </c>
      <c r="I530" s="234"/>
      <c r="J530" s="235">
        <f>ROUND(I530*H530,2)</f>
        <v>0</v>
      </c>
      <c r="K530" s="231" t="s">
        <v>247</v>
      </c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6.0000000000000002E-05</v>
      </c>
      <c r="R530" s="238">
        <f>Q530*H530</f>
        <v>0.033084000000000002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175</v>
      </c>
      <c r="AT530" s="240" t="s">
        <v>243</v>
      </c>
      <c r="AU530" s="240" t="s">
        <v>88</v>
      </c>
      <c r="AY530" s="18" t="s">
        <v>241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14</v>
      </c>
      <c r="BK530" s="241">
        <f>ROUND(I530*H530,2)</f>
        <v>0</v>
      </c>
      <c r="BL530" s="18" t="s">
        <v>175</v>
      </c>
      <c r="BM530" s="240" t="s">
        <v>1856</v>
      </c>
    </row>
    <row r="531" s="2" customFormat="1">
      <c r="A531" s="39"/>
      <c r="B531" s="40"/>
      <c r="C531" s="41"/>
      <c r="D531" s="242" t="s">
        <v>249</v>
      </c>
      <c r="E531" s="41"/>
      <c r="F531" s="243" t="s">
        <v>1060</v>
      </c>
      <c r="G531" s="41"/>
      <c r="H531" s="41"/>
      <c r="I531" s="244"/>
      <c r="J531" s="41"/>
      <c r="K531" s="41"/>
      <c r="L531" s="45"/>
      <c r="M531" s="245"/>
      <c r="N531" s="246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249</v>
      </c>
      <c r="AU531" s="18" t="s">
        <v>88</v>
      </c>
    </row>
    <row r="532" s="13" customFormat="1">
      <c r="A532" s="13"/>
      <c r="B532" s="247"/>
      <c r="C532" s="248"/>
      <c r="D532" s="249" t="s">
        <v>256</v>
      </c>
      <c r="E532" s="250" t="s">
        <v>1</v>
      </c>
      <c r="F532" s="251" t="s">
        <v>1613</v>
      </c>
      <c r="G532" s="248"/>
      <c r="H532" s="252">
        <v>551.39999999999998</v>
      </c>
      <c r="I532" s="253"/>
      <c r="J532" s="248"/>
      <c r="K532" s="248"/>
      <c r="L532" s="254"/>
      <c r="M532" s="255"/>
      <c r="N532" s="256"/>
      <c r="O532" s="256"/>
      <c r="P532" s="256"/>
      <c r="Q532" s="256"/>
      <c r="R532" s="256"/>
      <c r="S532" s="256"/>
      <c r="T532" s="25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8" t="s">
        <v>256</v>
      </c>
      <c r="AU532" s="258" t="s">
        <v>88</v>
      </c>
      <c r="AV532" s="13" t="s">
        <v>88</v>
      </c>
      <c r="AW532" s="13" t="s">
        <v>36</v>
      </c>
      <c r="AX532" s="13" t="s">
        <v>80</v>
      </c>
      <c r="AY532" s="258" t="s">
        <v>241</v>
      </c>
    </row>
    <row r="533" s="14" customFormat="1">
      <c r="A533" s="14"/>
      <c r="B533" s="259"/>
      <c r="C533" s="260"/>
      <c r="D533" s="249" t="s">
        <v>256</v>
      </c>
      <c r="E533" s="261" t="s">
        <v>1</v>
      </c>
      <c r="F533" s="262" t="s">
        <v>258</v>
      </c>
      <c r="G533" s="260"/>
      <c r="H533" s="263">
        <v>551.39999999999998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88</v>
      </c>
      <c r="AV533" s="14" t="s">
        <v>175</v>
      </c>
      <c r="AW533" s="14" t="s">
        <v>36</v>
      </c>
      <c r="AX533" s="14" t="s">
        <v>14</v>
      </c>
      <c r="AY533" s="269" t="s">
        <v>241</v>
      </c>
    </row>
    <row r="534" s="2" customFormat="1" ht="16.5" customHeight="1">
      <c r="A534" s="39"/>
      <c r="B534" s="40"/>
      <c r="C534" s="229" t="s">
        <v>980</v>
      </c>
      <c r="D534" s="229" t="s">
        <v>243</v>
      </c>
      <c r="E534" s="230" t="s">
        <v>1857</v>
      </c>
      <c r="F534" s="231" t="s">
        <v>1858</v>
      </c>
      <c r="G534" s="232" t="s">
        <v>299</v>
      </c>
      <c r="H534" s="233">
        <v>78</v>
      </c>
      <c r="I534" s="234"/>
      <c r="J534" s="235">
        <f>ROUND(I534*H534,2)</f>
        <v>0</v>
      </c>
      <c r="K534" s="231" t="s">
        <v>1</v>
      </c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0.01</v>
      </c>
      <c r="R534" s="238">
        <f>Q534*H534</f>
        <v>0.78000000000000003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175</v>
      </c>
      <c r="AT534" s="240" t="s">
        <v>243</v>
      </c>
      <c r="AU534" s="240" t="s">
        <v>88</v>
      </c>
      <c r="AY534" s="18" t="s">
        <v>241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14</v>
      </c>
      <c r="BK534" s="241">
        <f>ROUND(I534*H534,2)</f>
        <v>0</v>
      </c>
      <c r="BL534" s="18" t="s">
        <v>175</v>
      </c>
      <c r="BM534" s="240" t="s">
        <v>1859</v>
      </c>
    </row>
    <row r="535" s="12" customFormat="1" ht="22.8" customHeight="1">
      <c r="A535" s="12"/>
      <c r="B535" s="213"/>
      <c r="C535" s="214"/>
      <c r="D535" s="215" t="s">
        <v>79</v>
      </c>
      <c r="E535" s="227" t="s">
        <v>275</v>
      </c>
      <c r="F535" s="227" t="s">
        <v>276</v>
      </c>
      <c r="G535" s="214"/>
      <c r="H535" s="214"/>
      <c r="I535" s="217"/>
      <c r="J535" s="228">
        <f>BK535</f>
        <v>0</v>
      </c>
      <c r="K535" s="214"/>
      <c r="L535" s="219"/>
      <c r="M535" s="220"/>
      <c r="N535" s="221"/>
      <c r="O535" s="221"/>
      <c r="P535" s="222">
        <f>SUM(P536:P542)</f>
        <v>0</v>
      </c>
      <c r="Q535" s="221"/>
      <c r="R535" s="222">
        <f>SUM(R536:R542)</f>
        <v>0.31536999999999998</v>
      </c>
      <c r="S535" s="221"/>
      <c r="T535" s="223">
        <f>SUM(T536:T542)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4" t="s">
        <v>14</v>
      </c>
      <c r="AT535" s="225" t="s">
        <v>79</v>
      </c>
      <c r="AU535" s="225" t="s">
        <v>14</v>
      </c>
      <c r="AY535" s="224" t="s">
        <v>241</v>
      </c>
      <c r="BK535" s="226">
        <f>SUM(BK536:BK542)</f>
        <v>0</v>
      </c>
    </row>
    <row r="536" s="2" customFormat="1" ht="33" customHeight="1">
      <c r="A536" s="39"/>
      <c r="B536" s="40"/>
      <c r="C536" s="229" t="s">
        <v>984</v>
      </c>
      <c r="D536" s="229" t="s">
        <v>243</v>
      </c>
      <c r="E536" s="230" t="s">
        <v>1062</v>
      </c>
      <c r="F536" s="231" t="s">
        <v>1063</v>
      </c>
      <c r="G536" s="232" t="s">
        <v>289</v>
      </c>
      <c r="H536" s="233">
        <v>517</v>
      </c>
      <c r="I536" s="234"/>
      <c r="J536" s="235">
        <f>ROUND(I536*H536,2)</f>
        <v>0</v>
      </c>
      <c r="K536" s="231" t="s">
        <v>247</v>
      </c>
      <c r="L536" s="45"/>
      <c r="M536" s="236" t="s">
        <v>1</v>
      </c>
      <c r="N536" s="237" t="s">
        <v>45</v>
      </c>
      <c r="O536" s="92"/>
      <c r="P536" s="238">
        <f>O536*H536</f>
        <v>0</v>
      </c>
      <c r="Q536" s="238">
        <v>0.00060999999999999997</v>
      </c>
      <c r="R536" s="238">
        <f>Q536*H536</f>
        <v>0.31536999999999998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175</v>
      </c>
      <c r="AT536" s="240" t="s">
        <v>243</v>
      </c>
      <c r="AU536" s="240" t="s">
        <v>88</v>
      </c>
      <c r="AY536" s="18" t="s">
        <v>241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14</v>
      </c>
      <c r="BK536" s="241">
        <f>ROUND(I536*H536,2)</f>
        <v>0</v>
      </c>
      <c r="BL536" s="18" t="s">
        <v>175</v>
      </c>
      <c r="BM536" s="240" t="s">
        <v>1860</v>
      </c>
    </row>
    <row r="537" s="2" customFormat="1">
      <c r="A537" s="39"/>
      <c r="B537" s="40"/>
      <c r="C537" s="41"/>
      <c r="D537" s="242" t="s">
        <v>249</v>
      </c>
      <c r="E537" s="41"/>
      <c r="F537" s="243" t="s">
        <v>1065</v>
      </c>
      <c r="G537" s="41"/>
      <c r="H537" s="41"/>
      <c r="I537" s="244"/>
      <c r="J537" s="41"/>
      <c r="K537" s="41"/>
      <c r="L537" s="45"/>
      <c r="M537" s="245"/>
      <c r="N537" s="246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249</v>
      </c>
      <c r="AU537" s="18" t="s">
        <v>88</v>
      </c>
    </row>
    <row r="538" s="15" customFormat="1">
      <c r="A538" s="15"/>
      <c r="B538" s="270"/>
      <c r="C538" s="271"/>
      <c r="D538" s="249" t="s">
        <v>256</v>
      </c>
      <c r="E538" s="272" t="s">
        <v>1</v>
      </c>
      <c r="F538" s="273" t="s">
        <v>1066</v>
      </c>
      <c r="G538" s="271"/>
      <c r="H538" s="272" t="s">
        <v>1</v>
      </c>
      <c r="I538" s="274"/>
      <c r="J538" s="271"/>
      <c r="K538" s="271"/>
      <c r="L538" s="275"/>
      <c r="M538" s="276"/>
      <c r="N538" s="277"/>
      <c r="O538" s="277"/>
      <c r="P538" s="277"/>
      <c r="Q538" s="277"/>
      <c r="R538" s="277"/>
      <c r="S538" s="277"/>
      <c r="T538" s="27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9" t="s">
        <v>256</v>
      </c>
      <c r="AU538" s="279" t="s">
        <v>88</v>
      </c>
      <c r="AV538" s="15" t="s">
        <v>14</v>
      </c>
      <c r="AW538" s="15" t="s">
        <v>36</v>
      </c>
      <c r="AX538" s="15" t="s">
        <v>80</v>
      </c>
      <c r="AY538" s="279" t="s">
        <v>241</v>
      </c>
    </row>
    <row r="539" s="13" customFormat="1">
      <c r="A539" s="13"/>
      <c r="B539" s="247"/>
      <c r="C539" s="248"/>
      <c r="D539" s="249" t="s">
        <v>256</v>
      </c>
      <c r="E539" s="250" t="s">
        <v>1</v>
      </c>
      <c r="F539" s="251" t="s">
        <v>1861</v>
      </c>
      <c r="G539" s="248"/>
      <c r="H539" s="252">
        <v>264.39999999999998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256</v>
      </c>
      <c r="AU539" s="258" t="s">
        <v>88</v>
      </c>
      <c r="AV539" s="13" t="s">
        <v>88</v>
      </c>
      <c r="AW539" s="13" t="s">
        <v>36</v>
      </c>
      <c r="AX539" s="13" t="s">
        <v>80</v>
      </c>
      <c r="AY539" s="258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1862</v>
      </c>
      <c r="G540" s="248"/>
      <c r="H540" s="252">
        <v>169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3" customFormat="1">
      <c r="A541" s="13"/>
      <c r="B541" s="247"/>
      <c r="C541" s="248"/>
      <c r="D541" s="249" t="s">
        <v>256</v>
      </c>
      <c r="E541" s="250" t="s">
        <v>1</v>
      </c>
      <c r="F541" s="251" t="s">
        <v>1863</v>
      </c>
      <c r="G541" s="248"/>
      <c r="H541" s="252">
        <v>83.599999999999994</v>
      </c>
      <c r="I541" s="253"/>
      <c r="J541" s="248"/>
      <c r="K541" s="248"/>
      <c r="L541" s="254"/>
      <c r="M541" s="255"/>
      <c r="N541" s="256"/>
      <c r="O541" s="256"/>
      <c r="P541" s="256"/>
      <c r="Q541" s="256"/>
      <c r="R541" s="256"/>
      <c r="S541" s="256"/>
      <c r="T541" s="25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8" t="s">
        <v>256</v>
      </c>
      <c r="AU541" s="258" t="s">
        <v>88</v>
      </c>
      <c r="AV541" s="13" t="s">
        <v>88</v>
      </c>
      <c r="AW541" s="13" t="s">
        <v>36</v>
      </c>
      <c r="AX541" s="13" t="s">
        <v>80</v>
      </c>
      <c r="AY541" s="258" t="s">
        <v>241</v>
      </c>
    </row>
    <row r="542" s="14" customFormat="1">
      <c r="A542" s="14"/>
      <c r="B542" s="259"/>
      <c r="C542" s="260"/>
      <c r="D542" s="249" t="s">
        <v>256</v>
      </c>
      <c r="E542" s="261" t="s">
        <v>1</v>
      </c>
      <c r="F542" s="262" t="s">
        <v>258</v>
      </c>
      <c r="G542" s="260"/>
      <c r="H542" s="263">
        <v>517</v>
      </c>
      <c r="I542" s="264"/>
      <c r="J542" s="260"/>
      <c r="K542" s="260"/>
      <c r="L542" s="265"/>
      <c r="M542" s="266"/>
      <c r="N542" s="267"/>
      <c r="O542" s="267"/>
      <c r="P542" s="267"/>
      <c r="Q542" s="267"/>
      <c r="R542" s="267"/>
      <c r="S542" s="267"/>
      <c r="T542" s="26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9" t="s">
        <v>256</v>
      </c>
      <c r="AU542" s="269" t="s">
        <v>88</v>
      </c>
      <c r="AV542" s="14" t="s">
        <v>175</v>
      </c>
      <c r="AW542" s="14" t="s">
        <v>36</v>
      </c>
      <c r="AX542" s="14" t="s">
        <v>14</v>
      </c>
      <c r="AY542" s="269" t="s">
        <v>241</v>
      </c>
    </row>
    <row r="543" s="12" customFormat="1" ht="22.8" customHeight="1">
      <c r="A543" s="12"/>
      <c r="B543" s="213"/>
      <c r="C543" s="214"/>
      <c r="D543" s="215" t="s">
        <v>79</v>
      </c>
      <c r="E543" s="227" t="s">
        <v>1069</v>
      </c>
      <c r="F543" s="227" t="s">
        <v>1070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SUM(P544:P562)</f>
        <v>0</v>
      </c>
      <c r="Q543" s="221"/>
      <c r="R543" s="222">
        <f>SUM(R544:R562)</f>
        <v>0</v>
      </c>
      <c r="S543" s="221"/>
      <c r="T543" s="223">
        <f>SUM(T544:T562)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14</v>
      </c>
      <c r="AT543" s="225" t="s">
        <v>79</v>
      </c>
      <c r="AU543" s="225" t="s">
        <v>14</v>
      </c>
      <c r="AY543" s="224" t="s">
        <v>241</v>
      </c>
      <c r="BK543" s="226">
        <f>SUM(BK544:BK562)</f>
        <v>0</v>
      </c>
    </row>
    <row r="544" s="2" customFormat="1" ht="33" customHeight="1">
      <c r="A544" s="39"/>
      <c r="B544" s="40"/>
      <c r="C544" s="229" t="s">
        <v>989</v>
      </c>
      <c r="D544" s="229" t="s">
        <v>243</v>
      </c>
      <c r="E544" s="230" t="s">
        <v>1072</v>
      </c>
      <c r="F544" s="231" t="s">
        <v>1073</v>
      </c>
      <c r="G544" s="232" t="s">
        <v>467</v>
      </c>
      <c r="H544" s="233">
        <v>198.81100000000001</v>
      </c>
      <c r="I544" s="234"/>
      <c r="J544" s="235">
        <f>ROUND(I544*H544,2)</f>
        <v>0</v>
      </c>
      <c r="K544" s="231" t="s">
        <v>247</v>
      </c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175</v>
      </c>
      <c r="AT544" s="240" t="s">
        <v>243</v>
      </c>
      <c r="AU544" s="240" t="s">
        <v>88</v>
      </c>
      <c r="AY544" s="18" t="s">
        <v>241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14</v>
      </c>
      <c r="BK544" s="241">
        <f>ROUND(I544*H544,2)</f>
        <v>0</v>
      </c>
      <c r="BL544" s="18" t="s">
        <v>175</v>
      </c>
      <c r="BM544" s="240" t="s">
        <v>1864</v>
      </c>
    </row>
    <row r="545" s="2" customFormat="1">
      <c r="A545" s="39"/>
      <c r="B545" s="40"/>
      <c r="C545" s="41"/>
      <c r="D545" s="242" t="s">
        <v>249</v>
      </c>
      <c r="E545" s="41"/>
      <c r="F545" s="243" t="s">
        <v>1075</v>
      </c>
      <c r="G545" s="41"/>
      <c r="H545" s="41"/>
      <c r="I545" s="244"/>
      <c r="J545" s="41"/>
      <c r="K545" s="41"/>
      <c r="L545" s="45"/>
      <c r="M545" s="245"/>
      <c r="N545" s="246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249</v>
      </c>
      <c r="AU545" s="18" t="s">
        <v>88</v>
      </c>
    </row>
    <row r="546" s="13" customFormat="1">
      <c r="A546" s="13"/>
      <c r="B546" s="247"/>
      <c r="C546" s="248"/>
      <c r="D546" s="249" t="s">
        <v>256</v>
      </c>
      <c r="E546" s="250" t="s">
        <v>1</v>
      </c>
      <c r="F546" s="251" t="s">
        <v>465</v>
      </c>
      <c r="G546" s="248"/>
      <c r="H546" s="252">
        <v>198.81100000000001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256</v>
      </c>
      <c r="AU546" s="258" t="s">
        <v>88</v>
      </c>
      <c r="AV546" s="13" t="s">
        <v>88</v>
      </c>
      <c r="AW546" s="13" t="s">
        <v>36</v>
      </c>
      <c r="AX546" s="13" t="s">
        <v>80</v>
      </c>
      <c r="AY546" s="258" t="s">
        <v>241</v>
      </c>
    </row>
    <row r="547" s="14" customFormat="1">
      <c r="A547" s="14"/>
      <c r="B547" s="259"/>
      <c r="C547" s="260"/>
      <c r="D547" s="249" t="s">
        <v>256</v>
      </c>
      <c r="E547" s="261" t="s">
        <v>1</v>
      </c>
      <c r="F547" s="262" t="s">
        <v>258</v>
      </c>
      <c r="G547" s="260"/>
      <c r="H547" s="263">
        <v>198.81100000000001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88</v>
      </c>
      <c r="AV547" s="14" t="s">
        <v>175</v>
      </c>
      <c r="AW547" s="14" t="s">
        <v>36</v>
      </c>
      <c r="AX547" s="14" t="s">
        <v>14</v>
      </c>
      <c r="AY547" s="269" t="s">
        <v>241</v>
      </c>
    </row>
    <row r="548" s="2" customFormat="1" ht="21.75" customHeight="1">
      <c r="A548" s="39"/>
      <c r="B548" s="40"/>
      <c r="C548" s="229" t="s">
        <v>993</v>
      </c>
      <c r="D548" s="229" t="s">
        <v>243</v>
      </c>
      <c r="E548" s="230" t="s">
        <v>1077</v>
      </c>
      <c r="F548" s="231" t="s">
        <v>1078</v>
      </c>
      <c r="G548" s="232" t="s">
        <v>467</v>
      </c>
      <c r="H548" s="233">
        <v>4373.8419999999996</v>
      </c>
      <c r="I548" s="234"/>
      <c r="J548" s="235">
        <f>ROUND(I548*H548,2)</f>
        <v>0</v>
      </c>
      <c r="K548" s="231" t="s">
        <v>247</v>
      </c>
      <c r="L548" s="45"/>
      <c r="M548" s="236" t="s">
        <v>1</v>
      </c>
      <c r="N548" s="237" t="s">
        <v>45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175</v>
      </c>
      <c r="AT548" s="240" t="s">
        <v>243</v>
      </c>
      <c r="AU548" s="240" t="s">
        <v>88</v>
      </c>
      <c r="AY548" s="18" t="s">
        <v>241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14</v>
      </c>
      <c r="BK548" s="241">
        <f>ROUND(I548*H548,2)</f>
        <v>0</v>
      </c>
      <c r="BL548" s="18" t="s">
        <v>175</v>
      </c>
      <c r="BM548" s="240" t="s">
        <v>1865</v>
      </c>
    </row>
    <row r="549" s="2" customFormat="1">
      <c r="A549" s="39"/>
      <c r="B549" s="40"/>
      <c r="C549" s="41"/>
      <c r="D549" s="242" t="s">
        <v>249</v>
      </c>
      <c r="E549" s="41"/>
      <c r="F549" s="243" t="s">
        <v>1080</v>
      </c>
      <c r="G549" s="41"/>
      <c r="H549" s="41"/>
      <c r="I549" s="244"/>
      <c r="J549" s="41"/>
      <c r="K549" s="41"/>
      <c r="L549" s="45"/>
      <c r="M549" s="245"/>
      <c r="N549" s="24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249</v>
      </c>
      <c r="AU549" s="18" t="s">
        <v>88</v>
      </c>
    </row>
    <row r="550" s="15" customFormat="1">
      <c r="A550" s="15"/>
      <c r="B550" s="270"/>
      <c r="C550" s="271"/>
      <c r="D550" s="249" t="s">
        <v>256</v>
      </c>
      <c r="E550" s="272" t="s">
        <v>1</v>
      </c>
      <c r="F550" s="273" t="s">
        <v>667</v>
      </c>
      <c r="G550" s="271"/>
      <c r="H550" s="272" t="s">
        <v>1</v>
      </c>
      <c r="I550" s="274"/>
      <c r="J550" s="271"/>
      <c r="K550" s="271"/>
      <c r="L550" s="275"/>
      <c r="M550" s="276"/>
      <c r="N550" s="277"/>
      <c r="O550" s="277"/>
      <c r="P550" s="277"/>
      <c r="Q550" s="277"/>
      <c r="R550" s="277"/>
      <c r="S550" s="277"/>
      <c r="T550" s="27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9" t="s">
        <v>256</v>
      </c>
      <c r="AU550" s="279" t="s">
        <v>88</v>
      </c>
      <c r="AV550" s="15" t="s">
        <v>14</v>
      </c>
      <c r="AW550" s="15" t="s">
        <v>36</v>
      </c>
      <c r="AX550" s="15" t="s">
        <v>80</v>
      </c>
      <c r="AY550" s="279" t="s">
        <v>241</v>
      </c>
    </row>
    <row r="551" s="13" customFormat="1">
      <c r="A551" s="13"/>
      <c r="B551" s="247"/>
      <c r="C551" s="248"/>
      <c r="D551" s="249" t="s">
        <v>256</v>
      </c>
      <c r="E551" s="250" t="s">
        <v>1</v>
      </c>
      <c r="F551" s="251" t="s">
        <v>1081</v>
      </c>
      <c r="G551" s="248"/>
      <c r="H551" s="252">
        <v>4373.8419999999996</v>
      </c>
      <c r="I551" s="253"/>
      <c r="J551" s="248"/>
      <c r="K551" s="248"/>
      <c r="L551" s="254"/>
      <c r="M551" s="255"/>
      <c r="N551" s="256"/>
      <c r="O551" s="256"/>
      <c r="P551" s="256"/>
      <c r="Q551" s="256"/>
      <c r="R551" s="256"/>
      <c r="S551" s="256"/>
      <c r="T551" s="25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8" t="s">
        <v>256</v>
      </c>
      <c r="AU551" s="258" t="s">
        <v>88</v>
      </c>
      <c r="AV551" s="13" t="s">
        <v>88</v>
      </c>
      <c r="AW551" s="13" t="s">
        <v>36</v>
      </c>
      <c r="AX551" s="13" t="s">
        <v>80</v>
      </c>
      <c r="AY551" s="258" t="s">
        <v>241</v>
      </c>
    </row>
    <row r="552" s="14" customFormat="1">
      <c r="A552" s="14"/>
      <c r="B552" s="259"/>
      <c r="C552" s="260"/>
      <c r="D552" s="249" t="s">
        <v>256</v>
      </c>
      <c r="E552" s="261" t="s">
        <v>1</v>
      </c>
      <c r="F552" s="262" t="s">
        <v>258</v>
      </c>
      <c r="G552" s="260"/>
      <c r="H552" s="263">
        <v>4373.8419999999996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88</v>
      </c>
      <c r="AV552" s="14" t="s">
        <v>175</v>
      </c>
      <c r="AW552" s="14" t="s">
        <v>36</v>
      </c>
      <c r="AX552" s="14" t="s">
        <v>14</v>
      </c>
      <c r="AY552" s="269" t="s">
        <v>241</v>
      </c>
    </row>
    <row r="553" s="2" customFormat="1" ht="44.25" customHeight="1">
      <c r="A553" s="39"/>
      <c r="B553" s="40"/>
      <c r="C553" s="229" t="s">
        <v>997</v>
      </c>
      <c r="D553" s="229" t="s">
        <v>243</v>
      </c>
      <c r="E553" s="230" t="s">
        <v>1088</v>
      </c>
      <c r="F553" s="231" t="s">
        <v>1089</v>
      </c>
      <c r="G553" s="232" t="s">
        <v>467</v>
      </c>
      <c r="H553" s="233">
        <v>136.489</v>
      </c>
      <c r="I553" s="234"/>
      <c r="J553" s="235">
        <f>ROUND(I553*H553,2)</f>
        <v>0</v>
      </c>
      <c r="K553" s="231" t="s">
        <v>247</v>
      </c>
      <c r="L553" s="45"/>
      <c r="M553" s="236" t="s">
        <v>1</v>
      </c>
      <c r="N553" s="237" t="s">
        <v>45</v>
      </c>
      <c r="O553" s="92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175</v>
      </c>
      <c r="AT553" s="240" t="s">
        <v>243</v>
      </c>
      <c r="AU553" s="240" t="s">
        <v>88</v>
      </c>
      <c r="AY553" s="18" t="s">
        <v>241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14</v>
      </c>
      <c r="BK553" s="241">
        <f>ROUND(I553*H553,2)</f>
        <v>0</v>
      </c>
      <c r="BL553" s="18" t="s">
        <v>175</v>
      </c>
      <c r="BM553" s="240" t="s">
        <v>1866</v>
      </c>
    </row>
    <row r="554" s="2" customFormat="1">
      <c r="A554" s="39"/>
      <c r="B554" s="40"/>
      <c r="C554" s="41"/>
      <c r="D554" s="242" t="s">
        <v>249</v>
      </c>
      <c r="E554" s="41"/>
      <c r="F554" s="243" t="s">
        <v>1091</v>
      </c>
      <c r="G554" s="41"/>
      <c r="H554" s="41"/>
      <c r="I554" s="244"/>
      <c r="J554" s="41"/>
      <c r="K554" s="41"/>
      <c r="L554" s="45"/>
      <c r="M554" s="245"/>
      <c r="N554" s="246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249</v>
      </c>
      <c r="AU554" s="18" t="s">
        <v>88</v>
      </c>
    </row>
    <row r="555" s="2" customFormat="1">
      <c r="A555" s="39"/>
      <c r="B555" s="40"/>
      <c r="C555" s="41"/>
      <c r="D555" s="249" t="s">
        <v>701</v>
      </c>
      <c r="E555" s="41"/>
      <c r="F555" s="287" t="s">
        <v>702</v>
      </c>
      <c r="G555" s="41"/>
      <c r="H555" s="41"/>
      <c r="I555" s="244"/>
      <c r="J555" s="41"/>
      <c r="K555" s="41"/>
      <c r="L555" s="45"/>
      <c r="M555" s="245"/>
      <c r="N555" s="246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701</v>
      </c>
      <c r="AU555" s="18" t="s">
        <v>88</v>
      </c>
    </row>
    <row r="556" s="13" customFormat="1">
      <c r="A556" s="13"/>
      <c r="B556" s="247"/>
      <c r="C556" s="248"/>
      <c r="D556" s="249" t="s">
        <v>256</v>
      </c>
      <c r="E556" s="250" t="s">
        <v>1</v>
      </c>
      <c r="F556" s="251" t="s">
        <v>469</v>
      </c>
      <c r="G556" s="248"/>
      <c r="H556" s="252">
        <v>136.489</v>
      </c>
      <c r="I556" s="253"/>
      <c r="J556" s="248"/>
      <c r="K556" s="248"/>
      <c r="L556" s="254"/>
      <c r="M556" s="255"/>
      <c r="N556" s="256"/>
      <c r="O556" s="256"/>
      <c r="P556" s="256"/>
      <c r="Q556" s="256"/>
      <c r="R556" s="256"/>
      <c r="S556" s="256"/>
      <c r="T556" s="25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8" t="s">
        <v>256</v>
      </c>
      <c r="AU556" s="258" t="s">
        <v>88</v>
      </c>
      <c r="AV556" s="13" t="s">
        <v>88</v>
      </c>
      <c r="AW556" s="13" t="s">
        <v>36</v>
      </c>
      <c r="AX556" s="13" t="s">
        <v>80</v>
      </c>
      <c r="AY556" s="258" t="s">
        <v>241</v>
      </c>
    </row>
    <row r="557" s="14" customFormat="1">
      <c r="A557" s="14"/>
      <c r="B557" s="259"/>
      <c r="C557" s="260"/>
      <c r="D557" s="249" t="s">
        <v>256</v>
      </c>
      <c r="E557" s="261" t="s">
        <v>1</v>
      </c>
      <c r="F557" s="262" t="s">
        <v>258</v>
      </c>
      <c r="G557" s="260"/>
      <c r="H557" s="263">
        <v>136.489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88</v>
      </c>
      <c r="AV557" s="14" t="s">
        <v>175</v>
      </c>
      <c r="AW557" s="14" t="s">
        <v>36</v>
      </c>
      <c r="AX557" s="14" t="s">
        <v>14</v>
      </c>
      <c r="AY557" s="269" t="s">
        <v>241</v>
      </c>
    </row>
    <row r="558" s="2" customFormat="1" ht="44.25" customHeight="1">
      <c r="A558" s="39"/>
      <c r="B558" s="40"/>
      <c r="C558" s="229" t="s">
        <v>1002</v>
      </c>
      <c r="D558" s="229" t="s">
        <v>243</v>
      </c>
      <c r="E558" s="230" t="s">
        <v>1093</v>
      </c>
      <c r="F558" s="231" t="s">
        <v>1094</v>
      </c>
      <c r="G558" s="232" t="s">
        <v>467</v>
      </c>
      <c r="H558" s="233">
        <v>62.322000000000003</v>
      </c>
      <c r="I558" s="234"/>
      <c r="J558" s="235">
        <f>ROUND(I558*H558,2)</f>
        <v>0</v>
      </c>
      <c r="K558" s="231" t="s">
        <v>247</v>
      </c>
      <c r="L558" s="45"/>
      <c r="M558" s="236" t="s">
        <v>1</v>
      </c>
      <c r="N558" s="237" t="s">
        <v>45</v>
      </c>
      <c r="O558" s="92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175</v>
      </c>
      <c r="AT558" s="240" t="s">
        <v>243</v>
      </c>
      <c r="AU558" s="240" t="s">
        <v>88</v>
      </c>
      <c r="AY558" s="18" t="s">
        <v>241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14</v>
      </c>
      <c r="BK558" s="241">
        <f>ROUND(I558*H558,2)</f>
        <v>0</v>
      </c>
      <c r="BL558" s="18" t="s">
        <v>175</v>
      </c>
      <c r="BM558" s="240" t="s">
        <v>1867</v>
      </c>
    </row>
    <row r="559" s="2" customFormat="1">
      <c r="A559" s="39"/>
      <c r="B559" s="40"/>
      <c r="C559" s="41"/>
      <c r="D559" s="242" t="s">
        <v>249</v>
      </c>
      <c r="E559" s="41"/>
      <c r="F559" s="243" t="s">
        <v>1096</v>
      </c>
      <c r="G559" s="41"/>
      <c r="H559" s="41"/>
      <c r="I559" s="244"/>
      <c r="J559" s="41"/>
      <c r="K559" s="41"/>
      <c r="L559" s="45"/>
      <c r="M559" s="245"/>
      <c r="N559" s="246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249</v>
      </c>
      <c r="AU559" s="18" t="s">
        <v>88</v>
      </c>
    </row>
    <row r="560" s="2" customFormat="1">
      <c r="A560" s="39"/>
      <c r="B560" s="40"/>
      <c r="C560" s="41"/>
      <c r="D560" s="249" t="s">
        <v>701</v>
      </c>
      <c r="E560" s="41"/>
      <c r="F560" s="287" t="s">
        <v>702</v>
      </c>
      <c r="G560" s="41"/>
      <c r="H560" s="41"/>
      <c r="I560" s="244"/>
      <c r="J560" s="41"/>
      <c r="K560" s="41"/>
      <c r="L560" s="45"/>
      <c r="M560" s="245"/>
      <c r="N560" s="246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701</v>
      </c>
      <c r="AU560" s="18" t="s">
        <v>88</v>
      </c>
    </row>
    <row r="561" s="13" customFormat="1">
      <c r="A561" s="13"/>
      <c r="B561" s="247"/>
      <c r="C561" s="248"/>
      <c r="D561" s="249" t="s">
        <v>256</v>
      </c>
      <c r="E561" s="250" t="s">
        <v>1</v>
      </c>
      <c r="F561" s="251" t="s">
        <v>475</v>
      </c>
      <c r="G561" s="248"/>
      <c r="H561" s="252">
        <v>62.322000000000003</v>
      </c>
      <c r="I561" s="253"/>
      <c r="J561" s="248"/>
      <c r="K561" s="248"/>
      <c r="L561" s="254"/>
      <c r="M561" s="255"/>
      <c r="N561" s="256"/>
      <c r="O561" s="256"/>
      <c r="P561" s="256"/>
      <c r="Q561" s="256"/>
      <c r="R561" s="256"/>
      <c r="S561" s="256"/>
      <c r="T561" s="25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8" t="s">
        <v>256</v>
      </c>
      <c r="AU561" s="258" t="s">
        <v>88</v>
      </c>
      <c r="AV561" s="13" t="s">
        <v>88</v>
      </c>
      <c r="AW561" s="13" t="s">
        <v>36</v>
      </c>
      <c r="AX561" s="13" t="s">
        <v>80</v>
      </c>
      <c r="AY561" s="258" t="s">
        <v>241</v>
      </c>
    </row>
    <row r="562" s="14" customFormat="1">
      <c r="A562" s="14"/>
      <c r="B562" s="259"/>
      <c r="C562" s="260"/>
      <c r="D562" s="249" t="s">
        <v>256</v>
      </c>
      <c r="E562" s="261" t="s">
        <v>1</v>
      </c>
      <c r="F562" s="262" t="s">
        <v>258</v>
      </c>
      <c r="G562" s="260"/>
      <c r="H562" s="263">
        <v>62.322000000000003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88</v>
      </c>
      <c r="AV562" s="14" t="s">
        <v>175</v>
      </c>
      <c r="AW562" s="14" t="s">
        <v>36</v>
      </c>
      <c r="AX562" s="14" t="s">
        <v>14</v>
      </c>
      <c r="AY562" s="269" t="s">
        <v>241</v>
      </c>
    </row>
    <row r="563" s="12" customFormat="1" ht="22.8" customHeight="1">
      <c r="A563" s="12"/>
      <c r="B563" s="213"/>
      <c r="C563" s="214"/>
      <c r="D563" s="215" t="s">
        <v>79</v>
      </c>
      <c r="E563" s="227" t="s">
        <v>1097</v>
      </c>
      <c r="F563" s="227" t="s">
        <v>1098</v>
      </c>
      <c r="G563" s="214"/>
      <c r="H563" s="214"/>
      <c r="I563" s="217"/>
      <c r="J563" s="228">
        <f>BK563</f>
        <v>0</v>
      </c>
      <c r="K563" s="214"/>
      <c r="L563" s="219"/>
      <c r="M563" s="220"/>
      <c r="N563" s="221"/>
      <c r="O563" s="221"/>
      <c r="P563" s="222">
        <f>SUM(P564:P565)</f>
        <v>0</v>
      </c>
      <c r="Q563" s="221"/>
      <c r="R563" s="222">
        <f>SUM(R564:R565)</f>
        <v>0</v>
      </c>
      <c r="S563" s="221"/>
      <c r="T563" s="223">
        <f>SUM(T564:T565)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4" t="s">
        <v>14</v>
      </c>
      <c r="AT563" s="225" t="s">
        <v>79</v>
      </c>
      <c r="AU563" s="225" t="s">
        <v>14</v>
      </c>
      <c r="AY563" s="224" t="s">
        <v>241</v>
      </c>
      <c r="BK563" s="226">
        <f>SUM(BK564:BK565)</f>
        <v>0</v>
      </c>
    </row>
    <row r="564" s="2" customFormat="1" ht="24.15" customHeight="1">
      <c r="A564" s="39"/>
      <c r="B564" s="40"/>
      <c r="C564" s="229" t="s">
        <v>1007</v>
      </c>
      <c r="D564" s="229" t="s">
        <v>243</v>
      </c>
      <c r="E564" s="230" t="s">
        <v>1100</v>
      </c>
      <c r="F564" s="231" t="s">
        <v>1101</v>
      </c>
      <c r="G564" s="232" t="s">
        <v>467</v>
      </c>
      <c r="H564" s="233">
        <v>214.38</v>
      </c>
      <c r="I564" s="234"/>
      <c r="J564" s="235">
        <f>ROUND(I564*H564,2)</f>
        <v>0</v>
      </c>
      <c r="K564" s="231" t="s">
        <v>247</v>
      </c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175</v>
      </c>
      <c r="AT564" s="240" t="s">
        <v>243</v>
      </c>
      <c r="AU564" s="240" t="s">
        <v>88</v>
      </c>
      <c r="AY564" s="18" t="s">
        <v>241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</v>
      </c>
      <c r="BK564" s="241">
        <f>ROUND(I564*H564,2)</f>
        <v>0</v>
      </c>
      <c r="BL564" s="18" t="s">
        <v>175</v>
      </c>
      <c r="BM564" s="240" t="s">
        <v>1868</v>
      </c>
    </row>
    <row r="565" s="2" customFormat="1">
      <c r="A565" s="39"/>
      <c r="B565" s="40"/>
      <c r="C565" s="41"/>
      <c r="D565" s="242" t="s">
        <v>249</v>
      </c>
      <c r="E565" s="41"/>
      <c r="F565" s="243" t="s">
        <v>1103</v>
      </c>
      <c r="G565" s="41"/>
      <c r="H565" s="41"/>
      <c r="I565" s="244"/>
      <c r="J565" s="41"/>
      <c r="K565" s="41"/>
      <c r="L565" s="45"/>
      <c r="M565" s="298"/>
      <c r="N565" s="299"/>
      <c r="O565" s="282"/>
      <c r="P565" s="282"/>
      <c r="Q565" s="282"/>
      <c r="R565" s="282"/>
      <c r="S565" s="282"/>
      <c r="T565" s="300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249</v>
      </c>
      <c r="AU565" s="18" t="s">
        <v>88</v>
      </c>
    </row>
    <row r="566" s="2" customFormat="1" ht="6.96" customHeight="1">
      <c r="A566" s="39"/>
      <c r="B566" s="67"/>
      <c r="C566" s="68"/>
      <c r="D566" s="68"/>
      <c r="E566" s="68"/>
      <c r="F566" s="68"/>
      <c r="G566" s="68"/>
      <c r="H566" s="68"/>
      <c r="I566" s="68"/>
      <c r="J566" s="68"/>
      <c r="K566" s="68"/>
      <c r="L566" s="45"/>
      <c r="M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</sheetData>
  <sheetProtection sheet="1" autoFilter="0" formatColumns="0" formatRows="0" objects="1" scenarios="1" spinCount="100000" saltValue="0UEv8qdYC3B4ySx4Ej3QYQ1JQRjM80s9zWjdwyrAJwWW0V5AO4v0sgMrMZmy5MesaWoe0kKD4uyruoD9btpSsg==" hashValue="a4m7inn+X//U1hbj6FlHoFL/VEQe2oIrmtIl80FSugZYxW/L70/tNsaPwFH1ZbE3PrDDdWjg7ddY2vyilbwA2w==" algorithmName="SHA-512" password="CC35"/>
  <autoFilter ref="C131:K5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hyperlinks>
    <hyperlink ref="F136" r:id="rId1" display="https://podminky.urs.cz/item/CS_URS_2021_02/113107121"/>
    <hyperlink ref="F144" r:id="rId2" display="https://podminky.urs.cz/item/CS_URS_2021_02/113107122"/>
    <hyperlink ref="F150" r:id="rId3" display="https://podminky.urs.cz/item/CS_URS_2021_02/113107123"/>
    <hyperlink ref="F156" r:id="rId4" display="https://podminky.urs.cz/item/CS_URS_2021_02/113107141"/>
    <hyperlink ref="F163" r:id="rId5" display="https://podminky.urs.cz/item/CS_URS_2021_02/113107142"/>
    <hyperlink ref="F168" r:id="rId6" display="https://podminky.urs.cz/item/CS_URS_2021_02/113107321"/>
    <hyperlink ref="F176" r:id="rId7" display="https://podminky.urs.cz/item/CS_URS_2021_02/113107322"/>
    <hyperlink ref="F182" r:id="rId8" display="https://podminky.urs.cz/item/CS_URS_2021_02/113107323"/>
    <hyperlink ref="F188" r:id="rId9" display="https://podminky.urs.cz/item/CS_URS_2021_02/113107341"/>
    <hyperlink ref="F195" r:id="rId10" display="https://podminky.urs.cz/item/CS_URS_2021_02/113107342"/>
    <hyperlink ref="F200" r:id="rId11" display="https://podminky.urs.cz/item/CS_URS_2021_02/119001422"/>
    <hyperlink ref="F205" r:id="rId12" display="https://podminky.urs.cz/item/CS_URS_2021_02/119003131"/>
    <hyperlink ref="F209" r:id="rId13" display="https://podminky.urs.cz/item/CS_URS_2021_02/119003132"/>
    <hyperlink ref="F213" r:id="rId14" display="https://podminky.urs.cz/item/CS_URS_2021_02/121112003"/>
    <hyperlink ref="F217" r:id="rId15" display="https://podminky.urs.cz/item/CS_URS_2021_02/131213102"/>
    <hyperlink ref="F221" r:id="rId16" display="https://podminky.urs.cz/item/CS_URS_2021_02/131251201"/>
    <hyperlink ref="F225" r:id="rId17" display="https://podminky.urs.cz/item/CS_URS_2021_02/131313102"/>
    <hyperlink ref="F229" r:id="rId18" display="https://podminky.urs.cz/item/CS_URS_2021_02/131351201"/>
    <hyperlink ref="F233" r:id="rId19" display="https://podminky.urs.cz/item/CS_URS_2021_02/132212212"/>
    <hyperlink ref="F237" r:id="rId20" display="https://podminky.urs.cz/item/CS_URS_2021_02/132254201"/>
    <hyperlink ref="F241" r:id="rId21" display="https://podminky.urs.cz/item/CS_URS_2021_02/132312212"/>
    <hyperlink ref="F245" r:id="rId22" display="https://podminky.urs.cz/item/CS_URS_2021_02/132354201"/>
    <hyperlink ref="F249" r:id="rId23" display="https://podminky.urs.cz/item/CS_URS_2021_02/139001101"/>
    <hyperlink ref="F283" r:id="rId24" display="https://podminky.urs.cz/item/CS_URS_2021_02/151101201"/>
    <hyperlink ref="F287" r:id="rId25" display="https://podminky.urs.cz/item/CS_URS_2021_02/151101211"/>
    <hyperlink ref="F291" r:id="rId26" display="https://podminky.urs.cz/item/CS_URS_2021_02/151101301"/>
    <hyperlink ref="F295" r:id="rId27" display="https://podminky.urs.cz/item/CS_URS_2021_02/151101311"/>
    <hyperlink ref="F299" r:id="rId28" display="https://podminky.urs.cz/item/CS_URS_2021_02/162551108"/>
    <hyperlink ref="F308" r:id="rId29" display="https://podminky.urs.cz/item/CS_URS_2021_02/162551128"/>
    <hyperlink ref="F313" r:id="rId30" display="https://podminky.urs.cz/item/CS_URS_2021_02/162751117"/>
    <hyperlink ref="F320" r:id="rId31" display="https://podminky.urs.cz/item/CS_URS_2021_02/162751119"/>
    <hyperlink ref="F325" r:id="rId32" display="https://podminky.urs.cz/item/CS_URS_2021_02/162751137"/>
    <hyperlink ref="F330" r:id="rId33" display="https://podminky.urs.cz/item/CS_URS_2021_02/162751139"/>
    <hyperlink ref="F335" r:id="rId34" display="https://podminky.urs.cz/item/CS_URS_2021_02/167151101"/>
    <hyperlink ref="F342" r:id="rId35" display="https://podminky.urs.cz/item/CS_URS_2021_02/167151102"/>
    <hyperlink ref="F347" r:id="rId36" display="https://podminky.urs.cz/item/CS_URS_2021_02/171151111"/>
    <hyperlink ref="F352" r:id="rId37" display="https://podminky.urs.cz/item/CS_URS_2021_02/171201231"/>
    <hyperlink ref="F357" r:id="rId38" display="https://podminky.urs.cz/item/CS_URS_2021_02/171251201"/>
    <hyperlink ref="F369" r:id="rId39" display="https://podminky.urs.cz/item/CS_URS_2021_02/174151101"/>
    <hyperlink ref="F383" r:id="rId40" display="https://podminky.urs.cz/item/CS_URS_2021_02/175111101"/>
    <hyperlink ref="F387" r:id="rId41" display="https://podminky.urs.cz/item/CS_URS_2021_02/175151101"/>
    <hyperlink ref="F399" r:id="rId42" display="https://podminky.urs.cz/item/CS_URS_2021_02/181311103"/>
    <hyperlink ref="F403" r:id="rId43" display="https://podminky.urs.cz/item/CS_URS_2021_02/181451131"/>
    <hyperlink ref="F410" r:id="rId44" display="https://podminky.urs.cz/item/CS_URS_2021_02/181913111"/>
    <hyperlink ref="F414" r:id="rId45" display="https://podminky.urs.cz/item/CS_URS_2021_02/181913112"/>
    <hyperlink ref="F420" r:id="rId46" display="https://podminky.urs.cz/item/CS_URS_2021_02/184802111"/>
    <hyperlink ref="F424" r:id="rId47" display="https://podminky.urs.cz/item/CS_URS_2021_02/184802611"/>
    <hyperlink ref="F429" r:id="rId48" display="https://podminky.urs.cz/item/CS_URS_2021_02/451541111"/>
    <hyperlink ref="F433" r:id="rId49" display="https://podminky.urs.cz/item/CS_URS_2021_02/451573111"/>
    <hyperlink ref="F437" r:id="rId50" display="https://podminky.urs.cz/item/CS_URS_2021_02/452311141"/>
    <hyperlink ref="F442" r:id="rId51" display="https://podminky.urs.cz/item/CS_URS_2021_02/564782111"/>
    <hyperlink ref="F449" r:id="rId52" display="https://podminky.urs.cz/item/CS_URS_2021_02/564821112"/>
    <hyperlink ref="F454" r:id="rId53" display="https://podminky.urs.cz/item/CS_URS_2021_02/564851111"/>
    <hyperlink ref="F460" r:id="rId54" display="https://podminky.urs.cz/item/CS_URS_2021_02/564861111"/>
    <hyperlink ref="F464" r:id="rId55" display="https://podminky.urs.cz/item/CS_URS_2021_02/565135111"/>
    <hyperlink ref="F468" r:id="rId56" display="https://podminky.urs.cz/item/CS_URS_2021_02/577134111"/>
    <hyperlink ref="F473" r:id="rId57" display="https://podminky.urs.cz/item/CS_URS_2021_02/577144111"/>
    <hyperlink ref="F482" r:id="rId58" display="https://podminky.urs.cz/item/CS_URS_2021_02/871161141"/>
    <hyperlink ref="F488" r:id="rId59" display="https://podminky.urs.cz/item/CS_URS_2021_02/877161118"/>
    <hyperlink ref="F496" r:id="rId60" display="https://podminky.urs.cz/item/CS_URS_2021_02/891249111"/>
    <hyperlink ref="F501" r:id="rId61" display="https://podminky.urs.cz/item/CS_URS_2021_02/892241111"/>
    <hyperlink ref="F508" r:id="rId62" display="https://podminky.urs.cz/item/CS_URS_2021_02/892372111"/>
    <hyperlink ref="F518" r:id="rId63" display="https://podminky.urs.cz/item/CS_URS_2021_02/899401112"/>
    <hyperlink ref="F522" r:id="rId64" display="https://podminky.urs.cz/item/CS_URS_2021_02/899713111"/>
    <hyperlink ref="F527" r:id="rId65" display="https://podminky.urs.cz/item/CS_URS_2021_02/899721111"/>
    <hyperlink ref="F531" r:id="rId66" display="https://podminky.urs.cz/item/CS_URS_2021_02/899722111"/>
    <hyperlink ref="F537" r:id="rId67" display="https://podminky.urs.cz/item/CS_URS_2021_02/919732211"/>
    <hyperlink ref="F545" r:id="rId68" display="https://podminky.urs.cz/item/CS_URS_2021_02/997002511"/>
    <hyperlink ref="F549" r:id="rId69" display="https://podminky.urs.cz/item/CS_URS_2021_02/997002519"/>
    <hyperlink ref="F554" r:id="rId70" display="https://podminky.urs.cz/item/CS_URS_2021_02/997221873"/>
    <hyperlink ref="F559" r:id="rId71" display="https://podminky.urs.cz/item/CS_URS_2021_02/997221875"/>
    <hyperlink ref="F565" r:id="rId72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285" t="s">
        <v>1104</v>
      </c>
      <c r="BA2" s="285" t="s">
        <v>1105</v>
      </c>
      <c r="BB2" s="285" t="s">
        <v>253</v>
      </c>
      <c r="BC2" s="285" t="s">
        <v>1869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1113</v>
      </c>
      <c r="BA3" s="285" t="s">
        <v>1114</v>
      </c>
      <c r="BB3" s="285" t="s">
        <v>253</v>
      </c>
      <c r="BC3" s="285" t="s">
        <v>1870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1116</v>
      </c>
      <c r="BA4" s="285" t="s">
        <v>1117</v>
      </c>
      <c r="BB4" s="285" t="s">
        <v>253</v>
      </c>
      <c r="BC4" s="285" t="s">
        <v>1871</v>
      </c>
      <c r="BD4" s="285" t="s">
        <v>88</v>
      </c>
    </row>
    <row r="5" s="1" customFormat="1" ht="6.96" customHeight="1">
      <c r="B5" s="21"/>
      <c r="L5" s="21"/>
      <c r="AZ5" s="285" t="s">
        <v>1872</v>
      </c>
      <c r="BA5" s="285" t="s">
        <v>1873</v>
      </c>
      <c r="BB5" s="285" t="s">
        <v>253</v>
      </c>
      <c r="BC5" s="285" t="s">
        <v>1870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1874</v>
      </c>
      <c r="BA6" s="285" t="s">
        <v>1875</v>
      </c>
      <c r="BB6" s="285" t="s">
        <v>253</v>
      </c>
      <c r="BC6" s="285" t="s">
        <v>1871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1876</v>
      </c>
      <c r="BA7" s="285" t="s">
        <v>1877</v>
      </c>
      <c r="BB7" s="285" t="s">
        <v>253</v>
      </c>
      <c r="BC7" s="285" t="s">
        <v>1878</v>
      </c>
      <c r="BD7" s="285" t="s">
        <v>88</v>
      </c>
    </row>
    <row r="8">
      <c r="B8" s="21"/>
      <c r="D8" s="152" t="s">
        <v>211</v>
      </c>
      <c r="L8" s="21"/>
      <c r="AZ8" s="285" t="s">
        <v>1879</v>
      </c>
      <c r="BA8" s="285" t="s">
        <v>1880</v>
      </c>
      <c r="BB8" s="285" t="s">
        <v>253</v>
      </c>
      <c r="BC8" s="285" t="s">
        <v>1881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1882</v>
      </c>
      <c r="BA9" s="285" t="s">
        <v>1882</v>
      </c>
      <c r="BB9" s="285" t="s">
        <v>253</v>
      </c>
      <c r="BC9" s="285" t="s">
        <v>1883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459</v>
      </c>
      <c r="BA10" s="285" t="s">
        <v>460</v>
      </c>
      <c r="BB10" s="285" t="s">
        <v>253</v>
      </c>
      <c r="BC10" s="285" t="s">
        <v>1884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1885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462</v>
      </c>
      <c r="BA11" s="285" t="s">
        <v>463</v>
      </c>
      <c r="BB11" s="285" t="s">
        <v>253</v>
      </c>
      <c r="BC11" s="285" t="s">
        <v>1886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1887</v>
      </c>
      <c r="BA12" s="285" t="s">
        <v>1888</v>
      </c>
      <c r="BB12" s="285" t="s">
        <v>253</v>
      </c>
      <c r="BC12" s="285" t="s">
        <v>1889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1890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496</v>
      </c>
      <c r="BA13" s="285" t="s">
        <v>496</v>
      </c>
      <c r="BB13" s="285" t="s">
        <v>253</v>
      </c>
      <c r="BC13" s="285" t="s">
        <v>1891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ROUND((SUM(BE142:BE410)),  2)</f>
        <v>0</v>
      </c>
      <c r="G37" s="39"/>
      <c r="H37" s="39"/>
      <c r="I37" s="166">
        <v>0.20999999999999999</v>
      </c>
      <c r="J37" s="165">
        <f>ROUND(((SUM(BE142:BE410))*I37),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ROUND((SUM(BF142:BF410)),  2)</f>
        <v>0</v>
      </c>
      <c r="G38" s="39"/>
      <c r="H38" s="39"/>
      <c r="I38" s="166">
        <v>0.14999999999999999</v>
      </c>
      <c r="J38" s="165">
        <f>ROUND(((SUM(BF142:BF410))*I38),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ROUND((SUM(BG142:BG410)),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ROUND((SUM(BH142:BH410)),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ROUND((SUM(BI142:BI410)),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02.1 - Vodojem 160 m3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1892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J144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1893</v>
      </c>
      <c r="E103" s="199"/>
      <c r="F103" s="199"/>
      <c r="G103" s="199"/>
      <c r="H103" s="199"/>
      <c r="I103" s="199"/>
      <c r="J103" s="200">
        <f>J268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1894</v>
      </c>
      <c r="E104" s="199"/>
      <c r="F104" s="199"/>
      <c r="G104" s="199"/>
      <c r="H104" s="199"/>
      <c r="I104" s="199"/>
      <c r="J104" s="200">
        <f>J281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501</v>
      </c>
      <c r="E105" s="199"/>
      <c r="F105" s="199"/>
      <c r="G105" s="199"/>
      <c r="H105" s="199"/>
      <c r="I105" s="199"/>
      <c r="J105" s="200">
        <f>J284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225</v>
      </c>
      <c r="E106" s="199"/>
      <c r="F106" s="199"/>
      <c r="G106" s="199"/>
      <c r="H106" s="199"/>
      <c r="I106" s="199"/>
      <c r="J106" s="200">
        <f>J294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503</v>
      </c>
      <c r="E107" s="199"/>
      <c r="F107" s="199"/>
      <c r="G107" s="199"/>
      <c r="H107" s="199"/>
      <c r="I107" s="199"/>
      <c r="J107" s="200">
        <f>J297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1895</v>
      </c>
      <c r="E108" s="194"/>
      <c r="F108" s="194"/>
      <c r="G108" s="194"/>
      <c r="H108" s="194"/>
      <c r="I108" s="194"/>
      <c r="J108" s="195">
        <f>J299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1896</v>
      </c>
      <c r="E109" s="199"/>
      <c r="F109" s="199"/>
      <c r="G109" s="199"/>
      <c r="H109" s="199"/>
      <c r="I109" s="199"/>
      <c r="J109" s="200">
        <f>J300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1897</v>
      </c>
      <c r="E110" s="199"/>
      <c r="F110" s="199"/>
      <c r="G110" s="199"/>
      <c r="H110" s="199"/>
      <c r="I110" s="199"/>
      <c r="J110" s="200">
        <f>J303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1898</v>
      </c>
      <c r="E111" s="199"/>
      <c r="F111" s="199"/>
      <c r="G111" s="199"/>
      <c r="H111" s="199"/>
      <c r="I111" s="199"/>
      <c r="J111" s="200">
        <f>J306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1899</v>
      </c>
      <c r="E112" s="199"/>
      <c r="F112" s="199"/>
      <c r="G112" s="199"/>
      <c r="H112" s="199"/>
      <c r="I112" s="199"/>
      <c r="J112" s="200">
        <f>J308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1900</v>
      </c>
      <c r="E113" s="199"/>
      <c r="F113" s="199"/>
      <c r="G113" s="199"/>
      <c r="H113" s="199"/>
      <c r="I113" s="199"/>
      <c r="J113" s="200">
        <f>J313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1901</v>
      </c>
      <c r="E114" s="199"/>
      <c r="F114" s="199"/>
      <c r="G114" s="199"/>
      <c r="H114" s="199"/>
      <c r="I114" s="199"/>
      <c r="J114" s="200">
        <f>J316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1902</v>
      </c>
      <c r="E115" s="194"/>
      <c r="F115" s="194"/>
      <c r="G115" s="194"/>
      <c r="H115" s="194"/>
      <c r="I115" s="194"/>
      <c r="J115" s="195">
        <f>J319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3"/>
      <c r="D116" s="198" t="s">
        <v>1903</v>
      </c>
      <c r="E116" s="199"/>
      <c r="F116" s="199"/>
      <c r="G116" s="199"/>
      <c r="H116" s="199"/>
      <c r="I116" s="199"/>
      <c r="J116" s="200">
        <f>J354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1904</v>
      </c>
      <c r="E117" s="199"/>
      <c r="F117" s="199"/>
      <c r="G117" s="199"/>
      <c r="H117" s="199"/>
      <c r="I117" s="199"/>
      <c r="J117" s="200">
        <f>J397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1905</v>
      </c>
      <c r="E118" s="199"/>
      <c r="F118" s="199"/>
      <c r="G118" s="199"/>
      <c r="H118" s="199"/>
      <c r="I118" s="199"/>
      <c r="J118" s="200">
        <f>J407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226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25" customHeight="1">
      <c r="A128" s="39"/>
      <c r="B128" s="40"/>
      <c r="C128" s="41"/>
      <c r="D128" s="41"/>
      <c r="E128" s="185" t="str">
        <f>E7</f>
        <v>Zaječov rozšíření a intenzifikace ČOV Horní Kváň - kanalizace a vodovod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211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212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213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6" t="s">
        <v>1885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215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>SO 02.1 - Vodojem 160 m3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>obec Zaječov, místní část Kvaň, Nová Ves</v>
      </c>
      <c r="G136" s="41"/>
      <c r="H136" s="41"/>
      <c r="I136" s="33" t="s">
        <v>22</v>
      </c>
      <c r="J136" s="80" t="str">
        <f>IF(J16="","",J16)</f>
        <v>18. 8. 2021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54.45" customHeight="1">
      <c r="A138" s="39"/>
      <c r="B138" s="40"/>
      <c r="C138" s="33" t="s">
        <v>24</v>
      </c>
      <c r="D138" s="41"/>
      <c r="E138" s="41"/>
      <c r="F138" s="28" t="str">
        <f>E19</f>
        <v>Obec Zaječov, Zaječov 265, 267 63 Zaječov</v>
      </c>
      <c r="G138" s="41"/>
      <c r="H138" s="41"/>
      <c r="I138" s="33" t="s">
        <v>32</v>
      </c>
      <c r="J138" s="37" t="str">
        <f>E25</f>
        <v>PIK VÍTEK s.r.o.,Kořenského 1025/7, 150 00 Praha 5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IF(E22="","",E22)</f>
        <v>Vyplň údaj</v>
      </c>
      <c r="G139" s="41"/>
      <c r="H139" s="41"/>
      <c r="I139" s="33" t="s">
        <v>37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2"/>
      <c r="B141" s="203"/>
      <c r="C141" s="204" t="s">
        <v>227</v>
      </c>
      <c r="D141" s="205" t="s">
        <v>65</v>
      </c>
      <c r="E141" s="205" t="s">
        <v>61</v>
      </c>
      <c r="F141" s="205" t="s">
        <v>62</v>
      </c>
      <c r="G141" s="205" t="s">
        <v>228</v>
      </c>
      <c r="H141" s="205" t="s">
        <v>229</v>
      </c>
      <c r="I141" s="205" t="s">
        <v>230</v>
      </c>
      <c r="J141" s="205" t="s">
        <v>219</v>
      </c>
      <c r="K141" s="206" t="s">
        <v>231</v>
      </c>
      <c r="L141" s="207"/>
      <c r="M141" s="101" t="s">
        <v>1</v>
      </c>
      <c r="N141" s="102" t="s">
        <v>44</v>
      </c>
      <c r="O141" s="102" t="s">
        <v>232</v>
      </c>
      <c r="P141" s="102" t="s">
        <v>233</v>
      </c>
      <c r="Q141" s="102" t="s">
        <v>234</v>
      </c>
      <c r="R141" s="102" t="s">
        <v>235</v>
      </c>
      <c r="S141" s="102" t="s">
        <v>236</v>
      </c>
      <c r="T141" s="103" t="s">
        <v>237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39"/>
      <c r="B142" s="40"/>
      <c r="C142" s="108" t="s">
        <v>238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P143+P299+P319</f>
        <v>0</v>
      </c>
      <c r="Q142" s="105"/>
      <c r="R142" s="210">
        <f>R143+R299+R319</f>
        <v>216.82412800000003</v>
      </c>
      <c r="S142" s="105"/>
      <c r="T142" s="211">
        <f>T143+T299+T319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79</v>
      </c>
      <c r="AU142" s="18" t="s">
        <v>221</v>
      </c>
      <c r="BK142" s="212">
        <f>BK143+BK299+BK319</f>
        <v>0</v>
      </c>
    </row>
    <row r="143" s="12" customFormat="1" ht="25.92" customHeight="1">
      <c r="A143" s="12"/>
      <c r="B143" s="213"/>
      <c r="C143" s="214"/>
      <c r="D143" s="215" t="s">
        <v>79</v>
      </c>
      <c r="E143" s="216" t="s">
        <v>239</v>
      </c>
      <c r="F143" s="216" t="s">
        <v>239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P144+P268+P281+P284+P294+P297</f>
        <v>0</v>
      </c>
      <c r="Q143" s="221"/>
      <c r="R143" s="222">
        <f>R144+R268+R281+R284+R294+R297</f>
        <v>209.63042800000002</v>
      </c>
      <c r="S143" s="221"/>
      <c r="T143" s="223">
        <f>T144+T268+T281+T284+T294+T297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14</v>
      </c>
      <c r="AT143" s="225" t="s">
        <v>79</v>
      </c>
      <c r="AU143" s="225" t="s">
        <v>80</v>
      </c>
      <c r="AY143" s="224" t="s">
        <v>241</v>
      </c>
      <c r="BK143" s="226">
        <f>BK144+BK268+BK281+BK284+BK294+BK297</f>
        <v>0</v>
      </c>
    </row>
    <row r="144" s="12" customFormat="1" ht="22.8" customHeight="1">
      <c r="A144" s="12"/>
      <c r="B144" s="213"/>
      <c r="C144" s="214"/>
      <c r="D144" s="215" t="s">
        <v>79</v>
      </c>
      <c r="E144" s="227" t="s">
        <v>14</v>
      </c>
      <c r="F144" s="227" t="s">
        <v>242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SUM(P145:P267)</f>
        <v>0</v>
      </c>
      <c r="Q144" s="221"/>
      <c r="R144" s="222">
        <f>SUM(R145:R267)</f>
        <v>0</v>
      </c>
      <c r="S144" s="221"/>
      <c r="T144" s="223">
        <f>SUM(T145:T267)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14</v>
      </c>
      <c r="AT144" s="225" t="s">
        <v>79</v>
      </c>
      <c r="AU144" s="225" t="s">
        <v>14</v>
      </c>
      <c r="AY144" s="224" t="s">
        <v>241</v>
      </c>
      <c r="BK144" s="226">
        <f>SUM(BK145:BK267)</f>
        <v>0</v>
      </c>
    </row>
    <row r="145" s="2" customFormat="1" ht="24.15" customHeight="1">
      <c r="A145" s="39"/>
      <c r="B145" s="40"/>
      <c r="C145" s="229" t="s">
        <v>14</v>
      </c>
      <c r="D145" s="229" t="s">
        <v>243</v>
      </c>
      <c r="E145" s="230" t="s">
        <v>558</v>
      </c>
      <c r="F145" s="231" t="s">
        <v>559</v>
      </c>
      <c r="G145" s="232" t="s">
        <v>246</v>
      </c>
      <c r="H145" s="233">
        <v>362</v>
      </c>
      <c r="I145" s="234"/>
      <c r="J145" s="235">
        <f>ROUND(I145*H145,2)</f>
        <v>0</v>
      </c>
      <c r="K145" s="231" t="s">
        <v>247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1906</v>
      </c>
    </row>
    <row r="146" s="2" customFormat="1">
      <c r="A146" s="39"/>
      <c r="B146" s="40"/>
      <c r="C146" s="41"/>
      <c r="D146" s="242" t="s">
        <v>249</v>
      </c>
      <c r="E146" s="41"/>
      <c r="F146" s="243" t="s">
        <v>561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88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1907</v>
      </c>
      <c r="G147" s="248"/>
      <c r="H147" s="252">
        <v>362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4" customFormat="1">
      <c r="A148" s="14"/>
      <c r="B148" s="259"/>
      <c r="C148" s="260"/>
      <c r="D148" s="249" t="s">
        <v>256</v>
      </c>
      <c r="E148" s="261" t="s">
        <v>498</v>
      </c>
      <c r="F148" s="262" t="s">
        <v>258</v>
      </c>
      <c r="G148" s="260"/>
      <c r="H148" s="263">
        <v>362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88</v>
      </c>
      <c r="AV148" s="14" t="s">
        <v>175</v>
      </c>
      <c r="AW148" s="14" t="s">
        <v>36</v>
      </c>
      <c r="AX148" s="14" t="s">
        <v>14</v>
      </c>
      <c r="AY148" s="269" t="s">
        <v>241</v>
      </c>
    </row>
    <row r="149" s="2" customFormat="1" ht="24.15" customHeight="1">
      <c r="A149" s="39"/>
      <c r="B149" s="40"/>
      <c r="C149" s="229" t="s">
        <v>88</v>
      </c>
      <c r="D149" s="229" t="s">
        <v>243</v>
      </c>
      <c r="E149" s="230" t="s">
        <v>1211</v>
      </c>
      <c r="F149" s="231" t="s">
        <v>1212</v>
      </c>
      <c r="G149" s="232" t="s">
        <v>253</v>
      </c>
      <c r="H149" s="233">
        <v>71.340999999999994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1908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1214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3" customFormat="1">
      <c r="A151" s="13"/>
      <c r="B151" s="247"/>
      <c r="C151" s="248"/>
      <c r="D151" s="249" t="s">
        <v>256</v>
      </c>
      <c r="E151" s="250" t="s">
        <v>1</v>
      </c>
      <c r="F151" s="251" t="s">
        <v>1113</v>
      </c>
      <c r="G151" s="248"/>
      <c r="H151" s="252">
        <v>71.340999999999994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88</v>
      </c>
      <c r="AV151" s="13" t="s">
        <v>88</v>
      </c>
      <c r="AW151" s="13" t="s">
        <v>36</v>
      </c>
      <c r="AX151" s="13" t="s">
        <v>80</v>
      </c>
      <c r="AY151" s="258" t="s">
        <v>241</v>
      </c>
    </row>
    <row r="152" s="14" customFormat="1">
      <c r="A152" s="14"/>
      <c r="B152" s="259"/>
      <c r="C152" s="260"/>
      <c r="D152" s="249" t="s">
        <v>256</v>
      </c>
      <c r="E152" s="261" t="s">
        <v>1</v>
      </c>
      <c r="F152" s="262" t="s">
        <v>258</v>
      </c>
      <c r="G152" s="260"/>
      <c r="H152" s="263">
        <v>71.340999999999994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88</v>
      </c>
      <c r="AV152" s="14" t="s">
        <v>175</v>
      </c>
      <c r="AW152" s="14" t="s">
        <v>36</v>
      </c>
      <c r="AX152" s="14" t="s">
        <v>14</v>
      </c>
      <c r="AY152" s="269" t="s">
        <v>241</v>
      </c>
    </row>
    <row r="153" s="2" customFormat="1" ht="33" customHeight="1">
      <c r="A153" s="39"/>
      <c r="B153" s="40"/>
      <c r="C153" s="229" t="s">
        <v>96</v>
      </c>
      <c r="D153" s="229" t="s">
        <v>243</v>
      </c>
      <c r="E153" s="230" t="s">
        <v>1909</v>
      </c>
      <c r="F153" s="231" t="s">
        <v>1910</v>
      </c>
      <c r="G153" s="232" t="s">
        <v>253</v>
      </c>
      <c r="H153" s="233">
        <v>404.267</v>
      </c>
      <c r="I153" s="234"/>
      <c r="J153" s="235">
        <f>ROUND(I153*H153,2)</f>
        <v>0</v>
      </c>
      <c r="K153" s="231" t="s">
        <v>247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1911</v>
      </c>
    </row>
    <row r="154" s="2" customFormat="1">
      <c r="A154" s="39"/>
      <c r="B154" s="40"/>
      <c r="C154" s="41"/>
      <c r="D154" s="242" t="s">
        <v>249</v>
      </c>
      <c r="E154" s="41"/>
      <c r="F154" s="243" t="s">
        <v>1912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249</v>
      </c>
      <c r="AU154" s="18" t="s">
        <v>88</v>
      </c>
    </row>
    <row r="155" s="13" customFormat="1">
      <c r="A155" s="13"/>
      <c r="B155" s="247"/>
      <c r="C155" s="248"/>
      <c r="D155" s="249" t="s">
        <v>256</v>
      </c>
      <c r="E155" s="250" t="s">
        <v>1</v>
      </c>
      <c r="F155" s="251" t="s">
        <v>1116</v>
      </c>
      <c r="G155" s="248"/>
      <c r="H155" s="252">
        <v>404.267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256</v>
      </c>
      <c r="AU155" s="258" t="s">
        <v>88</v>
      </c>
      <c r="AV155" s="13" t="s">
        <v>88</v>
      </c>
      <c r="AW155" s="13" t="s">
        <v>36</v>
      </c>
      <c r="AX155" s="13" t="s">
        <v>80</v>
      </c>
      <c r="AY155" s="258" t="s">
        <v>241</v>
      </c>
    </row>
    <row r="156" s="14" customFormat="1">
      <c r="A156" s="14"/>
      <c r="B156" s="259"/>
      <c r="C156" s="260"/>
      <c r="D156" s="249" t="s">
        <v>256</v>
      </c>
      <c r="E156" s="261" t="s">
        <v>1</v>
      </c>
      <c r="F156" s="262" t="s">
        <v>258</v>
      </c>
      <c r="G156" s="260"/>
      <c r="H156" s="263">
        <v>404.267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88</v>
      </c>
      <c r="AV156" s="14" t="s">
        <v>175</v>
      </c>
      <c r="AW156" s="14" t="s">
        <v>36</v>
      </c>
      <c r="AX156" s="14" t="s">
        <v>14</v>
      </c>
      <c r="AY156" s="269" t="s">
        <v>241</v>
      </c>
    </row>
    <row r="157" s="2" customFormat="1" ht="24.15" customHeight="1">
      <c r="A157" s="39"/>
      <c r="B157" s="40"/>
      <c r="C157" s="229" t="s">
        <v>175</v>
      </c>
      <c r="D157" s="229" t="s">
        <v>243</v>
      </c>
      <c r="E157" s="230" t="s">
        <v>1913</v>
      </c>
      <c r="F157" s="231" t="s">
        <v>1914</v>
      </c>
      <c r="G157" s="232" t="s">
        <v>253</v>
      </c>
      <c r="H157" s="233">
        <v>71.340999999999994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1915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1916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13" customFormat="1">
      <c r="A159" s="13"/>
      <c r="B159" s="247"/>
      <c r="C159" s="248"/>
      <c r="D159" s="249" t="s">
        <v>256</v>
      </c>
      <c r="E159" s="250" t="s">
        <v>1</v>
      </c>
      <c r="F159" s="251" t="s">
        <v>1872</v>
      </c>
      <c r="G159" s="248"/>
      <c r="H159" s="252">
        <v>71.340999999999994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256</v>
      </c>
      <c r="AU159" s="258" t="s">
        <v>88</v>
      </c>
      <c r="AV159" s="13" t="s">
        <v>88</v>
      </c>
      <c r="AW159" s="13" t="s">
        <v>36</v>
      </c>
      <c r="AX159" s="13" t="s">
        <v>80</v>
      </c>
      <c r="AY159" s="258" t="s">
        <v>241</v>
      </c>
    </row>
    <row r="160" s="14" customFormat="1">
      <c r="A160" s="14"/>
      <c r="B160" s="259"/>
      <c r="C160" s="260"/>
      <c r="D160" s="249" t="s">
        <v>256</v>
      </c>
      <c r="E160" s="261" t="s">
        <v>1</v>
      </c>
      <c r="F160" s="262" t="s">
        <v>258</v>
      </c>
      <c r="G160" s="260"/>
      <c r="H160" s="263">
        <v>71.340999999999994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88</v>
      </c>
      <c r="AV160" s="14" t="s">
        <v>175</v>
      </c>
      <c r="AW160" s="14" t="s">
        <v>36</v>
      </c>
      <c r="AX160" s="14" t="s">
        <v>14</v>
      </c>
      <c r="AY160" s="269" t="s">
        <v>241</v>
      </c>
    </row>
    <row r="161" s="2" customFormat="1" ht="33" customHeight="1">
      <c r="A161" s="39"/>
      <c r="B161" s="40"/>
      <c r="C161" s="229" t="s">
        <v>269</v>
      </c>
      <c r="D161" s="229" t="s">
        <v>243</v>
      </c>
      <c r="E161" s="230" t="s">
        <v>1917</v>
      </c>
      <c r="F161" s="231" t="s">
        <v>1918</v>
      </c>
      <c r="G161" s="232" t="s">
        <v>253</v>
      </c>
      <c r="H161" s="233">
        <v>404.267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1919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1920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3" customFormat="1">
      <c r="A163" s="13"/>
      <c r="B163" s="247"/>
      <c r="C163" s="248"/>
      <c r="D163" s="249" t="s">
        <v>256</v>
      </c>
      <c r="E163" s="250" t="s">
        <v>1</v>
      </c>
      <c r="F163" s="251" t="s">
        <v>1874</v>
      </c>
      <c r="G163" s="248"/>
      <c r="H163" s="252">
        <v>404.267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256</v>
      </c>
      <c r="AU163" s="258" t="s">
        <v>88</v>
      </c>
      <c r="AV163" s="13" t="s">
        <v>88</v>
      </c>
      <c r="AW163" s="13" t="s">
        <v>36</v>
      </c>
      <c r="AX163" s="13" t="s">
        <v>80</v>
      </c>
      <c r="AY163" s="258" t="s">
        <v>241</v>
      </c>
    </row>
    <row r="164" s="14" customFormat="1">
      <c r="A164" s="14"/>
      <c r="B164" s="259"/>
      <c r="C164" s="260"/>
      <c r="D164" s="249" t="s">
        <v>256</v>
      </c>
      <c r="E164" s="261" t="s">
        <v>1</v>
      </c>
      <c r="F164" s="262" t="s">
        <v>258</v>
      </c>
      <c r="G164" s="260"/>
      <c r="H164" s="263">
        <v>404.267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88</v>
      </c>
      <c r="AV164" s="14" t="s">
        <v>175</v>
      </c>
      <c r="AW164" s="14" t="s">
        <v>36</v>
      </c>
      <c r="AX164" s="14" t="s">
        <v>14</v>
      </c>
      <c r="AY164" s="269" t="s">
        <v>241</v>
      </c>
    </row>
    <row r="165" s="2" customFormat="1" ht="33" customHeight="1">
      <c r="A165" s="39"/>
      <c r="B165" s="40"/>
      <c r="C165" s="229" t="s">
        <v>277</v>
      </c>
      <c r="D165" s="229" t="s">
        <v>243</v>
      </c>
      <c r="E165" s="230" t="s">
        <v>1921</v>
      </c>
      <c r="F165" s="231" t="s">
        <v>1922</v>
      </c>
      <c r="G165" s="232" t="s">
        <v>253</v>
      </c>
      <c r="H165" s="233">
        <v>202.13300000000001</v>
      </c>
      <c r="I165" s="234"/>
      <c r="J165" s="235">
        <f>ROUND(I165*H165,2)</f>
        <v>0</v>
      </c>
      <c r="K165" s="231" t="s">
        <v>247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88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1923</v>
      </c>
    </row>
    <row r="166" s="2" customFormat="1">
      <c r="A166" s="39"/>
      <c r="B166" s="40"/>
      <c r="C166" s="41"/>
      <c r="D166" s="242" t="s">
        <v>249</v>
      </c>
      <c r="E166" s="41"/>
      <c r="F166" s="243" t="s">
        <v>1924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249</v>
      </c>
      <c r="AU166" s="18" t="s">
        <v>88</v>
      </c>
    </row>
    <row r="167" s="13" customFormat="1">
      <c r="A167" s="13"/>
      <c r="B167" s="247"/>
      <c r="C167" s="248"/>
      <c r="D167" s="249" t="s">
        <v>256</v>
      </c>
      <c r="E167" s="250" t="s">
        <v>1</v>
      </c>
      <c r="F167" s="251" t="s">
        <v>1879</v>
      </c>
      <c r="G167" s="248"/>
      <c r="H167" s="252">
        <v>202.13300000000001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88</v>
      </c>
      <c r="AV167" s="13" t="s">
        <v>88</v>
      </c>
      <c r="AW167" s="13" t="s">
        <v>36</v>
      </c>
      <c r="AX167" s="13" t="s">
        <v>80</v>
      </c>
      <c r="AY167" s="258" t="s">
        <v>241</v>
      </c>
    </row>
    <row r="168" s="14" customFormat="1">
      <c r="A168" s="14"/>
      <c r="B168" s="259"/>
      <c r="C168" s="260"/>
      <c r="D168" s="249" t="s">
        <v>256</v>
      </c>
      <c r="E168" s="261" t="s">
        <v>1</v>
      </c>
      <c r="F168" s="262" t="s">
        <v>258</v>
      </c>
      <c r="G168" s="260"/>
      <c r="H168" s="263">
        <v>202.13300000000001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88</v>
      </c>
      <c r="AV168" s="14" t="s">
        <v>175</v>
      </c>
      <c r="AW168" s="14" t="s">
        <v>36</v>
      </c>
      <c r="AX168" s="14" t="s">
        <v>14</v>
      </c>
      <c r="AY168" s="269" t="s">
        <v>241</v>
      </c>
    </row>
    <row r="169" s="2" customFormat="1" ht="33" customHeight="1">
      <c r="A169" s="39"/>
      <c r="B169" s="40"/>
      <c r="C169" s="229" t="s">
        <v>286</v>
      </c>
      <c r="D169" s="229" t="s">
        <v>243</v>
      </c>
      <c r="E169" s="230" t="s">
        <v>1925</v>
      </c>
      <c r="F169" s="231" t="s">
        <v>1926</v>
      </c>
      <c r="G169" s="232" t="s">
        <v>253</v>
      </c>
      <c r="H169" s="233">
        <v>35.670999999999999</v>
      </c>
      <c r="I169" s="234"/>
      <c r="J169" s="235">
        <f>ROUND(I169*H169,2)</f>
        <v>0</v>
      </c>
      <c r="K169" s="231" t="s">
        <v>247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1927</v>
      </c>
    </row>
    <row r="170" s="2" customFormat="1">
      <c r="A170" s="39"/>
      <c r="B170" s="40"/>
      <c r="C170" s="41"/>
      <c r="D170" s="242" t="s">
        <v>249</v>
      </c>
      <c r="E170" s="41"/>
      <c r="F170" s="243" t="s">
        <v>1928</v>
      </c>
      <c r="G170" s="41"/>
      <c r="H170" s="41"/>
      <c r="I170" s="244"/>
      <c r="J170" s="41"/>
      <c r="K170" s="41"/>
      <c r="L170" s="45"/>
      <c r="M170" s="245"/>
      <c r="N170" s="24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88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1876</v>
      </c>
      <c r="G171" s="248"/>
      <c r="H171" s="252">
        <v>35.670999999999999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4" customFormat="1">
      <c r="A172" s="14"/>
      <c r="B172" s="259"/>
      <c r="C172" s="260"/>
      <c r="D172" s="249" t="s">
        <v>256</v>
      </c>
      <c r="E172" s="261" t="s">
        <v>1</v>
      </c>
      <c r="F172" s="262" t="s">
        <v>258</v>
      </c>
      <c r="G172" s="260"/>
      <c r="H172" s="263">
        <v>35.670999999999999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88</v>
      </c>
      <c r="AV172" s="14" t="s">
        <v>175</v>
      </c>
      <c r="AW172" s="14" t="s">
        <v>36</v>
      </c>
      <c r="AX172" s="14" t="s">
        <v>14</v>
      </c>
      <c r="AY172" s="269" t="s">
        <v>241</v>
      </c>
    </row>
    <row r="173" s="2" customFormat="1" ht="24.15" customHeight="1">
      <c r="A173" s="39"/>
      <c r="B173" s="40"/>
      <c r="C173" s="229" t="s">
        <v>292</v>
      </c>
      <c r="D173" s="229" t="s">
        <v>243</v>
      </c>
      <c r="E173" s="230" t="s">
        <v>597</v>
      </c>
      <c r="F173" s="231" t="s">
        <v>598</v>
      </c>
      <c r="G173" s="232" t="s">
        <v>253</v>
      </c>
      <c r="H173" s="233">
        <v>252.667</v>
      </c>
      <c r="I173" s="234"/>
      <c r="J173" s="235">
        <f>ROUND(I173*H173,2)</f>
        <v>0</v>
      </c>
      <c r="K173" s="231" t="s">
        <v>247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88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1929</v>
      </c>
    </row>
    <row r="174" s="2" customFormat="1">
      <c r="A174" s="39"/>
      <c r="B174" s="40"/>
      <c r="C174" s="41"/>
      <c r="D174" s="242" t="s">
        <v>249</v>
      </c>
      <c r="E174" s="41"/>
      <c r="F174" s="243" t="s">
        <v>600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249</v>
      </c>
      <c r="AU174" s="18" t="s">
        <v>88</v>
      </c>
    </row>
    <row r="175" s="13" customFormat="1">
      <c r="A175" s="13"/>
      <c r="B175" s="247"/>
      <c r="C175" s="248"/>
      <c r="D175" s="249" t="s">
        <v>256</v>
      </c>
      <c r="E175" s="250" t="s">
        <v>1</v>
      </c>
      <c r="F175" s="251" t="s">
        <v>1930</v>
      </c>
      <c r="G175" s="248"/>
      <c r="H175" s="252">
        <v>1189.02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88</v>
      </c>
      <c r="AV175" s="13" t="s">
        <v>88</v>
      </c>
      <c r="AW175" s="13" t="s">
        <v>36</v>
      </c>
      <c r="AX175" s="13" t="s">
        <v>80</v>
      </c>
      <c r="AY175" s="258" t="s">
        <v>241</v>
      </c>
    </row>
    <row r="176" s="14" customFormat="1">
      <c r="A176" s="14"/>
      <c r="B176" s="259"/>
      <c r="C176" s="260"/>
      <c r="D176" s="249" t="s">
        <v>256</v>
      </c>
      <c r="E176" s="261" t="s">
        <v>1104</v>
      </c>
      <c r="F176" s="262" t="s">
        <v>258</v>
      </c>
      <c r="G176" s="260"/>
      <c r="H176" s="263">
        <v>1189.02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88</v>
      </c>
      <c r="AV176" s="14" t="s">
        <v>175</v>
      </c>
      <c r="AW176" s="14" t="s">
        <v>36</v>
      </c>
      <c r="AX176" s="14" t="s">
        <v>80</v>
      </c>
      <c r="AY176" s="269" t="s">
        <v>241</v>
      </c>
    </row>
    <row r="177" s="13" customFormat="1">
      <c r="A177" s="13"/>
      <c r="B177" s="247"/>
      <c r="C177" s="248"/>
      <c r="D177" s="249" t="s">
        <v>256</v>
      </c>
      <c r="E177" s="250" t="s">
        <v>1116</v>
      </c>
      <c r="F177" s="251" t="s">
        <v>1931</v>
      </c>
      <c r="G177" s="248"/>
      <c r="H177" s="252">
        <v>404.267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256</v>
      </c>
      <c r="AU177" s="258" t="s">
        <v>88</v>
      </c>
      <c r="AV177" s="13" t="s">
        <v>88</v>
      </c>
      <c r="AW177" s="13" t="s">
        <v>36</v>
      </c>
      <c r="AX177" s="13" t="s">
        <v>80</v>
      </c>
      <c r="AY177" s="258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1113</v>
      </c>
      <c r="F178" s="251" t="s">
        <v>1932</v>
      </c>
      <c r="G178" s="248"/>
      <c r="H178" s="252">
        <v>71.340999999999994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1874</v>
      </c>
      <c r="F179" s="251" t="s">
        <v>1933</v>
      </c>
      <c r="G179" s="248"/>
      <c r="H179" s="252">
        <v>404.267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3" customFormat="1">
      <c r="A180" s="13"/>
      <c r="B180" s="247"/>
      <c r="C180" s="248"/>
      <c r="D180" s="249" t="s">
        <v>256</v>
      </c>
      <c r="E180" s="250" t="s">
        <v>1872</v>
      </c>
      <c r="F180" s="251" t="s">
        <v>1934</v>
      </c>
      <c r="G180" s="248"/>
      <c r="H180" s="252">
        <v>71.340999999999994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36</v>
      </c>
      <c r="AX180" s="13" t="s">
        <v>80</v>
      </c>
      <c r="AY180" s="258" t="s">
        <v>241</v>
      </c>
    </row>
    <row r="181" s="13" customFormat="1">
      <c r="A181" s="13"/>
      <c r="B181" s="247"/>
      <c r="C181" s="248"/>
      <c r="D181" s="249" t="s">
        <v>256</v>
      </c>
      <c r="E181" s="250" t="s">
        <v>1879</v>
      </c>
      <c r="F181" s="251" t="s">
        <v>1935</v>
      </c>
      <c r="G181" s="248"/>
      <c r="H181" s="252">
        <v>202.13300000000001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88</v>
      </c>
      <c r="AV181" s="13" t="s">
        <v>88</v>
      </c>
      <c r="AW181" s="13" t="s">
        <v>36</v>
      </c>
      <c r="AX181" s="13" t="s">
        <v>80</v>
      </c>
      <c r="AY181" s="258" t="s">
        <v>241</v>
      </c>
    </row>
    <row r="182" s="13" customFormat="1">
      <c r="A182" s="13"/>
      <c r="B182" s="247"/>
      <c r="C182" s="248"/>
      <c r="D182" s="249" t="s">
        <v>256</v>
      </c>
      <c r="E182" s="250" t="s">
        <v>1876</v>
      </c>
      <c r="F182" s="251" t="s">
        <v>1936</v>
      </c>
      <c r="G182" s="248"/>
      <c r="H182" s="252">
        <v>35.670999999999999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80</v>
      </c>
      <c r="AY182" s="258" t="s">
        <v>241</v>
      </c>
    </row>
    <row r="183" s="14" customFormat="1">
      <c r="A183" s="14"/>
      <c r="B183" s="259"/>
      <c r="C183" s="260"/>
      <c r="D183" s="249" t="s">
        <v>256</v>
      </c>
      <c r="E183" s="261" t="s">
        <v>1</v>
      </c>
      <c r="F183" s="262" t="s">
        <v>258</v>
      </c>
      <c r="G183" s="260"/>
      <c r="H183" s="263">
        <v>1189.02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88</v>
      </c>
      <c r="AV183" s="14" t="s">
        <v>175</v>
      </c>
      <c r="AW183" s="14" t="s">
        <v>36</v>
      </c>
      <c r="AX183" s="14" t="s">
        <v>80</v>
      </c>
      <c r="AY183" s="269" t="s">
        <v>241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1937</v>
      </c>
      <c r="G184" s="248"/>
      <c r="H184" s="252">
        <v>252.667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4" customFormat="1">
      <c r="A185" s="14"/>
      <c r="B185" s="259"/>
      <c r="C185" s="260"/>
      <c r="D185" s="249" t="s">
        <v>256</v>
      </c>
      <c r="E185" s="261" t="s">
        <v>1</v>
      </c>
      <c r="F185" s="262" t="s">
        <v>258</v>
      </c>
      <c r="G185" s="260"/>
      <c r="H185" s="263">
        <v>252.667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88</v>
      </c>
      <c r="AV185" s="14" t="s">
        <v>175</v>
      </c>
      <c r="AW185" s="14" t="s">
        <v>36</v>
      </c>
      <c r="AX185" s="14" t="s">
        <v>14</v>
      </c>
      <c r="AY185" s="269" t="s">
        <v>241</v>
      </c>
    </row>
    <row r="186" s="2" customFormat="1" ht="37.8" customHeight="1">
      <c r="A186" s="39"/>
      <c r="B186" s="40"/>
      <c r="C186" s="229" t="s">
        <v>275</v>
      </c>
      <c r="D186" s="229" t="s">
        <v>243</v>
      </c>
      <c r="E186" s="230" t="s">
        <v>251</v>
      </c>
      <c r="F186" s="231" t="s">
        <v>252</v>
      </c>
      <c r="G186" s="232" t="s">
        <v>253</v>
      </c>
      <c r="H186" s="233">
        <v>54.299999999999997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1938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255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13" customFormat="1">
      <c r="A188" s="13"/>
      <c r="B188" s="247"/>
      <c r="C188" s="248"/>
      <c r="D188" s="249" t="s">
        <v>256</v>
      </c>
      <c r="E188" s="250" t="s">
        <v>1</v>
      </c>
      <c r="F188" s="251" t="s">
        <v>1939</v>
      </c>
      <c r="G188" s="248"/>
      <c r="H188" s="252">
        <v>54.299999999999997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256</v>
      </c>
      <c r="AU188" s="258" t="s">
        <v>88</v>
      </c>
      <c r="AV188" s="13" t="s">
        <v>88</v>
      </c>
      <c r="AW188" s="13" t="s">
        <v>36</v>
      </c>
      <c r="AX188" s="13" t="s">
        <v>80</v>
      </c>
      <c r="AY188" s="258" t="s">
        <v>241</v>
      </c>
    </row>
    <row r="189" s="14" customFormat="1">
      <c r="A189" s="14"/>
      <c r="B189" s="259"/>
      <c r="C189" s="260"/>
      <c r="D189" s="249" t="s">
        <v>256</v>
      </c>
      <c r="E189" s="261" t="s">
        <v>1882</v>
      </c>
      <c r="F189" s="262" t="s">
        <v>258</v>
      </c>
      <c r="G189" s="260"/>
      <c r="H189" s="263">
        <v>54.299999999999997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88</v>
      </c>
      <c r="AV189" s="14" t="s">
        <v>175</v>
      </c>
      <c r="AW189" s="14" t="s">
        <v>36</v>
      </c>
      <c r="AX189" s="14" t="s">
        <v>14</v>
      </c>
      <c r="AY189" s="269" t="s">
        <v>241</v>
      </c>
    </row>
    <row r="190" s="2" customFormat="1" ht="37.8" customHeight="1">
      <c r="A190" s="39"/>
      <c r="B190" s="40"/>
      <c r="C190" s="229" t="s">
        <v>301</v>
      </c>
      <c r="D190" s="229" t="s">
        <v>243</v>
      </c>
      <c r="E190" s="230" t="s">
        <v>639</v>
      </c>
      <c r="F190" s="231" t="s">
        <v>640</v>
      </c>
      <c r="G190" s="232" t="s">
        <v>253</v>
      </c>
      <c r="H190" s="233">
        <v>54.299999999999997</v>
      </c>
      <c r="I190" s="234"/>
      <c r="J190" s="235">
        <f>ROUND(I190*H190,2)</f>
        <v>0</v>
      </c>
      <c r="K190" s="231" t="s">
        <v>247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88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1940</v>
      </c>
    </row>
    <row r="191" s="2" customFormat="1">
      <c r="A191" s="39"/>
      <c r="B191" s="40"/>
      <c r="C191" s="41"/>
      <c r="D191" s="242" t="s">
        <v>249</v>
      </c>
      <c r="E191" s="41"/>
      <c r="F191" s="243" t="s">
        <v>642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88</v>
      </c>
    </row>
    <row r="192" s="15" customFormat="1">
      <c r="A192" s="15"/>
      <c r="B192" s="270"/>
      <c r="C192" s="271"/>
      <c r="D192" s="249" t="s">
        <v>256</v>
      </c>
      <c r="E192" s="272" t="s">
        <v>1</v>
      </c>
      <c r="F192" s="273" t="s">
        <v>647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256</v>
      </c>
      <c r="AU192" s="279" t="s">
        <v>88</v>
      </c>
      <c r="AV192" s="15" t="s">
        <v>14</v>
      </c>
      <c r="AW192" s="15" t="s">
        <v>36</v>
      </c>
      <c r="AX192" s="15" t="s">
        <v>80</v>
      </c>
      <c r="AY192" s="279" t="s">
        <v>241</v>
      </c>
    </row>
    <row r="193" s="13" customFormat="1">
      <c r="A193" s="13"/>
      <c r="B193" s="247"/>
      <c r="C193" s="248"/>
      <c r="D193" s="249" t="s">
        <v>256</v>
      </c>
      <c r="E193" s="250" t="s">
        <v>1</v>
      </c>
      <c r="F193" s="251" t="s">
        <v>1882</v>
      </c>
      <c r="G193" s="248"/>
      <c r="H193" s="252">
        <v>54.299999999999997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88</v>
      </c>
      <c r="AV193" s="13" t="s">
        <v>88</v>
      </c>
      <c r="AW193" s="13" t="s">
        <v>36</v>
      </c>
      <c r="AX193" s="13" t="s">
        <v>80</v>
      </c>
      <c r="AY193" s="258" t="s">
        <v>241</v>
      </c>
    </row>
    <row r="194" s="14" customFormat="1">
      <c r="A194" s="14"/>
      <c r="B194" s="259"/>
      <c r="C194" s="260"/>
      <c r="D194" s="249" t="s">
        <v>256</v>
      </c>
      <c r="E194" s="261" t="s">
        <v>1</v>
      </c>
      <c r="F194" s="262" t="s">
        <v>258</v>
      </c>
      <c r="G194" s="260"/>
      <c r="H194" s="263">
        <v>54.299999999999997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88</v>
      </c>
      <c r="AV194" s="14" t="s">
        <v>175</v>
      </c>
      <c r="AW194" s="14" t="s">
        <v>36</v>
      </c>
      <c r="AX194" s="14" t="s">
        <v>14</v>
      </c>
      <c r="AY194" s="269" t="s">
        <v>241</v>
      </c>
    </row>
    <row r="195" s="2" customFormat="1" ht="37.8" customHeight="1">
      <c r="A195" s="39"/>
      <c r="B195" s="40"/>
      <c r="C195" s="229" t="s">
        <v>305</v>
      </c>
      <c r="D195" s="229" t="s">
        <v>243</v>
      </c>
      <c r="E195" s="230" t="s">
        <v>649</v>
      </c>
      <c r="F195" s="231" t="s">
        <v>650</v>
      </c>
      <c r="G195" s="232" t="s">
        <v>253</v>
      </c>
      <c r="H195" s="233">
        <v>1030.4159999999999</v>
      </c>
      <c r="I195" s="234"/>
      <c r="J195" s="235">
        <f>ROUND(I195*H195,2)</f>
        <v>0</v>
      </c>
      <c r="K195" s="231" t="s">
        <v>247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88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1941</v>
      </c>
    </row>
    <row r="196" s="2" customFormat="1">
      <c r="A196" s="39"/>
      <c r="B196" s="40"/>
      <c r="C196" s="41"/>
      <c r="D196" s="242" t="s">
        <v>249</v>
      </c>
      <c r="E196" s="41"/>
      <c r="F196" s="243" t="s">
        <v>652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249</v>
      </c>
      <c r="AU196" s="18" t="s">
        <v>88</v>
      </c>
    </row>
    <row r="197" s="15" customFormat="1">
      <c r="A197" s="15"/>
      <c r="B197" s="270"/>
      <c r="C197" s="271"/>
      <c r="D197" s="249" t="s">
        <v>256</v>
      </c>
      <c r="E197" s="272" t="s">
        <v>1</v>
      </c>
      <c r="F197" s="273" t="s">
        <v>643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256</v>
      </c>
      <c r="AU197" s="279" t="s">
        <v>88</v>
      </c>
      <c r="AV197" s="15" t="s">
        <v>14</v>
      </c>
      <c r="AW197" s="15" t="s">
        <v>36</v>
      </c>
      <c r="AX197" s="15" t="s">
        <v>80</v>
      </c>
      <c r="AY197" s="279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1942</v>
      </c>
      <c r="G198" s="248"/>
      <c r="H198" s="252">
        <v>951.21600000000001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5" customFormat="1">
      <c r="A199" s="15"/>
      <c r="B199" s="270"/>
      <c r="C199" s="271"/>
      <c r="D199" s="249" t="s">
        <v>256</v>
      </c>
      <c r="E199" s="272" t="s">
        <v>1</v>
      </c>
      <c r="F199" s="273" t="s">
        <v>645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9" t="s">
        <v>256</v>
      </c>
      <c r="AU199" s="279" t="s">
        <v>88</v>
      </c>
      <c r="AV199" s="15" t="s">
        <v>14</v>
      </c>
      <c r="AW199" s="15" t="s">
        <v>36</v>
      </c>
      <c r="AX199" s="15" t="s">
        <v>80</v>
      </c>
      <c r="AY199" s="279" t="s">
        <v>241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646</v>
      </c>
      <c r="G200" s="248"/>
      <c r="H200" s="252">
        <v>79.200000000000003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1</v>
      </c>
      <c r="F201" s="262" t="s">
        <v>258</v>
      </c>
      <c r="G201" s="260"/>
      <c r="H201" s="263">
        <v>1030.4159999999999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14</v>
      </c>
      <c r="AY201" s="269" t="s">
        <v>241</v>
      </c>
    </row>
    <row r="202" s="2" customFormat="1" ht="37.8" customHeight="1">
      <c r="A202" s="39"/>
      <c r="B202" s="40"/>
      <c r="C202" s="229" t="s">
        <v>309</v>
      </c>
      <c r="D202" s="229" t="s">
        <v>243</v>
      </c>
      <c r="E202" s="230" t="s">
        <v>669</v>
      </c>
      <c r="F202" s="231" t="s">
        <v>670</v>
      </c>
      <c r="G202" s="232" t="s">
        <v>253</v>
      </c>
      <c r="H202" s="233">
        <v>872.01599999999996</v>
      </c>
      <c r="I202" s="234"/>
      <c r="J202" s="235">
        <f>ROUND(I202*H202,2)</f>
        <v>0</v>
      </c>
      <c r="K202" s="231" t="s">
        <v>247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88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1943</v>
      </c>
    </row>
    <row r="203" s="2" customFormat="1">
      <c r="A203" s="39"/>
      <c r="B203" s="40"/>
      <c r="C203" s="41"/>
      <c r="D203" s="242" t="s">
        <v>249</v>
      </c>
      <c r="E203" s="41"/>
      <c r="F203" s="243" t="s">
        <v>672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88</v>
      </c>
    </row>
    <row r="204" s="15" customFormat="1">
      <c r="A204" s="15"/>
      <c r="B204" s="270"/>
      <c r="C204" s="271"/>
      <c r="D204" s="249" t="s">
        <v>256</v>
      </c>
      <c r="E204" s="272" t="s">
        <v>1</v>
      </c>
      <c r="F204" s="273" t="s">
        <v>658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256</v>
      </c>
      <c r="AU204" s="279" t="s">
        <v>88</v>
      </c>
      <c r="AV204" s="15" t="s">
        <v>14</v>
      </c>
      <c r="AW204" s="15" t="s">
        <v>36</v>
      </c>
      <c r="AX204" s="15" t="s">
        <v>80</v>
      </c>
      <c r="AY204" s="279" t="s">
        <v>241</v>
      </c>
    </row>
    <row r="205" s="13" customFormat="1">
      <c r="A205" s="13"/>
      <c r="B205" s="247"/>
      <c r="C205" s="248"/>
      <c r="D205" s="249" t="s">
        <v>256</v>
      </c>
      <c r="E205" s="250" t="s">
        <v>1</v>
      </c>
      <c r="F205" s="251" t="s">
        <v>1942</v>
      </c>
      <c r="G205" s="248"/>
      <c r="H205" s="252">
        <v>951.21600000000001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8" t="s">
        <v>256</v>
      </c>
      <c r="AU205" s="258" t="s">
        <v>88</v>
      </c>
      <c r="AV205" s="13" t="s">
        <v>88</v>
      </c>
      <c r="AW205" s="13" t="s">
        <v>36</v>
      </c>
      <c r="AX205" s="13" t="s">
        <v>80</v>
      </c>
      <c r="AY205" s="258" t="s">
        <v>241</v>
      </c>
    </row>
    <row r="206" s="15" customFormat="1">
      <c r="A206" s="15"/>
      <c r="B206" s="270"/>
      <c r="C206" s="271"/>
      <c r="D206" s="249" t="s">
        <v>256</v>
      </c>
      <c r="E206" s="272" t="s">
        <v>1</v>
      </c>
      <c r="F206" s="273" t="s">
        <v>661</v>
      </c>
      <c r="G206" s="271"/>
      <c r="H206" s="272" t="s">
        <v>1</v>
      </c>
      <c r="I206" s="274"/>
      <c r="J206" s="271"/>
      <c r="K206" s="271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256</v>
      </c>
      <c r="AU206" s="279" t="s">
        <v>88</v>
      </c>
      <c r="AV206" s="15" t="s">
        <v>14</v>
      </c>
      <c r="AW206" s="15" t="s">
        <v>36</v>
      </c>
      <c r="AX206" s="15" t="s">
        <v>80</v>
      </c>
      <c r="AY206" s="279" t="s">
        <v>241</v>
      </c>
    </row>
    <row r="207" s="13" customFormat="1">
      <c r="A207" s="13"/>
      <c r="B207" s="247"/>
      <c r="C207" s="248"/>
      <c r="D207" s="249" t="s">
        <v>256</v>
      </c>
      <c r="E207" s="250" t="s">
        <v>1</v>
      </c>
      <c r="F207" s="251" t="s">
        <v>662</v>
      </c>
      <c r="G207" s="248"/>
      <c r="H207" s="252">
        <v>-79.200000000000003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88</v>
      </c>
      <c r="AV207" s="13" t="s">
        <v>88</v>
      </c>
      <c r="AW207" s="13" t="s">
        <v>36</v>
      </c>
      <c r="AX207" s="13" t="s">
        <v>80</v>
      </c>
      <c r="AY207" s="258" t="s">
        <v>241</v>
      </c>
    </row>
    <row r="208" s="14" customFormat="1">
      <c r="A208" s="14"/>
      <c r="B208" s="259"/>
      <c r="C208" s="260"/>
      <c r="D208" s="249" t="s">
        <v>256</v>
      </c>
      <c r="E208" s="261" t="s">
        <v>462</v>
      </c>
      <c r="F208" s="262" t="s">
        <v>258</v>
      </c>
      <c r="G208" s="260"/>
      <c r="H208" s="263">
        <v>872.01599999999996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88</v>
      </c>
      <c r="AV208" s="14" t="s">
        <v>175</v>
      </c>
      <c r="AW208" s="14" t="s">
        <v>36</v>
      </c>
      <c r="AX208" s="14" t="s">
        <v>14</v>
      </c>
      <c r="AY208" s="269" t="s">
        <v>241</v>
      </c>
    </row>
    <row r="209" s="2" customFormat="1" ht="37.8" customHeight="1">
      <c r="A209" s="39"/>
      <c r="B209" s="40"/>
      <c r="C209" s="229" t="s">
        <v>316</v>
      </c>
      <c r="D209" s="229" t="s">
        <v>243</v>
      </c>
      <c r="E209" s="230" t="s">
        <v>676</v>
      </c>
      <c r="F209" s="231" t="s">
        <v>677</v>
      </c>
      <c r="G209" s="232" t="s">
        <v>253</v>
      </c>
      <c r="H209" s="233">
        <v>11336.208000000001</v>
      </c>
      <c r="I209" s="234"/>
      <c r="J209" s="235">
        <f>ROUND(I209*H209,2)</f>
        <v>0</v>
      </c>
      <c r="K209" s="231" t="s">
        <v>247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88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1944</v>
      </c>
    </row>
    <row r="210" s="2" customFormat="1">
      <c r="A210" s="39"/>
      <c r="B210" s="40"/>
      <c r="C210" s="41"/>
      <c r="D210" s="242" t="s">
        <v>249</v>
      </c>
      <c r="E210" s="41"/>
      <c r="F210" s="243" t="s">
        <v>679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249</v>
      </c>
      <c r="AU210" s="18" t="s">
        <v>88</v>
      </c>
    </row>
    <row r="211" s="15" customFormat="1">
      <c r="A211" s="15"/>
      <c r="B211" s="270"/>
      <c r="C211" s="271"/>
      <c r="D211" s="249" t="s">
        <v>256</v>
      </c>
      <c r="E211" s="272" t="s">
        <v>1</v>
      </c>
      <c r="F211" s="273" t="s">
        <v>667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256</v>
      </c>
      <c r="AU211" s="279" t="s">
        <v>88</v>
      </c>
      <c r="AV211" s="15" t="s">
        <v>14</v>
      </c>
      <c r="AW211" s="15" t="s">
        <v>36</v>
      </c>
      <c r="AX211" s="15" t="s">
        <v>80</v>
      </c>
      <c r="AY211" s="279" t="s">
        <v>241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680</v>
      </c>
      <c r="G212" s="248"/>
      <c r="H212" s="252">
        <v>11336.208000000001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11336.208000000001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37.8" customHeight="1">
      <c r="A214" s="39"/>
      <c r="B214" s="40"/>
      <c r="C214" s="229" t="s">
        <v>322</v>
      </c>
      <c r="D214" s="229" t="s">
        <v>243</v>
      </c>
      <c r="E214" s="230" t="s">
        <v>1945</v>
      </c>
      <c r="F214" s="231" t="s">
        <v>1946</v>
      </c>
      <c r="G214" s="232" t="s">
        <v>253</v>
      </c>
      <c r="H214" s="233">
        <v>237.804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1947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1948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5" customFormat="1">
      <c r="A216" s="15"/>
      <c r="B216" s="270"/>
      <c r="C216" s="271"/>
      <c r="D216" s="249" t="s">
        <v>256</v>
      </c>
      <c r="E216" s="272" t="s">
        <v>1</v>
      </c>
      <c r="F216" s="273" t="s">
        <v>673</v>
      </c>
      <c r="G216" s="271"/>
      <c r="H216" s="272" t="s">
        <v>1</v>
      </c>
      <c r="I216" s="274"/>
      <c r="J216" s="271"/>
      <c r="K216" s="271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256</v>
      </c>
      <c r="AU216" s="279" t="s">
        <v>88</v>
      </c>
      <c r="AV216" s="15" t="s">
        <v>14</v>
      </c>
      <c r="AW216" s="15" t="s">
        <v>36</v>
      </c>
      <c r="AX216" s="15" t="s">
        <v>80</v>
      </c>
      <c r="AY216" s="279" t="s">
        <v>241</v>
      </c>
    </row>
    <row r="217" s="13" customFormat="1">
      <c r="A217" s="13"/>
      <c r="B217" s="247"/>
      <c r="C217" s="248"/>
      <c r="D217" s="249" t="s">
        <v>256</v>
      </c>
      <c r="E217" s="250" t="s">
        <v>1</v>
      </c>
      <c r="F217" s="251" t="s">
        <v>1949</v>
      </c>
      <c r="G217" s="248"/>
      <c r="H217" s="252">
        <v>237.804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88</v>
      </c>
      <c r="AV217" s="13" t="s">
        <v>88</v>
      </c>
      <c r="AW217" s="13" t="s">
        <v>36</v>
      </c>
      <c r="AX217" s="13" t="s">
        <v>80</v>
      </c>
      <c r="AY217" s="258" t="s">
        <v>241</v>
      </c>
    </row>
    <row r="218" s="14" customFormat="1">
      <c r="A218" s="14"/>
      <c r="B218" s="259"/>
      <c r="C218" s="260"/>
      <c r="D218" s="249" t="s">
        <v>256</v>
      </c>
      <c r="E218" s="261" t="s">
        <v>1887</v>
      </c>
      <c r="F218" s="262" t="s">
        <v>258</v>
      </c>
      <c r="G218" s="260"/>
      <c r="H218" s="263">
        <v>237.804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88</v>
      </c>
      <c r="AV218" s="14" t="s">
        <v>175</v>
      </c>
      <c r="AW218" s="14" t="s">
        <v>36</v>
      </c>
      <c r="AX218" s="14" t="s">
        <v>14</v>
      </c>
      <c r="AY218" s="269" t="s">
        <v>241</v>
      </c>
    </row>
    <row r="219" s="2" customFormat="1" ht="37.8" customHeight="1">
      <c r="A219" s="39"/>
      <c r="B219" s="40"/>
      <c r="C219" s="229" t="s">
        <v>8</v>
      </c>
      <c r="D219" s="229" t="s">
        <v>243</v>
      </c>
      <c r="E219" s="230" t="s">
        <v>1950</v>
      </c>
      <c r="F219" s="231" t="s">
        <v>1951</v>
      </c>
      <c r="G219" s="232" t="s">
        <v>253</v>
      </c>
      <c r="H219" s="233">
        <v>3091.4520000000002</v>
      </c>
      <c r="I219" s="234"/>
      <c r="J219" s="235">
        <f>ROUND(I219*H219,2)</f>
        <v>0</v>
      </c>
      <c r="K219" s="231" t="s">
        <v>247</v>
      </c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175</v>
      </c>
      <c r="AT219" s="240" t="s">
        <v>243</v>
      </c>
      <c r="AU219" s="240" t="s">
        <v>88</v>
      </c>
      <c r="AY219" s="18" t="s">
        <v>241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14</v>
      </c>
      <c r="BK219" s="241">
        <f>ROUND(I219*H219,2)</f>
        <v>0</v>
      </c>
      <c r="BL219" s="18" t="s">
        <v>175</v>
      </c>
      <c r="BM219" s="240" t="s">
        <v>1952</v>
      </c>
    </row>
    <row r="220" s="2" customFormat="1">
      <c r="A220" s="39"/>
      <c r="B220" s="40"/>
      <c r="C220" s="41"/>
      <c r="D220" s="242" t="s">
        <v>249</v>
      </c>
      <c r="E220" s="41"/>
      <c r="F220" s="243" t="s">
        <v>1953</v>
      </c>
      <c r="G220" s="41"/>
      <c r="H220" s="41"/>
      <c r="I220" s="244"/>
      <c r="J220" s="41"/>
      <c r="K220" s="41"/>
      <c r="L220" s="45"/>
      <c r="M220" s="245"/>
      <c r="N220" s="24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249</v>
      </c>
      <c r="AU220" s="18" t="s">
        <v>88</v>
      </c>
    </row>
    <row r="221" s="15" customFormat="1">
      <c r="A221" s="15"/>
      <c r="B221" s="270"/>
      <c r="C221" s="271"/>
      <c r="D221" s="249" t="s">
        <v>256</v>
      </c>
      <c r="E221" s="272" t="s">
        <v>1</v>
      </c>
      <c r="F221" s="273" t="s">
        <v>667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256</v>
      </c>
      <c r="AU221" s="279" t="s">
        <v>88</v>
      </c>
      <c r="AV221" s="15" t="s">
        <v>14</v>
      </c>
      <c r="AW221" s="15" t="s">
        <v>36</v>
      </c>
      <c r="AX221" s="15" t="s">
        <v>80</v>
      </c>
      <c r="AY221" s="279" t="s">
        <v>241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1954</v>
      </c>
      <c r="G222" s="248"/>
      <c r="H222" s="252">
        <v>3091.4520000000002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4" customFormat="1">
      <c r="A223" s="14"/>
      <c r="B223" s="259"/>
      <c r="C223" s="260"/>
      <c r="D223" s="249" t="s">
        <v>256</v>
      </c>
      <c r="E223" s="261" t="s">
        <v>1</v>
      </c>
      <c r="F223" s="262" t="s">
        <v>258</v>
      </c>
      <c r="G223" s="260"/>
      <c r="H223" s="263">
        <v>3091.4520000000002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88</v>
      </c>
      <c r="AV223" s="14" t="s">
        <v>175</v>
      </c>
      <c r="AW223" s="14" t="s">
        <v>36</v>
      </c>
      <c r="AX223" s="14" t="s">
        <v>14</v>
      </c>
      <c r="AY223" s="269" t="s">
        <v>241</v>
      </c>
    </row>
    <row r="224" s="2" customFormat="1" ht="24.15" customHeight="1">
      <c r="A224" s="39"/>
      <c r="B224" s="40"/>
      <c r="C224" s="229" t="s">
        <v>332</v>
      </c>
      <c r="D224" s="229" t="s">
        <v>243</v>
      </c>
      <c r="E224" s="230" t="s">
        <v>681</v>
      </c>
      <c r="F224" s="231" t="s">
        <v>682</v>
      </c>
      <c r="G224" s="232" t="s">
        <v>253</v>
      </c>
      <c r="H224" s="233">
        <v>54.299999999999997</v>
      </c>
      <c r="I224" s="234"/>
      <c r="J224" s="235">
        <f>ROUND(I224*H224,2)</f>
        <v>0</v>
      </c>
      <c r="K224" s="231" t="s">
        <v>247</v>
      </c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175</v>
      </c>
      <c r="AT224" s="240" t="s">
        <v>243</v>
      </c>
      <c r="AU224" s="240" t="s">
        <v>88</v>
      </c>
      <c r="AY224" s="18" t="s">
        <v>241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14</v>
      </c>
      <c r="BK224" s="241">
        <f>ROUND(I224*H224,2)</f>
        <v>0</v>
      </c>
      <c r="BL224" s="18" t="s">
        <v>175</v>
      </c>
      <c r="BM224" s="240" t="s">
        <v>1955</v>
      </c>
    </row>
    <row r="225" s="2" customFormat="1">
      <c r="A225" s="39"/>
      <c r="B225" s="40"/>
      <c r="C225" s="41"/>
      <c r="D225" s="242" t="s">
        <v>249</v>
      </c>
      <c r="E225" s="41"/>
      <c r="F225" s="243" t="s">
        <v>684</v>
      </c>
      <c r="G225" s="41"/>
      <c r="H225" s="41"/>
      <c r="I225" s="244"/>
      <c r="J225" s="41"/>
      <c r="K225" s="41"/>
      <c r="L225" s="45"/>
      <c r="M225" s="245"/>
      <c r="N225" s="24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249</v>
      </c>
      <c r="AU225" s="18" t="s">
        <v>88</v>
      </c>
    </row>
    <row r="226" s="15" customFormat="1">
      <c r="A226" s="15"/>
      <c r="B226" s="270"/>
      <c r="C226" s="271"/>
      <c r="D226" s="249" t="s">
        <v>256</v>
      </c>
      <c r="E226" s="272" t="s">
        <v>1</v>
      </c>
      <c r="F226" s="273" t="s">
        <v>686</v>
      </c>
      <c r="G226" s="271"/>
      <c r="H226" s="272" t="s">
        <v>1</v>
      </c>
      <c r="I226" s="274"/>
      <c r="J226" s="271"/>
      <c r="K226" s="271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256</v>
      </c>
      <c r="AU226" s="279" t="s">
        <v>88</v>
      </c>
      <c r="AV226" s="15" t="s">
        <v>14</v>
      </c>
      <c r="AW226" s="15" t="s">
        <v>36</v>
      </c>
      <c r="AX226" s="15" t="s">
        <v>80</v>
      </c>
      <c r="AY226" s="279" t="s">
        <v>241</v>
      </c>
    </row>
    <row r="227" s="13" customFormat="1">
      <c r="A227" s="13"/>
      <c r="B227" s="247"/>
      <c r="C227" s="248"/>
      <c r="D227" s="249" t="s">
        <v>256</v>
      </c>
      <c r="E227" s="250" t="s">
        <v>1</v>
      </c>
      <c r="F227" s="251" t="s">
        <v>1882</v>
      </c>
      <c r="G227" s="248"/>
      <c r="H227" s="252">
        <v>54.299999999999997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88</v>
      </c>
      <c r="AV227" s="13" t="s">
        <v>88</v>
      </c>
      <c r="AW227" s="13" t="s">
        <v>36</v>
      </c>
      <c r="AX227" s="13" t="s">
        <v>80</v>
      </c>
      <c r="AY227" s="258" t="s">
        <v>241</v>
      </c>
    </row>
    <row r="228" s="14" customFormat="1">
      <c r="A228" s="14"/>
      <c r="B228" s="259"/>
      <c r="C228" s="260"/>
      <c r="D228" s="249" t="s">
        <v>256</v>
      </c>
      <c r="E228" s="261" t="s">
        <v>1</v>
      </c>
      <c r="F228" s="262" t="s">
        <v>258</v>
      </c>
      <c r="G228" s="260"/>
      <c r="H228" s="263">
        <v>54.299999999999997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88</v>
      </c>
      <c r="AV228" s="14" t="s">
        <v>175</v>
      </c>
      <c r="AW228" s="14" t="s">
        <v>36</v>
      </c>
      <c r="AX228" s="14" t="s">
        <v>14</v>
      </c>
      <c r="AY228" s="269" t="s">
        <v>241</v>
      </c>
    </row>
    <row r="229" s="2" customFormat="1" ht="24.15" customHeight="1">
      <c r="A229" s="39"/>
      <c r="B229" s="40"/>
      <c r="C229" s="229" t="s">
        <v>337</v>
      </c>
      <c r="D229" s="229" t="s">
        <v>243</v>
      </c>
      <c r="E229" s="230" t="s">
        <v>687</v>
      </c>
      <c r="F229" s="231" t="s">
        <v>688</v>
      </c>
      <c r="G229" s="232" t="s">
        <v>253</v>
      </c>
      <c r="H229" s="233">
        <v>951.21600000000001</v>
      </c>
      <c r="I229" s="234"/>
      <c r="J229" s="235">
        <f>ROUND(I229*H229,2)</f>
        <v>0</v>
      </c>
      <c r="K229" s="231" t="s">
        <v>247</v>
      </c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175</v>
      </c>
      <c r="AT229" s="240" t="s">
        <v>243</v>
      </c>
      <c r="AU229" s="240" t="s">
        <v>88</v>
      </c>
      <c r="AY229" s="18" t="s">
        <v>241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14</v>
      </c>
      <c r="BK229" s="241">
        <f>ROUND(I229*H229,2)</f>
        <v>0</v>
      </c>
      <c r="BL229" s="18" t="s">
        <v>175</v>
      </c>
      <c r="BM229" s="240" t="s">
        <v>1956</v>
      </c>
    </row>
    <row r="230" s="2" customFormat="1">
      <c r="A230" s="39"/>
      <c r="B230" s="40"/>
      <c r="C230" s="41"/>
      <c r="D230" s="242" t="s">
        <v>249</v>
      </c>
      <c r="E230" s="41"/>
      <c r="F230" s="243" t="s">
        <v>690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249</v>
      </c>
      <c r="AU230" s="18" t="s">
        <v>88</v>
      </c>
    </row>
    <row r="231" s="15" customFormat="1">
      <c r="A231" s="15"/>
      <c r="B231" s="270"/>
      <c r="C231" s="271"/>
      <c r="D231" s="249" t="s">
        <v>256</v>
      </c>
      <c r="E231" s="272" t="s">
        <v>1</v>
      </c>
      <c r="F231" s="273" t="s">
        <v>691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9" t="s">
        <v>256</v>
      </c>
      <c r="AU231" s="279" t="s">
        <v>88</v>
      </c>
      <c r="AV231" s="15" t="s">
        <v>14</v>
      </c>
      <c r="AW231" s="15" t="s">
        <v>36</v>
      </c>
      <c r="AX231" s="15" t="s">
        <v>80</v>
      </c>
      <c r="AY231" s="279" t="s">
        <v>241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1942</v>
      </c>
      <c r="G232" s="248"/>
      <c r="H232" s="252">
        <v>951.21600000000001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951.21600000000001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24.15" customHeight="1">
      <c r="A234" s="39"/>
      <c r="B234" s="40"/>
      <c r="C234" s="229" t="s">
        <v>342</v>
      </c>
      <c r="D234" s="229" t="s">
        <v>243</v>
      </c>
      <c r="E234" s="230" t="s">
        <v>1957</v>
      </c>
      <c r="F234" s="231" t="s">
        <v>1958</v>
      </c>
      <c r="G234" s="232" t="s">
        <v>253</v>
      </c>
      <c r="H234" s="233">
        <v>237.804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1959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1960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5" customFormat="1">
      <c r="A236" s="15"/>
      <c r="B236" s="270"/>
      <c r="C236" s="271"/>
      <c r="D236" s="249" t="s">
        <v>256</v>
      </c>
      <c r="E236" s="272" t="s">
        <v>1</v>
      </c>
      <c r="F236" s="273" t="s">
        <v>691</v>
      </c>
      <c r="G236" s="271"/>
      <c r="H236" s="272" t="s">
        <v>1</v>
      </c>
      <c r="I236" s="274"/>
      <c r="J236" s="271"/>
      <c r="K236" s="271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256</v>
      </c>
      <c r="AU236" s="279" t="s">
        <v>88</v>
      </c>
      <c r="AV236" s="15" t="s">
        <v>14</v>
      </c>
      <c r="AW236" s="15" t="s">
        <v>36</v>
      </c>
      <c r="AX236" s="15" t="s">
        <v>80</v>
      </c>
      <c r="AY236" s="279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1</v>
      </c>
      <c r="F237" s="251" t="s">
        <v>1949</v>
      </c>
      <c r="G237" s="248"/>
      <c r="H237" s="252">
        <v>237.804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4" customFormat="1">
      <c r="A238" s="14"/>
      <c r="B238" s="259"/>
      <c r="C238" s="260"/>
      <c r="D238" s="249" t="s">
        <v>256</v>
      </c>
      <c r="E238" s="261" t="s">
        <v>1</v>
      </c>
      <c r="F238" s="262" t="s">
        <v>258</v>
      </c>
      <c r="G238" s="260"/>
      <c r="H238" s="263">
        <v>237.804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88</v>
      </c>
      <c r="AV238" s="14" t="s">
        <v>175</v>
      </c>
      <c r="AW238" s="14" t="s">
        <v>36</v>
      </c>
      <c r="AX238" s="14" t="s">
        <v>14</v>
      </c>
      <c r="AY238" s="269" t="s">
        <v>241</v>
      </c>
    </row>
    <row r="239" s="2" customFormat="1" ht="24.15" customHeight="1">
      <c r="A239" s="39"/>
      <c r="B239" s="40"/>
      <c r="C239" s="229" t="s">
        <v>347</v>
      </c>
      <c r="D239" s="229" t="s">
        <v>243</v>
      </c>
      <c r="E239" s="230" t="s">
        <v>692</v>
      </c>
      <c r="F239" s="231" t="s">
        <v>693</v>
      </c>
      <c r="G239" s="232" t="s">
        <v>253</v>
      </c>
      <c r="H239" s="233">
        <v>1576.2909999999999</v>
      </c>
      <c r="I239" s="234"/>
      <c r="J239" s="235">
        <f>ROUND(I239*H239,2)</f>
        <v>0</v>
      </c>
      <c r="K239" s="231" t="s">
        <v>247</v>
      </c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175</v>
      </c>
      <c r="AT239" s="240" t="s">
        <v>243</v>
      </c>
      <c r="AU239" s="240" t="s">
        <v>88</v>
      </c>
      <c r="AY239" s="18" t="s">
        <v>241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14</v>
      </c>
      <c r="BK239" s="241">
        <f>ROUND(I239*H239,2)</f>
        <v>0</v>
      </c>
      <c r="BL239" s="18" t="s">
        <v>175</v>
      </c>
      <c r="BM239" s="240" t="s">
        <v>1961</v>
      </c>
    </row>
    <row r="240" s="2" customFormat="1">
      <c r="A240" s="39"/>
      <c r="B240" s="40"/>
      <c r="C240" s="41"/>
      <c r="D240" s="242" t="s">
        <v>249</v>
      </c>
      <c r="E240" s="41"/>
      <c r="F240" s="243" t="s">
        <v>695</v>
      </c>
      <c r="G240" s="41"/>
      <c r="H240" s="41"/>
      <c r="I240" s="244"/>
      <c r="J240" s="41"/>
      <c r="K240" s="41"/>
      <c r="L240" s="45"/>
      <c r="M240" s="245"/>
      <c r="N240" s="24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249</v>
      </c>
      <c r="AU240" s="18" t="s">
        <v>88</v>
      </c>
    </row>
    <row r="241" s="13" customFormat="1">
      <c r="A241" s="13"/>
      <c r="B241" s="247"/>
      <c r="C241" s="248"/>
      <c r="D241" s="249" t="s">
        <v>256</v>
      </c>
      <c r="E241" s="250" t="s">
        <v>1</v>
      </c>
      <c r="F241" s="251" t="s">
        <v>459</v>
      </c>
      <c r="G241" s="248"/>
      <c r="H241" s="252">
        <v>70.471000000000004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1</v>
      </c>
      <c r="F242" s="251" t="s">
        <v>462</v>
      </c>
      <c r="G242" s="248"/>
      <c r="H242" s="252">
        <v>872.01599999999996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3" customFormat="1">
      <c r="A243" s="13"/>
      <c r="B243" s="247"/>
      <c r="C243" s="248"/>
      <c r="D243" s="249" t="s">
        <v>256</v>
      </c>
      <c r="E243" s="250" t="s">
        <v>1</v>
      </c>
      <c r="F243" s="251" t="s">
        <v>1887</v>
      </c>
      <c r="G243" s="248"/>
      <c r="H243" s="252">
        <v>237.804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3" customFormat="1">
      <c r="A244" s="13"/>
      <c r="B244" s="247"/>
      <c r="C244" s="248"/>
      <c r="D244" s="249" t="s">
        <v>256</v>
      </c>
      <c r="E244" s="250" t="s">
        <v>1</v>
      </c>
      <c r="F244" s="251" t="s">
        <v>496</v>
      </c>
      <c r="G244" s="248"/>
      <c r="H244" s="252">
        <v>396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4" customFormat="1">
      <c r="A245" s="14"/>
      <c r="B245" s="259"/>
      <c r="C245" s="260"/>
      <c r="D245" s="249" t="s">
        <v>256</v>
      </c>
      <c r="E245" s="261" t="s">
        <v>1</v>
      </c>
      <c r="F245" s="262" t="s">
        <v>258</v>
      </c>
      <c r="G245" s="260"/>
      <c r="H245" s="263">
        <v>1576.2909999999999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88</v>
      </c>
      <c r="AV245" s="14" t="s">
        <v>175</v>
      </c>
      <c r="AW245" s="14" t="s">
        <v>36</v>
      </c>
      <c r="AX245" s="14" t="s">
        <v>14</v>
      </c>
      <c r="AY245" s="269" t="s">
        <v>241</v>
      </c>
    </row>
    <row r="246" s="2" customFormat="1" ht="33" customHeight="1">
      <c r="A246" s="39"/>
      <c r="B246" s="40"/>
      <c r="C246" s="229" t="s">
        <v>352</v>
      </c>
      <c r="D246" s="229" t="s">
        <v>243</v>
      </c>
      <c r="E246" s="230" t="s">
        <v>697</v>
      </c>
      <c r="F246" s="231" t="s">
        <v>698</v>
      </c>
      <c r="G246" s="232" t="s">
        <v>467</v>
      </c>
      <c r="H246" s="233">
        <v>1831.203</v>
      </c>
      <c r="I246" s="234"/>
      <c r="J246" s="235">
        <f>ROUND(I246*H246,2)</f>
        <v>0</v>
      </c>
      <c r="K246" s="231" t="s">
        <v>247</v>
      </c>
      <c r="L246" s="45"/>
      <c r="M246" s="236" t="s">
        <v>1</v>
      </c>
      <c r="N246" s="237" t="s">
        <v>45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175</v>
      </c>
      <c r="AT246" s="240" t="s">
        <v>243</v>
      </c>
      <c r="AU246" s="240" t="s">
        <v>88</v>
      </c>
      <c r="AY246" s="18" t="s">
        <v>241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14</v>
      </c>
      <c r="BK246" s="241">
        <f>ROUND(I246*H246,2)</f>
        <v>0</v>
      </c>
      <c r="BL246" s="18" t="s">
        <v>175</v>
      </c>
      <c r="BM246" s="240" t="s">
        <v>1962</v>
      </c>
    </row>
    <row r="247" s="2" customFormat="1">
      <c r="A247" s="39"/>
      <c r="B247" s="40"/>
      <c r="C247" s="41"/>
      <c r="D247" s="242" t="s">
        <v>249</v>
      </c>
      <c r="E247" s="41"/>
      <c r="F247" s="243" t="s">
        <v>700</v>
      </c>
      <c r="G247" s="41"/>
      <c r="H247" s="41"/>
      <c r="I247" s="244"/>
      <c r="J247" s="41"/>
      <c r="K247" s="41"/>
      <c r="L247" s="45"/>
      <c r="M247" s="245"/>
      <c r="N247" s="24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249</v>
      </c>
      <c r="AU247" s="18" t="s">
        <v>88</v>
      </c>
    </row>
    <row r="248" s="2" customFormat="1">
      <c r="A248" s="39"/>
      <c r="B248" s="40"/>
      <c r="C248" s="41"/>
      <c r="D248" s="249" t="s">
        <v>701</v>
      </c>
      <c r="E248" s="41"/>
      <c r="F248" s="287" t="s">
        <v>702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701</v>
      </c>
      <c r="AU248" s="18" t="s">
        <v>88</v>
      </c>
    </row>
    <row r="249" s="13" customFormat="1">
      <c r="A249" s="13"/>
      <c r="B249" s="247"/>
      <c r="C249" s="248"/>
      <c r="D249" s="249" t="s">
        <v>256</v>
      </c>
      <c r="E249" s="250" t="s">
        <v>1</v>
      </c>
      <c r="F249" s="251" t="s">
        <v>1963</v>
      </c>
      <c r="G249" s="248"/>
      <c r="H249" s="252">
        <v>1831.203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4" customFormat="1">
      <c r="A250" s="14"/>
      <c r="B250" s="259"/>
      <c r="C250" s="260"/>
      <c r="D250" s="249" t="s">
        <v>256</v>
      </c>
      <c r="E250" s="261" t="s">
        <v>1</v>
      </c>
      <c r="F250" s="262" t="s">
        <v>258</v>
      </c>
      <c r="G250" s="260"/>
      <c r="H250" s="263">
        <v>1831.203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88</v>
      </c>
      <c r="AV250" s="14" t="s">
        <v>175</v>
      </c>
      <c r="AW250" s="14" t="s">
        <v>36</v>
      </c>
      <c r="AX250" s="14" t="s">
        <v>14</v>
      </c>
      <c r="AY250" s="269" t="s">
        <v>241</v>
      </c>
    </row>
    <row r="251" s="2" customFormat="1" ht="16.5" customHeight="1">
      <c r="A251" s="39"/>
      <c r="B251" s="40"/>
      <c r="C251" s="229" t="s">
        <v>7</v>
      </c>
      <c r="D251" s="229" t="s">
        <v>243</v>
      </c>
      <c r="E251" s="230" t="s">
        <v>259</v>
      </c>
      <c r="F251" s="231" t="s">
        <v>260</v>
      </c>
      <c r="G251" s="232" t="s">
        <v>253</v>
      </c>
      <c r="H251" s="233">
        <v>1109.8199999999999</v>
      </c>
      <c r="I251" s="234"/>
      <c r="J251" s="235">
        <f>ROUND(I251*H251,2)</f>
        <v>0</v>
      </c>
      <c r="K251" s="231" t="s">
        <v>247</v>
      </c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175</v>
      </c>
      <c r="AT251" s="240" t="s">
        <v>243</v>
      </c>
      <c r="AU251" s="240" t="s">
        <v>88</v>
      </c>
      <c r="AY251" s="18" t="s">
        <v>241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14</v>
      </c>
      <c r="BK251" s="241">
        <f>ROUND(I251*H251,2)</f>
        <v>0</v>
      </c>
      <c r="BL251" s="18" t="s">
        <v>175</v>
      </c>
      <c r="BM251" s="240" t="s">
        <v>1964</v>
      </c>
    </row>
    <row r="252" s="2" customFormat="1">
      <c r="A252" s="39"/>
      <c r="B252" s="40"/>
      <c r="C252" s="41"/>
      <c r="D252" s="242" t="s">
        <v>249</v>
      </c>
      <c r="E252" s="41"/>
      <c r="F252" s="243" t="s">
        <v>262</v>
      </c>
      <c r="G252" s="41"/>
      <c r="H252" s="41"/>
      <c r="I252" s="244"/>
      <c r="J252" s="41"/>
      <c r="K252" s="41"/>
      <c r="L252" s="45"/>
      <c r="M252" s="245"/>
      <c r="N252" s="24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249</v>
      </c>
      <c r="AU252" s="18" t="s">
        <v>88</v>
      </c>
    </row>
    <row r="253" s="13" customFormat="1">
      <c r="A253" s="13"/>
      <c r="B253" s="247"/>
      <c r="C253" s="248"/>
      <c r="D253" s="249" t="s">
        <v>256</v>
      </c>
      <c r="E253" s="250" t="s">
        <v>1</v>
      </c>
      <c r="F253" s="251" t="s">
        <v>462</v>
      </c>
      <c r="G253" s="248"/>
      <c r="H253" s="252">
        <v>872.01599999999996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3" customFormat="1">
      <c r="A254" s="13"/>
      <c r="B254" s="247"/>
      <c r="C254" s="248"/>
      <c r="D254" s="249" t="s">
        <v>256</v>
      </c>
      <c r="E254" s="250" t="s">
        <v>1</v>
      </c>
      <c r="F254" s="251" t="s">
        <v>1887</v>
      </c>
      <c r="G254" s="248"/>
      <c r="H254" s="252">
        <v>237.804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4" customFormat="1">
      <c r="A255" s="14"/>
      <c r="B255" s="259"/>
      <c r="C255" s="260"/>
      <c r="D255" s="249" t="s">
        <v>256</v>
      </c>
      <c r="E255" s="261" t="s">
        <v>1</v>
      </c>
      <c r="F255" s="262" t="s">
        <v>258</v>
      </c>
      <c r="G255" s="260"/>
      <c r="H255" s="263">
        <v>1109.8199999999999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88</v>
      </c>
      <c r="AV255" s="14" t="s">
        <v>175</v>
      </c>
      <c r="AW255" s="14" t="s">
        <v>36</v>
      </c>
      <c r="AX255" s="14" t="s">
        <v>14</v>
      </c>
      <c r="AY255" s="269" t="s">
        <v>241</v>
      </c>
    </row>
    <row r="256" s="2" customFormat="1" ht="24.15" customHeight="1">
      <c r="A256" s="39"/>
      <c r="B256" s="40"/>
      <c r="C256" s="229" t="s">
        <v>361</v>
      </c>
      <c r="D256" s="229" t="s">
        <v>243</v>
      </c>
      <c r="E256" s="230" t="s">
        <v>722</v>
      </c>
      <c r="F256" s="231" t="s">
        <v>723</v>
      </c>
      <c r="G256" s="232" t="s">
        <v>253</v>
      </c>
      <c r="H256" s="233">
        <v>396</v>
      </c>
      <c r="I256" s="234"/>
      <c r="J256" s="235">
        <f>ROUND(I256*H256,2)</f>
        <v>0</v>
      </c>
      <c r="K256" s="231" t="s">
        <v>247</v>
      </c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175</v>
      </c>
      <c r="AT256" s="240" t="s">
        <v>243</v>
      </c>
      <c r="AU256" s="240" t="s">
        <v>88</v>
      </c>
      <c r="AY256" s="18" t="s">
        <v>241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14</v>
      </c>
      <c r="BK256" s="241">
        <f>ROUND(I256*H256,2)</f>
        <v>0</v>
      </c>
      <c r="BL256" s="18" t="s">
        <v>175</v>
      </c>
      <c r="BM256" s="240" t="s">
        <v>1965</v>
      </c>
    </row>
    <row r="257" s="2" customFormat="1">
      <c r="A257" s="39"/>
      <c r="B257" s="40"/>
      <c r="C257" s="41"/>
      <c r="D257" s="242" t="s">
        <v>249</v>
      </c>
      <c r="E257" s="41"/>
      <c r="F257" s="243" t="s">
        <v>725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249</v>
      </c>
      <c r="AU257" s="18" t="s">
        <v>88</v>
      </c>
    </row>
    <row r="258" s="13" customFormat="1">
      <c r="A258" s="13"/>
      <c r="B258" s="247"/>
      <c r="C258" s="248"/>
      <c r="D258" s="249" t="s">
        <v>256</v>
      </c>
      <c r="E258" s="250" t="s">
        <v>1</v>
      </c>
      <c r="F258" s="251" t="s">
        <v>1966</v>
      </c>
      <c r="G258" s="248"/>
      <c r="H258" s="252">
        <v>396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256</v>
      </c>
      <c r="AU258" s="258" t="s">
        <v>88</v>
      </c>
      <c r="AV258" s="13" t="s">
        <v>88</v>
      </c>
      <c r="AW258" s="13" t="s">
        <v>36</v>
      </c>
      <c r="AX258" s="13" t="s">
        <v>80</v>
      </c>
      <c r="AY258" s="258" t="s">
        <v>241</v>
      </c>
    </row>
    <row r="259" s="14" customFormat="1">
      <c r="A259" s="14"/>
      <c r="B259" s="259"/>
      <c r="C259" s="260"/>
      <c r="D259" s="249" t="s">
        <v>256</v>
      </c>
      <c r="E259" s="261" t="s">
        <v>496</v>
      </c>
      <c r="F259" s="262" t="s">
        <v>258</v>
      </c>
      <c r="G259" s="260"/>
      <c r="H259" s="263">
        <v>396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88</v>
      </c>
      <c r="AV259" s="14" t="s">
        <v>175</v>
      </c>
      <c r="AW259" s="14" t="s">
        <v>36</v>
      </c>
      <c r="AX259" s="14" t="s">
        <v>14</v>
      </c>
      <c r="AY259" s="269" t="s">
        <v>241</v>
      </c>
    </row>
    <row r="260" s="2" customFormat="1" ht="16.5" customHeight="1">
      <c r="A260" s="39"/>
      <c r="B260" s="40"/>
      <c r="C260" s="288" t="s">
        <v>366</v>
      </c>
      <c r="D260" s="288" t="s">
        <v>716</v>
      </c>
      <c r="E260" s="289" t="s">
        <v>730</v>
      </c>
      <c r="F260" s="290" t="s">
        <v>731</v>
      </c>
      <c r="G260" s="291" t="s">
        <v>467</v>
      </c>
      <c r="H260" s="292">
        <v>649.57000000000005</v>
      </c>
      <c r="I260" s="293"/>
      <c r="J260" s="294">
        <f>ROUND(I260*H260,2)</f>
        <v>0</v>
      </c>
      <c r="K260" s="290" t="s">
        <v>247</v>
      </c>
      <c r="L260" s="295"/>
      <c r="M260" s="296" t="s">
        <v>1</v>
      </c>
      <c r="N260" s="297" t="s">
        <v>45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292</v>
      </c>
      <c r="AT260" s="240" t="s">
        <v>716</v>
      </c>
      <c r="AU260" s="240" t="s">
        <v>88</v>
      </c>
      <c r="AY260" s="18" t="s">
        <v>241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14</v>
      </c>
      <c r="BK260" s="241">
        <f>ROUND(I260*H260,2)</f>
        <v>0</v>
      </c>
      <c r="BL260" s="18" t="s">
        <v>175</v>
      </c>
      <c r="BM260" s="240" t="s">
        <v>1967</v>
      </c>
    </row>
    <row r="261" s="15" customFormat="1">
      <c r="A261" s="15"/>
      <c r="B261" s="270"/>
      <c r="C261" s="271"/>
      <c r="D261" s="249" t="s">
        <v>256</v>
      </c>
      <c r="E261" s="272" t="s">
        <v>1</v>
      </c>
      <c r="F261" s="273" t="s">
        <v>733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256</v>
      </c>
      <c r="AU261" s="279" t="s">
        <v>88</v>
      </c>
      <c r="AV261" s="15" t="s">
        <v>14</v>
      </c>
      <c r="AW261" s="15" t="s">
        <v>36</v>
      </c>
      <c r="AX261" s="15" t="s">
        <v>80</v>
      </c>
      <c r="AY261" s="279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734</v>
      </c>
      <c r="G262" s="248"/>
      <c r="H262" s="252">
        <v>649.57000000000005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4" customFormat="1">
      <c r="A263" s="14"/>
      <c r="B263" s="259"/>
      <c r="C263" s="260"/>
      <c r="D263" s="249" t="s">
        <v>256</v>
      </c>
      <c r="E263" s="261" t="s">
        <v>1</v>
      </c>
      <c r="F263" s="262" t="s">
        <v>258</v>
      </c>
      <c r="G263" s="260"/>
      <c r="H263" s="263">
        <v>649.57000000000005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88</v>
      </c>
      <c r="AV263" s="14" t="s">
        <v>175</v>
      </c>
      <c r="AW263" s="14" t="s">
        <v>36</v>
      </c>
      <c r="AX263" s="14" t="s">
        <v>14</v>
      </c>
      <c r="AY263" s="269" t="s">
        <v>241</v>
      </c>
    </row>
    <row r="264" s="2" customFormat="1" ht="24.15" customHeight="1">
      <c r="A264" s="39"/>
      <c r="B264" s="40"/>
      <c r="C264" s="229" t="s">
        <v>371</v>
      </c>
      <c r="D264" s="229" t="s">
        <v>243</v>
      </c>
      <c r="E264" s="230" t="s">
        <v>780</v>
      </c>
      <c r="F264" s="231" t="s">
        <v>781</v>
      </c>
      <c r="G264" s="232" t="s">
        <v>246</v>
      </c>
      <c r="H264" s="233">
        <v>110.05500000000001</v>
      </c>
      <c r="I264" s="234"/>
      <c r="J264" s="235">
        <f>ROUND(I264*H264,2)</f>
        <v>0</v>
      </c>
      <c r="K264" s="231" t="s">
        <v>247</v>
      </c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175</v>
      </c>
      <c r="AT264" s="240" t="s">
        <v>243</v>
      </c>
      <c r="AU264" s="240" t="s">
        <v>88</v>
      </c>
      <c r="AY264" s="18" t="s">
        <v>241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14</v>
      </c>
      <c r="BK264" s="241">
        <f>ROUND(I264*H264,2)</f>
        <v>0</v>
      </c>
      <c r="BL264" s="18" t="s">
        <v>175</v>
      </c>
      <c r="BM264" s="240" t="s">
        <v>1968</v>
      </c>
    </row>
    <row r="265" s="2" customFormat="1">
      <c r="A265" s="39"/>
      <c r="B265" s="40"/>
      <c r="C265" s="41"/>
      <c r="D265" s="242" t="s">
        <v>249</v>
      </c>
      <c r="E265" s="41"/>
      <c r="F265" s="243" t="s">
        <v>783</v>
      </c>
      <c r="G265" s="41"/>
      <c r="H265" s="41"/>
      <c r="I265" s="244"/>
      <c r="J265" s="41"/>
      <c r="K265" s="41"/>
      <c r="L265" s="45"/>
      <c r="M265" s="245"/>
      <c r="N265" s="24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249</v>
      </c>
      <c r="AU265" s="18" t="s">
        <v>88</v>
      </c>
    </row>
    <row r="266" s="13" customFormat="1">
      <c r="A266" s="13"/>
      <c r="B266" s="247"/>
      <c r="C266" s="248"/>
      <c r="D266" s="249" t="s">
        <v>256</v>
      </c>
      <c r="E266" s="250" t="s">
        <v>1</v>
      </c>
      <c r="F266" s="251" t="s">
        <v>1969</v>
      </c>
      <c r="G266" s="248"/>
      <c r="H266" s="252">
        <v>110.05500000000001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4" customFormat="1">
      <c r="A267" s="14"/>
      <c r="B267" s="259"/>
      <c r="C267" s="260"/>
      <c r="D267" s="249" t="s">
        <v>256</v>
      </c>
      <c r="E267" s="261" t="s">
        <v>1</v>
      </c>
      <c r="F267" s="262" t="s">
        <v>258</v>
      </c>
      <c r="G267" s="260"/>
      <c r="H267" s="263">
        <v>110.05500000000001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88</v>
      </c>
      <c r="AV267" s="14" t="s">
        <v>175</v>
      </c>
      <c r="AW267" s="14" t="s">
        <v>36</v>
      </c>
      <c r="AX267" s="14" t="s">
        <v>14</v>
      </c>
      <c r="AY267" s="269" t="s">
        <v>241</v>
      </c>
    </row>
    <row r="268" s="12" customFormat="1" ht="22.8" customHeight="1">
      <c r="A268" s="12"/>
      <c r="B268" s="213"/>
      <c r="C268" s="214"/>
      <c r="D268" s="215" t="s">
        <v>79</v>
      </c>
      <c r="E268" s="227" t="s">
        <v>88</v>
      </c>
      <c r="F268" s="227" t="s">
        <v>1970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SUM(P269:P280)</f>
        <v>0</v>
      </c>
      <c r="Q268" s="221"/>
      <c r="R268" s="222">
        <f>SUM(R269:R280)</f>
        <v>84.041428000000025</v>
      </c>
      <c r="S268" s="221"/>
      <c r="T268" s="223">
        <f>SUM(T269:T280)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14</v>
      </c>
      <c r="AT268" s="225" t="s">
        <v>79</v>
      </c>
      <c r="AU268" s="225" t="s">
        <v>14</v>
      </c>
      <c r="AY268" s="224" t="s">
        <v>241</v>
      </c>
      <c r="BK268" s="226">
        <f>SUM(BK269:BK280)</f>
        <v>0</v>
      </c>
    </row>
    <row r="269" s="2" customFormat="1" ht="24.15" customHeight="1">
      <c r="A269" s="39"/>
      <c r="B269" s="40"/>
      <c r="C269" s="229" t="s">
        <v>376</v>
      </c>
      <c r="D269" s="229" t="s">
        <v>243</v>
      </c>
      <c r="E269" s="230" t="s">
        <v>1971</v>
      </c>
      <c r="F269" s="231" t="s">
        <v>1972</v>
      </c>
      <c r="G269" s="232" t="s">
        <v>253</v>
      </c>
      <c r="H269" s="233">
        <v>16.507999999999999</v>
      </c>
      <c r="I269" s="234"/>
      <c r="J269" s="235">
        <f>ROUND(I269*H269,2)</f>
        <v>0</v>
      </c>
      <c r="K269" s="231" t="s">
        <v>247</v>
      </c>
      <c r="L269" s="45"/>
      <c r="M269" s="236" t="s">
        <v>1</v>
      </c>
      <c r="N269" s="237" t="s">
        <v>45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175</v>
      </c>
      <c r="AT269" s="240" t="s">
        <v>243</v>
      </c>
      <c r="AU269" s="240" t="s">
        <v>88</v>
      </c>
      <c r="AY269" s="18" t="s">
        <v>241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14</v>
      </c>
      <c r="BK269" s="241">
        <f>ROUND(I269*H269,2)</f>
        <v>0</v>
      </c>
      <c r="BL269" s="18" t="s">
        <v>175</v>
      </c>
      <c r="BM269" s="240" t="s">
        <v>1973</v>
      </c>
    </row>
    <row r="270" s="2" customFormat="1">
      <c r="A270" s="39"/>
      <c r="B270" s="40"/>
      <c r="C270" s="41"/>
      <c r="D270" s="242" t="s">
        <v>249</v>
      </c>
      <c r="E270" s="41"/>
      <c r="F270" s="243" t="s">
        <v>1974</v>
      </c>
      <c r="G270" s="41"/>
      <c r="H270" s="41"/>
      <c r="I270" s="244"/>
      <c r="J270" s="41"/>
      <c r="K270" s="41"/>
      <c r="L270" s="45"/>
      <c r="M270" s="245"/>
      <c r="N270" s="24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249</v>
      </c>
      <c r="AU270" s="18" t="s">
        <v>88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1975</v>
      </c>
      <c r="G271" s="248"/>
      <c r="H271" s="252">
        <v>16.507999999999999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4" customFormat="1">
      <c r="A272" s="14"/>
      <c r="B272" s="259"/>
      <c r="C272" s="260"/>
      <c r="D272" s="249" t="s">
        <v>256</v>
      </c>
      <c r="E272" s="261" t="s">
        <v>1976</v>
      </c>
      <c r="F272" s="262" t="s">
        <v>258</v>
      </c>
      <c r="G272" s="260"/>
      <c r="H272" s="263">
        <v>16.507999999999999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88</v>
      </c>
      <c r="AV272" s="14" t="s">
        <v>175</v>
      </c>
      <c r="AW272" s="14" t="s">
        <v>36</v>
      </c>
      <c r="AX272" s="14" t="s">
        <v>14</v>
      </c>
      <c r="AY272" s="269" t="s">
        <v>241</v>
      </c>
    </row>
    <row r="273" s="2" customFormat="1" ht="37.8" customHeight="1">
      <c r="A273" s="39"/>
      <c r="B273" s="40"/>
      <c r="C273" s="229" t="s">
        <v>381</v>
      </c>
      <c r="D273" s="229" t="s">
        <v>243</v>
      </c>
      <c r="E273" s="230" t="s">
        <v>1977</v>
      </c>
      <c r="F273" s="231" t="s">
        <v>1978</v>
      </c>
      <c r="G273" s="232" t="s">
        <v>289</v>
      </c>
      <c r="H273" s="233">
        <v>45.700000000000003</v>
      </c>
      <c r="I273" s="234"/>
      <c r="J273" s="235">
        <f>ROUND(I273*H273,2)</f>
        <v>0</v>
      </c>
      <c r="K273" s="231" t="s">
        <v>247</v>
      </c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0.27844000000000002</v>
      </c>
      <c r="R273" s="238">
        <f>Q273*H273</f>
        <v>12.724708000000002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175</v>
      </c>
      <c r="AT273" s="240" t="s">
        <v>243</v>
      </c>
      <c r="AU273" s="240" t="s">
        <v>88</v>
      </c>
      <c r="AY273" s="18" t="s">
        <v>241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14</v>
      </c>
      <c r="BK273" s="241">
        <f>ROUND(I273*H273,2)</f>
        <v>0</v>
      </c>
      <c r="BL273" s="18" t="s">
        <v>175</v>
      </c>
      <c r="BM273" s="240" t="s">
        <v>1979</v>
      </c>
    </row>
    <row r="274" s="2" customFormat="1">
      <c r="A274" s="39"/>
      <c r="B274" s="40"/>
      <c r="C274" s="41"/>
      <c r="D274" s="242" t="s">
        <v>249</v>
      </c>
      <c r="E274" s="41"/>
      <c r="F274" s="243" t="s">
        <v>1980</v>
      </c>
      <c r="G274" s="41"/>
      <c r="H274" s="41"/>
      <c r="I274" s="244"/>
      <c r="J274" s="41"/>
      <c r="K274" s="41"/>
      <c r="L274" s="45"/>
      <c r="M274" s="245"/>
      <c r="N274" s="24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88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1981</v>
      </c>
      <c r="G275" s="248"/>
      <c r="H275" s="252">
        <v>45.700000000000003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4" customFormat="1">
      <c r="A276" s="14"/>
      <c r="B276" s="259"/>
      <c r="C276" s="260"/>
      <c r="D276" s="249" t="s">
        <v>256</v>
      </c>
      <c r="E276" s="261" t="s">
        <v>1</v>
      </c>
      <c r="F276" s="262" t="s">
        <v>258</v>
      </c>
      <c r="G276" s="260"/>
      <c r="H276" s="263">
        <v>45.700000000000003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88</v>
      </c>
      <c r="AV276" s="14" t="s">
        <v>175</v>
      </c>
      <c r="AW276" s="14" t="s">
        <v>36</v>
      </c>
      <c r="AX276" s="14" t="s">
        <v>14</v>
      </c>
      <c r="AY276" s="269" t="s">
        <v>241</v>
      </c>
    </row>
    <row r="277" s="2" customFormat="1" ht="24.15" customHeight="1">
      <c r="A277" s="39"/>
      <c r="B277" s="40"/>
      <c r="C277" s="229" t="s">
        <v>386</v>
      </c>
      <c r="D277" s="229" t="s">
        <v>243</v>
      </c>
      <c r="E277" s="230" t="s">
        <v>1982</v>
      </c>
      <c r="F277" s="231" t="s">
        <v>1983</v>
      </c>
      <c r="G277" s="232" t="s">
        <v>253</v>
      </c>
      <c r="H277" s="233">
        <v>33.017000000000003</v>
      </c>
      <c r="I277" s="234"/>
      <c r="J277" s="235">
        <f>ROUND(I277*H277,2)</f>
        <v>0</v>
      </c>
      <c r="K277" s="231" t="s">
        <v>247</v>
      </c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2.1600000000000001</v>
      </c>
      <c r="R277" s="238">
        <f>Q277*H277</f>
        <v>71.316720000000018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175</v>
      </c>
      <c r="AT277" s="240" t="s">
        <v>243</v>
      </c>
      <c r="AU277" s="240" t="s">
        <v>88</v>
      </c>
      <c r="AY277" s="18" t="s">
        <v>241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14</v>
      </c>
      <c r="BK277" s="241">
        <f>ROUND(I277*H277,2)</f>
        <v>0</v>
      </c>
      <c r="BL277" s="18" t="s">
        <v>175</v>
      </c>
      <c r="BM277" s="240" t="s">
        <v>1984</v>
      </c>
    </row>
    <row r="278" s="2" customFormat="1">
      <c r="A278" s="39"/>
      <c r="B278" s="40"/>
      <c r="C278" s="41"/>
      <c r="D278" s="242" t="s">
        <v>249</v>
      </c>
      <c r="E278" s="41"/>
      <c r="F278" s="243" t="s">
        <v>1985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249</v>
      </c>
      <c r="AU278" s="18" t="s">
        <v>88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1986</v>
      </c>
      <c r="G279" s="248"/>
      <c r="H279" s="252">
        <v>33.017000000000003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4" customFormat="1">
      <c r="A280" s="14"/>
      <c r="B280" s="259"/>
      <c r="C280" s="260"/>
      <c r="D280" s="249" t="s">
        <v>256</v>
      </c>
      <c r="E280" s="261" t="s">
        <v>1987</v>
      </c>
      <c r="F280" s="262" t="s">
        <v>258</v>
      </c>
      <c r="G280" s="260"/>
      <c r="H280" s="263">
        <v>33.017000000000003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88</v>
      </c>
      <c r="AV280" s="14" t="s">
        <v>175</v>
      </c>
      <c r="AW280" s="14" t="s">
        <v>36</v>
      </c>
      <c r="AX280" s="14" t="s">
        <v>14</v>
      </c>
      <c r="AY280" s="269" t="s">
        <v>241</v>
      </c>
    </row>
    <row r="281" s="12" customFormat="1" ht="22.8" customHeight="1">
      <c r="A281" s="12"/>
      <c r="B281" s="213"/>
      <c r="C281" s="214"/>
      <c r="D281" s="215" t="s">
        <v>79</v>
      </c>
      <c r="E281" s="227" t="s">
        <v>96</v>
      </c>
      <c r="F281" s="227" t="s">
        <v>1988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SUM(P282:P283)</f>
        <v>0</v>
      </c>
      <c r="Q281" s="221"/>
      <c r="R281" s="222">
        <f>SUM(R282:R283)</f>
        <v>0.26900000000000002</v>
      </c>
      <c r="S281" s="221"/>
      <c r="T281" s="223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14</v>
      </c>
      <c r="AT281" s="225" t="s">
        <v>79</v>
      </c>
      <c r="AU281" s="225" t="s">
        <v>14</v>
      </c>
      <c r="AY281" s="224" t="s">
        <v>241</v>
      </c>
      <c r="BK281" s="226">
        <f>SUM(BK282:BK283)</f>
        <v>0</v>
      </c>
    </row>
    <row r="282" s="2" customFormat="1" ht="16.5" customHeight="1">
      <c r="A282" s="39"/>
      <c r="B282" s="40"/>
      <c r="C282" s="229" t="s">
        <v>390</v>
      </c>
      <c r="D282" s="229" t="s">
        <v>243</v>
      </c>
      <c r="E282" s="230" t="s">
        <v>1989</v>
      </c>
      <c r="F282" s="231" t="s">
        <v>1990</v>
      </c>
      <c r="G282" s="232" t="s">
        <v>299</v>
      </c>
      <c r="H282" s="233">
        <v>1</v>
      </c>
      <c r="I282" s="234"/>
      <c r="J282" s="235">
        <f>ROUND(I282*H282,2)</f>
        <v>0</v>
      </c>
      <c r="K282" s="231" t="s">
        <v>1</v>
      </c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0.26900000000000002</v>
      </c>
      <c r="R282" s="238">
        <f>Q282*H282</f>
        <v>0.26900000000000002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175</v>
      </c>
      <c r="AT282" s="240" t="s">
        <v>243</v>
      </c>
      <c r="AU282" s="240" t="s">
        <v>88</v>
      </c>
      <c r="AY282" s="18" t="s">
        <v>241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14</v>
      </c>
      <c r="BK282" s="241">
        <f>ROUND(I282*H282,2)</f>
        <v>0</v>
      </c>
      <c r="BL282" s="18" t="s">
        <v>175</v>
      </c>
      <c r="BM282" s="240" t="s">
        <v>1991</v>
      </c>
    </row>
    <row r="283" s="2" customFormat="1">
      <c r="A283" s="39"/>
      <c r="B283" s="40"/>
      <c r="C283" s="41"/>
      <c r="D283" s="249" t="s">
        <v>701</v>
      </c>
      <c r="E283" s="41"/>
      <c r="F283" s="287" t="s">
        <v>1992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701</v>
      </c>
      <c r="AU283" s="18" t="s">
        <v>88</v>
      </c>
    </row>
    <row r="284" s="12" customFormat="1" ht="22.8" customHeight="1">
      <c r="A284" s="12"/>
      <c r="B284" s="213"/>
      <c r="C284" s="214"/>
      <c r="D284" s="215" t="s">
        <v>79</v>
      </c>
      <c r="E284" s="227" t="s">
        <v>292</v>
      </c>
      <c r="F284" s="227" t="s">
        <v>842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SUM(P285:P293)</f>
        <v>0</v>
      </c>
      <c r="Q284" s="221"/>
      <c r="R284" s="222">
        <f>SUM(R285:R293)</f>
        <v>125.31999999999999</v>
      </c>
      <c r="S284" s="221"/>
      <c r="T284" s="223">
        <f>SUM(T285:T293)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14</v>
      </c>
      <c r="AT284" s="225" t="s">
        <v>79</v>
      </c>
      <c r="AU284" s="225" t="s">
        <v>14</v>
      </c>
      <c r="AY284" s="224" t="s">
        <v>241</v>
      </c>
      <c r="BK284" s="226">
        <f>SUM(BK285:BK293)</f>
        <v>0</v>
      </c>
    </row>
    <row r="285" s="2" customFormat="1" ht="37.8" customHeight="1">
      <c r="A285" s="39"/>
      <c r="B285" s="40"/>
      <c r="C285" s="229" t="s">
        <v>394</v>
      </c>
      <c r="D285" s="229" t="s">
        <v>243</v>
      </c>
      <c r="E285" s="230" t="s">
        <v>1993</v>
      </c>
      <c r="F285" s="231" t="s">
        <v>1994</v>
      </c>
      <c r="G285" s="232" t="s">
        <v>295</v>
      </c>
      <c r="H285" s="233">
        <v>4</v>
      </c>
      <c r="I285" s="234"/>
      <c r="J285" s="235">
        <f>ROUND(I285*H285,2)</f>
        <v>0</v>
      </c>
      <c r="K285" s="231" t="s">
        <v>1</v>
      </c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20.489999999999998</v>
      </c>
      <c r="R285" s="238">
        <f>Q285*H285</f>
        <v>81.959999999999994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175</v>
      </c>
      <c r="AT285" s="240" t="s">
        <v>243</v>
      </c>
      <c r="AU285" s="240" t="s">
        <v>88</v>
      </c>
      <c r="AY285" s="18" t="s">
        <v>241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14</v>
      </c>
      <c r="BK285" s="241">
        <f>ROUND(I285*H285,2)</f>
        <v>0</v>
      </c>
      <c r="BL285" s="18" t="s">
        <v>175</v>
      </c>
      <c r="BM285" s="240" t="s">
        <v>1995</v>
      </c>
    </row>
    <row r="286" s="2" customFormat="1">
      <c r="A286" s="39"/>
      <c r="B286" s="40"/>
      <c r="C286" s="41"/>
      <c r="D286" s="249" t="s">
        <v>701</v>
      </c>
      <c r="E286" s="41"/>
      <c r="F286" s="287" t="s">
        <v>1996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701</v>
      </c>
      <c r="AU286" s="18" t="s">
        <v>88</v>
      </c>
    </row>
    <row r="287" s="2" customFormat="1" ht="37.8" customHeight="1">
      <c r="A287" s="39"/>
      <c r="B287" s="40"/>
      <c r="C287" s="229" t="s">
        <v>398</v>
      </c>
      <c r="D287" s="229" t="s">
        <v>243</v>
      </c>
      <c r="E287" s="230" t="s">
        <v>1997</v>
      </c>
      <c r="F287" s="231" t="s">
        <v>1998</v>
      </c>
      <c r="G287" s="232" t="s">
        <v>295</v>
      </c>
      <c r="H287" s="233">
        <v>1</v>
      </c>
      <c r="I287" s="234"/>
      <c r="J287" s="235">
        <f>ROUND(I287*H287,2)</f>
        <v>0</v>
      </c>
      <c r="K287" s="231" t="s">
        <v>1</v>
      </c>
      <c r="L287" s="45"/>
      <c r="M287" s="236" t="s">
        <v>1</v>
      </c>
      <c r="N287" s="237" t="s">
        <v>45</v>
      </c>
      <c r="O287" s="92"/>
      <c r="P287" s="238">
        <f>O287*H287</f>
        <v>0</v>
      </c>
      <c r="Q287" s="238">
        <v>21.75</v>
      </c>
      <c r="R287" s="238">
        <f>Q287*H287</f>
        <v>21.75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175</v>
      </c>
      <c r="AT287" s="240" t="s">
        <v>243</v>
      </c>
      <c r="AU287" s="240" t="s">
        <v>88</v>
      </c>
      <c r="AY287" s="18" t="s">
        <v>241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14</v>
      </c>
      <c r="BK287" s="241">
        <f>ROUND(I287*H287,2)</f>
        <v>0</v>
      </c>
      <c r="BL287" s="18" t="s">
        <v>175</v>
      </c>
      <c r="BM287" s="240" t="s">
        <v>1999</v>
      </c>
    </row>
    <row r="288" s="2" customFormat="1">
      <c r="A288" s="39"/>
      <c r="B288" s="40"/>
      <c r="C288" s="41"/>
      <c r="D288" s="249" t="s">
        <v>701</v>
      </c>
      <c r="E288" s="41"/>
      <c r="F288" s="287" t="s">
        <v>1996</v>
      </c>
      <c r="G288" s="41"/>
      <c r="H288" s="41"/>
      <c r="I288" s="244"/>
      <c r="J288" s="41"/>
      <c r="K288" s="41"/>
      <c r="L288" s="45"/>
      <c r="M288" s="245"/>
      <c r="N288" s="24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701</v>
      </c>
      <c r="AU288" s="18" t="s">
        <v>88</v>
      </c>
    </row>
    <row r="289" s="2" customFormat="1" ht="37.8" customHeight="1">
      <c r="A289" s="39"/>
      <c r="B289" s="40"/>
      <c r="C289" s="229" t="s">
        <v>696</v>
      </c>
      <c r="D289" s="229" t="s">
        <v>243</v>
      </c>
      <c r="E289" s="230" t="s">
        <v>2000</v>
      </c>
      <c r="F289" s="231" t="s">
        <v>2001</v>
      </c>
      <c r="G289" s="232" t="s">
        <v>295</v>
      </c>
      <c r="H289" s="233">
        <v>1</v>
      </c>
      <c r="I289" s="234"/>
      <c r="J289" s="235">
        <f>ROUND(I289*H289,2)</f>
        <v>0</v>
      </c>
      <c r="K289" s="231" t="s">
        <v>1</v>
      </c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21.02</v>
      </c>
      <c r="R289" s="238">
        <f>Q289*H289</f>
        <v>21.02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175</v>
      </c>
      <c r="AT289" s="240" t="s">
        <v>243</v>
      </c>
      <c r="AU289" s="240" t="s">
        <v>88</v>
      </c>
      <c r="AY289" s="18" t="s">
        <v>241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14</v>
      </c>
      <c r="BK289" s="241">
        <f>ROUND(I289*H289,2)</f>
        <v>0</v>
      </c>
      <c r="BL289" s="18" t="s">
        <v>175</v>
      </c>
      <c r="BM289" s="240" t="s">
        <v>2002</v>
      </c>
    </row>
    <row r="290" s="2" customFormat="1">
      <c r="A290" s="39"/>
      <c r="B290" s="40"/>
      <c r="C290" s="41"/>
      <c r="D290" s="249" t="s">
        <v>701</v>
      </c>
      <c r="E290" s="41"/>
      <c r="F290" s="287" t="s">
        <v>2003</v>
      </c>
      <c r="G290" s="41"/>
      <c r="H290" s="41"/>
      <c r="I290" s="244"/>
      <c r="J290" s="41"/>
      <c r="K290" s="41"/>
      <c r="L290" s="45"/>
      <c r="M290" s="245"/>
      <c r="N290" s="24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701</v>
      </c>
      <c r="AU290" s="18" t="s">
        <v>88</v>
      </c>
    </row>
    <row r="291" s="2" customFormat="1" ht="16.5" customHeight="1">
      <c r="A291" s="39"/>
      <c r="B291" s="40"/>
      <c r="C291" s="229" t="s">
        <v>704</v>
      </c>
      <c r="D291" s="229" t="s">
        <v>243</v>
      </c>
      <c r="E291" s="230" t="s">
        <v>2004</v>
      </c>
      <c r="F291" s="231" t="s">
        <v>2005</v>
      </c>
      <c r="G291" s="232" t="s">
        <v>299</v>
      </c>
      <c r="H291" s="233">
        <v>1</v>
      </c>
      <c r="I291" s="234"/>
      <c r="J291" s="235">
        <f>ROUND(I291*H291,2)</f>
        <v>0</v>
      </c>
      <c r="K291" s="231" t="s">
        <v>1</v>
      </c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0.25</v>
      </c>
      <c r="R291" s="238">
        <f>Q291*H291</f>
        <v>0.25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175</v>
      </c>
      <c r="AT291" s="240" t="s">
        <v>243</v>
      </c>
      <c r="AU291" s="240" t="s">
        <v>88</v>
      </c>
      <c r="AY291" s="18" t="s">
        <v>241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14</v>
      </c>
      <c r="BK291" s="241">
        <f>ROUND(I291*H291,2)</f>
        <v>0</v>
      </c>
      <c r="BL291" s="18" t="s">
        <v>175</v>
      </c>
      <c r="BM291" s="240" t="s">
        <v>2006</v>
      </c>
    </row>
    <row r="292" s="2" customFormat="1" ht="21.75" customHeight="1">
      <c r="A292" s="39"/>
      <c r="B292" s="40"/>
      <c r="C292" s="229" t="s">
        <v>706</v>
      </c>
      <c r="D292" s="229" t="s">
        <v>243</v>
      </c>
      <c r="E292" s="230" t="s">
        <v>2007</v>
      </c>
      <c r="F292" s="231" t="s">
        <v>2008</v>
      </c>
      <c r="G292" s="232" t="s">
        <v>295</v>
      </c>
      <c r="H292" s="233">
        <v>4</v>
      </c>
      <c r="I292" s="234"/>
      <c r="J292" s="235">
        <f>ROUND(I292*H292,2)</f>
        <v>0</v>
      </c>
      <c r="K292" s="231" t="s">
        <v>1</v>
      </c>
      <c r="L292" s="45"/>
      <c r="M292" s="236" t="s">
        <v>1</v>
      </c>
      <c r="N292" s="237" t="s">
        <v>45</v>
      </c>
      <c r="O292" s="92"/>
      <c r="P292" s="238">
        <f>O292*H292</f>
        <v>0</v>
      </c>
      <c r="Q292" s="238">
        <v>0.085000000000000006</v>
      </c>
      <c r="R292" s="238">
        <f>Q292*H292</f>
        <v>0.34000000000000002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175</v>
      </c>
      <c r="AT292" s="240" t="s">
        <v>243</v>
      </c>
      <c r="AU292" s="240" t="s">
        <v>88</v>
      </c>
      <c r="AY292" s="18" t="s">
        <v>241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14</v>
      </c>
      <c r="BK292" s="241">
        <f>ROUND(I292*H292,2)</f>
        <v>0</v>
      </c>
      <c r="BL292" s="18" t="s">
        <v>175</v>
      </c>
      <c r="BM292" s="240" t="s">
        <v>2009</v>
      </c>
    </row>
    <row r="293" s="2" customFormat="1">
      <c r="A293" s="39"/>
      <c r="B293" s="40"/>
      <c r="C293" s="41"/>
      <c r="D293" s="249" t="s">
        <v>701</v>
      </c>
      <c r="E293" s="41"/>
      <c r="F293" s="287" t="s">
        <v>2010</v>
      </c>
      <c r="G293" s="41"/>
      <c r="H293" s="41"/>
      <c r="I293" s="244"/>
      <c r="J293" s="41"/>
      <c r="K293" s="41"/>
      <c r="L293" s="45"/>
      <c r="M293" s="245"/>
      <c r="N293" s="24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701</v>
      </c>
      <c r="AU293" s="18" t="s">
        <v>88</v>
      </c>
    </row>
    <row r="294" s="12" customFormat="1" ht="22.8" customHeight="1">
      <c r="A294" s="12"/>
      <c r="B294" s="213"/>
      <c r="C294" s="214"/>
      <c r="D294" s="215" t="s">
        <v>79</v>
      </c>
      <c r="E294" s="227" t="s">
        <v>275</v>
      </c>
      <c r="F294" s="227" t="s">
        <v>276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SUM(P295:P296)</f>
        <v>0</v>
      </c>
      <c r="Q294" s="221"/>
      <c r="R294" s="222">
        <f>SUM(R295:R296)</f>
        <v>0</v>
      </c>
      <c r="S294" s="221"/>
      <c r="T294" s="223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14</v>
      </c>
      <c r="AT294" s="225" t="s">
        <v>79</v>
      </c>
      <c r="AU294" s="225" t="s">
        <v>14</v>
      </c>
      <c r="AY294" s="224" t="s">
        <v>241</v>
      </c>
      <c r="BK294" s="226">
        <f>SUM(BK295:BK296)</f>
        <v>0</v>
      </c>
    </row>
    <row r="295" s="2" customFormat="1" ht="21.75" customHeight="1">
      <c r="A295" s="39"/>
      <c r="B295" s="40"/>
      <c r="C295" s="229" t="s">
        <v>715</v>
      </c>
      <c r="D295" s="229" t="s">
        <v>243</v>
      </c>
      <c r="E295" s="230" t="s">
        <v>2011</v>
      </c>
      <c r="F295" s="231" t="s">
        <v>2012</v>
      </c>
      <c r="G295" s="232" t="s">
        <v>299</v>
      </c>
      <c r="H295" s="233">
        <v>1</v>
      </c>
      <c r="I295" s="234"/>
      <c r="J295" s="235">
        <f>ROUND(I295*H295,2)</f>
        <v>0</v>
      </c>
      <c r="K295" s="231" t="s">
        <v>1</v>
      </c>
      <c r="L295" s="45"/>
      <c r="M295" s="236" t="s">
        <v>1</v>
      </c>
      <c r="N295" s="237" t="s">
        <v>45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175</v>
      </c>
      <c r="AT295" s="240" t="s">
        <v>243</v>
      </c>
      <c r="AU295" s="240" t="s">
        <v>88</v>
      </c>
      <c r="AY295" s="18" t="s">
        <v>241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14</v>
      </c>
      <c r="BK295" s="241">
        <f>ROUND(I295*H295,2)</f>
        <v>0</v>
      </c>
      <c r="BL295" s="18" t="s">
        <v>175</v>
      </c>
      <c r="BM295" s="240" t="s">
        <v>2013</v>
      </c>
    </row>
    <row r="296" s="2" customFormat="1">
      <c r="A296" s="39"/>
      <c r="B296" s="40"/>
      <c r="C296" s="41"/>
      <c r="D296" s="249" t="s">
        <v>701</v>
      </c>
      <c r="E296" s="41"/>
      <c r="F296" s="287" t="s">
        <v>2014</v>
      </c>
      <c r="G296" s="41"/>
      <c r="H296" s="41"/>
      <c r="I296" s="244"/>
      <c r="J296" s="41"/>
      <c r="K296" s="41"/>
      <c r="L296" s="45"/>
      <c r="M296" s="245"/>
      <c r="N296" s="24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701</v>
      </c>
      <c r="AU296" s="18" t="s">
        <v>88</v>
      </c>
    </row>
    <row r="297" s="12" customFormat="1" ht="22.8" customHeight="1">
      <c r="A297" s="12"/>
      <c r="B297" s="213"/>
      <c r="C297" s="214"/>
      <c r="D297" s="215" t="s">
        <v>79</v>
      </c>
      <c r="E297" s="227" t="s">
        <v>1097</v>
      </c>
      <c r="F297" s="227" t="s">
        <v>1098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P298</f>
        <v>0</v>
      </c>
      <c r="Q297" s="221"/>
      <c r="R297" s="222">
        <f>R298</f>
        <v>0</v>
      </c>
      <c r="S297" s="221"/>
      <c r="T297" s="223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14</v>
      </c>
      <c r="AT297" s="225" t="s">
        <v>79</v>
      </c>
      <c r="AU297" s="225" t="s">
        <v>14</v>
      </c>
      <c r="AY297" s="224" t="s">
        <v>241</v>
      </c>
      <c r="BK297" s="226">
        <f>BK298</f>
        <v>0</v>
      </c>
    </row>
    <row r="298" s="2" customFormat="1" ht="24.15" customHeight="1">
      <c r="A298" s="39"/>
      <c r="B298" s="40"/>
      <c r="C298" s="229" t="s">
        <v>721</v>
      </c>
      <c r="D298" s="229" t="s">
        <v>243</v>
      </c>
      <c r="E298" s="230" t="s">
        <v>2015</v>
      </c>
      <c r="F298" s="231" t="s">
        <v>2016</v>
      </c>
      <c r="G298" s="232" t="s">
        <v>467</v>
      </c>
      <c r="H298" s="233">
        <v>209.63</v>
      </c>
      <c r="I298" s="234"/>
      <c r="J298" s="235">
        <f>ROUND(I298*H298,2)</f>
        <v>0</v>
      </c>
      <c r="K298" s="231" t="s">
        <v>1</v>
      </c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175</v>
      </c>
      <c r="AT298" s="240" t="s">
        <v>243</v>
      </c>
      <c r="AU298" s="240" t="s">
        <v>88</v>
      </c>
      <c r="AY298" s="18" t="s">
        <v>241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14</v>
      </c>
      <c r="BK298" s="241">
        <f>ROUND(I298*H298,2)</f>
        <v>0</v>
      </c>
      <c r="BL298" s="18" t="s">
        <v>175</v>
      </c>
      <c r="BM298" s="240" t="s">
        <v>2017</v>
      </c>
    </row>
    <row r="299" s="12" customFormat="1" ht="25.92" customHeight="1">
      <c r="A299" s="12"/>
      <c r="B299" s="213"/>
      <c r="C299" s="214"/>
      <c r="D299" s="215" t="s">
        <v>79</v>
      </c>
      <c r="E299" s="216" t="s">
        <v>2018</v>
      </c>
      <c r="F299" s="216" t="s">
        <v>2019</v>
      </c>
      <c r="G299" s="214"/>
      <c r="H299" s="214"/>
      <c r="I299" s="217"/>
      <c r="J299" s="218">
        <f>BK299</f>
        <v>0</v>
      </c>
      <c r="K299" s="214"/>
      <c r="L299" s="219"/>
      <c r="M299" s="220"/>
      <c r="N299" s="221"/>
      <c r="O299" s="221"/>
      <c r="P299" s="222">
        <f>P300+P303+P306+P308+P313+P316</f>
        <v>0</v>
      </c>
      <c r="Q299" s="221"/>
      <c r="R299" s="222">
        <f>R300+R303+R306+R308+R313+R316</f>
        <v>7.1936999999999998</v>
      </c>
      <c r="S299" s="221"/>
      <c r="T299" s="223">
        <f>T300+T303+T306+T308+T313+T316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4" t="s">
        <v>88</v>
      </c>
      <c r="AT299" s="225" t="s">
        <v>79</v>
      </c>
      <c r="AU299" s="225" t="s">
        <v>80</v>
      </c>
      <c r="AY299" s="224" t="s">
        <v>241</v>
      </c>
      <c r="BK299" s="226">
        <f>BK300+BK303+BK306+BK308+BK313+BK316</f>
        <v>0</v>
      </c>
    </row>
    <row r="300" s="12" customFormat="1" ht="22.8" customHeight="1">
      <c r="A300" s="12"/>
      <c r="B300" s="213"/>
      <c r="C300" s="214"/>
      <c r="D300" s="215" t="s">
        <v>79</v>
      </c>
      <c r="E300" s="227" t="s">
        <v>2020</v>
      </c>
      <c r="F300" s="227" t="s">
        <v>2021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SUM(P301:P302)</f>
        <v>0</v>
      </c>
      <c r="Q300" s="221"/>
      <c r="R300" s="222">
        <f>SUM(R301:R302)</f>
        <v>0.125</v>
      </c>
      <c r="S300" s="221"/>
      <c r="T300" s="223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88</v>
      </c>
      <c r="AT300" s="225" t="s">
        <v>79</v>
      </c>
      <c r="AU300" s="225" t="s">
        <v>14</v>
      </c>
      <c r="AY300" s="224" t="s">
        <v>241</v>
      </c>
      <c r="BK300" s="226">
        <f>SUM(BK301:BK302)</f>
        <v>0</v>
      </c>
    </row>
    <row r="301" s="2" customFormat="1" ht="16.5" customHeight="1">
      <c r="A301" s="39"/>
      <c r="B301" s="40"/>
      <c r="C301" s="229" t="s">
        <v>729</v>
      </c>
      <c r="D301" s="229" t="s">
        <v>243</v>
      </c>
      <c r="E301" s="230" t="s">
        <v>2022</v>
      </c>
      <c r="F301" s="231" t="s">
        <v>2023</v>
      </c>
      <c r="G301" s="232" t="s">
        <v>299</v>
      </c>
      <c r="H301" s="233">
        <v>1</v>
      </c>
      <c r="I301" s="234"/>
      <c r="J301" s="235">
        <f>ROUND(I301*H301,2)</f>
        <v>0</v>
      </c>
      <c r="K301" s="231" t="s">
        <v>1</v>
      </c>
      <c r="L301" s="45"/>
      <c r="M301" s="236" t="s">
        <v>1</v>
      </c>
      <c r="N301" s="237" t="s">
        <v>45</v>
      </c>
      <c r="O301" s="92"/>
      <c r="P301" s="238">
        <f>O301*H301</f>
        <v>0</v>
      </c>
      <c r="Q301" s="238">
        <v>0.125</v>
      </c>
      <c r="R301" s="238">
        <f>Q301*H301</f>
        <v>0.125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332</v>
      </c>
      <c r="AT301" s="240" t="s">
        <v>243</v>
      </c>
      <c r="AU301" s="240" t="s">
        <v>88</v>
      </c>
      <c r="AY301" s="18" t="s">
        <v>241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14</v>
      </c>
      <c r="BK301" s="241">
        <f>ROUND(I301*H301,2)</f>
        <v>0</v>
      </c>
      <c r="BL301" s="18" t="s">
        <v>332</v>
      </c>
      <c r="BM301" s="240" t="s">
        <v>2024</v>
      </c>
    </row>
    <row r="302" s="2" customFormat="1">
      <c r="A302" s="39"/>
      <c r="B302" s="40"/>
      <c r="C302" s="41"/>
      <c r="D302" s="249" t="s">
        <v>701</v>
      </c>
      <c r="E302" s="41"/>
      <c r="F302" s="287" t="s">
        <v>2025</v>
      </c>
      <c r="G302" s="41"/>
      <c r="H302" s="41"/>
      <c r="I302" s="244"/>
      <c r="J302" s="41"/>
      <c r="K302" s="41"/>
      <c r="L302" s="45"/>
      <c r="M302" s="245"/>
      <c r="N302" s="24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701</v>
      </c>
      <c r="AU302" s="18" t="s">
        <v>88</v>
      </c>
    </row>
    <row r="303" s="12" customFormat="1" ht="22.8" customHeight="1">
      <c r="A303" s="12"/>
      <c r="B303" s="213"/>
      <c r="C303" s="214"/>
      <c r="D303" s="215" t="s">
        <v>79</v>
      </c>
      <c r="E303" s="227" t="s">
        <v>2026</v>
      </c>
      <c r="F303" s="227" t="s">
        <v>2027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SUM(P304:P305)</f>
        <v>0</v>
      </c>
      <c r="Q303" s="221"/>
      <c r="R303" s="222">
        <f>SUM(R304:R305)</f>
        <v>0</v>
      </c>
      <c r="S303" s="221"/>
      <c r="T303" s="223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88</v>
      </c>
      <c r="AT303" s="225" t="s">
        <v>79</v>
      </c>
      <c r="AU303" s="225" t="s">
        <v>14</v>
      </c>
      <c r="AY303" s="224" t="s">
        <v>241</v>
      </c>
      <c r="BK303" s="226">
        <f>SUM(BK304:BK305)</f>
        <v>0</v>
      </c>
    </row>
    <row r="304" s="2" customFormat="1" ht="16.5" customHeight="1">
      <c r="A304" s="39"/>
      <c r="B304" s="40"/>
      <c r="C304" s="229" t="s">
        <v>735</v>
      </c>
      <c r="D304" s="229" t="s">
        <v>243</v>
      </c>
      <c r="E304" s="230" t="s">
        <v>2028</v>
      </c>
      <c r="F304" s="231" t="s">
        <v>2029</v>
      </c>
      <c r="G304" s="232" t="s">
        <v>299</v>
      </c>
      <c r="H304" s="233">
        <v>1</v>
      </c>
      <c r="I304" s="234"/>
      <c r="J304" s="235">
        <f>ROUND(I304*H304,2)</f>
        <v>0</v>
      </c>
      <c r="K304" s="231" t="s">
        <v>1</v>
      </c>
      <c r="L304" s="45"/>
      <c r="M304" s="236" t="s">
        <v>1</v>
      </c>
      <c r="N304" s="237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332</v>
      </c>
      <c r="AT304" s="240" t="s">
        <v>243</v>
      </c>
      <c r="AU304" s="240" t="s">
        <v>88</v>
      </c>
      <c r="AY304" s="18" t="s">
        <v>241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14</v>
      </c>
      <c r="BK304" s="241">
        <f>ROUND(I304*H304,2)</f>
        <v>0</v>
      </c>
      <c r="BL304" s="18" t="s">
        <v>332</v>
      </c>
      <c r="BM304" s="240" t="s">
        <v>2030</v>
      </c>
    </row>
    <row r="305" s="2" customFormat="1">
      <c r="A305" s="39"/>
      <c r="B305" s="40"/>
      <c r="C305" s="41"/>
      <c r="D305" s="249" t="s">
        <v>701</v>
      </c>
      <c r="E305" s="41"/>
      <c r="F305" s="287" t="s">
        <v>2031</v>
      </c>
      <c r="G305" s="41"/>
      <c r="H305" s="41"/>
      <c r="I305" s="244"/>
      <c r="J305" s="41"/>
      <c r="K305" s="41"/>
      <c r="L305" s="45"/>
      <c r="M305" s="245"/>
      <c r="N305" s="24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701</v>
      </c>
      <c r="AU305" s="18" t="s">
        <v>88</v>
      </c>
    </row>
    <row r="306" s="12" customFormat="1" ht="22.8" customHeight="1">
      <c r="A306" s="12"/>
      <c r="B306" s="213"/>
      <c r="C306" s="214"/>
      <c r="D306" s="215" t="s">
        <v>79</v>
      </c>
      <c r="E306" s="227" t="s">
        <v>2032</v>
      </c>
      <c r="F306" s="227" t="s">
        <v>2033</v>
      </c>
      <c r="G306" s="214"/>
      <c r="H306" s="214"/>
      <c r="I306" s="217"/>
      <c r="J306" s="228">
        <f>BK306</f>
        <v>0</v>
      </c>
      <c r="K306" s="214"/>
      <c r="L306" s="219"/>
      <c r="M306" s="220"/>
      <c r="N306" s="221"/>
      <c r="O306" s="221"/>
      <c r="P306" s="222">
        <f>P307</f>
        <v>0</v>
      </c>
      <c r="Q306" s="221"/>
      <c r="R306" s="222">
        <f>R307</f>
        <v>0.13469999999999999</v>
      </c>
      <c r="S306" s="221"/>
      <c r="T306" s="223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4" t="s">
        <v>88</v>
      </c>
      <c r="AT306" s="225" t="s">
        <v>79</v>
      </c>
      <c r="AU306" s="225" t="s">
        <v>14</v>
      </c>
      <c r="AY306" s="224" t="s">
        <v>241</v>
      </c>
      <c r="BK306" s="226">
        <f>BK307</f>
        <v>0</v>
      </c>
    </row>
    <row r="307" s="2" customFormat="1" ht="16.5" customHeight="1">
      <c r="A307" s="39"/>
      <c r="B307" s="40"/>
      <c r="C307" s="229" t="s">
        <v>740</v>
      </c>
      <c r="D307" s="229" t="s">
        <v>243</v>
      </c>
      <c r="E307" s="230" t="s">
        <v>2034</v>
      </c>
      <c r="F307" s="231" t="s">
        <v>2035</v>
      </c>
      <c r="G307" s="232" t="s">
        <v>299</v>
      </c>
      <c r="H307" s="233">
        <v>1</v>
      </c>
      <c r="I307" s="234"/>
      <c r="J307" s="235">
        <f>ROUND(I307*H307,2)</f>
        <v>0</v>
      </c>
      <c r="K307" s="231" t="s">
        <v>1</v>
      </c>
      <c r="L307" s="45"/>
      <c r="M307" s="236" t="s">
        <v>1</v>
      </c>
      <c r="N307" s="237" t="s">
        <v>45</v>
      </c>
      <c r="O307" s="92"/>
      <c r="P307" s="238">
        <f>O307*H307</f>
        <v>0</v>
      </c>
      <c r="Q307" s="238">
        <v>0.13469999999999999</v>
      </c>
      <c r="R307" s="238">
        <f>Q307*H307</f>
        <v>0.13469999999999999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332</v>
      </c>
      <c r="AT307" s="240" t="s">
        <v>243</v>
      </c>
      <c r="AU307" s="240" t="s">
        <v>88</v>
      </c>
      <c r="AY307" s="18" t="s">
        <v>241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14</v>
      </c>
      <c r="BK307" s="241">
        <f>ROUND(I307*H307,2)</f>
        <v>0</v>
      </c>
      <c r="BL307" s="18" t="s">
        <v>332</v>
      </c>
      <c r="BM307" s="240" t="s">
        <v>2036</v>
      </c>
    </row>
    <row r="308" s="12" customFormat="1" ht="22.8" customHeight="1">
      <c r="A308" s="12"/>
      <c r="B308" s="213"/>
      <c r="C308" s="214"/>
      <c r="D308" s="215" t="s">
        <v>79</v>
      </c>
      <c r="E308" s="227" t="s">
        <v>2037</v>
      </c>
      <c r="F308" s="227" t="s">
        <v>2038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SUM(P309:P312)</f>
        <v>0</v>
      </c>
      <c r="Q308" s="221"/>
      <c r="R308" s="222">
        <f>SUM(R309:R312)</f>
        <v>6.5190000000000001</v>
      </c>
      <c r="S308" s="221"/>
      <c r="T308" s="223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88</v>
      </c>
      <c r="AT308" s="225" t="s">
        <v>79</v>
      </c>
      <c r="AU308" s="225" t="s">
        <v>14</v>
      </c>
      <c r="AY308" s="224" t="s">
        <v>241</v>
      </c>
      <c r="BK308" s="226">
        <f>SUM(BK309:BK312)</f>
        <v>0</v>
      </c>
    </row>
    <row r="309" s="2" customFormat="1" ht="24.15" customHeight="1">
      <c r="A309" s="39"/>
      <c r="B309" s="40"/>
      <c r="C309" s="229" t="s">
        <v>749</v>
      </c>
      <c r="D309" s="229" t="s">
        <v>243</v>
      </c>
      <c r="E309" s="230" t="s">
        <v>2039</v>
      </c>
      <c r="F309" s="231" t="s">
        <v>2040</v>
      </c>
      <c r="G309" s="232" t="s">
        <v>299</v>
      </c>
      <c r="H309" s="233">
        <v>1</v>
      </c>
      <c r="I309" s="234"/>
      <c r="J309" s="235">
        <f>ROUND(I309*H309,2)</f>
        <v>0</v>
      </c>
      <c r="K309" s="231" t="s">
        <v>1</v>
      </c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6.2690000000000001</v>
      </c>
      <c r="R309" s="238">
        <f>Q309*H309</f>
        <v>6.2690000000000001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332</v>
      </c>
      <c r="AT309" s="240" t="s">
        <v>243</v>
      </c>
      <c r="AU309" s="240" t="s">
        <v>88</v>
      </c>
      <c r="AY309" s="18" t="s">
        <v>241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14</v>
      </c>
      <c r="BK309" s="241">
        <f>ROUND(I309*H309,2)</f>
        <v>0</v>
      </c>
      <c r="BL309" s="18" t="s">
        <v>332</v>
      </c>
      <c r="BM309" s="240" t="s">
        <v>2041</v>
      </c>
    </row>
    <row r="310" s="2" customFormat="1">
      <c r="A310" s="39"/>
      <c r="B310" s="40"/>
      <c r="C310" s="41"/>
      <c r="D310" s="249" t="s">
        <v>701</v>
      </c>
      <c r="E310" s="41"/>
      <c r="F310" s="287" t="s">
        <v>2042</v>
      </c>
      <c r="G310" s="41"/>
      <c r="H310" s="41"/>
      <c r="I310" s="244"/>
      <c r="J310" s="41"/>
      <c r="K310" s="41"/>
      <c r="L310" s="45"/>
      <c r="M310" s="245"/>
      <c r="N310" s="24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701</v>
      </c>
      <c r="AU310" s="18" t="s">
        <v>88</v>
      </c>
    </row>
    <row r="311" s="2" customFormat="1" ht="16.5" customHeight="1">
      <c r="A311" s="39"/>
      <c r="B311" s="40"/>
      <c r="C311" s="229" t="s">
        <v>754</v>
      </c>
      <c r="D311" s="229" t="s">
        <v>243</v>
      </c>
      <c r="E311" s="230" t="s">
        <v>2043</v>
      </c>
      <c r="F311" s="231" t="s">
        <v>2044</v>
      </c>
      <c r="G311" s="232" t="s">
        <v>299</v>
      </c>
      <c r="H311" s="233">
        <v>1</v>
      </c>
      <c r="I311" s="234"/>
      <c r="J311" s="235">
        <f>ROUND(I311*H311,2)</f>
        <v>0</v>
      </c>
      <c r="K311" s="231" t="s">
        <v>1</v>
      </c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0.25</v>
      </c>
      <c r="R311" s="238">
        <f>Q311*H311</f>
        <v>0.25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332</v>
      </c>
      <c r="AT311" s="240" t="s">
        <v>243</v>
      </c>
      <c r="AU311" s="240" t="s">
        <v>88</v>
      </c>
      <c r="AY311" s="18" t="s">
        <v>241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14</v>
      </c>
      <c r="BK311" s="241">
        <f>ROUND(I311*H311,2)</f>
        <v>0</v>
      </c>
      <c r="BL311" s="18" t="s">
        <v>332</v>
      </c>
      <c r="BM311" s="240" t="s">
        <v>2045</v>
      </c>
    </row>
    <row r="312" s="2" customFormat="1">
      <c r="A312" s="39"/>
      <c r="B312" s="40"/>
      <c r="C312" s="41"/>
      <c r="D312" s="249" t="s">
        <v>701</v>
      </c>
      <c r="E312" s="41"/>
      <c r="F312" s="287" t="s">
        <v>2046</v>
      </c>
      <c r="G312" s="41"/>
      <c r="H312" s="41"/>
      <c r="I312" s="244"/>
      <c r="J312" s="41"/>
      <c r="K312" s="41"/>
      <c r="L312" s="45"/>
      <c r="M312" s="245"/>
      <c r="N312" s="24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701</v>
      </c>
      <c r="AU312" s="18" t="s">
        <v>88</v>
      </c>
    </row>
    <row r="313" s="12" customFormat="1" ht="22.8" customHeight="1">
      <c r="A313" s="12"/>
      <c r="B313" s="213"/>
      <c r="C313" s="214"/>
      <c r="D313" s="215" t="s">
        <v>79</v>
      </c>
      <c r="E313" s="227" t="s">
        <v>2047</v>
      </c>
      <c r="F313" s="227" t="s">
        <v>2048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f>SUM(P314:P315)</f>
        <v>0</v>
      </c>
      <c r="Q313" s="221"/>
      <c r="R313" s="222">
        <f>SUM(R314:R315)</f>
        <v>0.36499999999999999</v>
      </c>
      <c r="S313" s="221"/>
      <c r="T313" s="223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88</v>
      </c>
      <c r="AT313" s="225" t="s">
        <v>79</v>
      </c>
      <c r="AU313" s="225" t="s">
        <v>14</v>
      </c>
      <c r="AY313" s="224" t="s">
        <v>241</v>
      </c>
      <c r="BK313" s="226">
        <f>SUM(BK314:BK315)</f>
        <v>0</v>
      </c>
    </row>
    <row r="314" s="2" customFormat="1" ht="16.5" customHeight="1">
      <c r="A314" s="39"/>
      <c r="B314" s="40"/>
      <c r="C314" s="229" t="s">
        <v>759</v>
      </c>
      <c r="D314" s="229" t="s">
        <v>243</v>
      </c>
      <c r="E314" s="230" t="s">
        <v>2049</v>
      </c>
      <c r="F314" s="231" t="s">
        <v>2050</v>
      </c>
      <c r="G314" s="232" t="s">
        <v>299</v>
      </c>
      <c r="H314" s="233">
        <v>1</v>
      </c>
      <c r="I314" s="234"/>
      <c r="J314" s="235">
        <f>ROUND(I314*H314,2)</f>
        <v>0</v>
      </c>
      <c r="K314" s="231" t="s">
        <v>1</v>
      </c>
      <c r="L314" s="45"/>
      <c r="M314" s="236" t="s">
        <v>1</v>
      </c>
      <c r="N314" s="237" t="s">
        <v>45</v>
      </c>
      <c r="O314" s="92"/>
      <c r="P314" s="238">
        <f>O314*H314</f>
        <v>0</v>
      </c>
      <c r="Q314" s="238">
        <v>0.36499999999999999</v>
      </c>
      <c r="R314" s="238">
        <f>Q314*H314</f>
        <v>0.36499999999999999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332</v>
      </c>
      <c r="AT314" s="240" t="s">
        <v>243</v>
      </c>
      <c r="AU314" s="240" t="s">
        <v>88</v>
      </c>
      <c r="AY314" s="18" t="s">
        <v>241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14</v>
      </c>
      <c r="BK314" s="241">
        <f>ROUND(I314*H314,2)</f>
        <v>0</v>
      </c>
      <c r="BL314" s="18" t="s">
        <v>332</v>
      </c>
      <c r="BM314" s="240" t="s">
        <v>2051</v>
      </c>
    </row>
    <row r="315" s="2" customFormat="1">
      <c r="A315" s="39"/>
      <c r="B315" s="40"/>
      <c r="C315" s="41"/>
      <c r="D315" s="249" t="s">
        <v>701</v>
      </c>
      <c r="E315" s="41"/>
      <c r="F315" s="287" t="s">
        <v>2052</v>
      </c>
      <c r="G315" s="41"/>
      <c r="H315" s="41"/>
      <c r="I315" s="244"/>
      <c r="J315" s="41"/>
      <c r="K315" s="41"/>
      <c r="L315" s="45"/>
      <c r="M315" s="245"/>
      <c r="N315" s="24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701</v>
      </c>
      <c r="AU315" s="18" t="s">
        <v>88</v>
      </c>
    </row>
    <row r="316" s="12" customFormat="1" ht="22.8" customHeight="1">
      <c r="A316" s="12"/>
      <c r="B316" s="213"/>
      <c r="C316" s="214"/>
      <c r="D316" s="215" t="s">
        <v>79</v>
      </c>
      <c r="E316" s="227" t="s">
        <v>2053</v>
      </c>
      <c r="F316" s="227" t="s">
        <v>2054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SUM(P317:P318)</f>
        <v>0</v>
      </c>
      <c r="Q316" s="221"/>
      <c r="R316" s="222">
        <f>SUM(R317:R318)</f>
        <v>0.050000000000000003</v>
      </c>
      <c r="S316" s="221"/>
      <c r="T316" s="223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88</v>
      </c>
      <c r="AT316" s="225" t="s">
        <v>79</v>
      </c>
      <c r="AU316" s="225" t="s">
        <v>14</v>
      </c>
      <c r="AY316" s="224" t="s">
        <v>241</v>
      </c>
      <c r="BK316" s="226">
        <f>SUM(BK317:BK318)</f>
        <v>0</v>
      </c>
    </row>
    <row r="317" s="2" customFormat="1" ht="16.5" customHeight="1">
      <c r="A317" s="39"/>
      <c r="B317" s="40"/>
      <c r="C317" s="229" t="s">
        <v>766</v>
      </c>
      <c r="D317" s="229" t="s">
        <v>243</v>
      </c>
      <c r="E317" s="230" t="s">
        <v>2055</v>
      </c>
      <c r="F317" s="231" t="s">
        <v>2056</v>
      </c>
      <c r="G317" s="232" t="s">
        <v>299</v>
      </c>
      <c r="H317" s="233">
        <v>1</v>
      </c>
      <c r="I317" s="234"/>
      <c r="J317" s="235">
        <f>ROUND(I317*H317,2)</f>
        <v>0</v>
      </c>
      <c r="K317" s="231" t="s">
        <v>1</v>
      </c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0.050000000000000003</v>
      </c>
      <c r="R317" s="238">
        <f>Q317*H317</f>
        <v>0.050000000000000003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332</v>
      </c>
      <c r="AT317" s="240" t="s">
        <v>243</v>
      </c>
      <c r="AU317" s="240" t="s">
        <v>88</v>
      </c>
      <c r="AY317" s="18" t="s">
        <v>241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14</v>
      </c>
      <c r="BK317" s="241">
        <f>ROUND(I317*H317,2)</f>
        <v>0</v>
      </c>
      <c r="BL317" s="18" t="s">
        <v>332</v>
      </c>
      <c r="BM317" s="240" t="s">
        <v>2057</v>
      </c>
    </row>
    <row r="318" s="2" customFormat="1">
      <c r="A318" s="39"/>
      <c r="B318" s="40"/>
      <c r="C318" s="41"/>
      <c r="D318" s="249" t="s">
        <v>701</v>
      </c>
      <c r="E318" s="41"/>
      <c r="F318" s="287" t="s">
        <v>2058</v>
      </c>
      <c r="G318" s="41"/>
      <c r="H318" s="41"/>
      <c r="I318" s="244"/>
      <c r="J318" s="41"/>
      <c r="K318" s="41"/>
      <c r="L318" s="45"/>
      <c r="M318" s="245"/>
      <c r="N318" s="24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701</v>
      </c>
      <c r="AU318" s="18" t="s">
        <v>88</v>
      </c>
    </row>
    <row r="319" s="12" customFormat="1" ht="25.92" customHeight="1">
      <c r="A319" s="12"/>
      <c r="B319" s="213"/>
      <c r="C319" s="214"/>
      <c r="D319" s="215" t="s">
        <v>79</v>
      </c>
      <c r="E319" s="216" t="s">
        <v>2059</v>
      </c>
      <c r="F319" s="216" t="s">
        <v>2060</v>
      </c>
      <c r="G319" s="214"/>
      <c r="H319" s="214"/>
      <c r="I319" s="217"/>
      <c r="J319" s="218">
        <f>BK319</f>
        <v>0</v>
      </c>
      <c r="K319" s="214"/>
      <c r="L319" s="219"/>
      <c r="M319" s="220"/>
      <c r="N319" s="221"/>
      <c r="O319" s="221"/>
      <c r="P319" s="222">
        <f>P320+SUM(P321:P354)+P397+P407</f>
        <v>0</v>
      </c>
      <c r="Q319" s="221"/>
      <c r="R319" s="222">
        <f>R320+SUM(R321:R354)+R397+R407</f>
        <v>0</v>
      </c>
      <c r="S319" s="221"/>
      <c r="T319" s="223">
        <f>T320+SUM(T321:T354)+T397+T407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14</v>
      </c>
      <c r="AT319" s="225" t="s">
        <v>79</v>
      </c>
      <c r="AU319" s="225" t="s">
        <v>80</v>
      </c>
      <c r="AY319" s="224" t="s">
        <v>241</v>
      </c>
      <c r="BK319" s="226">
        <f>BK320+SUM(BK321:BK354)+BK397+BK407</f>
        <v>0</v>
      </c>
    </row>
    <row r="320" s="2" customFormat="1" ht="16.5" customHeight="1">
      <c r="A320" s="39"/>
      <c r="B320" s="40"/>
      <c r="C320" s="229" t="s">
        <v>772</v>
      </c>
      <c r="D320" s="229" t="s">
        <v>243</v>
      </c>
      <c r="E320" s="230" t="s">
        <v>2061</v>
      </c>
      <c r="F320" s="231" t="s">
        <v>2062</v>
      </c>
      <c r="G320" s="232" t="s">
        <v>289</v>
      </c>
      <c r="H320" s="233">
        <v>30</v>
      </c>
      <c r="I320" s="234"/>
      <c r="J320" s="235">
        <f>ROUND(I320*H320,2)</f>
        <v>0</v>
      </c>
      <c r="K320" s="231" t="s">
        <v>1</v>
      </c>
      <c r="L320" s="45"/>
      <c r="M320" s="236" t="s">
        <v>1</v>
      </c>
      <c r="N320" s="237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175</v>
      </c>
      <c r="AT320" s="240" t="s">
        <v>243</v>
      </c>
      <c r="AU320" s="240" t="s">
        <v>14</v>
      </c>
      <c r="AY320" s="18" t="s">
        <v>241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14</v>
      </c>
      <c r="BK320" s="241">
        <f>ROUND(I320*H320,2)</f>
        <v>0</v>
      </c>
      <c r="BL320" s="18" t="s">
        <v>175</v>
      </c>
      <c r="BM320" s="240" t="s">
        <v>2063</v>
      </c>
    </row>
    <row r="321" s="2" customFormat="1" ht="16.5" customHeight="1">
      <c r="A321" s="39"/>
      <c r="B321" s="40"/>
      <c r="C321" s="229" t="s">
        <v>779</v>
      </c>
      <c r="D321" s="229" t="s">
        <v>243</v>
      </c>
      <c r="E321" s="230" t="s">
        <v>2064</v>
      </c>
      <c r="F321" s="231" t="s">
        <v>2065</v>
      </c>
      <c r="G321" s="232" t="s">
        <v>2066</v>
      </c>
      <c r="H321" s="233">
        <v>7</v>
      </c>
      <c r="I321" s="234"/>
      <c r="J321" s="235">
        <f>ROUND(I321*H321,2)</f>
        <v>0</v>
      </c>
      <c r="K321" s="231" t="s">
        <v>1</v>
      </c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175</v>
      </c>
      <c r="AT321" s="240" t="s">
        <v>243</v>
      </c>
      <c r="AU321" s="240" t="s">
        <v>14</v>
      </c>
      <c r="AY321" s="18" t="s">
        <v>241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14</v>
      </c>
      <c r="BK321" s="241">
        <f>ROUND(I321*H321,2)</f>
        <v>0</v>
      </c>
      <c r="BL321" s="18" t="s">
        <v>175</v>
      </c>
      <c r="BM321" s="240" t="s">
        <v>2067</v>
      </c>
    </row>
    <row r="322" s="2" customFormat="1" ht="16.5" customHeight="1">
      <c r="A322" s="39"/>
      <c r="B322" s="40"/>
      <c r="C322" s="229" t="s">
        <v>788</v>
      </c>
      <c r="D322" s="229" t="s">
        <v>243</v>
      </c>
      <c r="E322" s="230" t="s">
        <v>2068</v>
      </c>
      <c r="F322" s="231" t="s">
        <v>2069</v>
      </c>
      <c r="G322" s="232" t="s">
        <v>289</v>
      </c>
      <c r="H322" s="233">
        <v>10</v>
      </c>
      <c r="I322" s="234"/>
      <c r="J322" s="235">
        <f>ROUND(I322*H322,2)</f>
        <v>0</v>
      </c>
      <c r="K322" s="231" t="s">
        <v>1</v>
      </c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175</v>
      </c>
      <c r="AT322" s="240" t="s">
        <v>243</v>
      </c>
      <c r="AU322" s="240" t="s">
        <v>14</v>
      </c>
      <c r="AY322" s="18" t="s">
        <v>241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14</v>
      </c>
      <c r="BK322" s="241">
        <f>ROUND(I322*H322,2)</f>
        <v>0</v>
      </c>
      <c r="BL322" s="18" t="s">
        <v>175</v>
      </c>
      <c r="BM322" s="240" t="s">
        <v>2070</v>
      </c>
    </row>
    <row r="323" s="2" customFormat="1" ht="16.5" customHeight="1">
      <c r="A323" s="39"/>
      <c r="B323" s="40"/>
      <c r="C323" s="229" t="s">
        <v>793</v>
      </c>
      <c r="D323" s="229" t="s">
        <v>243</v>
      </c>
      <c r="E323" s="230" t="s">
        <v>2071</v>
      </c>
      <c r="F323" s="231" t="s">
        <v>2072</v>
      </c>
      <c r="G323" s="232" t="s">
        <v>289</v>
      </c>
      <c r="H323" s="233">
        <v>5</v>
      </c>
      <c r="I323" s="234"/>
      <c r="J323" s="235">
        <f>ROUND(I323*H323,2)</f>
        <v>0</v>
      </c>
      <c r="K323" s="231" t="s">
        <v>1</v>
      </c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175</v>
      </c>
      <c r="AT323" s="240" t="s">
        <v>243</v>
      </c>
      <c r="AU323" s="240" t="s">
        <v>14</v>
      </c>
      <c r="AY323" s="18" t="s">
        <v>241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14</v>
      </c>
      <c r="BK323" s="241">
        <f>ROUND(I323*H323,2)</f>
        <v>0</v>
      </c>
      <c r="BL323" s="18" t="s">
        <v>175</v>
      </c>
      <c r="BM323" s="240" t="s">
        <v>2073</v>
      </c>
    </row>
    <row r="324" s="2" customFormat="1" ht="16.5" customHeight="1">
      <c r="A324" s="39"/>
      <c r="B324" s="40"/>
      <c r="C324" s="229" t="s">
        <v>798</v>
      </c>
      <c r="D324" s="229" t="s">
        <v>243</v>
      </c>
      <c r="E324" s="230" t="s">
        <v>2074</v>
      </c>
      <c r="F324" s="231" t="s">
        <v>2075</v>
      </c>
      <c r="G324" s="232" t="s">
        <v>2066</v>
      </c>
      <c r="H324" s="233">
        <v>16</v>
      </c>
      <c r="I324" s="234"/>
      <c r="J324" s="235">
        <f>ROUND(I324*H324,2)</f>
        <v>0</v>
      </c>
      <c r="K324" s="231" t="s">
        <v>1</v>
      </c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175</v>
      </c>
      <c r="AT324" s="240" t="s">
        <v>243</v>
      </c>
      <c r="AU324" s="240" t="s">
        <v>14</v>
      </c>
      <c r="AY324" s="18" t="s">
        <v>241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14</v>
      </c>
      <c r="BK324" s="241">
        <f>ROUND(I324*H324,2)</f>
        <v>0</v>
      </c>
      <c r="BL324" s="18" t="s">
        <v>175</v>
      </c>
      <c r="BM324" s="240" t="s">
        <v>2076</v>
      </c>
    </row>
    <row r="325" s="2" customFormat="1" ht="16.5" customHeight="1">
      <c r="A325" s="39"/>
      <c r="B325" s="40"/>
      <c r="C325" s="229" t="s">
        <v>804</v>
      </c>
      <c r="D325" s="229" t="s">
        <v>243</v>
      </c>
      <c r="E325" s="230" t="s">
        <v>2077</v>
      </c>
      <c r="F325" s="231" t="s">
        <v>2078</v>
      </c>
      <c r="G325" s="232" t="s">
        <v>2066</v>
      </c>
      <c r="H325" s="233">
        <v>2</v>
      </c>
      <c r="I325" s="234"/>
      <c r="J325" s="235">
        <f>ROUND(I325*H325,2)</f>
        <v>0</v>
      </c>
      <c r="K325" s="231" t="s">
        <v>1</v>
      </c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175</v>
      </c>
      <c r="AT325" s="240" t="s">
        <v>243</v>
      </c>
      <c r="AU325" s="240" t="s">
        <v>14</v>
      </c>
      <c r="AY325" s="18" t="s">
        <v>241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14</v>
      </c>
      <c r="BK325" s="241">
        <f>ROUND(I325*H325,2)</f>
        <v>0</v>
      </c>
      <c r="BL325" s="18" t="s">
        <v>175</v>
      </c>
      <c r="BM325" s="240" t="s">
        <v>2079</v>
      </c>
    </row>
    <row r="326" s="2" customFormat="1" ht="16.5" customHeight="1">
      <c r="A326" s="39"/>
      <c r="B326" s="40"/>
      <c r="C326" s="229" t="s">
        <v>813</v>
      </c>
      <c r="D326" s="229" t="s">
        <v>243</v>
      </c>
      <c r="E326" s="230" t="s">
        <v>2080</v>
      </c>
      <c r="F326" s="231" t="s">
        <v>2081</v>
      </c>
      <c r="G326" s="232" t="s">
        <v>2066</v>
      </c>
      <c r="H326" s="233">
        <v>2</v>
      </c>
      <c r="I326" s="234"/>
      <c r="J326" s="235">
        <f>ROUND(I326*H326,2)</f>
        <v>0</v>
      </c>
      <c r="K326" s="231" t="s">
        <v>1</v>
      </c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175</v>
      </c>
      <c r="AT326" s="240" t="s">
        <v>243</v>
      </c>
      <c r="AU326" s="240" t="s">
        <v>14</v>
      </c>
      <c r="AY326" s="18" t="s">
        <v>241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14</v>
      </c>
      <c r="BK326" s="241">
        <f>ROUND(I326*H326,2)</f>
        <v>0</v>
      </c>
      <c r="BL326" s="18" t="s">
        <v>175</v>
      </c>
      <c r="BM326" s="240" t="s">
        <v>2082</v>
      </c>
    </row>
    <row r="327" s="2" customFormat="1" ht="16.5" customHeight="1">
      <c r="A327" s="39"/>
      <c r="B327" s="40"/>
      <c r="C327" s="229" t="s">
        <v>820</v>
      </c>
      <c r="D327" s="229" t="s">
        <v>243</v>
      </c>
      <c r="E327" s="230" t="s">
        <v>2083</v>
      </c>
      <c r="F327" s="231" t="s">
        <v>2084</v>
      </c>
      <c r="G327" s="232" t="s">
        <v>2066</v>
      </c>
      <c r="H327" s="233">
        <v>2</v>
      </c>
      <c r="I327" s="234"/>
      <c r="J327" s="235">
        <f>ROUND(I327*H327,2)</f>
        <v>0</v>
      </c>
      <c r="K327" s="231" t="s">
        <v>1</v>
      </c>
      <c r="L327" s="45"/>
      <c r="M327" s="236" t="s">
        <v>1</v>
      </c>
      <c r="N327" s="237" t="s">
        <v>45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175</v>
      </c>
      <c r="AT327" s="240" t="s">
        <v>243</v>
      </c>
      <c r="AU327" s="240" t="s">
        <v>14</v>
      </c>
      <c r="AY327" s="18" t="s">
        <v>241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14</v>
      </c>
      <c r="BK327" s="241">
        <f>ROUND(I327*H327,2)</f>
        <v>0</v>
      </c>
      <c r="BL327" s="18" t="s">
        <v>175</v>
      </c>
      <c r="BM327" s="240" t="s">
        <v>2085</v>
      </c>
    </row>
    <row r="328" s="2" customFormat="1" ht="16.5" customHeight="1">
      <c r="A328" s="39"/>
      <c r="B328" s="40"/>
      <c r="C328" s="229" t="s">
        <v>825</v>
      </c>
      <c r="D328" s="229" t="s">
        <v>243</v>
      </c>
      <c r="E328" s="230" t="s">
        <v>2086</v>
      </c>
      <c r="F328" s="231" t="s">
        <v>2087</v>
      </c>
      <c r="G328" s="232" t="s">
        <v>2066</v>
      </c>
      <c r="H328" s="233">
        <v>1</v>
      </c>
      <c r="I328" s="234"/>
      <c r="J328" s="235">
        <f>ROUND(I328*H328,2)</f>
        <v>0</v>
      </c>
      <c r="K328" s="231" t="s">
        <v>1</v>
      </c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175</v>
      </c>
      <c r="AT328" s="240" t="s">
        <v>243</v>
      </c>
      <c r="AU328" s="240" t="s">
        <v>14</v>
      </c>
      <c r="AY328" s="18" t="s">
        <v>241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14</v>
      </c>
      <c r="BK328" s="241">
        <f>ROUND(I328*H328,2)</f>
        <v>0</v>
      </c>
      <c r="BL328" s="18" t="s">
        <v>175</v>
      </c>
      <c r="BM328" s="240" t="s">
        <v>2088</v>
      </c>
    </row>
    <row r="329" s="2" customFormat="1" ht="16.5" customHeight="1">
      <c r="A329" s="39"/>
      <c r="B329" s="40"/>
      <c r="C329" s="229" t="s">
        <v>830</v>
      </c>
      <c r="D329" s="229" t="s">
        <v>243</v>
      </c>
      <c r="E329" s="230" t="s">
        <v>2089</v>
      </c>
      <c r="F329" s="231" t="s">
        <v>2090</v>
      </c>
      <c r="G329" s="232" t="s">
        <v>2066</v>
      </c>
      <c r="H329" s="233">
        <v>1</v>
      </c>
      <c r="I329" s="234"/>
      <c r="J329" s="235">
        <f>ROUND(I329*H329,2)</f>
        <v>0</v>
      </c>
      <c r="K329" s="231" t="s">
        <v>1</v>
      </c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175</v>
      </c>
      <c r="AT329" s="240" t="s">
        <v>243</v>
      </c>
      <c r="AU329" s="240" t="s">
        <v>14</v>
      </c>
      <c r="AY329" s="18" t="s">
        <v>241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14</v>
      </c>
      <c r="BK329" s="241">
        <f>ROUND(I329*H329,2)</f>
        <v>0</v>
      </c>
      <c r="BL329" s="18" t="s">
        <v>175</v>
      </c>
      <c r="BM329" s="240" t="s">
        <v>2091</v>
      </c>
    </row>
    <row r="330" s="2" customFormat="1" ht="16.5" customHeight="1">
      <c r="A330" s="39"/>
      <c r="B330" s="40"/>
      <c r="C330" s="229" t="s">
        <v>835</v>
      </c>
      <c r="D330" s="229" t="s">
        <v>243</v>
      </c>
      <c r="E330" s="230" t="s">
        <v>2092</v>
      </c>
      <c r="F330" s="231" t="s">
        <v>2093</v>
      </c>
      <c r="G330" s="232" t="s">
        <v>2066</v>
      </c>
      <c r="H330" s="233">
        <v>1</v>
      </c>
      <c r="I330" s="234"/>
      <c r="J330" s="235">
        <f>ROUND(I330*H330,2)</f>
        <v>0</v>
      </c>
      <c r="K330" s="231" t="s">
        <v>1</v>
      </c>
      <c r="L330" s="45"/>
      <c r="M330" s="236" t="s">
        <v>1</v>
      </c>
      <c r="N330" s="237" t="s">
        <v>45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175</v>
      </c>
      <c r="AT330" s="240" t="s">
        <v>243</v>
      </c>
      <c r="AU330" s="240" t="s">
        <v>14</v>
      </c>
      <c r="AY330" s="18" t="s">
        <v>241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14</v>
      </c>
      <c r="BK330" s="241">
        <f>ROUND(I330*H330,2)</f>
        <v>0</v>
      </c>
      <c r="BL330" s="18" t="s">
        <v>175</v>
      </c>
      <c r="BM330" s="240" t="s">
        <v>2094</v>
      </c>
    </row>
    <row r="331" s="2" customFormat="1" ht="21.75" customHeight="1">
      <c r="A331" s="39"/>
      <c r="B331" s="40"/>
      <c r="C331" s="229" t="s">
        <v>843</v>
      </c>
      <c r="D331" s="229" t="s">
        <v>243</v>
      </c>
      <c r="E331" s="230" t="s">
        <v>2095</v>
      </c>
      <c r="F331" s="231" t="s">
        <v>2096</v>
      </c>
      <c r="G331" s="232" t="s">
        <v>2066</v>
      </c>
      <c r="H331" s="233">
        <v>4</v>
      </c>
      <c r="I331" s="234"/>
      <c r="J331" s="235">
        <f>ROUND(I331*H331,2)</f>
        <v>0</v>
      </c>
      <c r="K331" s="231" t="s">
        <v>1</v>
      </c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175</v>
      </c>
      <c r="AT331" s="240" t="s">
        <v>243</v>
      </c>
      <c r="AU331" s="240" t="s">
        <v>14</v>
      </c>
      <c r="AY331" s="18" t="s">
        <v>241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14</v>
      </c>
      <c r="BK331" s="241">
        <f>ROUND(I331*H331,2)</f>
        <v>0</v>
      </c>
      <c r="BL331" s="18" t="s">
        <v>175</v>
      </c>
      <c r="BM331" s="240" t="s">
        <v>2097</v>
      </c>
    </row>
    <row r="332" s="2" customFormat="1" ht="16.5" customHeight="1">
      <c r="A332" s="39"/>
      <c r="B332" s="40"/>
      <c r="C332" s="229" t="s">
        <v>852</v>
      </c>
      <c r="D332" s="229" t="s">
        <v>243</v>
      </c>
      <c r="E332" s="230" t="s">
        <v>2098</v>
      </c>
      <c r="F332" s="231" t="s">
        <v>2099</v>
      </c>
      <c r="G332" s="232" t="s">
        <v>2066</v>
      </c>
      <c r="H332" s="233">
        <v>1</v>
      </c>
      <c r="I332" s="234"/>
      <c r="J332" s="235">
        <f>ROUND(I332*H332,2)</f>
        <v>0</v>
      </c>
      <c r="K332" s="231" t="s">
        <v>1</v>
      </c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175</v>
      </c>
      <c r="AT332" s="240" t="s">
        <v>243</v>
      </c>
      <c r="AU332" s="240" t="s">
        <v>14</v>
      </c>
      <c r="AY332" s="18" t="s">
        <v>241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14</v>
      </c>
      <c r="BK332" s="241">
        <f>ROUND(I332*H332,2)</f>
        <v>0</v>
      </c>
      <c r="BL332" s="18" t="s">
        <v>175</v>
      </c>
      <c r="BM332" s="240" t="s">
        <v>2100</v>
      </c>
    </row>
    <row r="333" s="2" customFormat="1" ht="21.75" customHeight="1">
      <c r="A333" s="39"/>
      <c r="B333" s="40"/>
      <c r="C333" s="229" t="s">
        <v>856</v>
      </c>
      <c r="D333" s="229" t="s">
        <v>243</v>
      </c>
      <c r="E333" s="230" t="s">
        <v>2101</v>
      </c>
      <c r="F333" s="231" t="s">
        <v>2102</v>
      </c>
      <c r="G333" s="232" t="s">
        <v>289</v>
      </c>
      <c r="H333" s="233">
        <v>48</v>
      </c>
      <c r="I333" s="234"/>
      <c r="J333" s="235">
        <f>ROUND(I333*H333,2)</f>
        <v>0</v>
      </c>
      <c r="K333" s="231" t="s">
        <v>1</v>
      </c>
      <c r="L333" s="45"/>
      <c r="M333" s="236" t="s">
        <v>1</v>
      </c>
      <c r="N333" s="237" t="s">
        <v>45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175</v>
      </c>
      <c r="AT333" s="240" t="s">
        <v>243</v>
      </c>
      <c r="AU333" s="240" t="s">
        <v>14</v>
      </c>
      <c r="AY333" s="18" t="s">
        <v>241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14</v>
      </c>
      <c r="BK333" s="241">
        <f>ROUND(I333*H333,2)</f>
        <v>0</v>
      </c>
      <c r="BL333" s="18" t="s">
        <v>175</v>
      </c>
      <c r="BM333" s="240" t="s">
        <v>2103</v>
      </c>
    </row>
    <row r="334" s="2" customFormat="1" ht="21.75" customHeight="1">
      <c r="A334" s="39"/>
      <c r="B334" s="40"/>
      <c r="C334" s="229" t="s">
        <v>860</v>
      </c>
      <c r="D334" s="229" t="s">
        <v>243</v>
      </c>
      <c r="E334" s="230" t="s">
        <v>2104</v>
      </c>
      <c r="F334" s="231" t="s">
        <v>2105</v>
      </c>
      <c r="G334" s="232" t="s">
        <v>289</v>
      </c>
      <c r="H334" s="233">
        <v>18</v>
      </c>
      <c r="I334" s="234"/>
      <c r="J334" s="235">
        <f>ROUND(I334*H334,2)</f>
        <v>0</v>
      </c>
      <c r="K334" s="231" t="s">
        <v>1</v>
      </c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175</v>
      </c>
      <c r="AT334" s="240" t="s">
        <v>243</v>
      </c>
      <c r="AU334" s="240" t="s">
        <v>14</v>
      </c>
      <c r="AY334" s="18" t="s">
        <v>241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14</v>
      </c>
      <c r="BK334" s="241">
        <f>ROUND(I334*H334,2)</f>
        <v>0</v>
      </c>
      <c r="BL334" s="18" t="s">
        <v>175</v>
      </c>
      <c r="BM334" s="240" t="s">
        <v>2106</v>
      </c>
    </row>
    <row r="335" s="2" customFormat="1" ht="21.75" customHeight="1">
      <c r="A335" s="39"/>
      <c r="B335" s="40"/>
      <c r="C335" s="229" t="s">
        <v>864</v>
      </c>
      <c r="D335" s="229" t="s">
        <v>243</v>
      </c>
      <c r="E335" s="230" t="s">
        <v>2107</v>
      </c>
      <c r="F335" s="231" t="s">
        <v>2108</v>
      </c>
      <c r="G335" s="232" t="s">
        <v>289</v>
      </c>
      <c r="H335" s="233">
        <v>24</v>
      </c>
      <c r="I335" s="234"/>
      <c r="J335" s="235">
        <f>ROUND(I335*H335,2)</f>
        <v>0</v>
      </c>
      <c r="K335" s="231" t="s">
        <v>1</v>
      </c>
      <c r="L335" s="45"/>
      <c r="M335" s="236" t="s">
        <v>1</v>
      </c>
      <c r="N335" s="237" t="s">
        <v>45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175</v>
      </c>
      <c r="AT335" s="240" t="s">
        <v>243</v>
      </c>
      <c r="AU335" s="240" t="s">
        <v>14</v>
      </c>
      <c r="AY335" s="18" t="s">
        <v>241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14</v>
      </c>
      <c r="BK335" s="241">
        <f>ROUND(I335*H335,2)</f>
        <v>0</v>
      </c>
      <c r="BL335" s="18" t="s">
        <v>175</v>
      </c>
      <c r="BM335" s="240" t="s">
        <v>2109</v>
      </c>
    </row>
    <row r="336" s="2" customFormat="1" ht="16.5" customHeight="1">
      <c r="A336" s="39"/>
      <c r="B336" s="40"/>
      <c r="C336" s="229" t="s">
        <v>868</v>
      </c>
      <c r="D336" s="229" t="s">
        <v>243</v>
      </c>
      <c r="E336" s="230" t="s">
        <v>2110</v>
      </c>
      <c r="F336" s="231" t="s">
        <v>2111</v>
      </c>
      <c r="G336" s="232" t="s">
        <v>2066</v>
      </c>
      <c r="H336" s="233">
        <v>3</v>
      </c>
      <c r="I336" s="234"/>
      <c r="J336" s="235">
        <f>ROUND(I336*H336,2)</f>
        <v>0</v>
      </c>
      <c r="K336" s="231" t="s">
        <v>1</v>
      </c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175</v>
      </c>
      <c r="AT336" s="240" t="s">
        <v>243</v>
      </c>
      <c r="AU336" s="240" t="s">
        <v>14</v>
      </c>
      <c r="AY336" s="18" t="s">
        <v>241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14</v>
      </c>
      <c r="BK336" s="241">
        <f>ROUND(I336*H336,2)</f>
        <v>0</v>
      </c>
      <c r="BL336" s="18" t="s">
        <v>175</v>
      </c>
      <c r="BM336" s="240" t="s">
        <v>2112</v>
      </c>
    </row>
    <row r="337" s="2" customFormat="1" ht="16.5" customHeight="1">
      <c r="A337" s="39"/>
      <c r="B337" s="40"/>
      <c r="C337" s="229" t="s">
        <v>872</v>
      </c>
      <c r="D337" s="229" t="s">
        <v>243</v>
      </c>
      <c r="E337" s="230" t="s">
        <v>2113</v>
      </c>
      <c r="F337" s="231" t="s">
        <v>2114</v>
      </c>
      <c r="G337" s="232" t="s">
        <v>2066</v>
      </c>
      <c r="H337" s="233">
        <v>10</v>
      </c>
      <c r="I337" s="234"/>
      <c r="J337" s="235">
        <f>ROUND(I337*H337,2)</f>
        <v>0</v>
      </c>
      <c r="K337" s="231" t="s">
        <v>1</v>
      </c>
      <c r="L337" s="45"/>
      <c r="M337" s="236" t="s">
        <v>1</v>
      </c>
      <c r="N337" s="237" t="s">
        <v>45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175</v>
      </c>
      <c r="AT337" s="240" t="s">
        <v>243</v>
      </c>
      <c r="AU337" s="240" t="s">
        <v>14</v>
      </c>
      <c r="AY337" s="18" t="s">
        <v>241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14</v>
      </c>
      <c r="BK337" s="241">
        <f>ROUND(I337*H337,2)</f>
        <v>0</v>
      </c>
      <c r="BL337" s="18" t="s">
        <v>175</v>
      </c>
      <c r="BM337" s="240" t="s">
        <v>2115</v>
      </c>
    </row>
    <row r="338" s="2" customFormat="1" ht="21.75" customHeight="1">
      <c r="A338" s="39"/>
      <c r="B338" s="40"/>
      <c r="C338" s="229" t="s">
        <v>876</v>
      </c>
      <c r="D338" s="229" t="s">
        <v>243</v>
      </c>
      <c r="E338" s="230" t="s">
        <v>2116</v>
      </c>
      <c r="F338" s="231" t="s">
        <v>2117</v>
      </c>
      <c r="G338" s="232" t="s">
        <v>2066</v>
      </c>
      <c r="H338" s="233">
        <v>10</v>
      </c>
      <c r="I338" s="234"/>
      <c r="J338" s="235">
        <f>ROUND(I338*H338,2)</f>
        <v>0</v>
      </c>
      <c r="K338" s="231" t="s">
        <v>1</v>
      </c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175</v>
      </c>
      <c r="AT338" s="240" t="s">
        <v>243</v>
      </c>
      <c r="AU338" s="240" t="s">
        <v>14</v>
      </c>
      <c r="AY338" s="18" t="s">
        <v>241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14</v>
      </c>
      <c r="BK338" s="241">
        <f>ROUND(I338*H338,2)</f>
        <v>0</v>
      </c>
      <c r="BL338" s="18" t="s">
        <v>175</v>
      </c>
      <c r="BM338" s="240" t="s">
        <v>2118</v>
      </c>
    </row>
    <row r="339" s="2" customFormat="1" ht="16.5" customHeight="1">
      <c r="A339" s="39"/>
      <c r="B339" s="40"/>
      <c r="C339" s="229" t="s">
        <v>882</v>
      </c>
      <c r="D339" s="229" t="s">
        <v>243</v>
      </c>
      <c r="E339" s="230" t="s">
        <v>2119</v>
      </c>
      <c r="F339" s="231" t="s">
        <v>2120</v>
      </c>
      <c r="G339" s="232" t="s">
        <v>2066</v>
      </c>
      <c r="H339" s="233">
        <v>2</v>
      </c>
      <c r="I339" s="234"/>
      <c r="J339" s="235">
        <f>ROUND(I339*H339,2)</f>
        <v>0</v>
      </c>
      <c r="K339" s="231" t="s">
        <v>1</v>
      </c>
      <c r="L339" s="45"/>
      <c r="M339" s="236" t="s">
        <v>1</v>
      </c>
      <c r="N339" s="237" t="s">
        <v>45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175</v>
      </c>
      <c r="AT339" s="240" t="s">
        <v>243</v>
      </c>
      <c r="AU339" s="240" t="s">
        <v>14</v>
      </c>
      <c r="AY339" s="18" t="s">
        <v>241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14</v>
      </c>
      <c r="BK339" s="241">
        <f>ROUND(I339*H339,2)</f>
        <v>0</v>
      </c>
      <c r="BL339" s="18" t="s">
        <v>175</v>
      </c>
      <c r="BM339" s="240" t="s">
        <v>2121</v>
      </c>
    </row>
    <row r="340" s="2" customFormat="1" ht="16.5" customHeight="1">
      <c r="A340" s="39"/>
      <c r="B340" s="40"/>
      <c r="C340" s="229" t="s">
        <v>886</v>
      </c>
      <c r="D340" s="229" t="s">
        <v>243</v>
      </c>
      <c r="E340" s="230" t="s">
        <v>2122</v>
      </c>
      <c r="F340" s="231" t="s">
        <v>2123</v>
      </c>
      <c r="G340" s="232" t="s">
        <v>2066</v>
      </c>
      <c r="H340" s="233">
        <v>10</v>
      </c>
      <c r="I340" s="234"/>
      <c r="J340" s="235">
        <f>ROUND(I340*H340,2)</f>
        <v>0</v>
      </c>
      <c r="K340" s="231" t="s">
        <v>1</v>
      </c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175</v>
      </c>
      <c r="AT340" s="240" t="s">
        <v>243</v>
      </c>
      <c r="AU340" s="240" t="s">
        <v>14</v>
      </c>
      <c r="AY340" s="18" t="s">
        <v>241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14</v>
      </c>
      <c r="BK340" s="241">
        <f>ROUND(I340*H340,2)</f>
        <v>0</v>
      </c>
      <c r="BL340" s="18" t="s">
        <v>175</v>
      </c>
      <c r="BM340" s="240" t="s">
        <v>2124</v>
      </c>
    </row>
    <row r="341" s="2" customFormat="1" ht="16.5" customHeight="1">
      <c r="A341" s="39"/>
      <c r="B341" s="40"/>
      <c r="C341" s="229" t="s">
        <v>891</v>
      </c>
      <c r="D341" s="229" t="s">
        <v>243</v>
      </c>
      <c r="E341" s="230" t="s">
        <v>2125</v>
      </c>
      <c r="F341" s="231" t="s">
        <v>2126</v>
      </c>
      <c r="G341" s="232" t="s">
        <v>2066</v>
      </c>
      <c r="H341" s="233">
        <v>2</v>
      </c>
      <c r="I341" s="234"/>
      <c r="J341" s="235">
        <f>ROUND(I341*H341,2)</f>
        <v>0</v>
      </c>
      <c r="K341" s="231" t="s">
        <v>1</v>
      </c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175</v>
      </c>
      <c r="AT341" s="240" t="s">
        <v>243</v>
      </c>
      <c r="AU341" s="240" t="s">
        <v>14</v>
      </c>
      <c r="AY341" s="18" t="s">
        <v>241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14</v>
      </c>
      <c r="BK341" s="241">
        <f>ROUND(I341*H341,2)</f>
        <v>0</v>
      </c>
      <c r="BL341" s="18" t="s">
        <v>175</v>
      </c>
      <c r="BM341" s="240" t="s">
        <v>2127</v>
      </c>
    </row>
    <row r="342" s="2" customFormat="1" ht="16.5" customHeight="1">
      <c r="A342" s="39"/>
      <c r="B342" s="40"/>
      <c r="C342" s="229" t="s">
        <v>896</v>
      </c>
      <c r="D342" s="229" t="s">
        <v>243</v>
      </c>
      <c r="E342" s="230" t="s">
        <v>2128</v>
      </c>
      <c r="F342" s="231" t="s">
        <v>2129</v>
      </c>
      <c r="G342" s="232" t="s">
        <v>2066</v>
      </c>
      <c r="H342" s="233">
        <v>2</v>
      </c>
      <c r="I342" s="234"/>
      <c r="J342" s="235">
        <f>ROUND(I342*H342,2)</f>
        <v>0</v>
      </c>
      <c r="K342" s="231" t="s">
        <v>1</v>
      </c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175</v>
      </c>
      <c r="AT342" s="240" t="s">
        <v>243</v>
      </c>
      <c r="AU342" s="240" t="s">
        <v>14</v>
      </c>
      <c r="AY342" s="18" t="s">
        <v>241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14</v>
      </c>
      <c r="BK342" s="241">
        <f>ROUND(I342*H342,2)</f>
        <v>0</v>
      </c>
      <c r="BL342" s="18" t="s">
        <v>175</v>
      </c>
      <c r="BM342" s="240" t="s">
        <v>2130</v>
      </c>
    </row>
    <row r="343" s="2" customFormat="1" ht="16.5" customHeight="1">
      <c r="A343" s="39"/>
      <c r="B343" s="40"/>
      <c r="C343" s="229" t="s">
        <v>901</v>
      </c>
      <c r="D343" s="229" t="s">
        <v>243</v>
      </c>
      <c r="E343" s="230" t="s">
        <v>2131</v>
      </c>
      <c r="F343" s="231" t="s">
        <v>2132</v>
      </c>
      <c r="G343" s="232" t="s">
        <v>2066</v>
      </c>
      <c r="H343" s="233">
        <v>1</v>
      </c>
      <c r="I343" s="234"/>
      <c r="J343" s="235">
        <f>ROUND(I343*H343,2)</f>
        <v>0</v>
      </c>
      <c r="K343" s="231" t="s">
        <v>1</v>
      </c>
      <c r="L343" s="45"/>
      <c r="M343" s="236" t="s">
        <v>1</v>
      </c>
      <c r="N343" s="237" t="s">
        <v>45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175</v>
      </c>
      <c r="AT343" s="240" t="s">
        <v>243</v>
      </c>
      <c r="AU343" s="240" t="s">
        <v>14</v>
      </c>
      <c r="AY343" s="18" t="s">
        <v>241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14</v>
      </c>
      <c r="BK343" s="241">
        <f>ROUND(I343*H343,2)</f>
        <v>0</v>
      </c>
      <c r="BL343" s="18" t="s">
        <v>175</v>
      </c>
      <c r="BM343" s="240" t="s">
        <v>2133</v>
      </c>
    </row>
    <row r="344" s="2" customFormat="1" ht="16.5" customHeight="1">
      <c r="A344" s="39"/>
      <c r="B344" s="40"/>
      <c r="C344" s="229" t="s">
        <v>906</v>
      </c>
      <c r="D344" s="229" t="s">
        <v>243</v>
      </c>
      <c r="E344" s="230" t="s">
        <v>2134</v>
      </c>
      <c r="F344" s="231" t="s">
        <v>2135</v>
      </c>
      <c r="G344" s="232" t="s">
        <v>2066</v>
      </c>
      <c r="H344" s="233">
        <v>1</v>
      </c>
      <c r="I344" s="234"/>
      <c r="J344" s="235">
        <f>ROUND(I344*H344,2)</f>
        <v>0</v>
      </c>
      <c r="K344" s="231" t="s">
        <v>1</v>
      </c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175</v>
      </c>
      <c r="AT344" s="240" t="s">
        <v>243</v>
      </c>
      <c r="AU344" s="240" t="s">
        <v>14</v>
      </c>
      <c r="AY344" s="18" t="s">
        <v>241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14</v>
      </c>
      <c r="BK344" s="241">
        <f>ROUND(I344*H344,2)</f>
        <v>0</v>
      </c>
      <c r="BL344" s="18" t="s">
        <v>175</v>
      </c>
      <c r="BM344" s="240" t="s">
        <v>2136</v>
      </c>
    </row>
    <row r="345" s="2" customFormat="1" ht="16.5" customHeight="1">
      <c r="A345" s="39"/>
      <c r="B345" s="40"/>
      <c r="C345" s="229" t="s">
        <v>913</v>
      </c>
      <c r="D345" s="229" t="s">
        <v>243</v>
      </c>
      <c r="E345" s="230" t="s">
        <v>2137</v>
      </c>
      <c r="F345" s="231" t="s">
        <v>2138</v>
      </c>
      <c r="G345" s="232" t="s">
        <v>289</v>
      </c>
      <c r="H345" s="233">
        <v>2</v>
      </c>
      <c r="I345" s="234"/>
      <c r="J345" s="235">
        <f>ROUND(I345*H345,2)</f>
        <v>0</v>
      </c>
      <c r="K345" s="231" t="s">
        <v>1</v>
      </c>
      <c r="L345" s="45"/>
      <c r="M345" s="236" t="s">
        <v>1</v>
      </c>
      <c r="N345" s="237" t="s">
        <v>45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175</v>
      </c>
      <c r="AT345" s="240" t="s">
        <v>243</v>
      </c>
      <c r="AU345" s="240" t="s">
        <v>14</v>
      </c>
      <c r="AY345" s="18" t="s">
        <v>241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14</v>
      </c>
      <c r="BK345" s="241">
        <f>ROUND(I345*H345,2)</f>
        <v>0</v>
      </c>
      <c r="BL345" s="18" t="s">
        <v>175</v>
      </c>
      <c r="BM345" s="240" t="s">
        <v>2139</v>
      </c>
    </row>
    <row r="346" s="2" customFormat="1" ht="16.5" customHeight="1">
      <c r="A346" s="39"/>
      <c r="B346" s="40"/>
      <c r="C346" s="229" t="s">
        <v>918</v>
      </c>
      <c r="D346" s="229" t="s">
        <v>243</v>
      </c>
      <c r="E346" s="230" t="s">
        <v>2140</v>
      </c>
      <c r="F346" s="231" t="s">
        <v>2141</v>
      </c>
      <c r="G346" s="232" t="s">
        <v>289</v>
      </c>
      <c r="H346" s="233">
        <v>20</v>
      </c>
      <c r="I346" s="234"/>
      <c r="J346" s="235">
        <f>ROUND(I346*H346,2)</f>
        <v>0</v>
      </c>
      <c r="K346" s="231" t="s">
        <v>1</v>
      </c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175</v>
      </c>
      <c r="AT346" s="240" t="s">
        <v>243</v>
      </c>
      <c r="AU346" s="240" t="s">
        <v>14</v>
      </c>
      <c r="AY346" s="18" t="s">
        <v>241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14</v>
      </c>
      <c r="BK346" s="241">
        <f>ROUND(I346*H346,2)</f>
        <v>0</v>
      </c>
      <c r="BL346" s="18" t="s">
        <v>175</v>
      </c>
      <c r="BM346" s="240" t="s">
        <v>2142</v>
      </c>
    </row>
    <row r="347" s="2" customFormat="1" ht="16.5" customHeight="1">
      <c r="A347" s="39"/>
      <c r="B347" s="40"/>
      <c r="C347" s="229" t="s">
        <v>923</v>
      </c>
      <c r="D347" s="229" t="s">
        <v>243</v>
      </c>
      <c r="E347" s="230" t="s">
        <v>2143</v>
      </c>
      <c r="F347" s="231" t="s">
        <v>2144</v>
      </c>
      <c r="G347" s="232" t="s">
        <v>289</v>
      </c>
      <c r="H347" s="233">
        <v>46</v>
      </c>
      <c r="I347" s="234"/>
      <c r="J347" s="235">
        <f>ROUND(I347*H347,2)</f>
        <v>0</v>
      </c>
      <c r="K347" s="231" t="s">
        <v>1</v>
      </c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175</v>
      </c>
      <c r="AT347" s="240" t="s">
        <v>243</v>
      </c>
      <c r="AU347" s="240" t="s">
        <v>14</v>
      </c>
      <c r="AY347" s="18" t="s">
        <v>241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14</v>
      </c>
      <c r="BK347" s="241">
        <f>ROUND(I347*H347,2)</f>
        <v>0</v>
      </c>
      <c r="BL347" s="18" t="s">
        <v>175</v>
      </c>
      <c r="BM347" s="240" t="s">
        <v>2145</v>
      </c>
    </row>
    <row r="348" s="2" customFormat="1" ht="16.5" customHeight="1">
      <c r="A348" s="39"/>
      <c r="B348" s="40"/>
      <c r="C348" s="229" t="s">
        <v>928</v>
      </c>
      <c r="D348" s="229" t="s">
        <v>243</v>
      </c>
      <c r="E348" s="230" t="s">
        <v>2146</v>
      </c>
      <c r="F348" s="231" t="s">
        <v>2147</v>
      </c>
      <c r="G348" s="232" t="s">
        <v>289</v>
      </c>
      <c r="H348" s="233">
        <v>20</v>
      </c>
      <c r="I348" s="234"/>
      <c r="J348" s="235">
        <f>ROUND(I348*H348,2)</f>
        <v>0</v>
      </c>
      <c r="K348" s="231" t="s">
        <v>1</v>
      </c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175</v>
      </c>
      <c r="AT348" s="240" t="s">
        <v>243</v>
      </c>
      <c r="AU348" s="240" t="s">
        <v>14</v>
      </c>
      <c r="AY348" s="18" t="s">
        <v>241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14</v>
      </c>
      <c r="BK348" s="241">
        <f>ROUND(I348*H348,2)</f>
        <v>0</v>
      </c>
      <c r="BL348" s="18" t="s">
        <v>175</v>
      </c>
      <c r="BM348" s="240" t="s">
        <v>2148</v>
      </c>
    </row>
    <row r="349" s="2" customFormat="1" ht="16.5" customHeight="1">
      <c r="A349" s="39"/>
      <c r="B349" s="40"/>
      <c r="C349" s="229" t="s">
        <v>932</v>
      </c>
      <c r="D349" s="229" t="s">
        <v>243</v>
      </c>
      <c r="E349" s="230" t="s">
        <v>2149</v>
      </c>
      <c r="F349" s="231" t="s">
        <v>2150</v>
      </c>
      <c r="G349" s="232" t="s">
        <v>289</v>
      </c>
      <c r="H349" s="233">
        <v>10</v>
      </c>
      <c r="I349" s="234"/>
      <c r="J349" s="235">
        <f>ROUND(I349*H349,2)</f>
        <v>0</v>
      </c>
      <c r="K349" s="231" t="s">
        <v>1</v>
      </c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175</v>
      </c>
      <c r="AT349" s="240" t="s">
        <v>243</v>
      </c>
      <c r="AU349" s="240" t="s">
        <v>14</v>
      </c>
      <c r="AY349" s="18" t="s">
        <v>241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14</v>
      </c>
      <c r="BK349" s="241">
        <f>ROUND(I349*H349,2)</f>
        <v>0</v>
      </c>
      <c r="BL349" s="18" t="s">
        <v>175</v>
      </c>
      <c r="BM349" s="240" t="s">
        <v>2151</v>
      </c>
    </row>
    <row r="350" s="2" customFormat="1" ht="16.5" customHeight="1">
      <c r="A350" s="39"/>
      <c r="B350" s="40"/>
      <c r="C350" s="229" t="s">
        <v>936</v>
      </c>
      <c r="D350" s="229" t="s">
        <v>243</v>
      </c>
      <c r="E350" s="230" t="s">
        <v>2152</v>
      </c>
      <c r="F350" s="231" t="s">
        <v>2153</v>
      </c>
      <c r="G350" s="232" t="s">
        <v>2066</v>
      </c>
      <c r="H350" s="233">
        <v>1</v>
      </c>
      <c r="I350" s="234"/>
      <c r="J350" s="235">
        <f>ROUND(I350*H350,2)</f>
        <v>0</v>
      </c>
      <c r="K350" s="231" t="s">
        <v>1</v>
      </c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175</v>
      </c>
      <c r="AT350" s="240" t="s">
        <v>243</v>
      </c>
      <c r="AU350" s="240" t="s">
        <v>14</v>
      </c>
      <c r="AY350" s="18" t="s">
        <v>241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14</v>
      </c>
      <c r="BK350" s="241">
        <f>ROUND(I350*H350,2)</f>
        <v>0</v>
      </c>
      <c r="BL350" s="18" t="s">
        <v>175</v>
      </c>
      <c r="BM350" s="240" t="s">
        <v>2154</v>
      </c>
    </row>
    <row r="351" s="2" customFormat="1" ht="16.5" customHeight="1">
      <c r="A351" s="39"/>
      <c r="B351" s="40"/>
      <c r="C351" s="229" t="s">
        <v>940</v>
      </c>
      <c r="D351" s="229" t="s">
        <v>243</v>
      </c>
      <c r="E351" s="230" t="s">
        <v>2155</v>
      </c>
      <c r="F351" s="231" t="s">
        <v>2156</v>
      </c>
      <c r="G351" s="232" t="s">
        <v>2066</v>
      </c>
      <c r="H351" s="233">
        <v>1</v>
      </c>
      <c r="I351" s="234"/>
      <c r="J351" s="235">
        <f>ROUND(I351*H351,2)</f>
        <v>0</v>
      </c>
      <c r="K351" s="231" t="s">
        <v>1</v>
      </c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175</v>
      </c>
      <c r="AT351" s="240" t="s">
        <v>243</v>
      </c>
      <c r="AU351" s="240" t="s">
        <v>14</v>
      </c>
      <c r="AY351" s="18" t="s">
        <v>241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14</v>
      </c>
      <c r="BK351" s="241">
        <f>ROUND(I351*H351,2)</f>
        <v>0</v>
      </c>
      <c r="BL351" s="18" t="s">
        <v>175</v>
      </c>
      <c r="BM351" s="240" t="s">
        <v>2157</v>
      </c>
    </row>
    <row r="352" s="2" customFormat="1" ht="16.5" customHeight="1">
      <c r="A352" s="39"/>
      <c r="B352" s="40"/>
      <c r="C352" s="229" t="s">
        <v>945</v>
      </c>
      <c r="D352" s="229" t="s">
        <v>243</v>
      </c>
      <c r="E352" s="230" t="s">
        <v>2158</v>
      </c>
      <c r="F352" s="231" t="s">
        <v>2159</v>
      </c>
      <c r="G352" s="232" t="s">
        <v>2066</v>
      </c>
      <c r="H352" s="233">
        <v>5</v>
      </c>
      <c r="I352" s="234"/>
      <c r="J352" s="235">
        <f>ROUND(I352*H352,2)</f>
        <v>0</v>
      </c>
      <c r="K352" s="231" t="s">
        <v>1</v>
      </c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175</v>
      </c>
      <c r="AT352" s="240" t="s">
        <v>243</v>
      </c>
      <c r="AU352" s="240" t="s">
        <v>14</v>
      </c>
      <c r="AY352" s="18" t="s">
        <v>241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14</v>
      </c>
      <c r="BK352" s="241">
        <f>ROUND(I352*H352,2)</f>
        <v>0</v>
      </c>
      <c r="BL352" s="18" t="s">
        <v>175</v>
      </c>
      <c r="BM352" s="240" t="s">
        <v>2160</v>
      </c>
    </row>
    <row r="353" s="2" customFormat="1" ht="16.5" customHeight="1">
      <c r="A353" s="39"/>
      <c r="B353" s="40"/>
      <c r="C353" s="229" t="s">
        <v>949</v>
      </c>
      <c r="D353" s="229" t="s">
        <v>243</v>
      </c>
      <c r="E353" s="230" t="s">
        <v>2161</v>
      </c>
      <c r="F353" s="231" t="s">
        <v>2162</v>
      </c>
      <c r="G353" s="232" t="s">
        <v>2066</v>
      </c>
      <c r="H353" s="233">
        <v>5</v>
      </c>
      <c r="I353" s="234"/>
      <c r="J353" s="235">
        <f>ROUND(I353*H353,2)</f>
        <v>0</v>
      </c>
      <c r="K353" s="231" t="s">
        <v>1</v>
      </c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175</v>
      </c>
      <c r="AT353" s="240" t="s">
        <v>243</v>
      </c>
      <c r="AU353" s="240" t="s">
        <v>14</v>
      </c>
      <c r="AY353" s="18" t="s">
        <v>241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14</v>
      </c>
      <c r="BK353" s="241">
        <f>ROUND(I353*H353,2)</f>
        <v>0</v>
      </c>
      <c r="BL353" s="18" t="s">
        <v>175</v>
      </c>
      <c r="BM353" s="240" t="s">
        <v>2163</v>
      </c>
    </row>
    <row r="354" s="12" customFormat="1" ht="22.8" customHeight="1">
      <c r="A354" s="12"/>
      <c r="B354" s="213"/>
      <c r="C354" s="214"/>
      <c r="D354" s="215" t="s">
        <v>79</v>
      </c>
      <c r="E354" s="227" t="s">
        <v>2164</v>
      </c>
      <c r="F354" s="227" t="s">
        <v>2165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SUM(P355:P396)</f>
        <v>0</v>
      </c>
      <c r="Q354" s="221"/>
      <c r="R354" s="222">
        <f>SUM(R355:R396)</f>
        <v>0</v>
      </c>
      <c r="S354" s="221"/>
      <c r="T354" s="223">
        <f>SUM(T355:T396)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14</v>
      </c>
      <c r="AT354" s="225" t="s">
        <v>79</v>
      </c>
      <c r="AU354" s="225" t="s">
        <v>14</v>
      </c>
      <c r="AY354" s="224" t="s">
        <v>241</v>
      </c>
      <c r="BK354" s="226">
        <f>SUM(BK355:BK396)</f>
        <v>0</v>
      </c>
    </row>
    <row r="355" s="2" customFormat="1" ht="16.5" customHeight="1">
      <c r="A355" s="39"/>
      <c r="B355" s="40"/>
      <c r="C355" s="229" t="s">
        <v>954</v>
      </c>
      <c r="D355" s="229" t="s">
        <v>243</v>
      </c>
      <c r="E355" s="230" t="s">
        <v>2166</v>
      </c>
      <c r="F355" s="231" t="s">
        <v>2167</v>
      </c>
      <c r="G355" s="232" t="s">
        <v>289</v>
      </c>
      <c r="H355" s="233">
        <v>30</v>
      </c>
      <c r="I355" s="234"/>
      <c r="J355" s="235">
        <f>ROUND(I355*H355,2)</f>
        <v>0</v>
      </c>
      <c r="K355" s="231" t="s">
        <v>1</v>
      </c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175</v>
      </c>
      <c r="AT355" s="240" t="s">
        <v>243</v>
      </c>
      <c r="AU355" s="240" t="s">
        <v>88</v>
      </c>
      <c r="AY355" s="18" t="s">
        <v>241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14</v>
      </c>
      <c r="BK355" s="241">
        <f>ROUND(I355*H355,2)</f>
        <v>0</v>
      </c>
      <c r="BL355" s="18" t="s">
        <v>175</v>
      </c>
      <c r="BM355" s="240" t="s">
        <v>2168</v>
      </c>
    </row>
    <row r="356" s="2" customFormat="1" ht="16.5" customHeight="1">
      <c r="A356" s="39"/>
      <c r="B356" s="40"/>
      <c r="C356" s="229" t="s">
        <v>958</v>
      </c>
      <c r="D356" s="229" t="s">
        <v>243</v>
      </c>
      <c r="E356" s="230" t="s">
        <v>2169</v>
      </c>
      <c r="F356" s="231" t="s">
        <v>2170</v>
      </c>
      <c r="G356" s="232" t="s">
        <v>2066</v>
      </c>
      <c r="H356" s="233">
        <v>7</v>
      </c>
      <c r="I356" s="234"/>
      <c r="J356" s="235">
        <f>ROUND(I356*H356,2)</f>
        <v>0</v>
      </c>
      <c r="K356" s="231" t="s">
        <v>1</v>
      </c>
      <c r="L356" s="45"/>
      <c r="M356" s="236" t="s">
        <v>1</v>
      </c>
      <c r="N356" s="237" t="s">
        <v>45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175</v>
      </c>
      <c r="AT356" s="240" t="s">
        <v>243</v>
      </c>
      <c r="AU356" s="240" t="s">
        <v>88</v>
      </c>
      <c r="AY356" s="18" t="s">
        <v>241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14</v>
      </c>
      <c r="BK356" s="241">
        <f>ROUND(I356*H356,2)</f>
        <v>0</v>
      </c>
      <c r="BL356" s="18" t="s">
        <v>175</v>
      </c>
      <c r="BM356" s="240" t="s">
        <v>2171</v>
      </c>
    </row>
    <row r="357" s="2" customFormat="1" ht="16.5" customHeight="1">
      <c r="A357" s="39"/>
      <c r="B357" s="40"/>
      <c r="C357" s="229" t="s">
        <v>962</v>
      </c>
      <c r="D357" s="229" t="s">
        <v>243</v>
      </c>
      <c r="E357" s="230" t="s">
        <v>2172</v>
      </c>
      <c r="F357" s="231" t="s">
        <v>2173</v>
      </c>
      <c r="G357" s="232" t="s">
        <v>2066</v>
      </c>
      <c r="H357" s="233">
        <v>1</v>
      </c>
      <c r="I357" s="234"/>
      <c r="J357" s="235">
        <f>ROUND(I357*H357,2)</f>
        <v>0</v>
      </c>
      <c r="K357" s="231" t="s">
        <v>1</v>
      </c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175</v>
      </c>
      <c r="AT357" s="240" t="s">
        <v>243</v>
      </c>
      <c r="AU357" s="240" t="s">
        <v>88</v>
      </c>
      <c r="AY357" s="18" t="s">
        <v>241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14</v>
      </c>
      <c r="BK357" s="241">
        <f>ROUND(I357*H357,2)</f>
        <v>0</v>
      </c>
      <c r="BL357" s="18" t="s">
        <v>175</v>
      </c>
      <c r="BM357" s="240" t="s">
        <v>2174</v>
      </c>
    </row>
    <row r="358" s="2" customFormat="1" ht="24.15" customHeight="1">
      <c r="A358" s="39"/>
      <c r="B358" s="40"/>
      <c r="C358" s="229" t="s">
        <v>967</v>
      </c>
      <c r="D358" s="229" t="s">
        <v>243</v>
      </c>
      <c r="E358" s="230" t="s">
        <v>2175</v>
      </c>
      <c r="F358" s="231" t="s">
        <v>2176</v>
      </c>
      <c r="G358" s="232" t="s">
        <v>289</v>
      </c>
      <c r="H358" s="233">
        <v>10</v>
      </c>
      <c r="I358" s="234"/>
      <c r="J358" s="235">
        <f>ROUND(I358*H358,2)</f>
        <v>0</v>
      </c>
      <c r="K358" s="231" t="s">
        <v>1</v>
      </c>
      <c r="L358" s="45"/>
      <c r="M358" s="236" t="s">
        <v>1</v>
      </c>
      <c r="N358" s="237" t="s">
        <v>45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175</v>
      </c>
      <c r="AT358" s="240" t="s">
        <v>243</v>
      </c>
      <c r="AU358" s="240" t="s">
        <v>88</v>
      </c>
      <c r="AY358" s="18" t="s">
        <v>241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14</v>
      </c>
      <c r="BK358" s="241">
        <f>ROUND(I358*H358,2)</f>
        <v>0</v>
      </c>
      <c r="BL358" s="18" t="s">
        <v>175</v>
      </c>
      <c r="BM358" s="240" t="s">
        <v>2177</v>
      </c>
    </row>
    <row r="359" s="2" customFormat="1" ht="24.15" customHeight="1">
      <c r="A359" s="39"/>
      <c r="B359" s="40"/>
      <c r="C359" s="229" t="s">
        <v>971</v>
      </c>
      <c r="D359" s="229" t="s">
        <v>243</v>
      </c>
      <c r="E359" s="230" t="s">
        <v>2178</v>
      </c>
      <c r="F359" s="231" t="s">
        <v>2179</v>
      </c>
      <c r="G359" s="232" t="s">
        <v>289</v>
      </c>
      <c r="H359" s="233">
        <v>5</v>
      </c>
      <c r="I359" s="234"/>
      <c r="J359" s="235">
        <f>ROUND(I359*H359,2)</f>
        <v>0</v>
      </c>
      <c r="K359" s="231" t="s">
        <v>1</v>
      </c>
      <c r="L359" s="45"/>
      <c r="M359" s="236" t="s">
        <v>1</v>
      </c>
      <c r="N359" s="237" t="s">
        <v>45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175</v>
      </c>
      <c r="AT359" s="240" t="s">
        <v>243</v>
      </c>
      <c r="AU359" s="240" t="s">
        <v>88</v>
      </c>
      <c r="AY359" s="18" t="s">
        <v>241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14</v>
      </c>
      <c r="BK359" s="241">
        <f>ROUND(I359*H359,2)</f>
        <v>0</v>
      </c>
      <c r="BL359" s="18" t="s">
        <v>175</v>
      </c>
      <c r="BM359" s="240" t="s">
        <v>2180</v>
      </c>
    </row>
    <row r="360" s="2" customFormat="1" ht="16.5" customHeight="1">
      <c r="A360" s="39"/>
      <c r="B360" s="40"/>
      <c r="C360" s="229" t="s">
        <v>976</v>
      </c>
      <c r="D360" s="229" t="s">
        <v>243</v>
      </c>
      <c r="E360" s="230" t="s">
        <v>2181</v>
      </c>
      <c r="F360" s="231" t="s">
        <v>2182</v>
      </c>
      <c r="G360" s="232" t="s">
        <v>2066</v>
      </c>
      <c r="H360" s="233">
        <v>2</v>
      </c>
      <c r="I360" s="234"/>
      <c r="J360" s="235">
        <f>ROUND(I360*H360,2)</f>
        <v>0</v>
      </c>
      <c r="K360" s="231" t="s">
        <v>1</v>
      </c>
      <c r="L360" s="45"/>
      <c r="M360" s="236" t="s">
        <v>1</v>
      </c>
      <c r="N360" s="237" t="s">
        <v>45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175</v>
      </c>
      <c r="AT360" s="240" t="s">
        <v>243</v>
      </c>
      <c r="AU360" s="240" t="s">
        <v>88</v>
      </c>
      <c r="AY360" s="18" t="s">
        <v>241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14</v>
      </c>
      <c r="BK360" s="241">
        <f>ROUND(I360*H360,2)</f>
        <v>0</v>
      </c>
      <c r="BL360" s="18" t="s">
        <v>175</v>
      </c>
      <c r="BM360" s="240" t="s">
        <v>2183</v>
      </c>
    </row>
    <row r="361" s="2" customFormat="1" ht="16.5" customHeight="1">
      <c r="A361" s="39"/>
      <c r="B361" s="40"/>
      <c r="C361" s="229" t="s">
        <v>980</v>
      </c>
      <c r="D361" s="229" t="s">
        <v>243</v>
      </c>
      <c r="E361" s="230" t="s">
        <v>2184</v>
      </c>
      <c r="F361" s="231" t="s">
        <v>2185</v>
      </c>
      <c r="G361" s="232" t="s">
        <v>2066</v>
      </c>
      <c r="H361" s="233">
        <v>2</v>
      </c>
      <c r="I361" s="234"/>
      <c r="J361" s="235">
        <f>ROUND(I361*H361,2)</f>
        <v>0</v>
      </c>
      <c r="K361" s="231" t="s">
        <v>1</v>
      </c>
      <c r="L361" s="45"/>
      <c r="M361" s="236" t="s">
        <v>1</v>
      </c>
      <c r="N361" s="237" t="s">
        <v>45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175</v>
      </c>
      <c r="AT361" s="240" t="s">
        <v>243</v>
      </c>
      <c r="AU361" s="240" t="s">
        <v>88</v>
      </c>
      <c r="AY361" s="18" t="s">
        <v>241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14</v>
      </c>
      <c r="BK361" s="241">
        <f>ROUND(I361*H361,2)</f>
        <v>0</v>
      </c>
      <c r="BL361" s="18" t="s">
        <v>175</v>
      </c>
      <c r="BM361" s="240" t="s">
        <v>2186</v>
      </c>
    </row>
    <row r="362" s="2" customFormat="1" ht="16.5" customHeight="1">
      <c r="A362" s="39"/>
      <c r="B362" s="40"/>
      <c r="C362" s="229" t="s">
        <v>984</v>
      </c>
      <c r="D362" s="229" t="s">
        <v>243</v>
      </c>
      <c r="E362" s="230" t="s">
        <v>2187</v>
      </c>
      <c r="F362" s="231" t="s">
        <v>2188</v>
      </c>
      <c r="G362" s="232" t="s">
        <v>2066</v>
      </c>
      <c r="H362" s="233">
        <v>2</v>
      </c>
      <c r="I362" s="234"/>
      <c r="J362" s="235">
        <f>ROUND(I362*H362,2)</f>
        <v>0</v>
      </c>
      <c r="K362" s="231" t="s">
        <v>1</v>
      </c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175</v>
      </c>
      <c r="AT362" s="240" t="s">
        <v>243</v>
      </c>
      <c r="AU362" s="240" t="s">
        <v>88</v>
      </c>
      <c r="AY362" s="18" t="s">
        <v>241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14</v>
      </c>
      <c r="BK362" s="241">
        <f>ROUND(I362*H362,2)</f>
        <v>0</v>
      </c>
      <c r="BL362" s="18" t="s">
        <v>175</v>
      </c>
      <c r="BM362" s="240" t="s">
        <v>2189</v>
      </c>
    </row>
    <row r="363" s="2" customFormat="1" ht="16.5" customHeight="1">
      <c r="A363" s="39"/>
      <c r="B363" s="40"/>
      <c r="C363" s="229" t="s">
        <v>989</v>
      </c>
      <c r="D363" s="229" t="s">
        <v>243</v>
      </c>
      <c r="E363" s="230" t="s">
        <v>2190</v>
      </c>
      <c r="F363" s="231" t="s">
        <v>2191</v>
      </c>
      <c r="G363" s="232" t="s">
        <v>2066</v>
      </c>
      <c r="H363" s="233">
        <v>1</v>
      </c>
      <c r="I363" s="234"/>
      <c r="J363" s="235">
        <f>ROUND(I363*H363,2)</f>
        <v>0</v>
      </c>
      <c r="K363" s="231" t="s">
        <v>1</v>
      </c>
      <c r="L363" s="45"/>
      <c r="M363" s="236" t="s">
        <v>1</v>
      </c>
      <c r="N363" s="237" t="s">
        <v>45</v>
      </c>
      <c r="O363" s="92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175</v>
      </c>
      <c r="AT363" s="240" t="s">
        <v>243</v>
      </c>
      <c r="AU363" s="240" t="s">
        <v>88</v>
      </c>
      <c r="AY363" s="18" t="s">
        <v>241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14</v>
      </c>
      <c r="BK363" s="241">
        <f>ROUND(I363*H363,2)</f>
        <v>0</v>
      </c>
      <c r="BL363" s="18" t="s">
        <v>175</v>
      </c>
      <c r="BM363" s="240" t="s">
        <v>2192</v>
      </c>
    </row>
    <row r="364" s="2" customFormat="1" ht="16.5" customHeight="1">
      <c r="A364" s="39"/>
      <c r="B364" s="40"/>
      <c r="C364" s="229" t="s">
        <v>993</v>
      </c>
      <c r="D364" s="229" t="s">
        <v>243</v>
      </c>
      <c r="E364" s="230" t="s">
        <v>2193</v>
      </c>
      <c r="F364" s="231" t="s">
        <v>2194</v>
      </c>
      <c r="G364" s="232" t="s">
        <v>289</v>
      </c>
      <c r="H364" s="233">
        <v>48</v>
      </c>
      <c r="I364" s="234"/>
      <c r="J364" s="235">
        <f>ROUND(I364*H364,2)</f>
        <v>0</v>
      </c>
      <c r="K364" s="231" t="s">
        <v>1</v>
      </c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175</v>
      </c>
      <c r="AT364" s="240" t="s">
        <v>243</v>
      </c>
      <c r="AU364" s="240" t="s">
        <v>88</v>
      </c>
      <c r="AY364" s="18" t="s">
        <v>241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14</v>
      </c>
      <c r="BK364" s="241">
        <f>ROUND(I364*H364,2)</f>
        <v>0</v>
      </c>
      <c r="BL364" s="18" t="s">
        <v>175</v>
      </c>
      <c r="BM364" s="240" t="s">
        <v>2195</v>
      </c>
    </row>
    <row r="365" s="2" customFormat="1" ht="16.5" customHeight="1">
      <c r="A365" s="39"/>
      <c r="B365" s="40"/>
      <c r="C365" s="229" t="s">
        <v>997</v>
      </c>
      <c r="D365" s="229" t="s">
        <v>243</v>
      </c>
      <c r="E365" s="230" t="s">
        <v>2196</v>
      </c>
      <c r="F365" s="231" t="s">
        <v>2197</v>
      </c>
      <c r="G365" s="232" t="s">
        <v>289</v>
      </c>
      <c r="H365" s="233">
        <v>24</v>
      </c>
      <c r="I365" s="234"/>
      <c r="J365" s="235">
        <f>ROUND(I365*H365,2)</f>
        <v>0</v>
      </c>
      <c r="K365" s="231" t="s">
        <v>1</v>
      </c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175</v>
      </c>
      <c r="AT365" s="240" t="s">
        <v>243</v>
      </c>
      <c r="AU365" s="240" t="s">
        <v>88</v>
      </c>
      <c r="AY365" s="18" t="s">
        <v>241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14</v>
      </c>
      <c r="BK365" s="241">
        <f>ROUND(I365*H365,2)</f>
        <v>0</v>
      </c>
      <c r="BL365" s="18" t="s">
        <v>175</v>
      </c>
      <c r="BM365" s="240" t="s">
        <v>2198</v>
      </c>
    </row>
    <row r="366" s="2" customFormat="1" ht="16.5" customHeight="1">
      <c r="A366" s="39"/>
      <c r="B366" s="40"/>
      <c r="C366" s="229" t="s">
        <v>1002</v>
      </c>
      <c r="D366" s="229" t="s">
        <v>243</v>
      </c>
      <c r="E366" s="230" t="s">
        <v>2199</v>
      </c>
      <c r="F366" s="231" t="s">
        <v>2200</v>
      </c>
      <c r="G366" s="232" t="s">
        <v>289</v>
      </c>
      <c r="H366" s="233">
        <v>18</v>
      </c>
      <c r="I366" s="234"/>
      <c r="J366" s="235">
        <f>ROUND(I366*H366,2)</f>
        <v>0</v>
      </c>
      <c r="K366" s="231" t="s">
        <v>1</v>
      </c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175</v>
      </c>
      <c r="AT366" s="240" t="s">
        <v>243</v>
      </c>
      <c r="AU366" s="240" t="s">
        <v>88</v>
      </c>
      <c r="AY366" s="18" t="s">
        <v>241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14</v>
      </c>
      <c r="BK366" s="241">
        <f>ROUND(I366*H366,2)</f>
        <v>0</v>
      </c>
      <c r="BL366" s="18" t="s">
        <v>175</v>
      </c>
      <c r="BM366" s="240" t="s">
        <v>2201</v>
      </c>
    </row>
    <row r="367" s="2" customFormat="1" ht="16.5" customHeight="1">
      <c r="A367" s="39"/>
      <c r="B367" s="40"/>
      <c r="C367" s="229" t="s">
        <v>1007</v>
      </c>
      <c r="D367" s="229" t="s">
        <v>243</v>
      </c>
      <c r="E367" s="230" t="s">
        <v>2202</v>
      </c>
      <c r="F367" s="231" t="s">
        <v>2203</v>
      </c>
      <c r="G367" s="232" t="s">
        <v>2066</v>
      </c>
      <c r="H367" s="233">
        <v>3</v>
      </c>
      <c r="I367" s="234"/>
      <c r="J367" s="235">
        <f>ROUND(I367*H367,2)</f>
        <v>0</v>
      </c>
      <c r="K367" s="231" t="s">
        <v>1</v>
      </c>
      <c r="L367" s="45"/>
      <c r="M367" s="236" t="s">
        <v>1</v>
      </c>
      <c r="N367" s="237" t="s">
        <v>45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175</v>
      </c>
      <c r="AT367" s="240" t="s">
        <v>243</v>
      </c>
      <c r="AU367" s="240" t="s">
        <v>88</v>
      </c>
      <c r="AY367" s="18" t="s">
        <v>241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14</v>
      </c>
      <c r="BK367" s="241">
        <f>ROUND(I367*H367,2)</f>
        <v>0</v>
      </c>
      <c r="BL367" s="18" t="s">
        <v>175</v>
      </c>
      <c r="BM367" s="240" t="s">
        <v>2204</v>
      </c>
    </row>
    <row r="368" s="2" customFormat="1" ht="16.5" customHeight="1">
      <c r="A368" s="39"/>
      <c r="B368" s="40"/>
      <c r="C368" s="229" t="s">
        <v>1013</v>
      </c>
      <c r="D368" s="229" t="s">
        <v>243</v>
      </c>
      <c r="E368" s="230" t="s">
        <v>2205</v>
      </c>
      <c r="F368" s="231" t="s">
        <v>2206</v>
      </c>
      <c r="G368" s="232" t="s">
        <v>2066</v>
      </c>
      <c r="H368" s="233">
        <v>4</v>
      </c>
      <c r="I368" s="234"/>
      <c r="J368" s="235">
        <f>ROUND(I368*H368,2)</f>
        <v>0</v>
      </c>
      <c r="K368" s="231" t="s">
        <v>1</v>
      </c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175</v>
      </c>
      <c r="AT368" s="240" t="s">
        <v>243</v>
      </c>
      <c r="AU368" s="240" t="s">
        <v>88</v>
      </c>
      <c r="AY368" s="18" t="s">
        <v>241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14</v>
      </c>
      <c r="BK368" s="241">
        <f>ROUND(I368*H368,2)</f>
        <v>0</v>
      </c>
      <c r="BL368" s="18" t="s">
        <v>175</v>
      </c>
      <c r="BM368" s="240" t="s">
        <v>2207</v>
      </c>
    </row>
    <row r="369" s="2" customFormat="1" ht="16.5" customHeight="1">
      <c r="A369" s="39"/>
      <c r="B369" s="40"/>
      <c r="C369" s="229" t="s">
        <v>1017</v>
      </c>
      <c r="D369" s="229" t="s">
        <v>243</v>
      </c>
      <c r="E369" s="230" t="s">
        <v>2208</v>
      </c>
      <c r="F369" s="231" t="s">
        <v>2209</v>
      </c>
      <c r="G369" s="232" t="s">
        <v>2066</v>
      </c>
      <c r="H369" s="233">
        <v>7</v>
      </c>
      <c r="I369" s="234"/>
      <c r="J369" s="235">
        <f>ROUND(I369*H369,2)</f>
        <v>0</v>
      </c>
      <c r="K369" s="231" t="s">
        <v>1</v>
      </c>
      <c r="L369" s="45"/>
      <c r="M369" s="236" t="s">
        <v>1</v>
      </c>
      <c r="N369" s="237" t="s">
        <v>45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175</v>
      </c>
      <c r="AT369" s="240" t="s">
        <v>243</v>
      </c>
      <c r="AU369" s="240" t="s">
        <v>88</v>
      </c>
      <c r="AY369" s="18" t="s">
        <v>241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14</v>
      </c>
      <c r="BK369" s="241">
        <f>ROUND(I369*H369,2)</f>
        <v>0</v>
      </c>
      <c r="BL369" s="18" t="s">
        <v>175</v>
      </c>
      <c r="BM369" s="240" t="s">
        <v>2210</v>
      </c>
    </row>
    <row r="370" s="2" customFormat="1" ht="16.5" customHeight="1">
      <c r="A370" s="39"/>
      <c r="B370" s="40"/>
      <c r="C370" s="229" t="s">
        <v>1022</v>
      </c>
      <c r="D370" s="229" t="s">
        <v>243</v>
      </c>
      <c r="E370" s="230" t="s">
        <v>2211</v>
      </c>
      <c r="F370" s="231" t="s">
        <v>2212</v>
      </c>
      <c r="G370" s="232" t="s">
        <v>2066</v>
      </c>
      <c r="H370" s="233">
        <v>6</v>
      </c>
      <c r="I370" s="234"/>
      <c r="J370" s="235">
        <f>ROUND(I370*H370,2)</f>
        <v>0</v>
      </c>
      <c r="K370" s="231" t="s">
        <v>1</v>
      </c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175</v>
      </c>
      <c r="AT370" s="240" t="s">
        <v>243</v>
      </c>
      <c r="AU370" s="240" t="s">
        <v>88</v>
      </c>
      <c r="AY370" s="18" t="s">
        <v>241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14</v>
      </c>
      <c r="BK370" s="241">
        <f>ROUND(I370*H370,2)</f>
        <v>0</v>
      </c>
      <c r="BL370" s="18" t="s">
        <v>175</v>
      </c>
      <c r="BM370" s="240" t="s">
        <v>2213</v>
      </c>
    </row>
    <row r="371" s="2" customFormat="1" ht="16.5" customHeight="1">
      <c r="A371" s="39"/>
      <c r="B371" s="40"/>
      <c r="C371" s="229" t="s">
        <v>1027</v>
      </c>
      <c r="D371" s="229" t="s">
        <v>243</v>
      </c>
      <c r="E371" s="230" t="s">
        <v>2214</v>
      </c>
      <c r="F371" s="231" t="s">
        <v>2215</v>
      </c>
      <c r="G371" s="232" t="s">
        <v>2066</v>
      </c>
      <c r="H371" s="233">
        <v>7</v>
      </c>
      <c r="I371" s="234"/>
      <c r="J371" s="235">
        <f>ROUND(I371*H371,2)</f>
        <v>0</v>
      </c>
      <c r="K371" s="231" t="s">
        <v>1</v>
      </c>
      <c r="L371" s="45"/>
      <c r="M371" s="236" t="s">
        <v>1</v>
      </c>
      <c r="N371" s="237" t="s">
        <v>45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175</v>
      </c>
      <c r="AT371" s="240" t="s">
        <v>243</v>
      </c>
      <c r="AU371" s="240" t="s">
        <v>88</v>
      </c>
      <c r="AY371" s="18" t="s">
        <v>241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14</v>
      </c>
      <c r="BK371" s="241">
        <f>ROUND(I371*H371,2)</f>
        <v>0</v>
      </c>
      <c r="BL371" s="18" t="s">
        <v>175</v>
      </c>
      <c r="BM371" s="240" t="s">
        <v>2216</v>
      </c>
    </row>
    <row r="372" s="2" customFormat="1" ht="16.5" customHeight="1">
      <c r="A372" s="39"/>
      <c r="B372" s="40"/>
      <c r="C372" s="229" t="s">
        <v>1031</v>
      </c>
      <c r="D372" s="229" t="s">
        <v>243</v>
      </c>
      <c r="E372" s="230" t="s">
        <v>2217</v>
      </c>
      <c r="F372" s="231" t="s">
        <v>2218</v>
      </c>
      <c r="G372" s="232" t="s">
        <v>2066</v>
      </c>
      <c r="H372" s="233">
        <v>2</v>
      </c>
      <c r="I372" s="234"/>
      <c r="J372" s="235">
        <f>ROUND(I372*H372,2)</f>
        <v>0</v>
      </c>
      <c r="K372" s="231" t="s">
        <v>1</v>
      </c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175</v>
      </c>
      <c r="AT372" s="240" t="s">
        <v>243</v>
      </c>
      <c r="AU372" s="240" t="s">
        <v>88</v>
      </c>
      <c r="AY372" s="18" t="s">
        <v>241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14</v>
      </c>
      <c r="BK372" s="241">
        <f>ROUND(I372*H372,2)</f>
        <v>0</v>
      </c>
      <c r="BL372" s="18" t="s">
        <v>175</v>
      </c>
      <c r="BM372" s="240" t="s">
        <v>2219</v>
      </c>
    </row>
    <row r="373" s="2" customFormat="1" ht="16.5" customHeight="1">
      <c r="A373" s="39"/>
      <c r="B373" s="40"/>
      <c r="C373" s="229" t="s">
        <v>1035</v>
      </c>
      <c r="D373" s="229" t="s">
        <v>243</v>
      </c>
      <c r="E373" s="230" t="s">
        <v>2220</v>
      </c>
      <c r="F373" s="231" t="s">
        <v>2221</v>
      </c>
      <c r="G373" s="232" t="s">
        <v>2066</v>
      </c>
      <c r="H373" s="233">
        <v>2</v>
      </c>
      <c r="I373" s="234"/>
      <c r="J373" s="235">
        <f>ROUND(I373*H373,2)</f>
        <v>0</v>
      </c>
      <c r="K373" s="231" t="s">
        <v>1</v>
      </c>
      <c r="L373" s="45"/>
      <c r="M373" s="236" t="s">
        <v>1</v>
      </c>
      <c r="N373" s="237" t="s">
        <v>45</v>
      </c>
      <c r="O373" s="92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175</v>
      </c>
      <c r="AT373" s="240" t="s">
        <v>243</v>
      </c>
      <c r="AU373" s="240" t="s">
        <v>88</v>
      </c>
      <c r="AY373" s="18" t="s">
        <v>241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14</v>
      </c>
      <c r="BK373" s="241">
        <f>ROUND(I373*H373,2)</f>
        <v>0</v>
      </c>
      <c r="BL373" s="18" t="s">
        <v>175</v>
      </c>
      <c r="BM373" s="240" t="s">
        <v>2222</v>
      </c>
    </row>
    <row r="374" s="2" customFormat="1" ht="16.5" customHeight="1">
      <c r="A374" s="39"/>
      <c r="B374" s="40"/>
      <c r="C374" s="229" t="s">
        <v>1040</v>
      </c>
      <c r="D374" s="229" t="s">
        <v>243</v>
      </c>
      <c r="E374" s="230" t="s">
        <v>2223</v>
      </c>
      <c r="F374" s="231" t="s">
        <v>2224</v>
      </c>
      <c r="G374" s="232" t="s">
        <v>2066</v>
      </c>
      <c r="H374" s="233">
        <v>2</v>
      </c>
      <c r="I374" s="234"/>
      <c r="J374" s="235">
        <f>ROUND(I374*H374,2)</f>
        <v>0</v>
      </c>
      <c r="K374" s="231" t="s">
        <v>1</v>
      </c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175</v>
      </c>
      <c r="AT374" s="240" t="s">
        <v>243</v>
      </c>
      <c r="AU374" s="240" t="s">
        <v>88</v>
      </c>
      <c r="AY374" s="18" t="s">
        <v>241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14</v>
      </c>
      <c r="BK374" s="241">
        <f>ROUND(I374*H374,2)</f>
        <v>0</v>
      </c>
      <c r="BL374" s="18" t="s">
        <v>175</v>
      </c>
      <c r="BM374" s="240" t="s">
        <v>2225</v>
      </c>
    </row>
    <row r="375" s="2" customFormat="1" ht="16.5" customHeight="1">
      <c r="A375" s="39"/>
      <c r="B375" s="40"/>
      <c r="C375" s="229" t="s">
        <v>1042</v>
      </c>
      <c r="D375" s="229" t="s">
        <v>243</v>
      </c>
      <c r="E375" s="230" t="s">
        <v>2226</v>
      </c>
      <c r="F375" s="231" t="s">
        <v>2227</v>
      </c>
      <c r="G375" s="232" t="s">
        <v>2066</v>
      </c>
      <c r="H375" s="233">
        <v>2</v>
      </c>
      <c r="I375" s="234"/>
      <c r="J375" s="235">
        <f>ROUND(I375*H375,2)</f>
        <v>0</v>
      </c>
      <c r="K375" s="231" t="s">
        <v>1</v>
      </c>
      <c r="L375" s="45"/>
      <c r="M375" s="236" t="s">
        <v>1</v>
      </c>
      <c r="N375" s="237" t="s">
        <v>45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175</v>
      </c>
      <c r="AT375" s="240" t="s">
        <v>243</v>
      </c>
      <c r="AU375" s="240" t="s">
        <v>88</v>
      </c>
      <c r="AY375" s="18" t="s">
        <v>241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14</v>
      </c>
      <c r="BK375" s="241">
        <f>ROUND(I375*H375,2)</f>
        <v>0</v>
      </c>
      <c r="BL375" s="18" t="s">
        <v>175</v>
      </c>
      <c r="BM375" s="240" t="s">
        <v>2228</v>
      </c>
    </row>
    <row r="376" s="2" customFormat="1" ht="16.5" customHeight="1">
      <c r="A376" s="39"/>
      <c r="B376" s="40"/>
      <c r="C376" s="229" t="s">
        <v>1044</v>
      </c>
      <c r="D376" s="229" t="s">
        <v>243</v>
      </c>
      <c r="E376" s="230" t="s">
        <v>2229</v>
      </c>
      <c r="F376" s="231" t="s">
        <v>2230</v>
      </c>
      <c r="G376" s="232" t="s">
        <v>2066</v>
      </c>
      <c r="H376" s="233">
        <v>3</v>
      </c>
      <c r="I376" s="234"/>
      <c r="J376" s="235">
        <f>ROUND(I376*H376,2)</f>
        <v>0</v>
      </c>
      <c r="K376" s="231" t="s">
        <v>1</v>
      </c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175</v>
      </c>
      <c r="AT376" s="240" t="s">
        <v>243</v>
      </c>
      <c r="AU376" s="240" t="s">
        <v>88</v>
      </c>
      <c r="AY376" s="18" t="s">
        <v>241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14</v>
      </c>
      <c r="BK376" s="241">
        <f>ROUND(I376*H376,2)</f>
        <v>0</v>
      </c>
      <c r="BL376" s="18" t="s">
        <v>175</v>
      </c>
      <c r="BM376" s="240" t="s">
        <v>2231</v>
      </c>
    </row>
    <row r="377" s="2" customFormat="1" ht="16.5" customHeight="1">
      <c r="A377" s="39"/>
      <c r="B377" s="40"/>
      <c r="C377" s="229" t="s">
        <v>1051</v>
      </c>
      <c r="D377" s="229" t="s">
        <v>243</v>
      </c>
      <c r="E377" s="230" t="s">
        <v>2232</v>
      </c>
      <c r="F377" s="231" t="s">
        <v>2233</v>
      </c>
      <c r="G377" s="232" t="s">
        <v>2066</v>
      </c>
      <c r="H377" s="233">
        <v>1</v>
      </c>
      <c r="I377" s="234"/>
      <c r="J377" s="235">
        <f>ROUND(I377*H377,2)</f>
        <v>0</v>
      </c>
      <c r="K377" s="231" t="s">
        <v>1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2234</v>
      </c>
    </row>
    <row r="378" s="2" customFormat="1" ht="16.5" customHeight="1">
      <c r="A378" s="39"/>
      <c r="B378" s="40"/>
      <c r="C378" s="229" t="s">
        <v>1056</v>
      </c>
      <c r="D378" s="229" t="s">
        <v>243</v>
      </c>
      <c r="E378" s="230" t="s">
        <v>2235</v>
      </c>
      <c r="F378" s="231" t="s">
        <v>2236</v>
      </c>
      <c r="G378" s="232" t="s">
        <v>2066</v>
      </c>
      <c r="H378" s="233">
        <v>3</v>
      </c>
      <c r="I378" s="234"/>
      <c r="J378" s="235">
        <f>ROUND(I378*H378,2)</f>
        <v>0</v>
      </c>
      <c r="K378" s="231" t="s">
        <v>1</v>
      </c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175</v>
      </c>
      <c r="AT378" s="240" t="s">
        <v>243</v>
      </c>
      <c r="AU378" s="240" t="s">
        <v>88</v>
      </c>
      <c r="AY378" s="18" t="s">
        <v>241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14</v>
      </c>
      <c r="BK378" s="241">
        <f>ROUND(I378*H378,2)</f>
        <v>0</v>
      </c>
      <c r="BL378" s="18" t="s">
        <v>175</v>
      </c>
      <c r="BM378" s="240" t="s">
        <v>2237</v>
      </c>
    </row>
    <row r="379" s="2" customFormat="1" ht="16.5" customHeight="1">
      <c r="A379" s="39"/>
      <c r="B379" s="40"/>
      <c r="C379" s="229" t="s">
        <v>1061</v>
      </c>
      <c r="D379" s="229" t="s">
        <v>243</v>
      </c>
      <c r="E379" s="230" t="s">
        <v>2238</v>
      </c>
      <c r="F379" s="231" t="s">
        <v>2239</v>
      </c>
      <c r="G379" s="232" t="s">
        <v>2066</v>
      </c>
      <c r="H379" s="233">
        <v>2</v>
      </c>
      <c r="I379" s="234"/>
      <c r="J379" s="235">
        <f>ROUND(I379*H379,2)</f>
        <v>0</v>
      </c>
      <c r="K379" s="231" t="s">
        <v>1</v>
      </c>
      <c r="L379" s="45"/>
      <c r="M379" s="236" t="s">
        <v>1</v>
      </c>
      <c r="N379" s="237" t="s">
        <v>45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175</v>
      </c>
      <c r="AT379" s="240" t="s">
        <v>243</v>
      </c>
      <c r="AU379" s="240" t="s">
        <v>88</v>
      </c>
      <c r="AY379" s="18" t="s">
        <v>241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14</v>
      </c>
      <c r="BK379" s="241">
        <f>ROUND(I379*H379,2)</f>
        <v>0</v>
      </c>
      <c r="BL379" s="18" t="s">
        <v>175</v>
      </c>
      <c r="BM379" s="240" t="s">
        <v>2240</v>
      </c>
    </row>
    <row r="380" s="2" customFormat="1" ht="16.5" customHeight="1">
      <c r="A380" s="39"/>
      <c r="B380" s="40"/>
      <c r="C380" s="229" t="s">
        <v>1071</v>
      </c>
      <c r="D380" s="229" t="s">
        <v>243</v>
      </c>
      <c r="E380" s="230" t="s">
        <v>2241</v>
      </c>
      <c r="F380" s="231" t="s">
        <v>2242</v>
      </c>
      <c r="G380" s="232" t="s">
        <v>2066</v>
      </c>
      <c r="H380" s="233">
        <v>4</v>
      </c>
      <c r="I380" s="234"/>
      <c r="J380" s="235">
        <f>ROUND(I380*H380,2)</f>
        <v>0</v>
      </c>
      <c r="K380" s="231" t="s">
        <v>1</v>
      </c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175</v>
      </c>
      <c r="AT380" s="240" t="s">
        <v>243</v>
      </c>
      <c r="AU380" s="240" t="s">
        <v>88</v>
      </c>
      <c r="AY380" s="18" t="s">
        <v>241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14</v>
      </c>
      <c r="BK380" s="241">
        <f>ROUND(I380*H380,2)</f>
        <v>0</v>
      </c>
      <c r="BL380" s="18" t="s">
        <v>175</v>
      </c>
      <c r="BM380" s="240" t="s">
        <v>2243</v>
      </c>
    </row>
    <row r="381" s="2" customFormat="1" ht="16.5" customHeight="1">
      <c r="A381" s="39"/>
      <c r="B381" s="40"/>
      <c r="C381" s="229" t="s">
        <v>1076</v>
      </c>
      <c r="D381" s="229" t="s">
        <v>243</v>
      </c>
      <c r="E381" s="230" t="s">
        <v>2244</v>
      </c>
      <c r="F381" s="231" t="s">
        <v>2245</v>
      </c>
      <c r="G381" s="232" t="s">
        <v>2066</v>
      </c>
      <c r="H381" s="233">
        <v>10</v>
      </c>
      <c r="I381" s="234"/>
      <c r="J381" s="235">
        <f>ROUND(I381*H381,2)</f>
        <v>0</v>
      </c>
      <c r="K381" s="231" t="s">
        <v>1</v>
      </c>
      <c r="L381" s="45"/>
      <c r="M381" s="236" t="s">
        <v>1</v>
      </c>
      <c r="N381" s="237" t="s">
        <v>45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175</v>
      </c>
      <c r="AT381" s="240" t="s">
        <v>243</v>
      </c>
      <c r="AU381" s="240" t="s">
        <v>88</v>
      </c>
      <c r="AY381" s="18" t="s">
        <v>241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14</v>
      </c>
      <c r="BK381" s="241">
        <f>ROUND(I381*H381,2)</f>
        <v>0</v>
      </c>
      <c r="BL381" s="18" t="s">
        <v>175</v>
      </c>
      <c r="BM381" s="240" t="s">
        <v>2246</v>
      </c>
    </row>
    <row r="382" s="2" customFormat="1" ht="16.5" customHeight="1">
      <c r="A382" s="39"/>
      <c r="B382" s="40"/>
      <c r="C382" s="229" t="s">
        <v>1082</v>
      </c>
      <c r="D382" s="229" t="s">
        <v>243</v>
      </c>
      <c r="E382" s="230" t="s">
        <v>2247</v>
      </c>
      <c r="F382" s="231" t="s">
        <v>2248</v>
      </c>
      <c r="G382" s="232" t="s">
        <v>2066</v>
      </c>
      <c r="H382" s="233">
        <v>2</v>
      </c>
      <c r="I382" s="234"/>
      <c r="J382" s="235">
        <f>ROUND(I382*H382,2)</f>
        <v>0</v>
      </c>
      <c r="K382" s="231" t="s">
        <v>1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2249</v>
      </c>
    </row>
    <row r="383" s="2" customFormat="1" ht="16.5" customHeight="1">
      <c r="A383" s="39"/>
      <c r="B383" s="40"/>
      <c r="C383" s="229" t="s">
        <v>1087</v>
      </c>
      <c r="D383" s="229" t="s">
        <v>243</v>
      </c>
      <c r="E383" s="230" t="s">
        <v>2250</v>
      </c>
      <c r="F383" s="231" t="s">
        <v>2251</v>
      </c>
      <c r="G383" s="232" t="s">
        <v>2066</v>
      </c>
      <c r="H383" s="233">
        <v>1</v>
      </c>
      <c r="I383" s="234"/>
      <c r="J383" s="235">
        <f>ROUND(I383*H383,2)</f>
        <v>0</v>
      </c>
      <c r="K383" s="231" t="s">
        <v>1</v>
      </c>
      <c r="L383" s="45"/>
      <c r="M383" s="236" t="s">
        <v>1</v>
      </c>
      <c r="N383" s="237" t="s">
        <v>45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175</v>
      </c>
      <c r="AT383" s="240" t="s">
        <v>243</v>
      </c>
      <c r="AU383" s="240" t="s">
        <v>88</v>
      </c>
      <c r="AY383" s="18" t="s">
        <v>241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14</v>
      </c>
      <c r="BK383" s="241">
        <f>ROUND(I383*H383,2)</f>
        <v>0</v>
      </c>
      <c r="BL383" s="18" t="s">
        <v>175</v>
      </c>
      <c r="BM383" s="240" t="s">
        <v>2252</v>
      </c>
    </row>
    <row r="384" s="2" customFormat="1" ht="16.5" customHeight="1">
      <c r="A384" s="39"/>
      <c r="B384" s="40"/>
      <c r="C384" s="229" t="s">
        <v>1092</v>
      </c>
      <c r="D384" s="229" t="s">
        <v>243</v>
      </c>
      <c r="E384" s="230" t="s">
        <v>2253</v>
      </c>
      <c r="F384" s="231" t="s">
        <v>2254</v>
      </c>
      <c r="G384" s="232" t="s">
        <v>289</v>
      </c>
      <c r="H384" s="233">
        <v>2</v>
      </c>
      <c r="I384" s="234"/>
      <c r="J384" s="235">
        <f>ROUND(I384*H384,2)</f>
        <v>0</v>
      </c>
      <c r="K384" s="231" t="s">
        <v>1</v>
      </c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175</v>
      </c>
      <c r="AT384" s="240" t="s">
        <v>243</v>
      </c>
      <c r="AU384" s="240" t="s">
        <v>88</v>
      </c>
      <c r="AY384" s="18" t="s">
        <v>241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14</v>
      </c>
      <c r="BK384" s="241">
        <f>ROUND(I384*H384,2)</f>
        <v>0</v>
      </c>
      <c r="BL384" s="18" t="s">
        <v>175</v>
      </c>
      <c r="BM384" s="240" t="s">
        <v>2255</v>
      </c>
    </row>
    <row r="385" s="2" customFormat="1" ht="16.5" customHeight="1">
      <c r="A385" s="39"/>
      <c r="B385" s="40"/>
      <c r="C385" s="229" t="s">
        <v>1099</v>
      </c>
      <c r="D385" s="229" t="s">
        <v>243</v>
      </c>
      <c r="E385" s="230" t="s">
        <v>2256</v>
      </c>
      <c r="F385" s="231" t="s">
        <v>2257</v>
      </c>
      <c r="G385" s="232" t="s">
        <v>289</v>
      </c>
      <c r="H385" s="233">
        <v>20</v>
      </c>
      <c r="I385" s="234"/>
      <c r="J385" s="235">
        <f>ROUND(I385*H385,2)</f>
        <v>0</v>
      </c>
      <c r="K385" s="231" t="s">
        <v>1</v>
      </c>
      <c r="L385" s="45"/>
      <c r="M385" s="236" t="s">
        <v>1</v>
      </c>
      <c r="N385" s="237" t="s">
        <v>45</v>
      </c>
      <c r="O385" s="92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175</v>
      </c>
      <c r="AT385" s="240" t="s">
        <v>243</v>
      </c>
      <c r="AU385" s="240" t="s">
        <v>88</v>
      </c>
      <c r="AY385" s="18" t="s">
        <v>241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14</v>
      </c>
      <c r="BK385" s="241">
        <f>ROUND(I385*H385,2)</f>
        <v>0</v>
      </c>
      <c r="BL385" s="18" t="s">
        <v>175</v>
      </c>
      <c r="BM385" s="240" t="s">
        <v>2258</v>
      </c>
    </row>
    <row r="386" s="2" customFormat="1" ht="16.5" customHeight="1">
      <c r="A386" s="39"/>
      <c r="B386" s="40"/>
      <c r="C386" s="229" t="s">
        <v>1543</v>
      </c>
      <c r="D386" s="229" t="s">
        <v>243</v>
      </c>
      <c r="E386" s="230" t="s">
        <v>2259</v>
      </c>
      <c r="F386" s="231" t="s">
        <v>2260</v>
      </c>
      <c r="G386" s="232" t="s">
        <v>289</v>
      </c>
      <c r="H386" s="233">
        <v>36</v>
      </c>
      <c r="I386" s="234"/>
      <c r="J386" s="235">
        <f>ROUND(I386*H386,2)</f>
        <v>0</v>
      </c>
      <c r="K386" s="231" t="s">
        <v>1</v>
      </c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175</v>
      </c>
      <c r="AT386" s="240" t="s">
        <v>243</v>
      </c>
      <c r="AU386" s="240" t="s">
        <v>88</v>
      </c>
      <c r="AY386" s="18" t="s">
        <v>241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14</v>
      </c>
      <c r="BK386" s="241">
        <f>ROUND(I386*H386,2)</f>
        <v>0</v>
      </c>
      <c r="BL386" s="18" t="s">
        <v>175</v>
      </c>
      <c r="BM386" s="240" t="s">
        <v>2261</v>
      </c>
    </row>
    <row r="387" s="2" customFormat="1" ht="16.5" customHeight="1">
      <c r="A387" s="39"/>
      <c r="B387" s="40"/>
      <c r="C387" s="229" t="s">
        <v>1545</v>
      </c>
      <c r="D387" s="229" t="s">
        <v>243</v>
      </c>
      <c r="E387" s="230" t="s">
        <v>2262</v>
      </c>
      <c r="F387" s="231" t="s">
        <v>2263</v>
      </c>
      <c r="G387" s="232" t="s">
        <v>289</v>
      </c>
      <c r="H387" s="233">
        <v>10</v>
      </c>
      <c r="I387" s="234"/>
      <c r="J387" s="235">
        <f>ROUND(I387*H387,2)</f>
        <v>0</v>
      </c>
      <c r="K387" s="231" t="s">
        <v>1</v>
      </c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175</v>
      </c>
      <c r="AT387" s="240" t="s">
        <v>243</v>
      </c>
      <c r="AU387" s="240" t="s">
        <v>88</v>
      </c>
      <c r="AY387" s="18" t="s">
        <v>241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14</v>
      </c>
      <c r="BK387" s="241">
        <f>ROUND(I387*H387,2)</f>
        <v>0</v>
      </c>
      <c r="BL387" s="18" t="s">
        <v>175</v>
      </c>
      <c r="BM387" s="240" t="s">
        <v>2264</v>
      </c>
    </row>
    <row r="388" s="2" customFormat="1" ht="16.5" customHeight="1">
      <c r="A388" s="39"/>
      <c r="B388" s="40"/>
      <c r="C388" s="229" t="s">
        <v>1547</v>
      </c>
      <c r="D388" s="229" t="s">
        <v>243</v>
      </c>
      <c r="E388" s="230" t="s">
        <v>2265</v>
      </c>
      <c r="F388" s="231" t="s">
        <v>2266</v>
      </c>
      <c r="G388" s="232" t="s">
        <v>289</v>
      </c>
      <c r="H388" s="233">
        <v>20</v>
      </c>
      <c r="I388" s="234"/>
      <c r="J388" s="235">
        <f>ROUND(I388*H388,2)</f>
        <v>0</v>
      </c>
      <c r="K388" s="231" t="s">
        <v>1</v>
      </c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175</v>
      </c>
      <c r="AT388" s="240" t="s">
        <v>243</v>
      </c>
      <c r="AU388" s="240" t="s">
        <v>88</v>
      </c>
      <c r="AY388" s="18" t="s">
        <v>241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14</v>
      </c>
      <c r="BK388" s="241">
        <f>ROUND(I388*H388,2)</f>
        <v>0</v>
      </c>
      <c r="BL388" s="18" t="s">
        <v>175</v>
      </c>
      <c r="BM388" s="240" t="s">
        <v>2267</v>
      </c>
    </row>
    <row r="389" s="2" customFormat="1" ht="16.5" customHeight="1">
      <c r="A389" s="39"/>
      <c r="B389" s="40"/>
      <c r="C389" s="229" t="s">
        <v>1549</v>
      </c>
      <c r="D389" s="229" t="s">
        <v>243</v>
      </c>
      <c r="E389" s="230" t="s">
        <v>2268</v>
      </c>
      <c r="F389" s="231" t="s">
        <v>2269</v>
      </c>
      <c r="G389" s="232" t="s">
        <v>289</v>
      </c>
      <c r="H389" s="233">
        <v>10</v>
      </c>
      <c r="I389" s="234"/>
      <c r="J389" s="235">
        <f>ROUND(I389*H389,2)</f>
        <v>0</v>
      </c>
      <c r="K389" s="231" t="s">
        <v>1</v>
      </c>
      <c r="L389" s="45"/>
      <c r="M389" s="236" t="s">
        <v>1</v>
      </c>
      <c r="N389" s="237" t="s">
        <v>45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175</v>
      </c>
      <c r="AT389" s="240" t="s">
        <v>243</v>
      </c>
      <c r="AU389" s="240" t="s">
        <v>88</v>
      </c>
      <c r="AY389" s="18" t="s">
        <v>241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14</v>
      </c>
      <c r="BK389" s="241">
        <f>ROUND(I389*H389,2)</f>
        <v>0</v>
      </c>
      <c r="BL389" s="18" t="s">
        <v>175</v>
      </c>
      <c r="BM389" s="240" t="s">
        <v>2270</v>
      </c>
    </row>
    <row r="390" s="2" customFormat="1" ht="21.75" customHeight="1">
      <c r="A390" s="39"/>
      <c r="B390" s="40"/>
      <c r="C390" s="229" t="s">
        <v>1552</v>
      </c>
      <c r="D390" s="229" t="s">
        <v>243</v>
      </c>
      <c r="E390" s="230" t="s">
        <v>2271</v>
      </c>
      <c r="F390" s="231" t="s">
        <v>2272</v>
      </c>
      <c r="G390" s="232" t="s">
        <v>2066</v>
      </c>
      <c r="H390" s="233">
        <v>4</v>
      </c>
      <c r="I390" s="234"/>
      <c r="J390" s="235">
        <f>ROUND(I390*H390,2)</f>
        <v>0</v>
      </c>
      <c r="K390" s="231" t="s">
        <v>1</v>
      </c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175</v>
      </c>
      <c r="AT390" s="240" t="s">
        <v>243</v>
      </c>
      <c r="AU390" s="240" t="s">
        <v>88</v>
      </c>
      <c r="AY390" s="18" t="s">
        <v>241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14</v>
      </c>
      <c r="BK390" s="241">
        <f>ROUND(I390*H390,2)</f>
        <v>0</v>
      </c>
      <c r="BL390" s="18" t="s">
        <v>175</v>
      </c>
      <c r="BM390" s="240" t="s">
        <v>2273</v>
      </c>
    </row>
    <row r="391" s="2" customFormat="1" ht="33" customHeight="1">
      <c r="A391" s="39"/>
      <c r="B391" s="40"/>
      <c r="C391" s="229" t="s">
        <v>1554</v>
      </c>
      <c r="D391" s="229" t="s">
        <v>243</v>
      </c>
      <c r="E391" s="230" t="s">
        <v>2274</v>
      </c>
      <c r="F391" s="231" t="s">
        <v>2275</v>
      </c>
      <c r="G391" s="232" t="s">
        <v>2066</v>
      </c>
      <c r="H391" s="233">
        <v>1</v>
      </c>
      <c r="I391" s="234"/>
      <c r="J391" s="235">
        <f>ROUND(I391*H391,2)</f>
        <v>0</v>
      </c>
      <c r="K391" s="231" t="s">
        <v>1</v>
      </c>
      <c r="L391" s="45"/>
      <c r="M391" s="236" t="s">
        <v>1</v>
      </c>
      <c r="N391" s="237" t="s">
        <v>45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175</v>
      </c>
      <c r="AT391" s="240" t="s">
        <v>243</v>
      </c>
      <c r="AU391" s="240" t="s">
        <v>88</v>
      </c>
      <c r="AY391" s="18" t="s">
        <v>241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14</v>
      </c>
      <c r="BK391" s="241">
        <f>ROUND(I391*H391,2)</f>
        <v>0</v>
      </c>
      <c r="BL391" s="18" t="s">
        <v>175</v>
      </c>
      <c r="BM391" s="240" t="s">
        <v>2276</v>
      </c>
    </row>
    <row r="392" s="2" customFormat="1" ht="16.5" customHeight="1">
      <c r="A392" s="39"/>
      <c r="B392" s="40"/>
      <c r="C392" s="229" t="s">
        <v>1556</v>
      </c>
      <c r="D392" s="229" t="s">
        <v>243</v>
      </c>
      <c r="E392" s="230" t="s">
        <v>2277</v>
      </c>
      <c r="F392" s="231" t="s">
        <v>2278</v>
      </c>
      <c r="G392" s="232" t="s">
        <v>2066</v>
      </c>
      <c r="H392" s="233">
        <v>1</v>
      </c>
      <c r="I392" s="234"/>
      <c r="J392" s="235">
        <f>ROUND(I392*H392,2)</f>
        <v>0</v>
      </c>
      <c r="K392" s="231" t="s">
        <v>1</v>
      </c>
      <c r="L392" s="45"/>
      <c r="M392" s="236" t="s">
        <v>1</v>
      </c>
      <c r="N392" s="237" t="s">
        <v>45</v>
      </c>
      <c r="O392" s="92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175</v>
      </c>
      <c r="AT392" s="240" t="s">
        <v>243</v>
      </c>
      <c r="AU392" s="240" t="s">
        <v>88</v>
      </c>
      <c r="AY392" s="18" t="s">
        <v>241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14</v>
      </c>
      <c r="BK392" s="241">
        <f>ROUND(I392*H392,2)</f>
        <v>0</v>
      </c>
      <c r="BL392" s="18" t="s">
        <v>175</v>
      </c>
      <c r="BM392" s="240" t="s">
        <v>2279</v>
      </c>
    </row>
    <row r="393" s="2" customFormat="1" ht="24.15" customHeight="1">
      <c r="A393" s="39"/>
      <c r="B393" s="40"/>
      <c r="C393" s="229" t="s">
        <v>1561</v>
      </c>
      <c r="D393" s="229" t="s">
        <v>243</v>
      </c>
      <c r="E393" s="230" t="s">
        <v>2280</v>
      </c>
      <c r="F393" s="231" t="s">
        <v>2281</v>
      </c>
      <c r="G393" s="232" t="s">
        <v>2066</v>
      </c>
      <c r="H393" s="233">
        <v>1</v>
      </c>
      <c r="I393" s="234"/>
      <c r="J393" s="235">
        <f>ROUND(I393*H393,2)</f>
        <v>0</v>
      </c>
      <c r="K393" s="231" t="s">
        <v>1</v>
      </c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175</v>
      </c>
      <c r="AT393" s="240" t="s">
        <v>243</v>
      </c>
      <c r="AU393" s="240" t="s">
        <v>88</v>
      </c>
      <c r="AY393" s="18" t="s">
        <v>241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14</v>
      </c>
      <c r="BK393" s="241">
        <f>ROUND(I393*H393,2)</f>
        <v>0</v>
      </c>
      <c r="BL393" s="18" t="s">
        <v>175</v>
      </c>
      <c r="BM393" s="240" t="s">
        <v>2282</v>
      </c>
    </row>
    <row r="394" s="2" customFormat="1" ht="16.5" customHeight="1">
      <c r="A394" s="39"/>
      <c r="B394" s="40"/>
      <c r="C394" s="229" t="s">
        <v>1575</v>
      </c>
      <c r="D394" s="229" t="s">
        <v>243</v>
      </c>
      <c r="E394" s="230" t="s">
        <v>2283</v>
      </c>
      <c r="F394" s="231" t="s">
        <v>2284</v>
      </c>
      <c r="G394" s="232" t="s">
        <v>2066</v>
      </c>
      <c r="H394" s="233">
        <v>1</v>
      </c>
      <c r="I394" s="234"/>
      <c r="J394" s="235">
        <f>ROUND(I394*H394,2)</f>
        <v>0</v>
      </c>
      <c r="K394" s="231" t="s">
        <v>1</v>
      </c>
      <c r="L394" s="45"/>
      <c r="M394" s="236" t="s">
        <v>1</v>
      </c>
      <c r="N394" s="237" t="s">
        <v>45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175</v>
      </c>
      <c r="AT394" s="240" t="s">
        <v>243</v>
      </c>
      <c r="AU394" s="240" t="s">
        <v>88</v>
      </c>
      <c r="AY394" s="18" t="s">
        <v>241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14</v>
      </c>
      <c r="BK394" s="241">
        <f>ROUND(I394*H394,2)</f>
        <v>0</v>
      </c>
      <c r="BL394" s="18" t="s">
        <v>175</v>
      </c>
      <c r="BM394" s="240" t="s">
        <v>2285</v>
      </c>
    </row>
    <row r="395" s="2" customFormat="1" ht="16.5" customHeight="1">
      <c r="A395" s="39"/>
      <c r="B395" s="40"/>
      <c r="C395" s="229" t="s">
        <v>1577</v>
      </c>
      <c r="D395" s="229" t="s">
        <v>243</v>
      </c>
      <c r="E395" s="230" t="s">
        <v>2286</v>
      </c>
      <c r="F395" s="231" t="s">
        <v>2287</v>
      </c>
      <c r="G395" s="232" t="s">
        <v>2288</v>
      </c>
      <c r="H395" s="301"/>
      <c r="I395" s="234"/>
      <c r="J395" s="235">
        <f>ROUND(I395*H395,2)</f>
        <v>0</v>
      </c>
      <c r="K395" s="231" t="s">
        <v>1</v>
      </c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175</v>
      </c>
      <c r="AT395" s="240" t="s">
        <v>243</v>
      </c>
      <c r="AU395" s="240" t="s">
        <v>88</v>
      </c>
      <c r="AY395" s="18" t="s">
        <v>241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14</v>
      </c>
      <c r="BK395" s="241">
        <f>ROUND(I395*H395,2)</f>
        <v>0</v>
      </c>
      <c r="BL395" s="18" t="s">
        <v>175</v>
      </c>
      <c r="BM395" s="240" t="s">
        <v>2289</v>
      </c>
    </row>
    <row r="396" s="2" customFormat="1" ht="16.5" customHeight="1">
      <c r="A396" s="39"/>
      <c r="B396" s="40"/>
      <c r="C396" s="229" t="s">
        <v>1579</v>
      </c>
      <c r="D396" s="229" t="s">
        <v>243</v>
      </c>
      <c r="E396" s="230" t="s">
        <v>2290</v>
      </c>
      <c r="F396" s="231" t="s">
        <v>2291</v>
      </c>
      <c r="G396" s="232" t="s">
        <v>2288</v>
      </c>
      <c r="H396" s="301"/>
      <c r="I396" s="234"/>
      <c r="J396" s="235">
        <f>ROUND(I396*H396,2)</f>
        <v>0</v>
      </c>
      <c r="K396" s="231" t="s">
        <v>1</v>
      </c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175</v>
      </c>
      <c r="AT396" s="240" t="s">
        <v>243</v>
      </c>
      <c r="AU396" s="240" t="s">
        <v>88</v>
      </c>
      <c r="AY396" s="18" t="s">
        <v>241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14</v>
      </c>
      <c r="BK396" s="241">
        <f>ROUND(I396*H396,2)</f>
        <v>0</v>
      </c>
      <c r="BL396" s="18" t="s">
        <v>175</v>
      </c>
      <c r="BM396" s="240" t="s">
        <v>2292</v>
      </c>
    </row>
    <row r="397" s="12" customFormat="1" ht="22.8" customHeight="1">
      <c r="A397" s="12"/>
      <c r="B397" s="213"/>
      <c r="C397" s="214"/>
      <c r="D397" s="215" t="s">
        <v>79</v>
      </c>
      <c r="E397" s="227" t="s">
        <v>2293</v>
      </c>
      <c r="F397" s="227" t="s">
        <v>2294</v>
      </c>
      <c r="G397" s="214"/>
      <c r="H397" s="214"/>
      <c r="I397" s="217"/>
      <c r="J397" s="228">
        <f>BK397</f>
        <v>0</v>
      </c>
      <c r="K397" s="214"/>
      <c r="L397" s="219"/>
      <c r="M397" s="220"/>
      <c r="N397" s="221"/>
      <c r="O397" s="221"/>
      <c r="P397" s="222">
        <f>SUM(P398:P406)</f>
        <v>0</v>
      </c>
      <c r="Q397" s="221"/>
      <c r="R397" s="222">
        <f>SUM(R398:R406)</f>
        <v>0</v>
      </c>
      <c r="S397" s="221"/>
      <c r="T397" s="223">
        <f>SUM(T398:T406)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4" t="s">
        <v>14</v>
      </c>
      <c r="AT397" s="225" t="s">
        <v>79</v>
      </c>
      <c r="AU397" s="225" t="s">
        <v>14</v>
      </c>
      <c r="AY397" s="224" t="s">
        <v>241</v>
      </c>
      <c r="BK397" s="226">
        <f>SUM(BK398:BK406)</f>
        <v>0</v>
      </c>
    </row>
    <row r="398" s="2" customFormat="1" ht="16.5" customHeight="1">
      <c r="A398" s="39"/>
      <c r="B398" s="40"/>
      <c r="C398" s="229" t="s">
        <v>1581</v>
      </c>
      <c r="D398" s="229" t="s">
        <v>243</v>
      </c>
      <c r="E398" s="230" t="s">
        <v>2295</v>
      </c>
      <c r="F398" s="231" t="s">
        <v>2296</v>
      </c>
      <c r="G398" s="232" t="s">
        <v>2066</v>
      </c>
      <c r="H398" s="233">
        <v>1</v>
      </c>
      <c r="I398" s="234"/>
      <c r="J398" s="235">
        <f>ROUND(I398*H398,2)</f>
        <v>0</v>
      </c>
      <c r="K398" s="231" t="s">
        <v>1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2297</v>
      </c>
    </row>
    <row r="399" s="2" customFormat="1" ht="16.5" customHeight="1">
      <c r="A399" s="39"/>
      <c r="B399" s="40"/>
      <c r="C399" s="229" t="s">
        <v>1583</v>
      </c>
      <c r="D399" s="229" t="s">
        <v>243</v>
      </c>
      <c r="E399" s="230" t="s">
        <v>2298</v>
      </c>
      <c r="F399" s="231" t="s">
        <v>2299</v>
      </c>
      <c r="G399" s="232" t="s">
        <v>2066</v>
      </c>
      <c r="H399" s="233">
        <v>1</v>
      </c>
      <c r="I399" s="234"/>
      <c r="J399" s="235">
        <f>ROUND(I399*H399,2)</f>
        <v>0</v>
      </c>
      <c r="K399" s="231" t="s">
        <v>1</v>
      </c>
      <c r="L399" s="45"/>
      <c r="M399" s="236" t="s">
        <v>1</v>
      </c>
      <c r="N399" s="237" t="s">
        <v>45</v>
      </c>
      <c r="O399" s="92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175</v>
      </c>
      <c r="AT399" s="240" t="s">
        <v>243</v>
      </c>
      <c r="AU399" s="240" t="s">
        <v>88</v>
      </c>
      <c r="AY399" s="18" t="s">
        <v>241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14</v>
      </c>
      <c r="BK399" s="241">
        <f>ROUND(I399*H399,2)</f>
        <v>0</v>
      </c>
      <c r="BL399" s="18" t="s">
        <v>175</v>
      </c>
      <c r="BM399" s="240" t="s">
        <v>2300</v>
      </c>
    </row>
    <row r="400" s="2" customFormat="1" ht="24.15" customHeight="1">
      <c r="A400" s="39"/>
      <c r="B400" s="40"/>
      <c r="C400" s="229" t="s">
        <v>1585</v>
      </c>
      <c r="D400" s="229" t="s">
        <v>243</v>
      </c>
      <c r="E400" s="230" t="s">
        <v>2301</v>
      </c>
      <c r="F400" s="231" t="s">
        <v>2302</v>
      </c>
      <c r="G400" s="232" t="s">
        <v>2066</v>
      </c>
      <c r="H400" s="233">
        <v>1</v>
      </c>
      <c r="I400" s="234"/>
      <c r="J400" s="235">
        <f>ROUND(I400*H400,2)</f>
        <v>0</v>
      </c>
      <c r="K400" s="231" t="s">
        <v>1</v>
      </c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175</v>
      </c>
      <c r="AT400" s="240" t="s">
        <v>243</v>
      </c>
      <c r="AU400" s="240" t="s">
        <v>88</v>
      </c>
      <c r="AY400" s="18" t="s">
        <v>241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14</v>
      </c>
      <c r="BK400" s="241">
        <f>ROUND(I400*H400,2)</f>
        <v>0</v>
      </c>
      <c r="BL400" s="18" t="s">
        <v>175</v>
      </c>
      <c r="BM400" s="240" t="s">
        <v>2303</v>
      </c>
    </row>
    <row r="401" s="2" customFormat="1" ht="24.15" customHeight="1">
      <c r="A401" s="39"/>
      <c r="B401" s="40"/>
      <c r="C401" s="229" t="s">
        <v>2304</v>
      </c>
      <c r="D401" s="229" t="s">
        <v>243</v>
      </c>
      <c r="E401" s="230" t="s">
        <v>2305</v>
      </c>
      <c r="F401" s="231" t="s">
        <v>2306</v>
      </c>
      <c r="G401" s="232" t="s">
        <v>2066</v>
      </c>
      <c r="H401" s="233">
        <v>1</v>
      </c>
      <c r="I401" s="234"/>
      <c r="J401" s="235">
        <f>ROUND(I401*H401,2)</f>
        <v>0</v>
      </c>
      <c r="K401" s="231" t="s">
        <v>1</v>
      </c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175</v>
      </c>
      <c r="AT401" s="240" t="s">
        <v>243</v>
      </c>
      <c r="AU401" s="240" t="s">
        <v>88</v>
      </c>
      <c r="AY401" s="18" t="s">
        <v>241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14</v>
      </c>
      <c r="BK401" s="241">
        <f>ROUND(I401*H401,2)</f>
        <v>0</v>
      </c>
      <c r="BL401" s="18" t="s">
        <v>175</v>
      </c>
      <c r="BM401" s="240" t="s">
        <v>2307</v>
      </c>
    </row>
    <row r="402" s="2" customFormat="1" ht="16.5" customHeight="1">
      <c r="A402" s="39"/>
      <c r="B402" s="40"/>
      <c r="C402" s="229" t="s">
        <v>2308</v>
      </c>
      <c r="D402" s="229" t="s">
        <v>243</v>
      </c>
      <c r="E402" s="230" t="s">
        <v>2309</v>
      </c>
      <c r="F402" s="231" t="s">
        <v>2310</v>
      </c>
      <c r="G402" s="232" t="s">
        <v>2066</v>
      </c>
      <c r="H402" s="233">
        <v>1</v>
      </c>
      <c r="I402" s="234"/>
      <c r="J402" s="235">
        <f>ROUND(I402*H402,2)</f>
        <v>0</v>
      </c>
      <c r="K402" s="231" t="s">
        <v>1</v>
      </c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175</v>
      </c>
      <c r="AT402" s="240" t="s">
        <v>243</v>
      </c>
      <c r="AU402" s="240" t="s">
        <v>88</v>
      </c>
      <c r="AY402" s="18" t="s">
        <v>241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14</v>
      </c>
      <c r="BK402" s="241">
        <f>ROUND(I402*H402,2)</f>
        <v>0</v>
      </c>
      <c r="BL402" s="18" t="s">
        <v>175</v>
      </c>
      <c r="BM402" s="240" t="s">
        <v>2311</v>
      </c>
    </row>
    <row r="403" s="2" customFormat="1" ht="24.15" customHeight="1">
      <c r="A403" s="39"/>
      <c r="B403" s="40"/>
      <c r="C403" s="229" t="s">
        <v>2312</v>
      </c>
      <c r="D403" s="229" t="s">
        <v>243</v>
      </c>
      <c r="E403" s="230" t="s">
        <v>2313</v>
      </c>
      <c r="F403" s="231" t="s">
        <v>2314</v>
      </c>
      <c r="G403" s="232" t="s">
        <v>2066</v>
      </c>
      <c r="H403" s="233">
        <v>1</v>
      </c>
      <c r="I403" s="234"/>
      <c r="J403" s="235">
        <f>ROUND(I403*H403,2)</f>
        <v>0</v>
      </c>
      <c r="K403" s="231" t="s">
        <v>1</v>
      </c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175</v>
      </c>
      <c r="AT403" s="240" t="s">
        <v>243</v>
      </c>
      <c r="AU403" s="240" t="s">
        <v>88</v>
      </c>
      <c r="AY403" s="18" t="s">
        <v>241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14</v>
      </c>
      <c r="BK403" s="241">
        <f>ROUND(I403*H403,2)</f>
        <v>0</v>
      </c>
      <c r="BL403" s="18" t="s">
        <v>175</v>
      </c>
      <c r="BM403" s="240" t="s">
        <v>2315</v>
      </c>
    </row>
    <row r="404" s="2" customFormat="1" ht="16.5" customHeight="1">
      <c r="A404" s="39"/>
      <c r="B404" s="40"/>
      <c r="C404" s="229" t="s">
        <v>2316</v>
      </c>
      <c r="D404" s="229" t="s">
        <v>243</v>
      </c>
      <c r="E404" s="230" t="s">
        <v>2317</v>
      </c>
      <c r="F404" s="231" t="s">
        <v>2318</v>
      </c>
      <c r="G404" s="232" t="s">
        <v>2066</v>
      </c>
      <c r="H404" s="233">
        <v>1</v>
      </c>
      <c r="I404" s="234"/>
      <c r="J404" s="235">
        <f>ROUND(I404*H404,2)</f>
        <v>0</v>
      </c>
      <c r="K404" s="231" t="s">
        <v>1</v>
      </c>
      <c r="L404" s="45"/>
      <c r="M404" s="236" t="s">
        <v>1</v>
      </c>
      <c r="N404" s="237" t="s">
        <v>45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175</v>
      </c>
      <c r="AT404" s="240" t="s">
        <v>243</v>
      </c>
      <c r="AU404" s="240" t="s">
        <v>88</v>
      </c>
      <c r="AY404" s="18" t="s">
        <v>241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14</v>
      </c>
      <c r="BK404" s="241">
        <f>ROUND(I404*H404,2)</f>
        <v>0</v>
      </c>
      <c r="BL404" s="18" t="s">
        <v>175</v>
      </c>
      <c r="BM404" s="240" t="s">
        <v>2319</v>
      </c>
    </row>
    <row r="405" s="2" customFormat="1" ht="16.5" customHeight="1">
      <c r="A405" s="39"/>
      <c r="B405" s="40"/>
      <c r="C405" s="229" t="s">
        <v>2320</v>
      </c>
      <c r="D405" s="229" t="s">
        <v>243</v>
      </c>
      <c r="E405" s="230" t="s">
        <v>2321</v>
      </c>
      <c r="F405" s="231" t="s">
        <v>2322</v>
      </c>
      <c r="G405" s="232" t="s">
        <v>2066</v>
      </c>
      <c r="H405" s="233">
        <v>1</v>
      </c>
      <c r="I405" s="234"/>
      <c r="J405" s="235">
        <f>ROUND(I405*H405,2)</f>
        <v>0</v>
      </c>
      <c r="K405" s="231" t="s">
        <v>1</v>
      </c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175</v>
      </c>
      <c r="AT405" s="240" t="s">
        <v>243</v>
      </c>
      <c r="AU405" s="240" t="s">
        <v>88</v>
      </c>
      <c r="AY405" s="18" t="s">
        <v>241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14</v>
      </c>
      <c r="BK405" s="241">
        <f>ROUND(I405*H405,2)</f>
        <v>0</v>
      </c>
      <c r="BL405" s="18" t="s">
        <v>175</v>
      </c>
      <c r="BM405" s="240" t="s">
        <v>2323</v>
      </c>
    </row>
    <row r="406" s="2" customFormat="1" ht="16.5" customHeight="1">
      <c r="A406" s="39"/>
      <c r="B406" s="40"/>
      <c r="C406" s="229" t="s">
        <v>2324</v>
      </c>
      <c r="D406" s="229" t="s">
        <v>243</v>
      </c>
      <c r="E406" s="230" t="s">
        <v>2325</v>
      </c>
      <c r="F406" s="231" t="s">
        <v>2326</v>
      </c>
      <c r="G406" s="232" t="s">
        <v>2066</v>
      </c>
      <c r="H406" s="233">
        <v>1</v>
      </c>
      <c r="I406" s="234"/>
      <c r="J406" s="235">
        <f>ROUND(I406*H406,2)</f>
        <v>0</v>
      </c>
      <c r="K406" s="231" t="s">
        <v>1</v>
      </c>
      <c r="L406" s="45"/>
      <c r="M406" s="236" t="s">
        <v>1</v>
      </c>
      <c r="N406" s="237" t="s">
        <v>45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175</v>
      </c>
      <c r="AT406" s="240" t="s">
        <v>243</v>
      </c>
      <c r="AU406" s="240" t="s">
        <v>88</v>
      </c>
      <c r="AY406" s="18" t="s">
        <v>241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14</v>
      </c>
      <c r="BK406" s="241">
        <f>ROUND(I406*H406,2)</f>
        <v>0</v>
      </c>
      <c r="BL406" s="18" t="s">
        <v>175</v>
      </c>
      <c r="BM406" s="240" t="s">
        <v>2327</v>
      </c>
    </row>
    <row r="407" s="12" customFormat="1" ht="22.8" customHeight="1">
      <c r="A407" s="12"/>
      <c r="B407" s="213"/>
      <c r="C407" s="214"/>
      <c r="D407" s="215" t="s">
        <v>79</v>
      </c>
      <c r="E407" s="227" t="s">
        <v>2328</v>
      </c>
      <c r="F407" s="227" t="s">
        <v>242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SUM(P408:P410)</f>
        <v>0</v>
      </c>
      <c r="Q407" s="221"/>
      <c r="R407" s="222">
        <f>SUM(R408:R410)</f>
        <v>0</v>
      </c>
      <c r="S407" s="221"/>
      <c r="T407" s="223">
        <f>SUM(T408:T410)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14</v>
      </c>
      <c r="AT407" s="225" t="s">
        <v>79</v>
      </c>
      <c r="AU407" s="225" t="s">
        <v>14</v>
      </c>
      <c r="AY407" s="224" t="s">
        <v>241</v>
      </c>
      <c r="BK407" s="226">
        <f>SUM(BK408:BK410)</f>
        <v>0</v>
      </c>
    </row>
    <row r="408" s="2" customFormat="1" ht="16.5" customHeight="1">
      <c r="A408" s="39"/>
      <c r="B408" s="40"/>
      <c r="C408" s="229" t="s">
        <v>2329</v>
      </c>
      <c r="D408" s="229" t="s">
        <v>243</v>
      </c>
      <c r="E408" s="230" t="s">
        <v>2330</v>
      </c>
      <c r="F408" s="231" t="s">
        <v>2331</v>
      </c>
      <c r="G408" s="232" t="s">
        <v>2332</v>
      </c>
      <c r="H408" s="233">
        <v>0.050000000000000003</v>
      </c>
      <c r="I408" s="234"/>
      <c r="J408" s="235">
        <f>ROUND(I408*H408,2)</f>
        <v>0</v>
      </c>
      <c r="K408" s="231" t="s">
        <v>1</v>
      </c>
      <c r="L408" s="45"/>
      <c r="M408" s="236" t="s">
        <v>1</v>
      </c>
      <c r="N408" s="237" t="s">
        <v>45</v>
      </c>
      <c r="O408" s="92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175</v>
      </c>
      <c r="AT408" s="240" t="s">
        <v>243</v>
      </c>
      <c r="AU408" s="240" t="s">
        <v>88</v>
      </c>
      <c r="AY408" s="18" t="s">
        <v>241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14</v>
      </c>
      <c r="BK408" s="241">
        <f>ROUND(I408*H408,2)</f>
        <v>0</v>
      </c>
      <c r="BL408" s="18" t="s">
        <v>175</v>
      </c>
      <c r="BM408" s="240" t="s">
        <v>2333</v>
      </c>
    </row>
    <row r="409" s="2" customFormat="1" ht="24.15" customHeight="1">
      <c r="A409" s="39"/>
      <c r="B409" s="40"/>
      <c r="C409" s="229" t="s">
        <v>2334</v>
      </c>
      <c r="D409" s="229" t="s">
        <v>243</v>
      </c>
      <c r="E409" s="230" t="s">
        <v>2335</v>
      </c>
      <c r="F409" s="231" t="s">
        <v>2336</v>
      </c>
      <c r="G409" s="232" t="s">
        <v>289</v>
      </c>
      <c r="H409" s="233">
        <v>49</v>
      </c>
      <c r="I409" s="234"/>
      <c r="J409" s="235">
        <f>ROUND(I409*H409,2)</f>
        <v>0</v>
      </c>
      <c r="K409" s="231" t="s">
        <v>1</v>
      </c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175</v>
      </c>
      <c r="AT409" s="240" t="s">
        <v>243</v>
      </c>
      <c r="AU409" s="240" t="s">
        <v>88</v>
      </c>
      <c r="AY409" s="18" t="s">
        <v>241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14</v>
      </c>
      <c r="BK409" s="241">
        <f>ROUND(I409*H409,2)</f>
        <v>0</v>
      </c>
      <c r="BL409" s="18" t="s">
        <v>175</v>
      </c>
      <c r="BM409" s="240" t="s">
        <v>2337</v>
      </c>
    </row>
    <row r="410" s="2" customFormat="1" ht="24.15" customHeight="1">
      <c r="A410" s="39"/>
      <c r="B410" s="40"/>
      <c r="C410" s="229" t="s">
        <v>2338</v>
      </c>
      <c r="D410" s="229" t="s">
        <v>243</v>
      </c>
      <c r="E410" s="230" t="s">
        <v>2339</v>
      </c>
      <c r="F410" s="231" t="s">
        <v>2340</v>
      </c>
      <c r="G410" s="232" t="s">
        <v>289</v>
      </c>
      <c r="H410" s="233">
        <v>49</v>
      </c>
      <c r="I410" s="234"/>
      <c r="J410" s="235">
        <f>ROUND(I410*H410,2)</f>
        <v>0</v>
      </c>
      <c r="K410" s="231" t="s">
        <v>1</v>
      </c>
      <c r="L410" s="45"/>
      <c r="M410" s="280" t="s">
        <v>1</v>
      </c>
      <c r="N410" s="281" t="s">
        <v>45</v>
      </c>
      <c r="O410" s="282"/>
      <c r="P410" s="283">
        <f>O410*H410</f>
        <v>0</v>
      </c>
      <c r="Q410" s="283">
        <v>0</v>
      </c>
      <c r="R410" s="283">
        <f>Q410*H410</f>
        <v>0</v>
      </c>
      <c r="S410" s="283">
        <v>0</v>
      </c>
      <c r="T410" s="28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175</v>
      </c>
      <c r="AT410" s="240" t="s">
        <v>243</v>
      </c>
      <c r="AU410" s="240" t="s">
        <v>88</v>
      </c>
      <c r="AY410" s="18" t="s">
        <v>241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14</v>
      </c>
      <c r="BK410" s="241">
        <f>ROUND(I410*H410,2)</f>
        <v>0</v>
      </c>
      <c r="BL410" s="18" t="s">
        <v>175</v>
      </c>
      <c r="BM410" s="240" t="s">
        <v>2341</v>
      </c>
    </row>
    <row r="411" s="2" customFormat="1" ht="6.96" customHeight="1">
      <c r="A411" s="39"/>
      <c r="B411" s="67"/>
      <c r="C411" s="68"/>
      <c r="D411" s="68"/>
      <c r="E411" s="68"/>
      <c r="F411" s="68"/>
      <c r="G411" s="68"/>
      <c r="H411" s="68"/>
      <c r="I411" s="68"/>
      <c r="J411" s="68"/>
      <c r="K411" s="68"/>
      <c r="L411" s="45"/>
      <c r="M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</sheetData>
  <sheetProtection sheet="1" autoFilter="0" formatColumns="0" formatRows="0" objects="1" scenarios="1" spinCount="100000" saltValue="1YTcUQe1gp0lbSk4HmR5Wi8aV6GEXKTa4jtx7vT+t6legYIa20ObYd0RFh+Zo5YyFsQGqWCZImJxAy2NtBnBEg==" hashValue="NgaCez7rDC/YYOwz2o9zcoY3MN10I5zECPvh4MDL2LCMJTaU53JUOdu8EV6kUe8UgNbNJOrdec1dBaViv5zUwg==" algorithmName="SHA-512" password="CC35"/>
  <autoFilter ref="C141:K4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hyperlinks>
    <hyperlink ref="F146" r:id="rId1" display="https://podminky.urs.cz/item/CS_URS_2021_02/121151113"/>
    <hyperlink ref="F150" r:id="rId2" display="https://podminky.urs.cz/item/CS_URS_2021_02/131313102"/>
    <hyperlink ref="F154" r:id="rId3" display="https://podminky.urs.cz/item/CS_URS_2021_02/131351104"/>
    <hyperlink ref="F158" r:id="rId4" display="https://podminky.urs.cz/item/CS_URS_2021_02/131413102"/>
    <hyperlink ref="F162" r:id="rId5" display="https://podminky.urs.cz/item/CS_URS_2021_02/131451104"/>
    <hyperlink ref="F166" r:id="rId6" display="https://podminky.urs.cz/item/CS_URS_2021_02/131551104"/>
    <hyperlink ref="F170" r:id="rId7" display="https://podminky.urs.cz/item/CS_URS_2021_02/138511101"/>
    <hyperlink ref="F174" r:id="rId8" display="https://podminky.urs.cz/item/CS_URS_2021_02/139001101"/>
    <hyperlink ref="F187" r:id="rId9" display="https://podminky.urs.cz/item/CS_URS_2021_02/162351103"/>
    <hyperlink ref="F191" r:id="rId10" display="https://podminky.urs.cz/item/CS_URS_2021_02/162551108"/>
    <hyperlink ref="F196" r:id="rId11" display="https://podminky.urs.cz/item/CS_URS_2021_02/162551128"/>
    <hyperlink ref="F203" r:id="rId12" display="https://podminky.urs.cz/item/CS_URS_2021_02/162751137"/>
    <hyperlink ref="F210" r:id="rId13" display="https://podminky.urs.cz/item/CS_URS_2021_02/162751139"/>
    <hyperlink ref="F215" r:id="rId14" display="https://podminky.urs.cz/item/CS_URS_2021_02/162751157"/>
    <hyperlink ref="F220" r:id="rId15" display="https://podminky.urs.cz/item/CS_URS_2021_02/162751159"/>
    <hyperlink ref="F225" r:id="rId16" display="https://podminky.urs.cz/item/CS_URS_2021_02/167151101"/>
    <hyperlink ref="F230" r:id="rId17" display="https://podminky.urs.cz/item/CS_URS_2021_02/167151102"/>
    <hyperlink ref="F235" r:id="rId18" display="https://podminky.urs.cz/item/CS_URS_2021_02/167151103"/>
    <hyperlink ref="F240" r:id="rId19" display="https://podminky.urs.cz/item/CS_URS_2021_02/171151111"/>
    <hyperlink ref="F247" r:id="rId20" display="https://podminky.urs.cz/item/CS_URS_2021_02/171201231"/>
    <hyperlink ref="F252" r:id="rId21" display="https://podminky.urs.cz/item/CS_URS_2021_02/171251201"/>
    <hyperlink ref="F257" r:id="rId22" display="https://podminky.urs.cz/item/CS_URS_2021_02/174151101"/>
    <hyperlink ref="F265" r:id="rId23" display="https://podminky.urs.cz/item/CS_URS_2021_02/181913112"/>
    <hyperlink ref="F270" r:id="rId24" display="https://podminky.urs.cz/item/CS_URS_2021_02/211571121"/>
    <hyperlink ref="F274" r:id="rId25" display="https://podminky.urs.cz/item/CS_URS_2021_02/212752501"/>
    <hyperlink ref="F278" r:id="rId26" display="https://podminky.urs.cz/item/CS_URS_2021_02/271542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  <c r="AZ2" s="285" t="s">
        <v>1104</v>
      </c>
      <c r="BA2" s="285" t="s">
        <v>1105</v>
      </c>
      <c r="BB2" s="285" t="s">
        <v>253</v>
      </c>
      <c r="BC2" s="285" t="s">
        <v>2342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1107</v>
      </c>
      <c r="BA3" s="285" t="s">
        <v>1108</v>
      </c>
      <c r="BB3" s="285" t="s">
        <v>253</v>
      </c>
      <c r="BC3" s="285" t="s">
        <v>2343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1110</v>
      </c>
      <c r="BA4" s="285" t="s">
        <v>1111</v>
      </c>
      <c r="BB4" s="285" t="s">
        <v>253</v>
      </c>
      <c r="BC4" s="285" t="s">
        <v>2344</v>
      </c>
      <c r="BD4" s="285" t="s">
        <v>88</v>
      </c>
    </row>
    <row r="5" s="1" customFormat="1" ht="6.96" customHeight="1">
      <c r="B5" s="21"/>
      <c r="L5" s="21"/>
      <c r="AZ5" s="285" t="s">
        <v>1113</v>
      </c>
      <c r="BA5" s="285" t="s">
        <v>1114</v>
      </c>
      <c r="BB5" s="285" t="s">
        <v>253</v>
      </c>
      <c r="BC5" s="285" t="s">
        <v>2345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1116</v>
      </c>
      <c r="BA6" s="285" t="s">
        <v>1117</v>
      </c>
      <c r="BB6" s="285" t="s">
        <v>253</v>
      </c>
      <c r="BC6" s="285" t="s">
        <v>2346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1872</v>
      </c>
      <c r="BA7" s="285" t="s">
        <v>1873</v>
      </c>
      <c r="BB7" s="285" t="s">
        <v>253</v>
      </c>
      <c r="BC7" s="285" t="s">
        <v>2347</v>
      </c>
      <c r="BD7" s="285" t="s">
        <v>88</v>
      </c>
    </row>
    <row r="8">
      <c r="B8" s="21"/>
      <c r="D8" s="152" t="s">
        <v>211</v>
      </c>
      <c r="L8" s="21"/>
      <c r="AZ8" s="285" t="s">
        <v>1874</v>
      </c>
      <c r="BA8" s="285" t="s">
        <v>1875</v>
      </c>
      <c r="BB8" s="285" t="s">
        <v>253</v>
      </c>
      <c r="BC8" s="285" t="s">
        <v>2348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1876</v>
      </c>
      <c r="BA9" s="285" t="s">
        <v>1877</v>
      </c>
      <c r="BB9" s="285" t="s">
        <v>253</v>
      </c>
      <c r="BC9" s="285" t="s">
        <v>2347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1879</v>
      </c>
      <c r="BA10" s="285" t="s">
        <v>1880</v>
      </c>
      <c r="BB10" s="285" t="s">
        <v>253</v>
      </c>
      <c r="BC10" s="285" t="s">
        <v>2348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1885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402</v>
      </c>
      <c r="BA11" s="285" t="s">
        <v>403</v>
      </c>
      <c r="BB11" s="285" t="s">
        <v>253</v>
      </c>
      <c r="BC11" s="285" t="s">
        <v>2349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405</v>
      </c>
      <c r="BA12" s="285" t="s">
        <v>406</v>
      </c>
      <c r="BB12" s="285" t="s">
        <v>253</v>
      </c>
      <c r="BC12" s="285" t="s">
        <v>2350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2351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408</v>
      </c>
      <c r="BA13" s="285" t="s">
        <v>409</v>
      </c>
      <c r="BB13" s="285" t="s">
        <v>253</v>
      </c>
      <c r="BC13" s="285" t="s">
        <v>2352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411</v>
      </c>
      <c r="BA14" s="285" t="s">
        <v>412</v>
      </c>
      <c r="BB14" s="285" t="s">
        <v>253</v>
      </c>
      <c r="BC14" s="285" t="s">
        <v>2353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414</v>
      </c>
      <c r="BA15" s="285" t="s">
        <v>415</v>
      </c>
      <c r="BB15" s="285" t="s">
        <v>253</v>
      </c>
      <c r="BC15" s="285" t="s">
        <v>2354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2355</v>
      </c>
      <c r="BA16" s="285" t="s">
        <v>2356</v>
      </c>
      <c r="BB16" s="285" t="s">
        <v>253</v>
      </c>
      <c r="BC16" s="285" t="s">
        <v>2357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2358</v>
      </c>
      <c r="BA17" s="285" t="s">
        <v>2359</v>
      </c>
      <c r="BB17" s="285" t="s">
        <v>253</v>
      </c>
      <c r="BC17" s="285" t="s">
        <v>2360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2361</v>
      </c>
      <c r="BA18" s="285" t="s">
        <v>2362</v>
      </c>
      <c r="BB18" s="285" t="s">
        <v>253</v>
      </c>
      <c r="BC18" s="285" t="s">
        <v>2357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2363</v>
      </c>
      <c r="BA19" s="285" t="s">
        <v>2364</v>
      </c>
      <c r="BB19" s="285" t="s">
        <v>253</v>
      </c>
      <c r="BC19" s="285" t="s">
        <v>2360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2365</v>
      </c>
      <c r="BA20" s="285" t="s">
        <v>2366</v>
      </c>
      <c r="BB20" s="285" t="s">
        <v>253</v>
      </c>
      <c r="BC20" s="285" t="s">
        <v>2367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2368</v>
      </c>
      <c r="BA21" s="285" t="s">
        <v>2369</v>
      </c>
      <c r="BB21" s="285" t="s">
        <v>253</v>
      </c>
      <c r="BC21" s="285" t="s">
        <v>2370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2371</v>
      </c>
      <c r="BA22" s="285" t="s">
        <v>2372</v>
      </c>
      <c r="BB22" s="285" t="s">
        <v>253</v>
      </c>
      <c r="BC22" s="285" t="s">
        <v>2373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2374</v>
      </c>
      <c r="BA23" s="285" t="s">
        <v>2375</v>
      </c>
      <c r="BB23" s="285" t="s">
        <v>253</v>
      </c>
      <c r="BC23" s="285" t="s">
        <v>2376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2377</v>
      </c>
      <c r="BA24" s="285" t="s">
        <v>2378</v>
      </c>
      <c r="BB24" s="285" t="s">
        <v>253</v>
      </c>
      <c r="BC24" s="285" t="s">
        <v>2379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2380</v>
      </c>
      <c r="BA25" s="285" t="s">
        <v>2381</v>
      </c>
      <c r="BB25" s="285" t="s">
        <v>253</v>
      </c>
      <c r="BC25" s="285" t="s">
        <v>2382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2383</v>
      </c>
      <c r="BA26" s="285" t="s">
        <v>2384</v>
      </c>
      <c r="BB26" s="285" t="s">
        <v>253</v>
      </c>
      <c r="BC26" s="285" t="s">
        <v>2385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2386</v>
      </c>
      <c r="BA27" s="285" t="s">
        <v>2387</v>
      </c>
      <c r="BB27" s="285" t="s">
        <v>253</v>
      </c>
      <c r="BC27" s="285" t="s">
        <v>2382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2388</v>
      </c>
      <c r="BA28" s="285" t="s">
        <v>2389</v>
      </c>
      <c r="BB28" s="285" t="s">
        <v>253</v>
      </c>
      <c r="BC28" s="285" t="s">
        <v>2385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445</v>
      </c>
      <c r="BA29" s="285" t="s">
        <v>446</v>
      </c>
      <c r="BB29" s="285" t="s">
        <v>253</v>
      </c>
      <c r="BC29" s="285" t="s">
        <v>2390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448</v>
      </c>
      <c r="BA30" s="285" t="s">
        <v>449</v>
      </c>
      <c r="BB30" s="285" t="s">
        <v>253</v>
      </c>
      <c r="BC30" s="285" t="s">
        <v>2391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2392</v>
      </c>
      <c r="BA31" s="286" t="s">
        <v>2393</v>
      </c>
      <c r="BB31" s="286" t="s">
        <v>246</v>
      </c>
      <c r="BC31" s="286" t="s">
        <v>96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2394</v>
      </c>
      <c r="BA32" s="285" t="s">
        <v>2395</v>
      </c>
      <c r="BB32" s="285" t="s">
        <v>246</v>
      </c>
      <c r="BC32" s="285" t="s">
        <v>2396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459</v>
      </c>
      <c r="BA33" s="285" t="s">
        <v>460</v>
      </c>
      <c r="BB33" s="285" t="s">
        <v>253</v>
      </c>
      <c r="BC33" s="285" t="s">
        <v>2397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462</v>
      </c>
      <c r="BA34" s="285" t="s">
        <v>463</v>
      </c>
      <c r="BB34" s="285" t="s">
        <v>253</v>
      </c>
      <c r="BC34" s="285" t="s">
        <v>2398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1887</v>
      </c>
      <c r="BA35" s="285" t="s">
        <v>1888</v>
      </c>
      <c r="BB35" s="285" t="s">
        <v>253</v>
      </c>
      <c r="BC35" s="285" t="s">
        <v>2399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490</v>
      </c>
      <c r="BA36" s="285" t="s">
        <v>491</v>
      </c>
      <c r="BB36" s="285" t="s">
        <v>289</v>
      </c>
      <c r="BC36" s="285" t="s">
        <v>492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ROUND((SUM(BE131:BE554)),  2)</f>
        <v>0</v>
      </c>
      <c r="G37" s="39"/>
      <c r="H37" s="39"/>
      <c r="I37" s="166">
        <v>0.20999999999999999</v>
      </c>
      <c r="J37" s="165">
        <f>ROUND(((SUM(BE131:BE554))*I37),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493</v>
      </c>
      <c r="BA37" s="285" t="s">
        <v>494</v>
      </c>
      <c r="BB37" s="285" t="s">
        <v>246</v>
      </c>
      <c r="BC37" s="285" t="s">
        <v>2400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ROUND((SUM(BF131:BF554)),  2)</f>
        <v>0</v>
      </c>
      <c r="G38" s="39"/>
      <c r="H38" s="39"/>
      <c r="I38" s="166">
        <v>0.14999999999999999</v>
      </c>
      <c r="J38" s="165">
        <f>ROUND(((SUM(BF131:BF554))*I38),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496</v>
      </c>
      <c r="BA38" s="285" t="s">
        <v>496</v>
      </c>
      <c r="BB38" s="285" t="s">
        <v>253</v>
      </c>
      <c r="BC38" s="285" t="s">
        <v>2401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ROUND((SUM(BG131:BG554)),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85" t="s">
        <v>498</v>
      </c>
      <c r="BA39" s="285" t="s">
        <v>498</v>
      </c>
      <c r="BB39" s="285" t="s">
        <v>246</v>
      </c>
      <c r="BC39" s="285" t="s">
        <v>2402</v>
      </c>
      <c r="BD39" s="285" t="s">
        <v>88</v>
      </c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ROUND((SUM(BH131:BH554)),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ROUND((SUM(BI131:BI554)),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02.2 - Bezpečnostní přepad, zasakovací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1893</v>
      </c>
      <c r="E103" s="199"/>
      <c r="F103" s="199"/>
      <c r="G103" s="199"/>
      <c r="H103" s="199"/>
      <c r="I103" s="199"/>
      <c r="J103" s="200">
        <f>J471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1894</v>
      </c>
      <c r="E104" s="199"/>
      <c r="F104" s="199"/>
      <c r="G104" s="199"/>
      <c r="H104" s="199"/>
      <c r="I104" s="199"/>
      <c r="J104" s="200">
        <f>J489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224</v>
      </c>
      <c r="E105" s="199"/>
      <c r="F105" s="199"/>
      <c r="G105" s="199"/>
      <c r="H105" s="199"/>
      <c r="I105" s="199"/>
      <c r="J105" s="200">
        <f>J498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J513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503</v>
      </c>
      <c r="E107" s="199"/>
      <c r="F107" s="199"/>
      <c r="G107" s="199"/>
      <c r="H107" s="199"/>
      <c r="I107" s="199"/>
      <c r="J107" s="200">
        <f>J552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Zaječov rozšíření a intenzifikace ČOV Horní Kváň - kanalizace a vodovod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211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212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213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1885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215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 02.2 - Bezpečnostní přepad, zasakovací objekt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obec Zaječov, místní část Kvaň, Nová Ves</v>
      </c>
      <c r="G125" s="41"/>
      <c r="H125" s="41"/>
      <c r="I125" s="33" t="s">
        <v>22</v>
      </c>
      <c r="J125" s="80" t="str">
        <f>IF(J16="","",J16)</f>
        <v>18. 8. 2021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54.45" customHeight="1">
      <c r="A127" s="39"/>
      <c r="B127" s="40"/>
      <c r="C127" s="33" t="s">
        <v>24</v>
      </c>
      <c r="D127" s="41"/>
      <c r="E127" s="41"/>
      <c r="F127" s="28" t="str">
        <f>E19</f>
        <v>Obec Zaječov, Zaječov 265, 267 63 Zaječov</v>
      </c>
      <c r="G127" s="41"/>
      <c r="H127" s="41"/>
      <c r="I127" s="33" t="s">
        <v>32</v>
      </c>
      <c r="J127" s="37" t="str">
        <f>E25</f>
        <v>PIK VÍTEK s.r.o.,Kořenského 1025/7, 150 00 Praha 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37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227</v>
      </c>
      <c r="D130" s="205" t="s">
        <v>65</v>
      </c>
      <c r="E130" s="205" t="s">
        <v>61</v>
      </c>
      <c r="F130" s="205" t="s">
        <v>62</v>
      </c>
      <c r="G130" s="205" t="s">
        <v>228</v>
      </c>
      <c r="H130" s="205" t="s">
        <v>229</v>
      </c>
      <c r="I130" s="205" t="s">
        <v>230</v>
      </c>
      <c r="J130" s="205" t="s">
        <v>219</v>
      </c>
      <c r="K130" s="206" t="s">
        <v>231</v>
      </c>
      <c r="L130" s="207"/>
      <c r="M130" s="101" t="s">
        <v>1</v>
      </c>
      <c r="N130" s="102" t="s">
        <v>44</v>
      </c>
      <c r="O130" s="102" t="s">
        <v>232</v>
      </c>
      <c r="P130" s="102" t="s">
        <v>233</v>
      </c>
      <c r="Q130" s="102" t="s">
        <v>234</v>
      </c>
      <c r="R130" s="102" t="s">
        <v>235</v>
      </c>
      <c r="S130" s="102" t="s">
        <v>236</v>
      </c>
      <c r="T130" s="103" t="s">
        <v>237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238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</f>
        <v>0</v>
      </c>
      <c r="Q131" s="105"/>
      <c r="R131" s="210">
        <f>R132</f>
        <v>8.9910698800000013</v>
      </c>
      <c r="S131" s="105"/>
      <c r="T131" s="21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79</v>
      </c>
      <c r="AU131" s="18" t="s">
        <v>221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79</v>
      </c>
      <c r="E132" s="216" t="s">
        <v>239</v>
      </c>
      <c r="F132" s="216" t="s">
        <v>240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P133+P471+P489+P498+P513+P552</f>
        <v>0</v>
      </c>
      <c r="Q132" s="221"/>
      <c r="R132" s="222">
        <f>R133+R471+R489+R498+R513+R552</f>
        <v>8.9910698800000013</v>
      </c>
      <c r="S132" s="221"/>
      <c r="T132" s="223">
        <f>T133+T471+T489+T498+T513+T552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14</v>
      </c>
      <c r="AT132" s="225" t="s">
        <v>79</v>
      </c>
      <c r="AU132" s="225" t="s">
        <v>80</v>
      </c>
      <c r="AY132" s="224" t="s">
        <v>241</v>
      </c>
      <c r="BK132" s="226">
        <f>BK133+BK471+BK489+BK498+BK513+BK552</f>
        <v>0</v>
      </c>
    </row>
    <row r="133" s="12" customFormat="1" ht="22.8" customHeight="1">
      <c r="A133" s="12"/>
      <c r="B133" s="213"/>
      <c r="C133" s="214"/>
      <c r="D133" s="215" t="s">
        <v>79</v>
      </c>
      <c r="E133" s="227" t="s">
        <v>14</v>
      </c>
      <c r="F133" s="227" t="s">
        <v>242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SUM(P134:P470)</f>
        <v>0</v>
      </c>
      <c r="Q133" s="221"/>
      <c r="R133" s="222">
        <f>SUM(R134:R470)</f>
        <v>0.66097799999999995</v>
      </c>
      <c r="S133" s="221"/>
      <c r="T133" s="223">
        <f>SUM(T134:T470)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14</v>
      </c>
      <c r="AT133" s="225" t="s">
        <v>79</v>
      </c>
      <c r="AU133" s="225" t="s">
        <v>14</v>
      </c>
      <c r="AY133" s="224" t="s">
        <v>241</v>
      </c>
      <c r="BK133" s="226">
        <f>SUM(BK134:BK470)</f>
        <v>0</v>
      </c>
    </row>
    <row r="134" s="2" customFormat="1" ht="24.15" customHeight="1">
      <c r="A134" s="39"/>
      <c r="B134" s="40"/>
      <c r="C134" s="229" t="s">
        <v>14</v>
      </c>
      <c r="D134" s="229" t="s">
        <v>243</v>
      </c>
      <c r="E134" s="230" t="s">
        <v>552</v>
      </c>
      <c r="F134" s="231" t="s">
        <v>553</v>
      </c>
      <c r="G134" s="232" t="s">
        <v>289</v>
      </c>
      <c r="H134" s="233">
        <v>10</v>
      </c>
      <c r="I134" s="234"/>
      <c r="J134" s="235">
        <f>ROUND(I134*H134,2)</f>
        <v>0</v>
      </c>
      <c r="K134" s="231" t="s">
        <v>247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0.06053</v>
      </c>
      <c r="R134" s="238">
        <f>Q134*H134</f>
        <v>0.60529999999999995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2403</v>
      </c>
    </row>
    <row r="135" s="2" customFormat="1">
      <c r="A135" s="39"/>
      <c r="B135" s="40"/>
      <c r="C135" s="41"/>
      <c r="D135" s="242" t="s">
        <v>249</v>
      </c>
      <c r="E135" s="41"/>
      <c r="F135" s="243" t="s">
        <v>555</v>
      </c>
      <c r="G135" s="41"/>
      <c r="H135" s="41"/>
      <c r="I135" s="244"/>
      <c r="J135" s="41"/>
      <c r="K135" s="41"/>
      <c r="L135" s="45"/>
      <c r="M135" s="245"/>
      <c r="N135" s="24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249</v>
      </c>
      <c r="AU135" s="18" t="s">
        <v>88</v>
      </c>
    </row>
    <row r="136" s="13" customFormat="1">
      <c r="A136" s="13"/>
      <c r="B136" s="247"/>
      <c r="C136" s="248"/>
      <c r="D136" s="249" t="s">
        <v>256</v>
      </c>
      <c r="E136" s="250" t="s">
        <v>1</v>
      </c>
      <c r="F136" s="251" t="s">
        <v>2404</v>
      </c>
      <c r="G136" s="248"/>
      <c r="H136" s="252">
        <v>10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8" t="s">
        <v>256</v>
      </c>
      <c r="AU136" s="258" t="s">
        <v>88</v>
      </c>
      <c r="AV136" s="13" t="s">
        <v>88</v>
      </c>
      <c r="AW136" s="13" t="s">
        <v>36</v>
      </c>
      <c r="AX136" s="13" t="s">
        <v>80</v>
      </c>
      <c r="AY136" s="258" t="s">
        <v>241</v>
      </c>
    </row>
    <row r="137" s="14" customFormat="1">
      <c r="A137" s="14"/>
      <c r="B137" s="259"/>
      <c r="C137" s="260"/>
      <c r="D137" s="249" t="s">
        <v>256</v>
      </c>
      <c r="E137" s="261" t="s">
        <v>1</v>
      </c>
      <c r="F137" s="262" t="s">
        <v>258</v>
      </c>
      <c r="G137" s="260"/>
      <c r="H137" s="263">
        <v>10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88</v>
      </c>
      <c r="AV137" s="14" t="s">
        <v>175</v>
      </c>
      <c r="AW137" s="14" t="s">
        <v>36</v>
      </c>
      <c r="AX137" s="14" t="s">
        <v>14</v>
      </c>
      <c r="AY137" s="269" t="s">
        <v>241</v>
      </c>
    </row>
    <row r="138" s="2" customFormat="1" ht="16.5" customHeight="1">
      <c r="A138" s="39"/>
      <c r="B138" s="40"/>
      <c r="C138" s="229" t="s">
        <v>88</v>
      </c>
      <c r="D138" s="229" t="s">
        <v>243</v>
      </c>
      <c r="E138" s="230" t="s">
        <v>244</v>
      </c>
      <c r="F138" s="231" t="s">
        <v>245</v>
      </c>
      <c r="G138" s="232" t="s">
        <v>246</v>
      </c>
      <c r="H138" s="233">
        <v>190.27500000000001</v>
      </c>
      <c r="I138" s="234"/>
      <c r="J138" s="235">
        <f>ROUND(I138*H138,2)</f>
        <v>0</v>
      </c>
      <c r="K138" s="231" t="s">
        <v>247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2405</v>
      </c>
    </row>
    <row r="139" s="2" customFormat="1">
      <c r="A139" s="39"/>
      <c r="B139" s="40"/>
      <c r="C139" s="41"/>
      <c r="D139" s="242" t="s">
        <v>249</v>
      </c>
      <c r="E139" s="41"/>
      <c r="F139" s="243" t="s">
        <v>250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88</v>
      </c>
    </row>
    <row r="140" s="13" customFormat="1">
      <c r="A140" s="13"/>
      <c r="B140" s="247"/>
      <c r="C140" s="248"/>
      <c r="D140" s="249" t="s">
        <v>256</v>
      </c>
      <c r="E140" s="250" t="s">
        <v>1</v>
      </c>
      <c r="F140" s="251" t="s">
        <v>493</v>
      </c>
      <c r="G140" s="248"/>
      <c r="H140" s="252">
        <v>190.27500000000001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8" t="s">
        <v>256</v>
      </c>
      <c r="AU140" s="258" t="s">
        <v>88</v>
      </c>
      <c r="AV140" s="13" t="s">
        <v>88</v>
      </c>
      <c r="AW140" s="13" t="s">
        <v>36</v>
      </c>
      <c r="AX140" s="13" t="s">
        <v>80</v>
      </c>
      <c r="AY140" s="258" t="s">
        <v>241</v>
      </c>
    </row>
    <row r="141" s="14" customFormat="1">
      <c r="A141" s="14"/>
      <c r="B141" s="259"/>
      <c r="C141" s="260"/>
      <c r="D141" s="249" t="s">
        <v>256</v>
      </c>
      <c r="E141" s="261" t="s">
        <v>1</v>
      </c>
      <c r="F141" s="262" t="s">
        <v>258</v>
      </c>
      <c r="G141" s="260"/>
      <c r="H141" s="263">
        <v>190.27500000000001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88</v>
      </c>
      <c r="AV141" s="14" t="s">
        <v>175</v>
      </c>
      <c r="AW141" s="14" t="s">
        <v>36</v>
      </c>
      <c r="AX141" s="14" t="s">
        <v>14</v>
      </c>
      <c r="AY141" s="269" t="s">
        <v>241</v>
      </c>
    </row>
    <row r="142" s="2" customFormat="1" ht="24.15" customHeight="1">
      <c r="A142" s="39"/>
      <c r="B142" s="40"/>
      <c r="C142" s="229" t="s">
        <v>96</v>
      </c>
      <c r="D142" s="229" t="s">
        <v>243</v>
      </c>
      <c r="E142" s="230" t="s">
        <v>1203</v>
      </c>
      <c r="F142" s="231" t="s">
        <v>1204</v>
      </c>
      <c r="G142" s="232" t="s">
        <v>253</v>
      </c>
      <c r="H142" s="233">
        <v>4.2130000000000001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2406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1206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13" customFormat="1">
      <c r="A144" s="13"/>
      <c r="B144" s="247"/>
      <c r="C144" s="248"/>
      <c r="D144" s="249" t="s">
        <v>256</v>
      </c>
      <c r="E144" s="250" t="s">
        <v>1</v>
      </c>
      <c r="F144" s="251" t="s">
        <v>1107</v>
      </c>
      <c r="G144" s="248"/>
      <c r="H144" s="252">
        <v>4.2130000000000001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88</v>
      </c>
      <c r="AV144" s="13" t="s">
        <v>88</v>
      </c>
      <c r="AW144" s="13" t="s">
        <v>36</v>
      </c>
      <c r="AX144" s="13" t="s">
        <v>80</v>
      </c>
      <c r="AY144" s="258" t="s">
        <v>241</v>
      </c>
    </row>
    <row r="145" s="14" customFormat="1">
      <c r="A145" s="14"/>
      <c r="B145" s="259"/>
      <c r="C145" s="260"/>
      <c r="D145" s="249" t="s">
        <v>256</v>
      </c>
      <c r="E145" s="261" t="s">
        <v>1</v>
      </c>
      <c r="F145" s="262" t="s">
        <v>258</v>
      </c>
      <c r="G145" s="260"/>
      <c r="H145" s="263">
        <v>4.2130000000000001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88</v>
      </c>
      <c r="AV145" s="14" t="s">
        <v>175</v>
      </c>
      <c r="AW145" s="14" t="s">
        <v>36</v>
      </c>
      <c r="AX145" s="14" t="s">
        <v>14</v>
      </c>
      <c r="AY145" s="269" t="s">
        <v>241</v>
      </c>
    </row>
    <row r="146" s="2" customFormat="1" ht="24.15" customHeight="1">
      <c r="A146" s="39"/>
      <c r="B146" s="40"/>
      <c r="C146" s="229" t="s">
        <v>175</v>
      </c>
      <c r="D146" s="229" t="s">
        <v>243</v>
      </c>
      <c r="E146" s="230" t="s">
        <v>1207</v>
      </c>
      <c r="F146" s="231" t="s">
        <v>1208</v>
      </c>
      <c r="G146" s="232" t="s">
        <v>253</v>
      </c>
      <c r="H146" s="233">
        <v>23.873000000000001</v>
      </c>
      <c r="I146" s="234"/>
      <c r="J146" s="235">
        <f>ROUND(I146*H146,2)</f>
        <v>0</v>
      </c>
      <c r="K146" s="231" t="s">
        <v>247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2407</v>
      </c>
    </row>
    <row r="147" s="2" customFormat="1">
      <c r="A147" s="39"/>
      <c r="B147" s="40"/>
      <c r="C147" s="41"/>
      <c r="D147" s="242" t="s">
        <v>249</v>
      </c>
      <c r="E147" s="41"/>
      <c r="F147" s="243" t="s">
        <v>1210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88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1110</v>
      </c>
      <c r="G148" s="248"/>
      <c r="H148" s="252">
        <v>23.873000000000001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23.873000000000001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24.15" customHeight="1">
      <c r="A150" s="39"/>
      <c r="B150" s="40"/>
      <c r="C150" s="229" t="s">
        <v>269</v>
      </c>
      <c r="D150" s="229" t="s">
        <v>243</v>
      </c>
      <c r="E150" s="230" t="s">
        <v>1211</v>
      </c>
      <c r="F150" s="231" t="s">
        <v>1212</v>
      </c>
      <c r="G150" s="232" t="s">
        <v>253</v>
      </c>
      <c r="H150" s="233">
        <v>14.744999999999999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2408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1214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1113</v>
      </c>
      <c r="G152" s="248"/>
      <c r="H152" s="252">
        <v>14.744999999999999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4" customFormat="1">
      <c r="A153" s="14"/>
      <c r="B153" s="259"/>
      <c r="C153" s="260"/>
      <c r="D153" s="249" t="s">
        <v>256</v>
      </c>
      <c r="E153" s="261" t="s">
        <v>1</v>
      </c>
      <c r="F153" s="262" t="s">
        <v>258</v>
      </c>
      <c r="G153" s="260"/>
      <c r="H153" s="263">
        <v>14.744999999999999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88</v>
      </c>
      <c r="AV153" s="14" t="s">
        <v>175</v>
      </c>
      <c r="AW153" s="14" t="s">
        <v>36</v>
      </c>
      <c r="AX153" s="14" t="s">
        <v>14</v>
      </c>
      <c r="AY153" s="269" t="s">
        <v>241</v>
      </c>
    </row>
    <row r="154" s="2" customFormat="1" ht="33" customHeight="1">
      <c r="A154" s="39"/>
      <c r="B154" s="40"/>
      <c r="C154" s="229" t="s">
        <v>277</v>
      </c>
      <c r="D154" s="229" t="s">
        <v>243</v>
      </c>
      <c r="E154" s="230" t="s">
        <v>1215</v>
      </c>
      <c r="F154" s="231" t="s">
        <v>1216</v>
      </c>
      <c r="G154" s="232" t="s">
        <v>253</v>
      </c>
      <c r="H154" s="233">
        <v>83.555999999999997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2409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1218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3" customFormat="1">
      <c r="A156" s="13"/>
      <c r="B156" s="247"/>
      <c r="C156" s="248"/>
      <c r="D156" s="249" t="s">
        <v>256</v>
      </c>
      <c r="E156" s="250" t="s">
        <v>1</v>
      </c>
      <c r="F156" s="251" t="s">
        <v>1116</v>
      </c>
      <c r="G156" s="248"/>
      <c r="H156" s="252">
        <v>83.555999999999997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88</v>
      </c>
      <c r="AV156" s="13" t="s">
        <v>88</v>
      </c>
      <c r="AW156" s="13" t="s">
        <v>36</v>
      </c>
      <c r="AX156" s="13" t="s">
        <v>80</v>
      </c>
      <c r="AY156" s="258" t="s">
        <v>241</v>
      </c>
    </row>
    <row r="157" s="14" customFormat="1">
      <c r="A157" s="14"/>
      <c r="B157" s="259"/>
      <c r="C157" s="260"/>
      <c r="D157" s="249" t="s">
        <v>256</v>
      </c>
      <c r="E157" s="261" t="s">
        <v>1</v>
      </c>
      <c r="F157" s="262" t="s">
        <v>258</v>
      </c>
      <c r="G157" s="260"/>
      <c r="H157" s="263">
        <v>83.555999999999997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88</v>
      </c>
      <c r="AV157" s="14" t="s">
        <v>175</v>
      </c>
      <c r="AW157" s="14" t="s">
        <v>36</v>
      </c>
      <c r="AX157" s="14" t="s">
        <v>14</v>
      </c>
      <c r="AY157" s="269" t="s">
        <v>241</v>
      </c>
    </row>
    <row r="158" s="2" customFormat="1" ht="24.15" customHeight="1">
      <c r="A158" s="39"/>
      <c r="B158" s="40"/>
      <c r="C158" s="229" t="s">
        <v>286</v>
      </c>
      <c r="D158" s="229" t="s">
        <v>243</v>
      </c>
      <c r="E158" s="230" t="s">
        <v>1913</v>
      </c>
      <c r="F158" s="231" t="s">
        <v>1914</v>
      </c>
      <c r="G158" s="232" t="s">
        <v>253</v>
      </c>
      <c r="H158" s="233">
        <v>1.0529999999999999</v>
      </c>
      <c r="I158" s="234"/>
      <c r="J158" s="235">
        <f>ROUND(I158*H158,2)</f>
        <v>0</v>
      </c>
      <c r="K158" s="231" t="s">
        <v>247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2410</v>
      </c>
    </row>
    <row r="159" s="2" customFormat="1">
      <c r="A159" s="39"/>
      <c r="B159" s="40"/>
      <c r="C159" s="41"/>
      <c r="D159" s="242" t="s">
        <v>249</v>
      </c>
      <c r="E159" s="41"/>
      <c r="F159" s="243" t="s">
        <v>1916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249</v>
      </c>
      <c r="AU159" s="18" t="s">
        <v>88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1872</v>
      </c>
      <c r="G160" s="248"/>
      <c r="H160" s="252">
        <v>1.0529999999999999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1.0529999999999999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33" customHeight="1">
      <c r="A162" s="39"/>
      <c r="B162" s="40"/>
      <c r="C162" s="229" t="s">
        <v>292</v>
      </c>
      <c r="D162" s="229" t="s">
        <v>243</v>
      </c>
      <c r="E162" s="230" t="s">
        <v>2411</v>
      </c>
      <c r="F162" s="231" t="s">
        <v>2412</v>
      </c>
      <c r="G162" s="232" t="s">
        <v>253</v>
      </c>
      <c r="H162" s="233">
        <v>5.968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2413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2414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1874</v>
      </c>
      <c r="G164" s="248"/>
      <c r="H164" s="252">
        <v>5.968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4" customFormat="1">
      <c r="A165" s="14"/>
      <c r="B165" s="259"/>
      <c r="C165" s="260"/>
      <c r="D165" s="249" t="s">
        <v>256</v>
      </c>
      <c r="E165" s="261" t="s">
        <v>1</v>
      </c>
      <c r="F165" s="262" t="s">
        <v>258</v>
      </c>
      <c r="G165" s="260"/>
      <c r="H165" s="263">
        <v>5.968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88</v>
      </c>
      <c r="AV165" s="14" t="s">
        <v>175</v>
      </c>
      <c r="AW165" s="14" t="s">
        <v>36</v>
      </c>
      <c r="AX165" s="14" t="s">
        <v>14</v>
      </c>
      <c r="AY165" s="269" t="s">
        <v>241</v>
      </c>
    </row>
    <row r="166" s="2" customFormat="1" ht="33" customHeight="1">
      <c r="A166" s="39"/>
      <c r="B166" s="40"/>
      <c r="C166" s="229" t="s">
        <v>275</v>
      </c>
      <c r="D166" s="229" t="s">
        <v>243</v>
      </c>
      <c r="E166" s="230" t="s">
        <v>2415</v>
      </c>
      <c r="F166" s="231" t="s">
        <v>2416</v>
      </c>
      <c r="G166" s="232" t="s">
        <v>253</v>
      </c>
      <c r="H166" s="233">
        <v>5.968</v>
      </c>
      <c r="I166" s="234"/>
      <c r="J166" s="235">
        <f>ROUND(I166*H166,2)</f>
        <v>0</v>
      </c>
      <c r="K166" s="231" t="s">
        <v>247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88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2417</v>
      </c>
    </row>
    <row r="167" s="2" customFormat="1">
      <c r="A167" s="39"/>
      <c r="B167" s="40"/>
      <c r="C167" s="41"/>
      <c r="D167" s="242" t="s">
        <v>249</v>
      </c>
      <c r="E167" s="41"/>
      <c r="F167" s="243" t="s">
        <v>2418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249</v>
      </c>
      <c r="AU167" s="18" t="s">
        <v>88</v>
      </c>
    </row>
    <row r="168" s="13" customFormat="1">
      <c r="A168" s="13"/>
      <c r="B168" s="247"/>
      <c r="C168" s="248"/>
      <c r="D168" s="249" t="s">
        <v>256</v>
      </c>
      <c r="E168" s="250" t="s">
        <v>1</v>
      </c>
      <c r="F168" s="251" t="s">
        <v>1879</v>
      </c>
      <c r="G168" s="248"/>
      <c r="H168" s="252">
        <v>5.968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256</v>
      </c>
      <c r="AU168" s="258" t="s">
        <v>88</v>
      </c>
      <c r="AV168" s="13" t="s">
        <v>88</v>
      </c>
      <c r="AW168" s="13" t="s">
        <v>36</v>
      </c>
      <c r="AX168" s="13" t="s">
        <v>80</v>
      </c>
      <c r="AY168" s="258" t="s">
        <v>241</v>
      </c>
    </row>
    <row r="169" s="14" customFormat="1">
      <c r="A169" s="14"/>
      <c r="B169" s="259"/>
      <c r="C169" s="260"/>
      <c r="D169" s="249" t="s">
        <v>256</v>
      </c>
      <c r="E169" s="261" t="s">
        <v>1</v>
      </c>
      <c r="F169" s="262" t="s">
        <v>258</v>
      </c>
      <c r="G169" s="260"/>
      <c r="H169" s="263">
        <v>5.968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88</v>
      </c>
      <c r="AV169" s="14" t="s">
        <v>175</v>
      </c>
      <c r="AW169" s="14" t="s">
        <v>36</v>
      </c>
      <c r="AX169" s="14" t="s">
        <v>14</v>
      </c>
      <c r="AY169" s="269" t="s">
        <v>241</v>
      </c>
    </row>
    <row r="170" s="2" customFormat="1" ht="24.15" customHeight="1">
      <c r="A170" s="39"/>
      <c r="B170" s="40"/>
      <c r="C170" s="229" t="s">
        <v>301</v>
      </c>
      <c r="D170" s="229" t="s">
        <v>243</v>
      </c>
      <c r="E170" s="230" t="s">
        <v>562</v>
      </c>
      <c r="F170" s="231" t="s">
        <v>563</v>
      </c>
      <c r="G170" s="232" t="s">
        <v>253</v>
      </c>
      <c r="H170" s="233">
        <v>0.98699999999999999</v>
      </c>
      <c r="I170" s="234"/>
      <c r="J170" s="235">
        <f>ROUND(I170*H170,2)</f>
        <v>0</v>
      </c>
      <c r="K170" s="231" t="s">
        <v>247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2419</v>
      </c>
    </row>
    <row r="171" s="2" customFormat="1">
      <c r="A171" s="39"/>
      <c r="B171" s="40"/>
      <c r="C171" s="41"/>
      <c r="D171" s="242" t="s">
        <v>249</v>
      </c>
      <c r="E171" s="41"/>
      <c r="F171" s="243" t="s">
        <v>565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88</v>
      </c>
    </row>
    <row r="172" s="13" customFormat="1">
      <c r="A172" s="13"/>
      <c r="B172" s="247"/>
      <c r="C172" s="248"/>
      <c r="D172" s="249" t="s">
        <v>256</v>
      </c>
      <c r="E172" s="250" t="s">
        <v>1</v>
      </c>
      <c r="F172" s="251" t="s">
        <v>405</v>
      </c>
      <c r="G172" s="248"/>
      <c r="H172" s="252">
        <v>0.98699999999999999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88</v>
      </c>
      <c r="AV172" s="13" t="s">
        <v>88</v>
      </c>
      <c r="AW172" s="13" t="s">
        <v>36</v>
      </c>
      <c r="AX172" s="13" t="s">
        <v>80</v>
      </c>
      <c r="AY172" s="258" t="s">
        <v>241</v>
      </c>
    </row>
    <row r="173" s="14" customFormat="1">
      <c r="A173" s="14"/>
      <c r="B173" s="259"/>
      <c r="C173" s="260"/>
      <c r="D173" s="249" t="s">
        <v>256</v>
      </c>
      <c r="E173" s="261" t="s">
        <v>1</v>
      </c>
      <c r="F173" s="262" t="s">
        <v>258</v>
      </c>
      <c r="G173" s="260"/>
      <c r="H173" s="263">
        <v>0.98699999999999999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88</v>
      </c>
      <c r="AV173" s="14" t="s">
        <v>175</v>
      </c>
      <c r="AW173" s="14" t="s">
        <v>36</v>
      </c>
      <c r="AX173" s="14" t="s">
        <v>14</v>
      </c>
      <c r="AY173" s="269" t="s">
        <v>241</v>
      </c>
    </row>
    <row r="174" s="2" customFormat="1" ht="33" customHeight="1">
      <c r="A174" s="39"/>
      <c r="B174" s="40"/>
      <c r="C174" s="229" t="s">
        <v>305</v>
      </c>
      <c r="D174" s="229" t="s">
        <v>243</v>
      </c>
      <c r="E174" s="230" t="s">
        <v>1696</v>
      </c>
      <c r="F174" s="231" t="s">
        <v>1697</v>
      </c>
      <c r="G174" s="232" t="s">
        <v>253</v>
      </c>
      <c r="H174" s="233">
        <v>5.5949999999999998</v>
      </c>
      <c r="I174" s="234"/>
      <c r="J174" s="235">
        <f>ROUND(I174*H174,2)</f>
        <v>0</v>
      </c>
      <c r="K174" s="231" t="s">
        <v>247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88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2420</v>
      </c>
    </row>
    <row r="175" s="2" customFormat="1">
      <c r="A175" s="39"/>
      <c r="B175" s="40"/>
      <c r="C175" s="41"/>
      <c r="D175" s="242" t="s">
        <v>249</v>
      </c>
      <c r="E175" s="41"/>
      <c r="F175" s="243" t="s">
        <v>1699</v>
      </c>
      <c r="G175" s="41"/>
      <c r="H175" s="41"/>
      <c r="I175" s="244"/>
      <c r="J175" s="41"/>
      <c r="K175" s="41"/>
      <c r="L175" s="45"/>
      <c r="M175" s="245"/>
      <c r="N175" s="24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249</v>
      </c>
      <c r="AU175" s="18" t="s">
        <v>88</v>
      </c>
    </row>
    <row r="176" s="13" customFormat="1">
      <c r="A176" s="13"/>
      <c r="B176" s="247"/>
      <c r="C176" s="248"/>
      <c r="D176" s="249" t="s">
        <v>256</v>
      </c>
      <c r="E176" s="250" t="s">
        <v>1</v>
      </c>
      <c r="F176" s="251" t="s">
        <v>408</v>
      </c>
      <c r="G176" s="248"/>
      <c r="H176" s="252">
        <v>5.5949999999999998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88</v>
      </c>
      <c r="AV176" s="13" t="s">
        <v>88</v>
      </c>
      <c r="AW176" s="13" t="s">
        <v>36</v>
      </c>
      <c r="AX176" s="13" t="s">
        <v>80</v>
      </c>
      <c r="AY176" s="258" t="s">
        <v>241</v>
      </c>
    </row>
    <row r="177" s="14" customFormat="1">
      <c r="A177" s="14"/>
      <c r="B177" s="259"/>
      <c r="C177" s="260"/>
      <c r="D177" s="249" t="s">
        <v>256</v>
      </c>
      <c r="E177" s="261" t="s">
        <v>1</v>
      </c>
      <c r="F177" s="262" t="s">
        <v>258</v>
      </c>
      <c r="G177" s="260"/>
      <c r="H177" s="263">
        <v>5.5949999999999998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88</v>
      </c>
      <c r="AV177" s="14" t="s">
        <v>175</v>
      </c>
      <c r="AW177" s="14" t="s">
        <v>36</v>
      </c>
      <c r="AX177" s="14" t="s">
        <v>14</v>
      </c>
      <c r="AY177" s="269" t="s">
        <v>241</v>
      </c>
    </row>
    <row r="178" s="2" customFormat="1" ht="24.15" customHeight="1">
      <c r="A178" s="39"/>
      <c r="B178" s="40"/>
      <c r="C178" s="229" t="s">
        <v>309</v>
      </c>
      <c r="D178" s="229" t="s">
        <v>243</v>
      </c>
      <c r="E178" s="230" t="s">
        <v>585</v>
      </c>
      <c r="F178" s="231" t="s">
        <v>586</v>
      </c>
      <c r="G178" s="232" t="s">
        <v>253</v>
      </c>
      <c r="H178" s="233">
        <v>3.456</v>
      </c>
      <c r="I178" s="234"/>
      <c r="J178" s="235">
        <f>ROUND(I178*H178,2)</f>
        <v>0</v>
      </c>
      <c r="K178" s="231" t="s">
        <v>247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88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2421</v>
      </c>
    </row>
    <row r="179" s="2" customFormat="1">
      <c r="A179" s="39"/>
      <c r="B179" s="40"/>
      <c r="C179" s="41"/>
      <c r="D179" s="242" t="s">
        <v>249</v>
      </c>
      <c r="E179" s="41"/>
      <c r="F179" s="243" t="s">
        <v>588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249</v>
      </c>
      <c r="AU179" s="18" t="s">
        <v>88</v>
      </c>
    </row>
    <row r="180" s="13" customFormat="1">
      <c r="A180" s="13"/>
      <c r="B180" s="247"/>
      <c r="C180" s="248"/>
      <c r="D180" s="249" t="s">
        <v>256</v>
      </c>
      <c r="E180" s="250" t="s">
        <v>1</v>
      </c>
      <c r="F180" s="251" t="s">
        <v>411</v>
      </c>
      <c r="G180" s="248"/>
      <c r="H180" s="252">
        <v>3.456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36</v>
      </c>
      <c r="AX180" s="13" t="s">
        <v>80</v>
      </c>
      <c r="AY180" s="258" t="s">
        <v>241</v>
      </c>
    </row>
    <row r="181" s="14" customFormat="1">
      <c r="A181" s="14"/>
      <c r="B181" s="259"/>
      <c r="C181" s="260"/>
      <c r="D181" s="249" t="s">
        <v>256</v>
      </c>
      <c r="E181" s="261" t="s">
        <v>1</v>
      </c>
      <c r="F181" s="262" t="s">
        <v>258</v>
      </c>
      <c r="G181" s="260"/>
      <c r="H181" s="263">
        <v>3.456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88</v>
      </c>
      <c r="AV181" s="14" t="s">
        <v>175</v>
      </c>
      <c r="AW181" s="14" t="s">
        <v>36</v>
      </c>
      <c r="AX181" s="14" t="s">
        <v>14</v>
      </c>
      <c r="AY181" s="269" t="s">
        <v>241</v>
      </c>
    </row>
    <row r="182" s="2" customFormat="1" ht="33" customHeight="1">
      <c r="A182" s="39"/>
      <c r="B182" s="40"/>
      <c r="C182" s="229" t="s">
        <v>316</v>
      </c>
      <c r="D182" s="229" t="s">
        <v>243</v>
      </c>
      <c r="E182" s="230" t="s">
        <v>1701</v>
      </c>
      <c r="F182" s="231" t="s">
        <v>1702</v>
      </c>
      <c r="G182" s="232" t="s">
        <v>253</v>
      </c>
      <c r="H182" s="233">
        <v>19.581</v>
      </c>
      <c r="I182" s="234"/>
      <c r="J182" s="235">
        <f>ROUND(I182*H182,2)</f>
        <v>0</v>
      </c>
      <c r="K182" s="231" t="s">
        <v>247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88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2422</v>
      </c>
    </row>
    <row r="183" s="2" customFormat="1">
      <c r="A183" s="39"/>
      <c r="B183" s="40"/>
      <c r="C183" s="41"/>
      <c r="D183" s="242" t="s">
        <v>249</v>
      </c>
      <c r="E183" s="41"/>
      <c r="F183" s="243" t="s">
        <v>1704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88</v>
      </c>
    </row>
    <row r="184" s="13" customFormat="1">
      <c r="A184" s="13"/>
      <c r="B184" s="247"/>
      <c r="C184" s="248"/>
      <c r="D184" s="249" t="s">
        <v>256</v>
      </c>
      <c r="E184" s="250" t="s">
        <v>1</v>
      </c>
      <c r="F184" s="251" t="s">
        <v>414</v>
      </c>
      <c r="G184" s="248"/>
      <c r="H184" s="252">
        <v>19.581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88</v>
      </c>
      <c r="AV184" s="13" t="s">
        <v>88</v>
      </c>
      <c r="AW184" s="13" t="s">
        <v>36</v>
      </c>
      <c r="AX184" s="13" t="s">
        <v>80</v>
      </c>
      <c r="AY184" s="258" t="s">
        <v>241</v>
      </c>
    </row>
    <row r="185" s="14" customFormat="1">
      <c r="A185" s="14"/>
      <c r="B185" s="259"/>
      <c r="C185" s="260"/>
      <c r="D185" s="249" t="s">
        <v>256</v>
      </c>
      <c r="E185" s="261" t="s">
        <v>1</v>
      </c>
      <c r="F185" s="262" t="s">
        <v>258</v>
      </c>
      <c r="G185" s="260"/>
      <c r="H185" s="263">
        <v>19.581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88</v>
      </c>
      <c r="AV185" s="14" t="s">
        <v>175</v>
      </c>
      <c r="AW185" s="14" t="s">
        <v>36</v>
      </c>
      <c r="AX185" s="14" t="s">
        <v>14</v>
      </c>
      <c r="AY185" s="269" t="s">
        <v>241</v>
      </c>
    </row>
    <row r="186" s="2" customFormat="1" ht="24.15" customHeight="1">
      <c r="A186" s="39"/>
      <c r="B186" s="40"/>
      <c r="C186" s="229" t="s">
        <v>322</v>
      </c>
      <c r="D186" s="229" t="s">
        <v>243</v>
      </c>
      <c r="E186" s="230" t="s">
        <v>2423</v>
      </c>
      <c r="F186" s="231" t="s">
        <v>2424</v>
      </c>
      <c r="G186" s="232" t="s">
        <v>253</v>
      </c>
      <c r="H186" s="233">
        <v>0.247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2425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2426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13" customFormat="1">
      <c r="A188" s="13"/>
      <c r="B188" s="247"/>
      <c r="C188" s="248"/>
      <c r="D188" s="249" t="s">
        <v>256</v>
      </c>
      <c r="E188" s="250" t="s">
        <v>1</v>
      </c>
      <c r="F188" s="251" t="s">
        <v>2355</v>
      </c>
      <c r="G188" s="248"/>
      <c r="H188" s="252">
        <v>0.247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8" t="s">
        <v>256</v>
      </c>
      <c r="AU188" s="258" t="s">
        <v>88</v>
      </c>
      <c r="AV188" s="13" t="s">
        <v>88</v>
      </c>
      <c r="AW188" s="13" t="s">
        <v>36</v>
      </c>
      <c r="AX188" s="13" t="s">
        <v>80</v>
      </c>
      <c r="AY188" s="258" t="s">
        <v>241</v>
      </c>
    </row>
    <row r="189" s="14" customFormat="1">
      <c r="A189" s="14"/>
      <c r="B189" s="259"/>
      <c r="C189" s="260"/>
      <c r="D189" s="249" t="s">
        <v>256</v>
      </c>
      <c r="E189" s="261" t="s">
        <v>1</v>
      </c>
      <c r="F189" s="262" t="s">
        <v>258</v>
      </c>
      <c r="G189" s="260"/>
      <c r="H189" s="263">
        <v>0.247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88</v>
      </c>
      <c r="AV189" s="14" t="s">
        <v>175</v>
      </c>
      <c r="AW189" s="14" t="s">
        <v>36</v>
      </c>
      <c r="AX189" s="14" t="s">
        <v>14</v>
      </c>
      <c r="AY189" s="269" t="s">
        <v>241</v>
      </c>
    </row>
    <row r="190" s="2" customFormat="1" ht="33" customHeight="1">
      <c r="A190" s="39"/>
      <c r="B190" s="40"/>
      <c r="C190" s="229" t="s">
        <v>8</v>
      </c>
      <c r="D190" s="229" t="s">
        <v>243</v>
      </c>
      <c r="E190" s="230" t="s">
        <v>2427</v>
      </c>
      <c r="F190" s="231" t="s">
        <v>2428</v>
      </c>
      <c r="G190" s="232" t="s">
        <v>253</v>
      </c>
      <c r="H190" s="233">
        <v>1.399</v>
      </c>
      <c r="I190" s="234"/>
      <c r="J190" s="235">
        <f>ROUND(I190*H190,2)</f>
        <v>0</v>
      </c>
      <c r="K190" s="231" t="s">
        <v>247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88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2429</v>
      </c>
    </row>
    <row r="191" s="2" customFormat="1">
      <c r="A191" s="39"/>
      <c r="B191" s="40"/>
      <c r="C191" s="41"/>
      <c r="D191" s="242" t="s">
        <v>249</v>
      </c>
      <c r="E191" s="41"/>
      <c r="F191" s="243" t="s">
        <v>2430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249</v>
      </c>
      <c r="AU191" s="18" t="s">
        <v>88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2358</v>
      </c>
      <c r="G192" s="248"/>
      <c r="H192" s="252">
        <v>1.399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1.399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33" customHeight="1">
      <c r="A194" s="39"/>
      <c r="B194" s="40"/>
      <c r="C194" s="229" t="s">
        <v>332</v>
      </c>
      <c r="D194" s="229" t="s">
        <v>243</v>
      </c>
      <c r="E194" s="230" t="s">
        <v>2431</v>
      </c>
      <c r="F194" s="231" t="s">
        <v>2432</v>
      </c>
      <c r="G194" s="232" t="s">
        <v>253</v>
      </c>
      <c r="H194" s="233">
        <v>1.399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2433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2434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2363</v>
      </c>
      <c r="G196" s="248"/>
      <c r="H196" s="252">
        <v>1.399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4" customFormat="1">
      <c r="A197" s="14"/>
      <c r="B197" s="259"/>
      <c r="C197" s="260"/>
      <c r="D197" s="249" t="s">
        <v>256</v>
      </c>
      <c r="E197" s="261" t="s">
        <v>1</v>
      </c>
      <c r="F197" s="262" t="s">
        <v>258</v>
      </c>
      <c r="G197" s="260"/>
      <c r="H197" s="263">
        <v>1.399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88</v>
      </c>
      <c r="AV197" s="14" t="s">
        <v>175</v>
      </c>
      <c r="AW197" s="14" t="s">
        <v>36</v>
      </c>
      <c r="AX197" s="14" t="s">
        <v>14</v>
      </c>
      <c r="AY197" s="269" t="s">
        <v>241</v>
      </c>
    </row>
    <row r="198" s="2" customFormat="1" ht="33" customHeight="1">
      <c r="A198" s="39"/>
      <c r="B198" s="40"/>
      <c r="C198" s="229" t="s">
        <v>337</v>
      </c>
      <c r="D198" s="229" t="s">
        <v>243</v>
      </c>
      <c r="E198" s="230" t="s">
        <v>2435</v>
      </c>
      <c r="F198" s="231" t="s">
        <v>2436</v>
      </c>
      <c r="G198" s="232" t="s">
        <v>253</v>
      </c>
      <c r="H198" s="233">
        <v>1.877</v>
      </c>
      <c r="I198" s="234"/>
      <c r="J198" s="235">
        <f>ROUND(I198*H198,2)</f>
        <v>0</v>
      </c>
      <c r="K198" s="231" t="s">
        <v>247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88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2437</v>
      </c>
    </row>
    <row r="199" s="2" customFormat="1">
      <c r="A199" s="39"/>
      <c r="B199" s="40"/>
      <c r="C199" s="41"/>
      <c r="D199" s="242" t="s">
        <v>249</v>
      </c>
      <c r="E199" s="41"/>
      <c r="F199" s="243" t="s">
        <v>2438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249</v>
      </c>
      <c r="AU199" s="18" t="s">
        <v>88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2368</v>
      </c>
      <c r="G200" s="248"/>
      <c r="H200" s="252">
        <v>1.877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1</v>
      </c>
      <c r="F201" s="262" t="s">
        <v>258</v>
      </c>
      <c r="G201" s="260"/>
      <c r="H201" s="263">
        <v>1.877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14</v>
      </c>
      <c r="AY201" s="269" t="s">
        <v>241</v>
      </c>
    </row>
    <row r="202" s="2" customFormat="1" ht="24.15" customHeight="1">
      <c r="A202" s="39"/>
      <c r="B202" s="40"/>
      <c r="C202" s="229" t="s">
        <v>342</v>
      </c>
      <c r="D202" s="229" t="s">
        <v>243</v>
      </c>
      <c r="E202" s="230" t="s">
        <v>2439</v>
      </c>
      <c r="F202" s="231" t="s">
        <v>2440</v>
      </c>
      <c r="G202" s="232" t="s">
        <v>253</v>
      </c>
      <c r="H202" s="233">
        <v>10.638</v>
      </c>
      <c r="I202" s="234"/>
      <c r="J202" s="235">
        <f>ROUND(I202*H202,2)</f>
        <v>0</v>
      </c>
      <c r="K202" s="231" t="s">
        <v>247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88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2441</v>
      </c>
    </row>
    <row r="203" s="2" customFormat="1">
      <c r="A203" s="39"/>
      <c r="B203" s="40"/>
      <c r="C203" s="41"/>
      <c r="D203" s="242" t="s">
        <v>249</v>
      </c>
      <c r="E203" s="41"/>
      <c r="F203" s="243" t="s">
        <v>2442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88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2371</v>
      </c>
      <c r="G204" s="248"/>
      <c r="H204" s="252">
        <v>10.638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4" customFormat="1">
      <c r="A205" s="14"/>
      <c r="B205" s="259"/>
      <c r="C205" s="260"/>
      <c r="D205" s="249" t="s">
        <v>256</v>
      </c>
      <c r="E205" s="261" t="s">
        <v>1</v>
      </c>
      <c r="F205" s="262" t="s">
        <v>258</v>
      </c>
      <c r="G205" s="260"/>
      <c r="H205" s="263">
        <v>10.638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88</v>
      </c>
      <c r="AV205" s="14" t="s">
        <v>175</v>
      </c>
      <c r="AW205" s="14" t="s">
        <v>36</v>
      </c>
      <c r="AX205" s="14" t="s">
        <v>14</v>
      </c>
      <c r="AY205" s="269" t="s">
        <v>241</v>
      </c>
    </row>
    <row r="206" s="2" customFormat="1" ht="33" customHeight="1">
      <c r="A206" s="39"/>
      <c r="B206" s="40"/>
      <c r="C206" s="229" t="s">
        <v>347</v>
      </c>
      <c r="D206" s="229" t="s">
        <v>243</v>
      </c>
      <c r="E206" s="230" t="s">
        <v>2443</v>
      </c>
      <c r="F206" s="231" t="s">
        <v>2444</v>
      </c>
      <c r="G206" s="232" t="s">
        <v>253</v>
      </c>
      <c r="H206" s="233">
        <v>6.5709999999999997</v>
      </c>
      <c r="I206" s="234"/>
      <c r="J206" s="235">
        <f>ROUND(I206*H206,2)</f>
        <v>0</v>
      </c>
      <c r="K206" s="231" t="s">
        <v>247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88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2445</v>
      </c>
    </row>
    <row r="207" s="2" customFormat="1">
      <c r="A207" s="39"/>
      <c r="B207" s="40"/>
      <c r="C207" s="41"/>
      <c r="D207" s="242" t="s">
        <v>249</v>
      </c>
      <c r="E207" s="41"/>
      <c r="F207" s="243" t="s">
        <v>2446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249</v>
      </c>
      <c r="AU207" s="18" t="s">
        <v>88</v>
      </c>
    </row>
    <row r="208" s="13" customFormat="1">
      <c r="A208" s="13"/>
      <c r="B208" s="247"/>
      <c r="C208" s="248"/>
      <c r="D208" s="249" t="s">
        <v>256</v>
      </c>
      <c r="E208" s="250" t="s">
        <v>1</v>
      </c>
      <c r="F208" s="251" t="s">
        <v>2374</v>
      </c>
      <c r="G208" s="248"/>
      <c r="H208" s="252">
        <v>6.5709999999999997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256</v>
      </c>
      <c r="AU208" s="258" t="s">
        <v>88</v>
      </c>
      <c r="AV208" s="13" t="s">
        <v>88</v>
      </c>
      <c r="AW208" s="13" t="s">
        <v>36</v>
      </c>
      <c r="AX208" s="13" t="s">
        <v>80</v>
      </c>
      <c r="AY208" s="258" t="s">
        <v>241</v>
      </c>
    </row>
    <row r="209" s="14" customFormat="1">
      <c r="A209" s="14"/>
      <c r="B209" s="259"/>
      <c r="C209" s="260"/>
      <c r="D209" s="249" t="s">
        <v>256</v>
      </c>
      <c r="E209" s="261" t="s">
        <v>1</v>
      </c>
      <c r="F209" s="262" t="s">
        <v>258</v>
      </c>
      <c r="G209" s="260"/>
      <c r="H209" s="263">
        <v>6.5709999999999997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88</v>
      </c>
      <c r="AV209" s="14" t="s">
        <v>175</v>
      </c>
      <c r="AW209" s="14" t="s">
        <v>36</v>
      </c>
      <c r="AX209" s="14" t="s">
        <v>14</v>
      </c>
      <c r="AY209" s="269" t="s">
        <v>241</v>
      </c>
    </row>
    <row r="210" s="2" customFormat="1" ht="24.15" customHeight="1">
      <c r="A210" s="39"/>
      <c r="B210" s="40"/>
      <c r="C210" s="229" t="s">
        <v>352</v>
      </c>
      <c r="D210" s="229" t="s">
        <v>243</v>
      </c>
      <c r="E210" s="230" t="s">
        <v>2447</v>
      </c>
      <c r="F210" s="231" t="s">
        <v>2448</v>
      </c>
      <c r="G210" s="232" t="s">
        <v>253</v>
      </c>
      <c r="H210" s="233">
        <v>37.234999999999999</v>
      </c>
      <c r="I210" s="234"/>
      <c r="J210" s="235">
        <f>ROUND(I210*H210,2)</f>
        <v>0</v>
      </c>
      <c r="K210" s="231" t="s">
        <v>247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88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2449</v>
      </c>
    </row>
    <row r="211" s="2" customFormat="1">
      <c r="A211" s="39"/>
      <c r="B211" s="40"/>
      <c r="C211" s="41"/>
      <c r="D211" s="242" t="s">
        <v>249</v>
      </c>
      <c r="E211" s="41"/>
      <c r="F211" s="243" t="s">
        <v>2450</v>
      </c>
      <c r="G211" s="41"/>
      <c r="H211" s="41"/>
      <c r="I211" s="244"/>
      <c r="J211" s="41"/>
      <c r="K211" s="41"/>
      <c r="L211" s="45"/>
      <c r="M211" s="245"/>
      <c r="N211" s="24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88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2377</v>
      </c>
      <c r="G212" s="248"/>
      <c r="H212" s="252">
        <v>37.234999999999999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37.234999999999999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33" customHeight="1">
      <c r="A214" s="39"/>
      <c r="B214" s="40"/>
      <c r="C214" s="229" t="s">
        <v>7</v>
      </c>
      <c r="D214" s="229" t="s">
        <v>243</v>
      </c>
      <c r="E214" s="230" t="s">
        <v>2451</v>
      </c>
      <c r="F214" s="231" t="s">
        <v>2452</v>
      </c>
      <c r="G214" s="232" t="s">
        <v>253</v>
      </c>
      <c r="H214" s="233">
        <v>0.46899999999999997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2453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2454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3" customFormat="1">
      <c r="A216" s="13"/>
      <c r="B216" s="247"/>
      <c r="C216" s="248"/>
      <c r="D216" s="249" t="s">
        <v>256</v>
      </c>
      <c r="E216" s="250" t="s">
        <v>1</v>
      </c>
      <c r="F216" s="251" t="s">
        <v>2380</v>
      </c>
      <c r="G216" s="248"/>
      <c r="H216" s="252">
        <v>0.46899999999999997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256</v>
      </c>
      <c r="AU216" s="258" t="s">
        <v>88</v>
      </c>
      <c r="AV216" s="13" t="s">
        <v>88</v>
      </c>
      <c r="AW216" s="13" t="s">
        <v>36</v>
      </c>
      <c r="AX216" s="13" t="s">
        <v>80</v>
      </c>
      <c r="AY216" s="258" t="s">
        <v>241</v>
      </c>
    </row>
    <row r="217" s="14" customFormat="1">
      <c r="A217" s="14"/>
      <c r="B217" s="259"/>
      <c r="C217" s="260"/>
      <c r="D217" s="249" t="s">
        <v>256</v>
      </c>
      <c r="E217" s="261" t="s">
        <v>1</v>
      </c>
      <c r="F217" s="262" t="s">
        <v>258</v>
      </c>
      <c r="G217" s="260"/>
      <c r="H217" s="263">
        <v>0.46899999999999997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88</v>
      </c>
      <c r="AV217" s="14" t="s">
        <v>175</v>
      </c>
      <c r="AW217" s="14" t="s">
        <v>36</v>
      </c>
      <c r="AX217" s="14" t="s">
        <v>14</v>
      </c>
      <c r="AY217" s="269" t="s">
        <v>241</v>
      </c>
    </row>
    <row r="218" s="2" customFormat="1" ht="24.15" customHeight="1">
      <c r="A218" s="39"/>
      <c r="B218" s="40"/>
      <c r="C218" s="229" t="s">
        <v>361</v>
      </c>
      <c r="D218" s="229" t="s">
        <v>243</v>
      </c>
      <c r="E218" s="230" t="s">
        <v>2455</v>
      </c>
      <c r="F218" s="231" t="s">
        <v>2456</v>
      </c>
      <c r="G218" s="232" t="s">
        <v>253</v>
      </c>
      <c r="H218" s="233">
        <v>2.6600000000000001</v>
      </c>
      <c r="I218" s="234"/>
      <c r="J218" s="235">
        <f>ROUND(I218*H218,2)</f>
        <v>0</v>
      </c>
      <c r="K218" s="231" t="s">
        <v>247</v>
      </c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175</v>
      </c>
      <c r="AT218" s="240" t="s">
        <v>243</v>
      </c>
      <c r="AU218" s="240" t="s">
        <v>88</v>
      </c>
      <c r="AY218" s="18" t="s">
        <v>241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14</v>
      </c>
      <c r="BK218" s="241">
        <f>ROUND(I218*H218,2)</f>
        <v>0</v>
      </c>
      <c r="BL218" s="18" t="s">
        <v>175</v>
      </c>
      <c r="BM218" s="240" t="s">
        <v>2457</v>
      </c>
    </row>
    <row r="219" s="2" customFormat="1">
      <c r="A219" s="39"/>
      <c r="B219" s="40"/>
      <c r="C219" s="41"/>
      <c r="D219" s="242" t="s">
        <v>249</v>
      </c>
      <c r="E219" s="41"/>
      <c r="F219" s="243" t="s">
        <v>2458</v>
      </c>
      <c r="G219" s="41"/>
      <c r="H219" s="41"/>
      <c r="I219" s="244"/>
      <c r="J219" s="41"/>
      <c r="K219" s="41"/>
      <c r="L219" s="45"/>
      <c r="M219" s="245"/>
      <c r="N219" s="24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249</v>
      </c>
      <c r="AU219" s="18" t="s">
        <v>88</v>
      </c>
    </row>
    <row r="220" s="13" customFormat="1">
      <c r="A220" s="13"/>
      <c r="B220" s="247"/>
      <c r="C220" s="248"/>
      <c r="D220" s="249" t="s">
        <v>256</v>
      </c>
      <c r="E220" s="250" t="s">
        <v>1</v>
      </c>
      <c r="F220" s="251" t="s">
        <v>2383</v>
      </c>
      <c r="G220" s="248"/>
      <c r="H220" s="252">
        <v>2.6600000000000001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256</v>
      </c>
      <c r="AU220" s="258" t="s">
        <v>88</v>
      </c>
      <c r="AV220" s="13" t="s">
        <v>88</v>
      </c>
      <c r="AW220" s="13" t="s">
        <v>36</v>
      </c>
      <c r="AX220" s="13" t="s">
        <v>80</v>
      </c>
      <c r="AY220" s="258" t="s">
        <v>241</v>
      </c>
    </row>
    <row r="221" s="14" customFormat="1">
      <c r="A221" s="14"/>
      <c r="B221" s="259"/>
      <c r="C221" s="260"/>
      <c r="D221" s="249" t="s">
        <v>256</v>
      </c>
      <c r="E221" s="261" t="s">
        <v>1</v>
      </c>
      <c r="F221" s="262" t="s">
        <v>258</v>
      </c>
      <c r="G221" s="260"/>
      <c r="H221" s="263">
        <v>2.6600000000000001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88</v>
      </c>
      <c r="AV221" s="14" t="s">
        <v>175</v>
      </c>
      <c r="AW221" s="14" t="s">
        <v>36</v>
      </c>
      <c r="AX221" s="14" t="s">
        <v>14</v>
      </c>
      <c r="AY221" s="269" t="s">
        <v>241</v>
      </c>
    </row>
    <row r="222" s="2" customFormat="1" ht="24.15" customHeight="1">
      <c r="A222" s="39"/>
      <c r="B222" s="40"/>
      <c r="C222" s="229" t="s">
        <v>366</v>
      </c>
      <c r="D222" s="229" t="s">
        <v>243</v>
      </c>
      <c r="E222" s="230" t="s">
        <v>2459</v>
      </c>
      <c r="F222" s="231" t="s">
        <v>2460</v>
      </c>
      <c r="G222" s="232" t="s">
        <v>253</v>
      </c>
      <c r="H222" s="233">
        <v>2.6600000000000001</v>
      </c>
      <c r="I222" s="234"/>
      <c r="J222" s="235">
        <f>ROUND(I222*H222,2)</f>
        <v>0</v>
      </c>
      <c r="K222" s="231" t="s">
        <v>247</v>
      </c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175</v>
      </c>
      <c r="AT222" s="240" t="s">
        <v>243</v>
      </c>
      <c r="AU222" s="240" t="s">
        <v>88</v>
      </c>
      <c r="AY222" s="18" t="s">
        <v>241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14</v>
      </c>
      <c r="BK222" s="241">
        <f>ROUND(I222*H222,2)</f>
        <v>0</v>
      </c>
      <c r="BL222" s="18" t="s">
        <v>175</v>
      </c>
      <c r="BM222" s="240" t="s">
        <v>2461</v>
      </c>
    </row>
    <row r="223" s="2" customFormat="1">
      <c r="A223" s="39"/>
      <c r="B223" s="40"/>
      <c r="C223" s="41"/>
      <c r="D223" s="242" t="s">
        <v>249</v>
      </c>
      <c r="E223" s="41"/>
      <c r="F223" s="243" t="s">
        <v>2462</v>
      </c>
      <c r="G223" s="41"/>
      <c r="H223" s="41"/>
      <c r="I223" s="244"/>
      <c r="J223" s="41"/>
      <c r="K223" s="41"/>
      <c r="L223" s="45"/>
      <c r="M223" s="245"/>
      <c r="N223" s="24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249</v>
      </c>
      <c r="AU223" s="18" t="s">
        <v>88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2388</v>
      </c>
      <c r="G224" s="248"/>
      <c r="H224" s="252">
        <v>2.6600000000000001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4" customFormat="1">
      <c r="A225" s="14"/>
      <c r="B225" s="259"/>
      <c r="C225" s="260"/>
      <c r="D225" s="249" t="s">
        <v>256</v>
      </c>
      <c r="E225" s="261" t="s">
        <v>1</v>
      </c>
      <c r="F225" s="262" t="s">
        <v>258</v>
      </c>
      <c r="G225" s="260"/>
      <c r="H225" s="263">
        <v>2.6600000000000001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88</v>
      </c>
      <c r="AV225" s="14" t="s">
        <v>175</v>
      </c>
      <c r="AW225" s="14" t="s">
        <v>36</v>
      </c>
      <c r="AX225" s="14" t="s">
        <v>14</v>
      </c>
      <c r="AY225" s="269" t="s">
        <v>241</v>
      </c>
    </row>
    <row r="226" s="2" customFormat="1" ht="33" customHeight="1">
      <c r="A226" s="39"/>
      <c r="B226" s="40"/>
      <c r="C226" s="229" t="s">
        <v>371</v>
      </c>
      <c r="D226" s="229" t="s">
        <v>243</v>
      </c>
      <c r="E226" s="230" t="s">
        <v>1925</v>
      </c>
      <c r="F226" s="231" t="s">
        <v>1926</v>
      </c>
      <c r="G226" s="232" t="s">
        <v>253</v>
      </c>
      <c r="H226" s="233">
        <v>1.0529999999999999</v>
      </c>
      <c r="I226" s="234"/>
      <c r="J226" s="235">
        <f>ROUND(I226*H226,2)</f>
        <v>0</v>
      </c>
      <c r="K226" s="231" t="s">
        <v>247</v>
      </c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88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2463</v>
      </c>
    </row>
    <row r="227" s="2" customFormat="1">
      <c r="A227" s="39"/>
      <c r="B227" s="40"/>
      <c r="C227" s="41"/>
      <c r="D227" s="242" t="s">
        <v>249</v>
      </c>
      <c r="E227" s="41"/>
      <c r="F227" s="243" t="s">
        <v>1928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249</v>
      </c>
      <c r="AU227" s="18" t="s">
        <v>88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1876</v>
      </c>
      <c r="G228" s="248"/>
      <c r="H228" s="252">
        <v>1.0529999999999999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1</v>
      </c>
      <c r="F229" s="262" t="s">
        <v>258</v>
      </c>
      <c r="G229" s="260"/>
      <c r="H229" s="263">
        <v>1.0529999999999999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33" customHeight="1">
      <c r="A230" s="39"/>
      <c r="B230" s="40"/>
      <c r="C230" s="229" t="s">
        <v>376</v>
      </c>
      <c r="D230" s="229" t="s">
        <v>243</v>
      </c>
      <c r="E230" s="230" t="s">
        <v>2464</v>
      </c>
      <c r="F230" s="231" t="s">
        <v>2465</v>
      </c>
      <c r="G230" s="232" t="s">
        <v>253</v>
      </c>
      <c r="H230" s="233">
        <v>0.247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2466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2467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2361</v>
      </c>
      <c r="G232" s="248"/>
      <c r="H232" s="252">
        <v>0.247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0.247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33" customHeight="1">
      <c r="A234" s="39"/>
      <c r="B234" s="40"/>
      <c r="C234" s="229" t="s">
        <v>381</v>
      </c>
      <c r="D234" s="229" t="s">
        <v>243</v>
      </c>
      <c r="E234" s="230" t="s">
        <v>2468</v>
      </c>
      <c r="F234" s="231" t="s">
        <v>2469</v>
      </c>
      <c r="G234" s="232" t="s">
        <v>253</v>
      </c>
      <c r="H234" s="233">
        <v>0.46899999999999997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2470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2471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3" customFormat="1">
      <c r="A236" s="13"/>
      <c r="B236" s="247"/>
      <c r="C236" s="248"/>
      <c r="D236" s="249" t="s">
        <v>256</v>
      </c>
      <c r="E236" s="250" t="s">
        <v>1</v>
      </c>
      <c r="F236" s="251" t="s">
        <v>2386</v>
      </c>
      <c r="G236" s="248"/>
      <c r="H236" s="252">
        <v>0.46899999999999997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4" customFormat="1">
      <c r="A237" s="14"/>
      <c r="B237" s="259"/>
      <c r="C237" s="260"/>
      <c r="D237" s="249" t="s">
        <v>256</v>
      </c>
      <c r="E237" s="261" t="s">
        <v>1</v>
      </c>
      <c r="F237" s="262" t="s">
        <v>258</v>
      </c>
      <c r="G237" s="260"/>
      <c r="H237" s="263">
        <v>0.46899999999999997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88</v>
      </c>
      <c r="AV237" s="14" t="s">
        <v>175</v>
      </c>
      <c r="AW237" s="14" t="s">
        <v>36</v>
      </c>
      <c r="AX237" s="14" t="s">
        <v>14</v>
      </c>
      <c r="AY237" s="269" t="s">
        <v>241</v>
      </c>
    </row>
    <row r="238" s="2" customFormat="1" ht="24.15" customHeight="1">
      <c r="A238" s="39"/>
      <c r="B238" s="40"/>
      <c r="C238" s="229" t="s">
        <v>386</v>
      </c>
      <c r="D238" s="229" t="s">
        <v>243</v>
      </c>
      <c r="E238" s="230" t="s">
        <v>597</v>
      </c>
      <c r="F238" s="231" t="s">
        <v>598</v>
      </c>
      <c r="G238" s="232" t="s">
        <v>253</v>
      </c>
      <c r="H238" s="233">
        <v>36.835000000000001</v>
      </c>
      <c r="I238" s="234"/>
      <c r="J238" s="235">
        <f>ROUND(I238*H238,2)</f>
        <v>0</v>
      </c>
      <c r="K238" s="231" t="s">
        <v>247</v>
      </c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175</v>
      </c>
      <c r="AT238" s="240" t="s">
        <v>243</v>
      </c>
      <c r="AU238" s="240" t="s">
        <v>88</v>
      </c>
      <c r="AY238" s="18" t="s">
        <v>241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14</v>
      </c>
      <c r="BK238" s="241">
        <f>ROUND(I238*H238,2)</f>
        <v>0</v>
      </c>
      <c r="BL238" s="18" t="s">
        <v>175</v>
      </c>
      <c r="BM238" s="240" t="s">
        <v>2472</v>
      </c>
    </row>
    <row r="239" s="2" customFormat="1">
      <c r="A239" s="39"/>
      <c r="B239" s="40"/>
      <c r="C239" s="41"/>
      <c r="D239" s="242" t="s">
        <v>249</v>
      </c>
      <c r="E239" s="41"/>
      <c r="F239" s="243" t="s">
        <v>600</v>
      </c>
      <c r="G239" s="41"/>
      <c r="H239" s="41"/>
      <c r="I239" s="244"/>
      <c r="J239" s="41"/>
      <c r="K239" s="41"/>
      <c r="L239" s="45"/>
      <c r="M239" s="245"/>
      <c r="N239" s="24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249</v>
      </c>
      <c r="AU239" s="18" t="s">
        <v>88</v>
      </c>
    </row>
    <row r="240" s="13" customFormat="1">
      <c r="A240" s="13"/>
      <c r="B240" s="247"/>
      <c r="C240" s="248"/>
      <c r="D240" s="249" t="s">
        <v>256</v>
      </c>
      <c r="E240" s="250" t="s">
        <v>490</v>
      </c>
      <c r="F240" s="251" t="s">
        <v>607</v>
      </c>
      <c r="G240" s="248"/>
      <c r="H240" s="252">
        <v>0.14999999999999999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487</v>
      </c>
      <c r="F241" s="251" t="s">
        <v>608</v>
      </c>
      <c r="G241" s="248"/>
      <c r="H241" s="252">
        <v>0.10000000000000001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4" customFormat="1">
      <c r="A242" s="14"/>
      <c r="B242" s="259"/>
      <c r="C242" s="260"/>
      <c r="D242" s="249" t="s">
        <v>256</v>
      </c>
      <c r="E242" s="261" t="s">
        <v>1</v>
      </c>
      <c r="F242" s="262" t="s">
        <v>258</v>
      </c>
      <c r="G242" s="260"/>
      <c r="H242" s="263">
        <v>0.25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88</v>
      </c>
      <c r="AV242" s="14" t="s">
        <v>175</v>
      </c>
      <c r="AW242" s="14" t="s">
        <v>36</v>
      </c>
      <c r="AX242" s="14" t="s">
        <v>80</v>
      </c>
      <c r="AY242" s="269" t="s">
        <v>241</v>
      </c>
    </row>
    <row r="243" s="15" customFormat="1">
      <c r="A243" s="15"/>
      <c r="B243" s="270"/>
      <c r="C243" s="271"/>
      <c r="D243" s="249" t="s">
        <v>256</v>
      </c>
      <c r="E243" s="272" t="s">
        <v>1</v>
      </c>
      <c r="F243" s="273" t="s">
        <v>2473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256</v>
      </c>
      <c r="AU243" s="279" t="s">
        <v>88</v>
      </c>
      <c r="AV243" s="15" t="s">
        <v>14</v>
      </c>
      <c r="AW243" s="15" t="s">
        <v>36</v>
      </c>
      <c r="AX243" s="15" t="s">
        <v>80</v>
      </c>
      <c r="AY243" s="279" t="s">
        <v>241</v>
      </c>
    </row>
    <row r="244" s="13" customFormat="1">
      <c r="A244" s="13"/>
      <c r="B244" s="247"/>
      <c r="C244" s="248"/>
      <c r="D244" s="249" t="s">
        <v>256</v>
      </c>
      <c r="E244" s="250" t="s">
        <v>1</v>
      </c>
      <c r="F244" s="251" t="s">
        <v>2474</v>
      </c>
      <c r="G244" s="248"/>
      <c r="H244" s="252">
        <v>17.149999999999999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8" t="s">
        <v>256</v>
      </c>
      <c r="AU244" s="258" t="s">
        <v>88</v>
      </c>
      <c r="AV244" s="13" t="s">
        <v>88</v>
      </c>
      <c r="AW244" s="13" t="s">
        <v>36</v>
      </c>
      <c r="AX244" s="13" t="s">
        <v>80</v>
      </c>
      <c r="AY244" s="258" t="s">
        <v>241</v>
      </c>
    </row>
    <row r="245" s="15" customFormat="1">
      <c r="A245" s="15"/>
      <c r="B245" s="270"/>
      <c r="C245" s="271"/>
      <c r="D245" s="249" t="s">
        <v>256</v>
      </c>
      <c r="E245" s="272" t="s">
        <v>1</v>
      </c>
      <c r="F245" s="273" t="s">
        <v>2475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9" t="s">
        <v>256</v>
      </c>
      <c r="AU245" s="279" t="s">
        <v>88</v>
      </c>
      <c r="AV245" s="15" t="s">
        <v>14</v>
      </c>
      <c r="AW245" s="15" t="s">
        <v>36</v>
      </c>
      <c r="AX245" s="15" t="s">
        <v>80</v>
      </c>
      <c r="AY245" s="279" t="s">
        <v>241</v>
      </c>
    </row>
    <row r="246" s="13" customFormat="1">
      <c r="A246" s="13"/>
      <c r="B246" s="247"/>
      <c r="C246" s="248"/>
      <c r="D246" s="249" t="s">
        <v>256</v>
      </c>
      <c r="E246" s="250" t="s">
        <v>1</v>
      </c>
      <c r="F246" s="251" t="s">
        <v>2476</v>
      </c>
      <c r="G246" s="248"/>
      <c r="H246" s="252">
        <v>13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8" t="s">
        <v>256</v>
      </c>
      <c r="AU246" s="258" t="s">
        <v>88</v>
      </c>
      <c r="AV246" s="13" t="s">
        <v>88</v>
      </c>
      <c r="AW246" s="13" t="s">
        <v>36</v>
      </c>
      <c r="AX246" s="13" t="s">
        <v>80</v>
      </c>
      <c r="AY246" s="258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2477</v>
      </c>
      <c r="G247" s="248"/>
      <c r="H247" s="252">
        <v>3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5" customFormat="1">
      <c r="A248" s="15"/>
      <c r="B248" s="270"/>
      <c r="C248" s="271"/>
      <c r="D248" s="249" t="s">
        <v>256</v>
      </c>
      <c r="E248" s="272" t="s">
        <v>1</v>
      </c>
      <c r="F248" s="273" t="s">
        <v>2478</v>
      </c>
      <c r="G248" s="271"/>
      <c r="H248" s="272" t="s">
        <v>1</v>
      </c>
      <c r="I248" s="274"/>
      <c r="J248" s="271"/>
      <c r="K248" s="271"/>
      <c r="L248" s="275"/>
      <c r="M248" s="276"/>
      <c r="N248" s="277"/>
      <c r="O248" s="277"/>
      <c r="P248" s="277"/>
      <c r="Q248" s="277"/>
      <c r="R248" s="277"/>
      <c r="S248" s="277"/>
      <c r="T248" s="27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9" t="s">
        <v>256</v>
      </c>
      <c r="AU248" s="279" t="s">
        <v>88</v>
      </c>
      <c r="AV248" s="15" t="s">
        <v>14</v>
      </c>
      <c r="AW248" s="15" t="s">
        <v>36</v>
      </c>
      <c r="AX248" s="15" t="s">
        <v>80</v>
      </c>
      <c r="AY248" s="279" t="s">
        <v>241</v>
      </c>
    </row>
    <row r="249" s="13" customFormat="1">
      <c r="A249" s="13"/>
      <c r="B249" s="247"/>
      <c r="C249" s="248"/>
      <c r="D249" s="249" t="s">
        <v>256</v>
      </c>
      <c r="E249" s="250" t="s">
        <v>1</v>
      </c>
      <c r="F249" s="251" t="s">
        <v>2479</v>
      </c>
      <c r="G249" s="248"/>
      <c r="H249" s="252">
        <v>1.5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5" customFormat="1">
      <c r="A250" s="15"/>
      <c r="B250" s="270"/>
      <c r="C250" s="271"/>
      <c r="D250" s="249" t="s">
        <v>256</v>
      </c>
      <c r="E250" s="272" t="s">
        <v>1</v>
      </c>
      <c r="F250" s="273" t="s">
        <v>2480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256</v>
      </c>
      <c r="AU250" s="279" t="s">
        <v>88</v>
      </c>
      <c r="AV250" s="15" t="s">
        <v>14</v>
      </c>
      <c r="AW250" s="15" t="s">
        <v>36</v>
      </c>
      <c r="AX250" s="15" t="s">
        <v>80</v>
      </c>
      <c r="AY250" s="279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2481</v>
      </c>
      <c r="G251" s="248"/>
      <c r="H251" s="252">
        <v>-0.73499999999999999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5" customFormat="1">
      <c r="A252" s="15"/>
      <c r="B252" s="270"/>
      <c r="C252" s="271"/>
      <c r="D252" s="249" t="s">
        <v>256</v>
      </c>
      <c r="E252" s="272" t="s">
        <v>1</v>
      </c>
      <c r="F252" s="273" t="s">
        <v>2482</v>
      </c>
      <c r="G252" s="271"/>
      <c r="H252" s="272" t="s">
        <v>1</v>
      </c>
      <c r="I252" s="274"/>
      <c r="J252" s="271"/>
      <c r="K252" s="271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256</v>
      </c>
      <c r="AU252" s="279" t="s">
        <v>88</v>
      </c>
      <c r="AV252" s="15" t="s">
        <v>14</v>
      </c>
      <c r="AW252" s="15" t="s">
        <v>36</v>
      </c>
      <c r="AX252" s="15" t="s">
        <v>80</v>
      </c>
      <c r="AY252" s="279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1</v>
      </c>
      <c r="F253" s="251" t="s">
        <v>2483</v>
      </c>
      <c r="G253" s="248"/>
      <c r="H253" s="252">
        <v>-0.78000000000000003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5" customFormat="1">
      <c r="A254" s="15"/>
      <c r="B254" s="270"/>
      <c r="C254" s="271"/>
      <c r="D254" s="249" t="s">
        <v>256</v>
      </c>
      <c r="E254" s="272" t="s">
        <v>1</v>
      </c>
      <c r="F254" s="273" t="s">
        <v>2484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9" t="s">
        <v>256</v>
      </c>
      <c r="AU254" s="279" t="s">
        <v>88</v>
      </c>
      <c r="AV254" s="15" t="s">
        <v>14</v>
      </c>
      <c r="AW254" s="15" t="s">
        <v>36</v>
      </c>
      <c r="AX254" s="15" t="s">
        <v>80</v>
      </c>
      <c r="AY254" s="279" t="s">
        <v>241</v>
      </c>
    </row>
    <row r="255" s="13" customFormat="1">
      <c r="A255" s="13"/>
      <c r="B255" s="247"/>
      <c r="C255" s="248"/>
      <c r="D255" s="249" t="s">
        <v>256</v>
      </c>
      <c r="E255" s="250" t="s">
        <v>1</v>
      </c>
      <c r="F255" s="251" t="s">
        <v>2485</v>
      </c>
      <c r="G255" s="248"/>
      <c r="H255" s="252">
        <v>-0.22500000000000001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4" customFormat="1">
      <c r="A256" s="14"/>
      <c r="B256" s="259"/>
      <c r="C256" s="260"/>
      <c r="D256" s="249" t="s">
        <v>256</v>
      </c>
      <c r="E256" s="261" t="s">
        <v>402</v>
      </c>
      <c r="F256" s="262" t="s">
        <v>258</v>
      </c>
      <c r="G256" s="260"/>
      <c r="H256" s="263">
        <v>32.909999999999997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88</v>
      </c>
      <c r="AV256" s="14" t="s">
        <v>175</v>
      </c>
      <c r="AW256" s="14" t="s">
        <v>36</v>
      </c>
      <c r="AX256" s="14" t="s">
        <v>80</v>
      </c>
      <c r="AY256" s="269" t="s">
        <v>241</v>
      </c>
    </row>
    <row r="257" s="13" customFormat="1">
      <c r="A257" s="13"/>
      <c r="B257" s="247"/>
      <c r="C257" s="248"/>
      <c r="D257" s="249" t="s">
        <v>256</v>
      </c>
      <c r="E257" s="250" t="s">
        <v>408</v>
      </c>
      <c r="F257" s="251" t="s">
        <v>2486</v>
      </c>
      <c r="G257" s="248"/>
      <c r="H257" s="252">
        <v>5.5949999999999998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256</v>
      </c>
      <c r="AU257" s="258" t="s">
        <v>88</v>
      </c>
      <c r="AV257" s="13" t="s">
        <v>88</v>
      </c>
      <c r="AW257" s="13" t="s">
        <v>36</v>
      </c>
      <c r="AX257" s="13" t="s">
        <v>80</v>
      </c>
      <c r="AY257" s="258" t="s">
        <v>241</v>
      </c>
    </row>
    <row r="258" s="13" customFormat="1">
      <c r="A258" s="13"/>
      <c r="B258" s="247"/>
      <c r="C258" s="248"/>
      <c r="D258" s="249" t="s">
        <v>256</v>
      </c>
      <c r="E258" s="250" t="s">
        <v>405</v>
      </c>
      <c r="F258" s="251" t="s">
        <v>2487</v>
      </c>
      <c r="G258" s="248"/>
      <c r="H258" s="252">
        <v>0.98699999999999999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256</v>
      </c>
      <c r="AU258" s="258" t="s">
        <v>88</v>
      </c>
      <c r="AV258" s="13" t="s">
        <v>88</v>
      </c>
      <c r="AW258" s="13" t="s">
        <v>36</v>
      </c>
      <c r="AX258" s="13" t="s">
        <v>80</v>
      </c>
      <c r="AY258" s="258" t="s">
        <v>241</v>
      </c>
    </row>
    <row r="259" s="13" customFormat="1">
      <c r="A259" s="13"/>
      <c r="B259" s="247"/>
      <c r="C259" s="248"/>
      <c r="D259" s="249" t="s">
        <v>256</v>
      </c>
      <c r="E259" s="250" t="s">
        <v>414</v>
      </c>
      <c r="F259" s="251" t="s">
        <v>2488</v>
      </c>
      <c r="G259" s="248"/>
      <c r="H259" s="252">
        <v>19.581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256</v>
      </c>
      <c r="AU259" s="258" t="s">
        <v>88</v>
      </c>
      <c r="AV259" s="13" t="s">
        <v>88</v>
      </c>
      <c r="AW259" s="13" t="s">
        <v>36</v>
      </c>
      <c r="AX259" s="13" t="s">
        <v>80</v>
      </c>
      <c r="AY259" s="258" t="s">
        <v>241</v>
      </c>
    </row>
    <row r="260" s="13" customFormat="1">
      <c r="A260" s="13"/>
      <c r="B260" s="247"/>
      <c r="C260" s="248"/>
      <c r="D260" s="249" t="s">
        <v>256</v>
      </c>
      <c r="E260" s="250" t="s">
        <v>411</v>
      </c>
      <c r="F260" s="251" t="s">
        <v>2489</v>
      </c>
      <c r="G260" s="248"/>
      <c r="H260" s="252">
        <v>3.456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256</v>
      </c>
      <c r="AU260" s="258" t="s">
        <v>88</v>
      </c>
      <c r="AV260" s="13" t="s">
        <v>88</v>
      </c>
      <c r="AW260" s="13" t="s">
        <v>36</v>
      </c>
      <c r="AX260" s="13" t="s">
        <v>80</v>
      </c>
      <c r="AY260" s="258" t="s">
        <v>241</v>
      </c>
    </row>
    <row r="261" s="13" customFormat="1">
      <c r="A261" s="13"/>
      <c r="B261" s="247"/>
      <c r="C261" s="248"/>
      <c r="D261" s="249" t="s">
        <v>256</v>
      </c>
      <c r="E261" s="250" t="s">
        <v>2358</v>
      </c>
      <c r="F261" s="251" t="s">
        <v>2490</v>
      </c>
      <c r="G261" s="248"/>
      <c r="H261" s="252">
        <v>1.399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2355</v>
      </c>
      <c r="F262" s="251" t="s">
        <v>2491</v>
      </c>
      <c r="G262" s="248"/>
      <c r="H262" s="252">
        <v>0.247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2363</v>
      </c>
      <c r="F263" s="251" t="s">
        <v>2492</v>
      </c>
      <c r="G263" s="248"/>
      <c r="H263" s="252">
        <v>1.399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2361</v>
      </c>
      <c r="F264" s="251" t="s">
        <v>2493</v>
      </c>
      <c r="G264" s="248"/>
      <c r="H264" s="252">
        <v>0.247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4" customFormat="1">
      <c r="A265" s="14"/>
      <c r="B265" s="259"/>
      <c r="C265" s="260"/>
      <c r="D265" s="249" t="s">
        <v>256</v>
      </c>
      <c r="E265" s="261" t="s">
        <v>1</v>
      </c>
      <c r="F265" s="262" t="s">
        <v>258</v>
      </c>
      <c r="G265" s="260"/>
      <c r="H265" s="263">
        <v>32.911000000000001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88</v>
      </c>
      <c r="AV265" s="14" t="s">
        <v>175</v>
      </c>
      <c r="AW265" s="14" t="s">
        <v>36</v>
      </c>
      <c r="AX265" s="14" t="s">
        <v>80</v>
      </c>
      <c r="AY265" s="269" t="s">
        <v>241</v>
      </c>
    </row>
    <row r="266" s="15" customFormat="1">
      <c r="A266" s="15"/>
      <c r="B266" s="270"/>
      <c r="C266" s="271"/>
      <c r="D266" s="249" t="s">
        <v>256</v>
      </c>
      <c r="E266" s="272" t="s">
        <v>1</v>
      </c>
      <c r="F266" s="273" t="s">
        <v>2494</v>
      </c>
      <c r="G266" s="271"/>
      <c r="H266" s="272" t="s">
        <v>1</v>
      </c>
      <c r="I266" s="274"/>
      <c r="J266" s="271"/>
      <c r="K266" s="271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256</v>
      </c>
      <c r="AU266" s="279" t="s">
        <v>88</v>
      </c>
      <c r="AV266" s="15" t="s">
        <v>14</v>
      </c>
      <c r="AW266" s="15" t="s">
        <v>36</v>
      </c>
      <c r="AX266" s="15" t="s">
        <v>80</v>
      </c>
      <c r="AY266" s="279" t="s">
        <v>241</v>
      </c>
    </row>
    <row r="267" s="13" customFormat="1">
      <c r="A267" s="13"/>
      <c r="B267" s="247"/>
      <c r="C267" s="248"/>
      <c r="D267" s="249" t="s">
        <v>256</v>
      </c>
      <c r="E267" s="250" t="s">
        <v>1</v>
      </c>
      <c r="F267" s="251" t="s">
        <v>2495</v>
      </c>
      <c r="G267" s="248"/>
      <c r="H267" s="252">
        <v>64.688000000000002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5" customFormat="1">
      <c r="A268" s="15"/>
      <c r="B268" s="270"/>
      <c r="C268" s="271"/>
      <c r="D268" s="249" t="s">
        <v>256</v>
      </c>
      <c r="E268" s="272" t="s">
        <v>1</v>
      </c>
      <c r="F268" s="273" t="s">
        <v>2480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9" t="s">
        <v>256</v>
      </c>
      <c r="AU268" s="279" t="s">
        <v>88</v>
      </c>
      <c r="AV268" s="15" t="s">
        <v>14</v>
      </c>
      <c r="AW268" s="15" t="s">
        <v>36</v>
      </c>
      <c r="AX268" s="15" t="s">
        <v>80</v>
      </c>
      <c r="AY268" s="279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1</v>
      </c>
      <c r="F269" s="251" t="s">
        <v>2496</v>
      </c>
      <c r="G269" s="248"/>
      <c r="H269" s="252">
        <v>-2.109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4" customFormat="1">
      <c r="A270" s="14"/>
      <c r="B270" s="259"/>
      <c r="C270" s="260"/>
      <c r="D270" s="249" t="s">
        <v>256</v>
      </c>
      <c r="E270" s="261" t="s">
        <v>2365</v>
      </c>
      <c r="F270" s="262" t="s">
        <v>258</v>
      </c>
      <c r="G270" s="260"/>
      <c r="H270" s="263">
        <v>62.579000000000001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88</v>
      </c>
      <c r="AV270" s="14" t="s">
        <v>175</v>
      </c>
      <c r="AW270" s="14" t="s">
        <v>36</v>
      </c>
      <c r="AX270" s="14" t="s">
        <v>80</v>
      </c>
      <c r="AY270" s="269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2371</v>
      </c>
      <c r="F271" s="251" t="s">
        <v>2497</v>
      </c>
      <c r="G271" s="248"/>
      <c r="H271" s="252">
        <v>10.638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3" customFormat="1">
      <c r="A272" s="13"/>
      <c r="B272" s="247"/>
      <c r="C272" s="248"/>
      <c r="D272" s="249" t="s">
        <v>256</v>
      </c>
      <c r="E272" s="250" t="s">
        <v>2368</v>
      </c>
      <c r="F272" s="251" t="s">
        <v>2498</v>
      </c>
      <c r="G272" s="248"/>
      <c r="H272" s="252">
        <v>1.877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256</v>
      </c>
      <c r="AU272" s="258" t="s">
        <v>88</v>
      </c>
      <c r="AV272" s="13" t="s">
        <v>88</v>
      </c>
      <c r="AW272" s="13" t="s">
        <v>36</v>
      </c>
      <c r="AX272" s="13" t="s">
        <v>80</v>
      </c>
      <c r="AY272" s="258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2377</v>
      </c>
      <c r="F273" s="251" t="s">
        <v>2499</v>
      </c>
      <c r="G273" s="248"/>
      <c r="H273" s="252">
        <v>37.234999999999999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3" customFormat="1">
      <c r="A274" s="13"/>
      <c r="B274" s="247"/>
      <c r="C274" s="248"/>
      <c r="D274" s="249" t="s">
        <v>256</v>
      </c>
      <c r="E274" s="250" t="s">
        <v>2374</v>
      </c>
      <c r="F274" s="251" t="s">
        <v>2500</v>
      </c>
      <c r="G274" s="248"/>
      <c r="H274" s="252">
        <v>6.5709999999999997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256</v>
      </c>
      <c r="AU274" s="258" t="s">
        <v>88</v>
      </c>
      <c r="AV274" s="13" t="s">
        <v>88</v>
      </c>
      <c r="AW274" s="13" t="s">
        <v>36</v>
      </c>
      <c r="AX274" s="13" t="s">
        <v>80</v>
      </c>
      <c r="AY274" s="258" t="s">
        <v>241</v>
      </c>
    </row>
    <row r="275" s="13" customFormat="1">
      <c r="A275" s="13"/>
      <c r="B275" s="247"/>
      <c r="C275" s="248"/>
      <c r="D275" s="249" t="s">
        <v>256</v>
      </c>
      <c r="E275" s="250" t="s">
        <v>2383</v>
      </c>
      <c r="F275" s="251" t="s">
        <v>2501</v>
      </c>
      <c r="G275" s="248"/>
      <c r="H275" s="252">
        <v>2.6600000000000001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2380</v>
      </c>
      <c r="F276" s="251" t="s">
        <v>2502</v>
      </c>
      <c r="G276" s="248"/>
      <c r="H276" s="252">
        <v>0.46899999999999997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2388</v>
      </c>
      <c r="F277" s="251" t="s">
        <v>2503</v>
      </c>
      <c r="G277" s="248"/>
      <c r="H277" s="252">
        <v>2.6600000000000001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2386</v>
      </c>
      <c r="F278" s="251" t="s">
        <v>2504</v>
      </c>
      <c r="G278" s="248"/>
      <c r="H278" s="252">
        <v>0.46899999999999997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4" customFormat="1">
      <c r="A279" s="14"/>
      <c r="B279" s="259"/>
      <c r="C279" s="260"/>
      <c r="D279" s="249" t="s">
        <v>256</v>
      </c>
      <c r="E279" s="261" t="s">
        <v>1</v>
      </c>
      <c r="F279" s="262" t="s">
        <v>258</v>
      </c>
      <c r="G279" s="260"/>
      <c r="H279" s="263">
        <v>62.579000000000001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88</v>
      </c>
      <c r="AV279" s="14" t="s">
        <v>175</v>
      </c>
      <c r="AW279" s="14" t="s">
        <v>36</v>
      </c>
      <c r="AX279" s="14" t="s">
        <v>80</v>
      </c>
      <c r="AY279" s="269" t="s">
        <v>241</v>
      </c>
    </row>
    <row r="280" s="15" customFormat="1">
      <c r="A280" s="15"/>
      <c r="B280" s="270"/>
      <c r="C280" s="271"/>
      <c r="D280" s="249" t="s">
        <v>256</v>
      </c>
      <c r="E280" s="272" t="s">
        <v>1</v>
      </c>
      <c r="F280" s="273" t="s">
        <v>2505</v>
      </c>
      <c r="G280" s="271"/>
      <c r="H280" s="272" t="s">
        <v>1</v>
      </c>
      <c r="I280" s="274"/>
      <c r="J280" s="271"/>
      <c r="K280" s="271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256</v>
      </c>
      <c r="AU280" s="279" t="s">
        <v>88</v>
      </c>
      <c r="AV280" s="15" t="s">
        <v>14</v>
      </c>
      <c r="AW280" s="15" t="s">
        <v>36</v>
      </c>
      <c r="AX280" s="15" t="s">
        <v>80</v>
      </c>
      <c r="AY280" s="279" t="s">
        <v>241</v>
      </c>
    </row>
    <row r="281" s="13" customFormat="1">
      <c r="A281" s="13"/>
      <c r="B281" s="247"/>
      <c r="C281" s="248"/>
      <c r="D281" s="249" t="s">
        <v>256</v>
      </c>
      <c r="E281" s="250" t="s">
        <v>1</v>
      </c>
      <c r="F281" s="251" t="s">
        <v>2506</v>
      </c>
      <c r="G281" s="248"/>
      <c r="H281" s="252">
        <v>147.22499999999999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256</v>
      </c>
      <c r="AU281" s="258" t="s">
        <v>88</v>
      </c>
      <c r="AV281" s="13" t="s">
        <v>88</v>
      </c>
      <c r="AW281" s="13" t="s">
        <v>36</v>
      </c>
      <c r="AX281" s="13" t="s">
        <v>80</v>
      </c>
      <c r="AY281" s="258" t="s">
        <v>241</v>
      </c>
    </row>
    <row r="282" s="15" customFormat="1">
      <c r="A282" s="15"/>
      <c r="B282" s="270"/>
      <c r="C282" s="271"/>
      <c r="D282" s="249" t="s">
        <v>256</v>
      </c>
      <c r="E282" s="272" t="s">
        <v>1</v>
      </c>
      <c r="F282" s="273" t="s">
        <v>2484</v>
      </c>
      <c r="G282" s="271"/>
      <c r="H282" s="272" t="s">
        <v>1</v>
      </c>
      <c r="I282" s="274"/>
      <c r="J282" s="271"/>
      <c r="K282" s="271"/>
      <c r="L282" s="275"/>
      <c r="M282" s="276"/>
      <c r="N282" s="277"/>
      <c r="O282" s="277"/>
      <c r="P282" s="277"/>
      <c r="Q282" s="277"/>
      <c r="R282" s="277"/>
      <c r="S282" s="277"/>
      <c r="T282" s="27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9" t="s">
        <v>256</v>
      </c>
      <c r="AU282" s="279" t="s">
        <v>88</v>
      </c>
      <c r="AV282" s="15" t="s">
        <v>14</v>
      </c>
      <c r="AW282" s="15" t="s">
        <v>36</v>
      </c>
      <c r="AX282" s="15" t="s">
        <v>80</v>
      </c>
      <c r="AY282" s="279" t="s">
        <v>241</v>
      </c>
    </row>
    <row r="283" s="13" customFormat="1">
      <c r="A283" s="13"/>
      <c r="B283" s="247"/>
      <c r="C283" s="248"/>
      <c r="D283" s="249" t="s">
        <v>256</v>
      </c>
      <c r="E283" s="250" t="s">
        <v>1</v>
      </c>
      <c r="F283" s="251" t="s">
        <v>2507</v>
      </c>
      <c r="G283" s="248"/>
      <c r="H283" s="252">
        <v>-6.7949999999999999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256</v>
      </c>
      <c r="AU283" s="258" t="s">
        <v>88</v>
      </c>
      <c r="AV283" s="13" t="s">
        <v>88</v>
      </c>
      <c r="AW283" s="13" t="s">
        <v>36</v>
      </c>
      <c r="AX283" s="13" t="s">
        <v>80</v>
      </c>
      <c r="AY283" s="258" t="s">
        <v>241</v>
      </c>
    </row>
    <row r="284" s="14" customFormat="1">
      <c r="A284" s="14"/>
      <c r="B284" s="259"/>
      <c r="C284" s="260"/>
      <c r="D284" s="249" t="s">
        <v>256</v>
      </c>
      <c r="E284" s="261" t="s">
        <v>1104</v>
      </c>
      <c r="F284" s="262" t="s">
        <v>258</v>
      </c>
      <c r="G284" s="260"/>
      <c r="H284" s="263">
        <v>140.43000000000001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88</v>
      </c>
      <c r="AV284" s="14" t="s">
        <v>175</v>
      </c>
      <c r="AW284" s="14" t="s">
        <v>36</v>
      </c>
      <c r="AX284" s="14" t="s">
        <v>80</v>
      </c>
      <c r="AY284" s="269" t="s">
        <v>241</v>
      </c>
    </row>
    <row r="285" s="13" customFormat="1">
      <c r="A285" s="13"/>
      <c r="B285" s="247"/>
      <c r="C285" s="248"/>
      <c r="D285" s="249" t="s">
        <v>256</v>
      </c>
      <c r="E285" s="250" t="s">
        <v>1110</v>
      </c>
      <c r="F285" s="251" t="s">
        <v>2508</v>
      </c>
      <c r="G285" s="248"/>
      <c r="H285" s="252">
        <v>23.873000000000001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8" t="s">
        <v>256</v>
      </c>
      <c r="AU285" s="258" t="s">
        <v>88</v>
      </c>
      <c r="AV285" s="13" t="s">
        <v>88</v>
      </c>
      <c r="AW285" s="13" t="s">
        <v>36</v>
      </c>
      <c r="AX285" s="13" t="s">
        <v>80</v>
      </c>
      <c r="AY285" s="258" t="s">
        <v>241</v>
      </c>
    </row>
    <row r="286" s="13" customFormat="1">
      <c r="A286" s="13"/>
      <c r="B286" s="247"/>
      <c r="C286" s="248"/>
      <c r="D286" s="249" t="s">
        <v>256</v>
      </c>
      <c r="E286" s="250" t="s">
        <v>1107</v>
      </c>
      <c r="F286" s="251" t="s">
        <v>2509</v>
      </c>
      <c r="G286" s="248"/>
      <c r="H286" s="252">
        <v>4.2130000000000001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256</v>
      </c>
      <c r="AU286" s="258" t="s">
        <v>88</v>
      </c>
      <c r="AV286" s="13" t="s">
        <v>88</v>
      </c>
      <c r="AW286" s="13" t="s">
        <v>36</v>
      </c>
      <c r="AX286" s="13" t="s">
        <v>80</v>
      </c>
      <c r="AY286" s="258" t="s">
        <v>241</v>
      </c>
    </row>
    <row r="287" s="13" customFormat="1">
      <c r="A287" s="13"/>
      <c r="B287" s="247"/>
      <c r="C287" s="248"/>
      <c r="D287" s="249" t="s">
        <v>256</v>
      </c>
      <c r="E287" s="250" t="s">
        <v>1116</v>
      </c>
      <c r="F287" s="251" t="s">
        <v>2510</v>
      </c>
      <c r="G287" s="248"/>
      <c r="H287" s="252">
        <v>83.555999999999997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3" customFormat="1">
      <c r="A288" s="13"/>
      <c r="B288" s="247"/>
      <c r="C288" s="248"/>
      <c r="D288" s="249" t="s">
        <v>256</v>
      </c>
      <c r="E288" s="250" t="s">
        <v>1113</v>
      </c>
      <c r="F288" s="251" t="s">
        <v>2511</v>
      </c>
      <c r="G288" s="248"/>
      <c r="H288" s="252">
        <v>14.744999999999999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3" customFormat="1">
      <c r="A289" s="13"/>
      <c r="B289" s="247"/>
      <c r="C289" s="248"/>
      <c r="D289" s="249" t="s">
        <v>256</v>
      </c>
      <c r="E289" s="250" t="s">
        <v>1874</v>
      </c>
      <c r="F289" s="251" t="s">
        <v>2512</v>
      </c>
      <c r="G289" s="248"/>
      <c r="H289" s="252">
        <v>5.968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256</v>
      </c>
      <c r="AU289" s="258" t="s">
        <v>88</v>
      </c>
      <c r="AV289" s="13" t="s">
        <v>88</v>
      </c>
      <c r="AW289" s="13" t="s">
        <v>36</v>
      </c>
      <c r="AX289" s="13" t="s">
        <v>80</v>
      </c>
      <c r="AY289" s="258" t="s">
        <v>241</v>
      </c>
    </row>
    <row r="290" s="13" customFormat="1">
      <c r="A290" s="13"/>
      <c r="B290" s="247"/>
      <c r="C290" s="248"/>
      <c r="D290" s="249" t="s">
        <v>256</v>
      </c>
      <c r="E290" s="250" t="s">
        <v>1872</v>
      </c>
      <c r="F290" s="251" t="s">
        <v>2513</v>
      </c>
      <c r="G290" s="248"/>
      <c r="H290" s="252">
        <v>1.0529999999999999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8" t="s">
        <v>256</v>
      </c>
      <c r="AU290" s="258" t="s">
        <v>88</v>
      </c>
      <c r="AV290" s="13" t="s">
        <v>88</v>
      </c>
      <c r="AW290" s="13" t="s">
        <v>36</v>
      </c>
      <c r="AX290" s="13" t="s">
        <v>80</v>
      </c>
      <c r="AY290" s="258" t="s">
        <v>241</v>
      </c>
    </row>
    <row r="291" s="13" customFormat="1">
      <c r="A291" s="13"/>
      <c r="B291" s="247"/>
      <c r="C291" s="248"/>
      <c r="D291" s="249" t="s">
        <v>256</v>
      </c>
      <c r="E291" s="250" t="s">
        <v>1879</v>
      </c>
      <c r="F291" s="251" t="s">
        <v>2514</v>
      </c>
      <c r="G291" s="248"/>
      <c r="H291" s="252">
        <v>5.968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3" customFormat="1">
      <c r="A292" s="13"/>
      <c r="B292" s="247"/>
      <c r="C292" s="248"/>
      <c r="D292" s="249" t="s">
        <v>256</v>
      </c>
      <c r="E292" s="250" t="s">
        <v>1876</v>
      </c>
      <c r="F292" s="251" t="s">
        <v>2515</v>
      </c>
      <c r="G292" s="248"/>
      <c r="H292" s="252">
        <v>1.0529999999999999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4" customFormat="1">
      <c r="A293" s="14"/>
      <c r="B293" s="259"/>
      <c r="C293" s="260"/>
      <c r="D293" s="249" t="s">
        <v>256</v>
      </c>
      <c r="E293" s="261" t="s">
        <v>1</v>
      </c>
      <c r="F293" s="262" t="s">
        <v>258</v>
      </c>
      <c r="G293" s="260"/>
      <c r="H293" s="263">
        <v>140.42899999999997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88</v>
      </c>
      <c r="AV293" s="14" t="s">
        <v>175</v>
      </c>
      <c r="AW293" s="14" t="s">
        <v>36</v>
      </c>
      <c r="AX293" s="14" t="s">
        <v>80</v>
      </c>
      <c r="AY293" s="269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1</v>
      </c>
      <c r="F294" s="251" t="s">
        <v>2516</v>
      </c>
      <c r="G294" s="248"/>
      <c r="H294" s="252">
        <v>6.9939999999999998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3" customFormat="1">
      <c r="A295" s="13"/>
      <c r="B295" s="247"/>
      <c r="C295" s="248"/>
      <c r="D295" s="249" t="s">
        <v>256</v>
      </c>
      <c r="E295" s="250" t="s">
        <v>1</v>
      </c>
      <c r="F295" s="251" t="s">
        <v>2517</v>
      </c>
      <c r="G295" s="248"/>
      <c r="H295" s="252">
        <v>29.841000000000001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88</v>
      </c>
      <c r="AV295" s="13" t="s">
        <v>88</v>
      </c>
      <c r="AW295" s="13" t="s">
        <v>36</v>
      </c>
      <c r="AX295" s="13" t="s">
        <v>80</v>
      </c>
      <c r="AY295" s="258" t="s">
        <v>241</v>
      </c>
    </row>
    <row r="296" s="14" customFormat="1">
      <c r="A296" s="14"/>
      <c r="B296" s="259"/>
      <c r="C296" s="260"/>
      <c r="D296" s="249" t="s">
        <v>256</v>
      </c>
      <c r="E296" s="261" t="s">
        <v>1</v>
      </c>
      <c r="F296" s="262" t="s">
        <v>258</v>
      </c>
      <c r="G296" s="260"/>
      <c r="H296" s="263">
        <v>36.835000000000001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88</v>
      </c>
      <c r="AV296" s="14" t="s">
        <v>175</v>
      </c>
      <c r="AW296" s="14" t="s">
        <v>36</v>
      </c>
      <c r="AX296" s="14" t="s">
        <v>14</v>
      </c>
      <c r="AY296" s="269" t="s">
        <v>241</v>
      </c>
    </row>
    <row r="297" s="2" customFormat="1" ht="21.75" customHeight="1">
      <c r="A297" s="39"/>
      <c r="B297" s="40"/>
      <c r="C297" s="229" t="s">
        <v>390</v>
      </c>
      <c r="D297" s="229" t="s">
        <v>243</v>
      </c>
      <c r="E297" s="230" t="s">
        <v>630</v>
      </c>
      <c r="F297" s="231" t="s">
        <v>631</v>
      </c>
      <c r="G297" s="232" t="s">
        <v>246</v>
      </c>
      <c r="H297" s="233">
        <v>3</v>
      </c>
      <c r="I297" s="234"/>
      <c r="J297" s="235">
        <f>ROUND(I297*H297,2)</f>
        <v>0</v>
      </c>
      <c r="K297" s="231" t="s">
        <v>247</v>
      </c>
      <c r="L297" s="45"/>
      <c r="M297" s="236" t="s">
        <v>1</v>
      </c>
      <c r="N297" s="237" t="s">
        <v>45</v>
      </c>
      <c r="O297" s="92"/>
      <c r="P297" s="238">
        <f>O297*H297</f>
        <v>0</v>
      </c>
      <c r="Q297" s="238">
        <v>0.00084000000000000003</v>
      </c>
      <c r="R297" s="238">
        <f>Q297*H297</f>
        <v>0.0025200000000000001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175</v>
      </c>
      <c r="AT297" s="240" t="s">
        <v>243</v>
      </c>
      <c r="AU297" s="240" t="s">
        <v>88</v>
      </c>
      <c r="AY297" s="18" t="s">
        <v>241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14</v>
      </c>
      <c r="BK297" s="241">
        <f>ROUND(I297*H297,2)</f>
        <v>0</v>
      </c>
      <c r="BL297" s="18" t="s">
        <v>175</v>
      </c>
      <c r="BM297" s="240" t="s">
        <v>2518</v>
      </c>
    </row>
    <row r="298" s="2" customFormat="1">
      <c r="A298" s="39"/>
      <c r="B298" s="40"/>
      <c r="C298" s="41"/>
      <c r="D298" s="242" t="s">
        <v>249</v>
      </c>
      <c r="E298" s="41"/>
      <c r="F298" s="243" t="s">
        <v>633</v>
      </c>
      <c r="G298" s="41"/>
      <c r="H298" s="41"/>
      <c r="I298" s="244"/>
      <c r="J298" s="41"/>
      <c r="K298" s="41"/>
      <c r="L298" s="45"/>
      <c r="M298" s="245"/>
      <c r="N298" s="24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249</v>
      </c>
      <c r="AU298" s="18" t="s">
        <v>88</v>
      </c>
    </row>
    <row r="299" s="15" customFormat="1">
      <c r="A299" s="15"/>
      <c r="B299" s="270"/>
      <c r="C299" s="271"/>
      <c r="D299" s="249" t="s">
        <v>256</v>
      </c>
      <c r="E299" s="272" t="s">
        <v>1</v>
      </c>
      <c r="F299" s="273" t="s">
        <v>2478</v>
      </c>
      <c r="G299" s="271"/>
      <c r="H299" s="272" t="s">
        <v>1</v>
      </c>
      <c r="I299" s="274"/>
      <c r="J299" s="271"/>
      <c r="K299" s="271"/>
      <c r="L299" s="275"/>
      <c r="M299" s="276"/>
      <c r="N299" s="277"/>
      <c r="O299" s="277"/>
      <c r="P299" s="277"/>
      <c r="Q299" s="277"/>
      <c r="R299" s="277"/>
      <c r="S299" s="277"/>
      <c r="T299" s="27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9" t="s">
        <v>256</v>
      </c>
      <c r="AU299" s="279" t="s">
        <v>88</v>
      </c>
      <c r="AV299" s="15" t="s">
        <v>14</v>
      </c>
      <c r="AW299" s="15" t="s">
        <v>36</v>
      </c>
      <c r="AX299" s="15" t="s">
        <v>80</v>
      </c>
      <c r="AY299" s="279" t="s">
        <v>241</v>
      </c>
    </row>
    <row r="300" s="13" customFormat="1">
      <c r="A300" s="13"/>
      <c r="B300" s="247"/>
      <c r="C300" s="248"/>
      <c r="D300" s="249" t="s">
        <v>256</v>
      </c>
      <c r="E300" s="250" t="s">
        <v>1</v>
      </c>
      <c r="F300" s="251" t="s">
        <v>2519</v>
      </c>
      <c r="G300" s="248"/>
      <c r="H300" s="252">
        <v>3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256</v>
      </c>
      <c r="AU300" s="258" t="s">
        <v>88</v>
      </c>
      <c r="AV300" s="13" t="s">
        <v>88</v>
      </c>
      <c r="AW300" s="13" t="s">
        <v>36</v>
      </c>
      <c r="AX300" s="13" t="s">
        <v>80</v>
      </c>
      <c r="AY300" s="258" t="s">
        <v>241</v>
      </c>
    </row>
    <row r="301" s="14" customFormat="1">
      <c r="A301" s="14"/>
      <c r="B301" s="259"/>
      <c r="C301" s="260"/>
      <c r="D301" s="249" t="s">
        <v>256</v>
      </c>
      <c r="E301" s="261" t="s">
        <v>2392</v>
      </c>
      <c r="F301" s="262" t="s">
        <v>258</v>
      </c>
      <c r="G301" s="260"/>
      <c r="H301" s="263">
        <v>3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88</v>
      </c>
      <c r="AV301" s="14" t="s">
        <v>175</v>
      </c>
      <c r="AW301" s="14" t="s">
        <v>36</v>
      </c>
      <c r="AX301" s="14" t="s">
        <v>14</v>
      </c>
      <c r="AY301" s="269" t="s">
        <v>241</v>
      </c>
    </row>
    <row r="302" s="2" customFormat="1" ht="24.15" customHeight="1">
      <c r="A302" s="39"/>
      <c r="B302" s="40"/>
      <c r="C302" s="229" t="s">
        <v>394</v>
      </c>
      <c r="D302" s="229" t="s">
        <v>243</v>
      </c>
      <c r="E302" s="230" t="s">
        <v>2520</v>
      </c>
      <c r="F302" s="231" t="s">
        <v>2521</v>
      </c>
      <c r="G302" s="232" t="s">
        <v>246</v>
      </c>
      <c r="H302" s="233">
        <v>60.299999999999997</v>
      </c>
      <c r="I302" s="234"/>
      <c r="J302" s="235">
        <f>ROUND(I302*H302,2)</f>
        <v>0</v>
      </c>
      <c r="K302" s="231" t="s">
        <v>247</v>
      </c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0.00084999999999999995</v>
      </c>
      <c r="R302" s="238">
        <f>Q302*H302</f>
        <v>0.051254999999999995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175</v>
      </c>
      <c r="AT302" s="240" t="s">
        <v>243</v>
      </c>
      <c r="AU302" s="240" t="s">
        <v>88</v>
      </c>
      <c r="AY302" s="18" t="s">
        <v>241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14</v>
      </c>
      <c r="BK302" s="241">
        <f>ROUND(I302*H302,2)</f>
        <v>0</v>
      </c>
      <c r="BL302" s="18" t="s">
        <v>175</v>
      </c>
      <c r="BM302" s="240" t="s">
        <v>2522</v>
      </c>
    </row>
    <row r="303" s="2" customFormat="1">
      <c r="A303" s="39"/>
      <c r="B303" s="40"/>
      <c r="C303" s="41"/>
      <c r="D303" s="242" t="s">
        <v>249</v>
      </c>
      <c r="E303" s="41"/>
      <c r="F303" s="243" t="s">
        <v>2523</v>
      </c>
      <c r="G303" s="41"/>
      <c r="H303" s="41"/>
      <c r="I303" s="244"/>
      <c r="J303" s="41"/>
      <c r="K303" s="41"/>
      <c r="L303" s="45"/>
      <c r="M303" s="245"/>
      <c r="N303" s="24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249</v>
      </c>
      <c r="AU303" s="18" t="s">
        <v>88</v>
      </c>
    </row>
    <row r="304" s="15" customFormat="1">
      <c r="A304" s="15"/>
      <c r="B304" s="270"/>
      <c r="C304" s="271"/>
      <c r="D304" s="249" t="s">
        <v>256</v>
      </c>
      <c r="E304" s="272" t="s">
        <v>1</v>
      </c>
      <c r="F304" s="273" t="s">
        <v>2473</v>
      </c>
      <c r="G304" s="271"/>
      <c r="H304" s="272" t="s">
        <v>1</v>
      </c>
      <c r="I304" s="274"/>
      <c r="J304" s="271"/>
      <c r="K304" s="271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256</v>
      </c>
      <c r="AU304" s="279" t="s">
        <v>88</v>
      </c>
      <c r="AV304" s="15" t="s">
        <v>14</v>
      </c>
      <c r="AW304" s="15" t="s">
        <v>36</v>
      </c>
      <c r="AX304" s="15" t="s">
        <v>80</v>
      </c>
      <c r="AY304" s="279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2524</v>
      </c>
      <c r="G305" s="248"/>
      <c r="H305" s="252">
        <v>34.299999999999997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5" customFormat="1">
      <c r="A306" s="15"/>
      <c r="B306" s="270"/>
      <c r="C306" s="271"/>
      <c r="D306" s="249" t="s">
        <v>256</v>
      </c>
      <c r="E306" s="272" t="s">
        <v>1</v>
      </c>
      <c r="F306" s="273" t="s">
        <v>2475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256</v>
      </c>
      <c r="AU306" s="279" t="s">
        <v>88</v>
      </c>
      <c r="AV306" s="15" t="s">
        <v>14</v>
      </c>
      <c r="AW306" s="15" t="s">
        <v>36</v>
      </c>
      <c r="AX306" s="15" t="s">
        <v>80</v>
      </c>
      <c r="AY306" s="279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1</v>
      </c>
      <c r="F307" s="251" t="s">
        <v>2525</v>
      </c>
      <c r="G307" s="248"/>
      <c r="H307" s="252">
        <v>26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4" customFormat="1">
      <c r="A308" s="14"/>
      <c r="B308" s="259"/>
      <c r="C308" s="260"/>
      <c r="D308" s="249" t="s">
        <v>256</v>
      </c>
      <c r="E308" s="261" t="s">
        <v>2394</v>
      </c>
      <c r="F308" s="262" t="s">
        <v>258</v>
      </c>
      <c r="G308" s="260"/>
      <c r="H308" s="263">
        <v>60.299999999999997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88</v>
      </c>
      <c r="AV308" s="14" t="s">
        <v>175</v>
      </c>
      <c r="AW308" s="14" t="s">
        <v>36</v>
      </c>
      <c r="AX308" s="14" t="s">
        <v>14</v>
      </c>
      <c r="AY308" s="269" t="s">
        <v>241</v>
      </c>
    </row>
    <row r="309" s="2" customFormat="1" ht="24.15" customHeight="1">
      <c r="A309" s="39"/>
      <c r="B309" s="40"/>
      <c r="C309" s="229" t="s">
        <v>398</v>
      </c>
      <c r="D309" s="229" t="s">
        <v>243</v>
      </c>
      <c r="E309" s="230" t="s">
        <v>635</v>
      </c>
      <c r="F309" s="231" t="s">
        <v>636</v>
      </c>
      <c r="G309" s="232" t="s">
        <v>246</v>
      </c>
      <c r="H309" s="233">
        <v>3</v>
      </c>
      <c r="I309" s="234"/>
      <c r="J309" s="235">
        <f>ROUND(I309*H309,2)</f>
        <v>0</v>
      </c>
      <c r="K309" s="231" t="s">
        <v>247</v>
      </c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175</v>
      </c>
      <c r="AT309" s="240" t="s">
        <v>243</v>
      </c>
      <c r="AU309" s="240" t="s">
        <v>88</v>
      </c>
      <c r="AY309" s="18" t="s">
        <v>241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14</v>
      </c>
      <c r="BK309" s="241">
        <f>ROUND(I309*H309,2)</f>
        <v>0</v>
      </c>
      <c r="BL309" s="18" t="s">
        <v>175</v>
      </c>
      <c r="BM309" s="240" t="s">
        <v>2526</v>
      </c>
    </row>
    <row r="310" s="2" customFormat="1">
      <c r="A310" s="39"/>
      <c r="B310" s="40"/>
      <c r="C310" s="41"/>
      <c r="D310" s="242" t="s">
        <v>249</v>
      </c>
      <c r="E310" s="41"/>
      <c r="F310" s="243" t="s">
        <v>638</v>
      </c>
      <c r="G310" s="41"/>
      <c r="H310" s="41"/>
      <c r="I310" s="244"/>
      <c r="J310" s="41"/>
      <c r="K310" s="41"/>
      <c r="L310" s="45"/>
      <c r="M310" s="245"/>
      <c r="N310" s="24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249</v>
      </c>
      <c r="AU310" s="18" t="s">
        <v>88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2392</v>
      </c>
      <c r="G311" s="248"/>
      <c r="H311" s="252">
        <v>3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4" customFormat="1">
      <c r="A312" s="14"/>
      <c r="B312" s="259"/>
      <c r="C312" s="260"/>
      <c r="D312" s="249" t="s">
        <v>256</v>
      </c>
      <c r="E312" s="261" t="s">
        <v>1</v>
      </c>
      <c r="F312" s="262" t="s">
        <v>258</v>
      </c>
      <c r="G312" s="260"/>
      <c r="H312" s="263">
        <v>3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88</v>
      </c>
      <c r="AV312" s="14" t="s">
        <v>175</v>
      </c>
      <c r="AW312" s="14" t="s">
        <v>36</v>
      </c>
      <c r="AX312" s="14" t="s">
        <v>14</v>
      </c>
      <c r="AY312" s="269" t="s">
        <v>241</v>
      </c>
    </row>
    <row r="313" s="2" customFormat="1" ht="24.15" customHeight="1">
      <c r="A313" s="39"/>
      <c r="B313" s="40"/>
      <c r="C313" s="229" t="s">
        <v>696</v>
      </c>
      <c r="D313" s="229" t="s">
        <v>243</v>
      </c>
      <c r="E313" s="230" t="s">
        <v>2527</v>
      </c>
      <c r="F313" s="231" t="s">
        <v>2528</v>
      </c>
      <c r="G313" s="232" t="s">
        <v>246</v>
      </c>
      <c r="H313" s="233">
        <v>60.299999999999997</v>
      </c>
      <c r="I313" s="234"/>
      <c r="J313" s="235">
        <f>ROUND(I313*H313,2)</f>
        <v>0</v>
      </c>
      <c r="K313" s="231" t="s">
        <v>247</v>
      </c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175</v>
      </c>
      <c r="AT313" s="240" t="s">
        <v>243</v>
      </c>
      <c r="AU313" s="240" t="s">
        <v>88</v>
      </c>
      <c r="AY313" s="18" t="s">
        <v>241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14</v>
      </c>
      <c r="BK313" s="241">
        <f>ROUND(I313*H313,2)</f>
        <v>0</v>
      </c>
      <c r="BL313" s="18" t="s">
        <v>175</v>
      </c>
      <c r="BM313" s="240" t="s">
        <v>2529</v>
      </c>
    </row>
    <row r="314" s="2" customFormat="1">
      <c r="A314" s="39"/>
      <c r="B314" s="40"/>
      <c r="C314" s="41"/>
      <c r="D314" s="242" t="s">
        <v>249</v>
      </c>
      <c r="E314" s="41"/>
      <c r="F314" s="243" t="s">
        <v>2530</v>
      </c>
      <c r="G314" s="41"/>
      <c r="H314" s="41"/>
      <c r="I314" s="244"/>
      <c r="J314" s="41"/>
      <c r="K314" s="41"/>
      <c r="L314" s="45"/>
      <c r="M314" s="245"/>
      <c r="N314" s="24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249</v>
      </c>
      <c r="AU314" s="18" t="s">
        <v>88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2394</v>
      </c>
      <c r="G315" s="248"/>
      <c r="H315" s="252">
        <v>60.299999999999997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4" customFormat="1">
      <c r="A316" s="14"/>
      <c r="B316" s="259"/>
      <c r="C316" s="260"/>
      <c r="D316" s="249" t="s">
        <v>256</v>
      </c>
      <c r="E316" s="261" t="s">
        <v>1</v>
      </c>
      <c r="F316" s="262" t="s">
        <v>258</v>
      </c>
      <c r="G316" s="260"/>
      <c r="H316" s="263">
        <v>60.299999999999997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88</v>
      </c>
      <c r="AV316" s="14" t="s">
        <v>175</v>
      </c>
      <c r="AW316" s="14" t="s">
        <v>36</v>
      </c>
      <c r="AX316" s="14" t="s">
        <v>14</v>
      </c>
      <c r="AY316" s="269" t="s">
        <v>241</v>
      </c>
    </row>
    <row r="317" s="2" customFormat="1" ht="37.8" customHeight="1">
      <c r="A317" s="39"/>
      <c r="B317" s="40"/>
      <c r="C317" s="229" t="s">
        <v>704</v>
      </c>
      <c r="D317" s="229" t="s">
        <v>243</v>
      </c>
      <c r="E317" s="230" t="s">
        <v>639</v>
      </c>
      <c r="F317" s="231" t="s">
        <v>640</v>
      </c>
      <c r="G317" s="232" t="s">
        <v>253</v>
      </c>
      <c r="H317" s="233">
        <v>89.811000000000007</v>
      </c>
      <c r="I317" s="234"/>
      <c r="J317" s="235">
        <f>ROUND(I317*H317,2)</f>
        <v>0</v>
      </c>
      <c r="K317" s="231" t="s">
        <v>247</v>
      </c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175</v>
      </c>
      <c r="AT317" s="240" t="s">
        <v>243</v>
      </c>
      <c r="AU317" s="240" t="s">
        <v>88</v>
      </c>
      <c r="AY317" s="18" t="s">
        <v>241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14</v>
      </c>
      <c r="BK317" s="241">
        <f>ROUND(I317*H317,2)</f>
        <v>0</v>
      </c>
      <c r="BL317" s="18" t="s">
        <v>175</v>
      </c>
      <c r="BM317" s="240" t="s">
        <v>2531</v>
      </c>
    </row>
    <row r="318" s="2" customFormat="1">
      <c r="A318" s="39"/>
      <c r="B318" s="40"/>
      <c r="C318" s="41"/>
      <c r="D318" s="242" t="s">
        <v>249</v>
      </c>
      <c r="E318" s="41"/>
      <c r="F318" s="243" t="s">
        <v>642</v>
      </c>
      <c r="G318" s="41"/>
      <c r="H318" s="41"/>
      <c r="I318" s="244"/>
      <c r="J318" s="41"/>
      <c r="K318" s="41"/>
      <c r="L318" s="45"/>
      <c r="M318" s="245"/>
      <c r="N318" s="24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249</v>
      </c>
      <c r="AU318" s="18" t="s">
        <v>88</v>
      </c>
    </row>
    <row r="319" s="15" customFormat="1">
      <c r="A319" s="15"/>
      <c r="B319" s="270"/>
      <c r="C319" s="271"/>
      <c r="D319" s="249" t="s">
        <v>256</v>
      </c>
      <c r="E319" s="272" t="s">
        <v>1</v>
      </c>
      <c r="F319" s="273" t="s">
        <v>643</v>
      </c>
      <c r="G319" s="271"/>
      <c r="H319" s="272" t="s">
        <v>1</v>
      </c>
      <c r="I319" s="274"/>
      <c r="J319" s="271"/>
      <c r="K319" s="271"/>
      <c r="L319" s="275"/>
      <c r="M319" s="276"/>
      <c r="N319" s="277"/>
      <c r="O319" s="277"/>
      <c r="P319" s="277"/>
      <c r="Q319" s="277"/>
      <c r="R319" s="277"/>
      <c r="S319" s="277"/>
      <c r="T319" s="27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9" t="s">
        <v>256</v>
      </c>
      <c r="AU319" s="279" t="s">
        <v>88</v>
      </c>
      <c r="AV319" s="15" t="s">
        <v>14</v>
      </c>
      <c r="AW319" s="15" t="s">
        <v>36</v>
      </c>
      <c r="AX319" s="15" t="s">
        <v>80</v>
      </c>
      <c r="AY319" s="279" t="s">
        <v>241</v>
      </c>
    </row>
    <row r="320" s="13" customFormat="1">
      <c r="A320" s="13"/>
      <c r="B320" s="247"/>
      <c r="C320" s="248"/>
      <c r="D320" s="249" t="s">
        <v>256</v>
      </c>
      <c r="E320" s="250" t="s">
        <v>1</v>
      </c>
      <c r="F320" s="251" t="s">
        <v>2532</v>
      </c>
      <c r="G320" s="248"/>
      <c r="H320" s="252">
        <v>47.183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256</v>
      </c>
      <c r="AU320" s="258" t="s">
        <v>88</v>
      </c>
      <c r="AV320" s="13" t="s">
        <v>88</v>
      </c>
      <c r="AW320" s="13" t="s">
        <v>36</v>
      </c>
      <c r="AX320" s="13" t="s">
        <v>80</v>
      </c>
      <c r="AY320" s="258" t="s">
        <v>241</v>
      </c>
    </row>
    <row r="321" s="15" customFormat="1">
      <c r="A321" s="15"/>
      <c r="B321" s="270"/>
      <c r="C321" s="271"/>
      <c r="D321" s="249" t="s">
        <v>256</v>
      </c>
      <c r="E321" s="272" t="s">
        <v>1</v>
      </c>
      <c r="F321" s="273" t="s">
        <v>645</v>
      </c>
      <c r="G321" s="271"/>
      <c r="H321" s="272" t="s">
        <v>1</v>
      </c>
      <c r="I321" s="274"/>
      <c r="J321" s="271"/>
      <c r="K321" s="271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256</v>
      </c>
      <c r="AU321" s="279" t="s">
        <v>88</v>
      </c>
      <c r="AV321" s="15" t="s">
        <v>14</v>
      </c>
      <c r="AW321" s="15" t="s">
        <v>36</v>
      </c>
      <c r="AX321" s="15" t="s">
        <v>80</v>
      </c>
      <c r="AY321" s="279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646</v>
      </c>
      <c r="G322" s="248"/>
      <c r="H322" s="252">
        <v>14.087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5" customFormat="1">
      <c r="A323" s="15"/>
      <c r="B323" s="270"/>
      <c r="C323" s="271"/>
      <c r="D323" s="249" t="s">
        <v>256</v>
      </c>
      <c r="E323" s="272" t="s">
        <v>1</v>
      </c>
      <c r="F323" s="273" t="s">
        <v>647</v>
      </c>
      <c r="G323" s="271"/>
      <c r="H323" s="272" t="s">
        <v>1</v>
      </c>
      <c r="I323" s="274"/>
      <c r="J323" s="271"/>
      <c r="K323" s="271"/>
      <c r="L323" s="275"/>
      <c r="M323" s="276"/>
      <c r="N323" s="277"/>
      <c r="O323" s="277"/>
      <c r="P323" s="277"/>
      <c r="Q323" s="277"/>
      <c r="R323" s="277"/>
      <c r="S323" s="277"/>
      <c r="T323" s="27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9" t="s">
        <v>256</v>
      </c>
      <c r="AU323" s="279" t="s">
        <v>88</v>
      </c>
      <c r="AV323" s="15" t="s">
        <v>14</v>
      </c>
      <c r="AW323" s="15" t="s">
        <v>36</v>
      </c>
      <c r="AX323" s="15" t="s">
        <v>80</v>
      </c>
      <c r="AY323" s="279" t="s">
        <v>241</v>
      </c>
    </row>
    <row r="324" s="13" customFormat="1">
      <c r="A324" s="13"/>
      <c r="B324" s="247"/>
      <c r="C324" s="248"/>
      <c r="D324" s="249" t="s">
        <v>256</v>
      </c>
      <c r="E324" s="250" t="s">
        <v>1</v>
      </c>
      <c r="F324" s="251" t="s">
        <v>648</v>
      </c>
      <c r="G324" s="248"/>
      <c r="H324" s="252">
        <v>28.541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88</v>
      </c>
      <c r="AV324" s="13" t="s">
        <v>88</v>
      </c>
      <c r="AW324" s="13" t="s">
        <v>36</v>
      </c>
      <c r="AX324" s="13" t="s">
        <v>80</v>
      </c>
      <c r="AY324" s="258" t="s">
        <v>241</v>
      </c>
    </row>
    <row r="325" s="14" customFormat="1">
      <c r="A325" s="14"/>
      <c r="B325" s="259"/>
      <c r="C325" s="260"/>
      <c r="D325" s="249" t="s">
        <v>256</v>
      </c>
      <c r="E325" s="261" t="s">
        <v>1</v>
      </c>
      <c r="F325" s="262" t="s">
        <v>258</v>
      </c>
      <c r="G325" s="260"/>
      <c r="H325" s="263">
        <v>89.811000000000007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88</v>
      </c>
      <c r="AV325" s="14" t="s">
        <v>175</v>
      </c>
      <c r="AW325" s="14" t="s">
        <v>36</v>
      </c>
      <c r="AX325" s="14" t="s">
        <v>14</v>
      </c>
      <c r="AY325" s="269" t="s">
        <v>241</v>
      </c>
    </row>
    <row r="326" s="2" customFormat="1" ht="37.8" customHeight="1">
      <c r="A326" s="39"/>
      <c r="B326" s="40"/>
      <c r="C326" s="229" t="s">
        <v>706</v>
      </c>
      <c r="D326" s="229" t="s">
        <v>243</v>
      </c>
      <c r="E326" s="230" t="s">
        <v>649</v>
      </c>
      <c r="F326" s="231" t="s">
        <v>650</v>
      </c>
      <c r="G326" s="232" t="s">
        <v>253</v>
      </c>
      <c r="H326" s="233">
        <v>63.637999999999998</v>
      </c>
      <c r="I326" s="234"/>
      <c r="J326" s="235">
        <f>ROUND(I326*H326,2)</f>
        <v>0</v>
      </c>
      <c r="K326" s="231" t="s">
        <v>247</v>
      </c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175</v>
      </c>
      <c r="AT326" s="240" t="s">
        <v>243</v>
      </c>
      <c r="AU326" s="240" t="s">
        <v>88</v>
      </c>
      <c r="AY326" s="18" t="s">
        <v>241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14</v>
      </c>
      <c r="BK326" s="241">
        <f>ROUND(I326*H326,2)</f>
        <v>0</v>
      </c>
      <c r="BL326" s="18" t="s">
        <v>175</v>
      </c>
      <c r="BM326" s="240" t="s">
        <v>2533</v>
      </c>
    </row>
    <row r="327" s="2" customFormat="1">
      <c r="A327" s="39"/>
      <c r="B327" s="40"/>
      <c r="C327" s="41"/>
      <c r="D327" s="242" t="s">
        <v>249</v>
      </c>
      <c r="E327" s="41"/>
      <c r="F327" s="243" t="s">
        <v>652</v>
      </c>
      <c r="G327" s="41"/>
      <c r="H327" s="41"/>
      <c r="I327" s="244"/>
      <c r="J327" s="41"/>
      <c r="K327" s="41"/>
      <c r="L327" s="45"/>
      <c r="M327" s="245"/>
      <c r="N327" s="24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249</v>
      </c>
      <c r="AU327" s="18" t="s">
        <v>88</v>
      </c>
    </row>
    <row r="328" s="15" customFormat="1">
      <c r="A328" s="15"/>
      <c r="B328" s="270"/>
      <c r="C328" s="271"/>
      <c r="D328" s="249" t="s">
        <v>256</v>
      </c>
      <c r="E328" s="272" t="s">
        <v>1</v>
      </c>
      <c r="F328" s="273" t="s">
        <v>643</v>
      </c>
      <c r="G328" s="271"/>
      <c r="H328" s="272" t="s">
        <v>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256</v>
      </c>
      <c r="AU328" s="279" t="s">
        <v>88</v>
      </c>
      <c r="AV328" s="15" t="s">
        <v>14</v>
      </c>
      <c r="AW328" s="15" t="s">
        <v>36</v>
      </c>
      <c r="AX328" s="15" t="s">
        <v>80</v>
      </c>
      <c r="AY328" s="279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2534</v>
      </c>
      <c r="G329" s="248"/>
      <c r="H329" s="252">
        <v>63.637999999999998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4" customFormat="1">
      <c r="A330" s="14"/>
      <c r="B330" s="259"/>
      <c r="C330" s="260"/>
      <c r="D330" s="249" t="s">
        <v>256</v>
      </c>
      <c r="E330" s="261" t="s">
        <v>1</v>
      </c>
      <c r="F330" s="262" t="s">
        <v>258</v>
      </c>
      <c r="G330" s="260"/>
      <c r="H330" s="263">
        <v>63.637999999999998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88</v>
      </c>
      <c r="AV330" s="14" t="s">
        <v>175</v>
      </c>
      <c r="AW330" s="14" t="s">
        <v>36</v>
      </c>
      <c r="AX330" s="14" t="s">
        <v>14</v>
      </c>
      <c r="AY330" s="269" t="s">
        <v>241</v>
      </c>
    </row>
    <row r="331" s="2" customFormat="1" ht="37.8" customHeight="1">
      <c r="A331" s="39"/>
      <c r="B331" s="40"/>
      <c r="C331" s="229" t="s">
        <v>715</v>
      </c>
      <c r="D331" s="229" t="s">
        <v>243</v>
      </c>
      <c r="E331" s="230" t="s">
        <v>654</v>
      </c>
      <c r="F331" s="231" t="s">
        <v>655</v>
      </c>
      <c r="G331" s="232" t="s">
        <v>253</v>
      </c>
      <c r="H331" s="233">
        <v>33.095999999999997</v>
      </c>
      <c r="I331" s="234"/>
      <c r="J331" s="235">
        <f>ROUND(I331*H331,2)</f>
        <v>0</v>
      </c>
      <c r="K331" s="231" t="s">
        <v>247</v>
      </c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175</v>
      </c>
      <c r="AT331" s="240" t="s">
        <v>243</v>
      </c>
      <c r="AU331" s="240" t="s">
        <v>88</v>
      </c>
      <c r="AY331" s="18" t="s">
        <v>241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14</v>
      </c>
      <c r="BK331" s="241">
        <f>ROUND(I331*H331,2)</f>
        <v>0</v>
      </c>
      <c r="BL331" s="18" t="s">
        <v>175</v>
      </c>
      <c r="BM331" s="240" t="s">
        <v>2535</v>
      </c>
    </row>
    <row r="332" s="2" customFormat="1">
      <c r="A332" s="39"/>
      <c r="B332" s="40"/>
      <c r="C332" s="41"/>
      <c r="D332" s="242" t="s">
        <v>249</v>
      </c>
      <c r="E332" s="41"/>
      <c r="F332" s="243" t="s">
        <v>657</v>
      </c>
      <c r="G332" s="41"/>
      <c r="H332" s="41"/>
      <c r="I332" s="244"/>
      <c r="J332" s="41"/>
      <c r="K332" s="41"/>
      <c r="L332" s="45"/>
      <c r="M332" s="245"/>
      <c r="N332" s="24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249</v>
      </c>
      <c r="AU332" s="18" t="s">
        <v>88</v>
      </c>
    </row>
    <row r="333" s="15" customFormat="1">
      <c r="A333" s="15"/>
      <c r="B333" s="270"/>
      <c r="C333" s="271"/>
      <c r="D333" s="249" t="s">
        <v>256</v>
      </c>
      <c r="E333" s="272" t="s">
        <v>1</v>
      </c>
      <c r="F333" s="273" t="s">
        <v>658</v>
      </c>
      <c r="G333" s="271"/>
      <c r="H333" s="272" t="s">
        <v>1</v>
      </c>
      <c r="I333" s="274"/>
      <c r="J333" s="271"/>
      <c r="K333" s="271"/>
      <c r="L333" s="275"/>
      <c r="M333" s="276"/>
      <c r="N333" s="277"/>
      <c r="O333" s="277"/>
      <c r="P333" s="277"/>
      <c r="Q333" s="277"/>
      <c r="R333" s="277"/>
      <c r="S333" s="277"/>
      <c r="T333" s="27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9" t="s">
        <v>256</v>
      </c>
      <c r="AU333" s="279" t="s">
        <v>88</v>
      </c>
      <c r="AV333" s="15" t="s">
        <v>14</v>
      </c>
      <c r="AW333" s="15" t="s">
        <v>36</v>
      </c>
      <c r="AX333" s="15" t="s">
        <v>80</v>
      </c>
      <c r="AY333" s="279" t="s">
        <v>241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2532</v>
      </c>
      <c r="G334" s="248"/>
      <c r="H334" s="252">
        <v>47.183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5" customFormat="1">
      <c r="A335" s="15"/>
      <c r="B335" s="270"/>
      <c r="C335" s="271"/>
      <c r="D335" s="249" t="s">
        <v>256</v>
      </c>
      <c r="E335" s="272" t="s">
        <v>1</v>
      </c>
      <c r="F335" s="273" t="s">
        <v>661</v>
      </c>
      <c r="G335" s="271"/>
      <c r="H335" s="272" t="s">
        <v>1</v>
      </c>
      <c r="I335" s="274"/>
      <c r="J335" s="271"/>
      <c r="K335" s="271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256</v>
      </c>
      <c r="AU335" s="279" t="s">
        <v>88</v>
      </c>
      <c r="AV335" s="15" t="s">
        <v>14</v>
      </c>
      <c r="AW335" s="15" t="s">
        <v>36</v>
      </c>
      <c r="AX335" s="15" t="s">
        <v>80</v>
      </c>
      <c r="AY335" s="279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662</v>
      </c>
      <c r="G336" s="248"/>
      <c r="H336" s="252">
        <v>-14.087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4" customFormat="1">
      <c r="A337" s="14"/>
      <c r="B337" s="259"/>
      <c r="C337" s="260"/>
      <c r="D337" s="249" t="s">
        <v>256</v>
      </c>
      <c r="E337" s="261" t="s">
        <v>459</v>
      </c>
      <c r="F337" s="262" t="s">
        <v>258</v>
      </c>
      <c r="G337" s="260"/>
      <c r="H337" s="263">
        <v>33.095999999999997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88</v>
      </c>
      <c r="AV337" s="14" t="s">
        <v>175</v>
      </c>
      <c r="AW337" s="14" t="s">
        <v>36</v>
      </c>
      <c r="AX337" s="14" t="s">
        <v>14</v>
      </c>
      <c r="AY337" s="269" t="s">
        <v>241</v>
      </c>
    </row>
    <row r="338" s="2" customFormat="1" ht="37.8" customHeight="1">
      <c r="A338" s="39"/>
      <c r="B338" s="40"/>
      <c r="C338" s="229" t="s">
        <v>721</v>
      </c>
      <c r="D338" s="229" t="s">
        <v>243</v>
      </c>
      <c r="E338" s="230" t="s">
        <v>663</v>
      </c>
      <c r="F338" s="231" t="s">
        <v>664</v>
      </c>
      <c r="G338" s="232" t="s">
        <v>253</v>
      </c>
      <c r="H338" s="233">
        <v>430.24799999999999</v>
      </c>
      <c r="I338" s="234"/>
      <c r="J338" s="235">
        <f>ROUND(I338*H338,2)</f>
        <v>0</v>
      </c>
      <c r="K338" s="231" t="s">
        <v>247</v>
      </c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175</v>
      </c>
      <c r="AT338" s="240" t="s">
        <v>243</v>
      </c>
      <c r="AU338" s="240" t="s">
        <v>88</v>
      </c>
      <c r="AY338" s="18" t="s">
        <v>241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14</v>
      </c>
      <c r="BK338" s="241">
        <f>ROUND(I338*H338,2)</f>
        <v>0</v>
      </c>
      <c r="BL338" s="18" t="s">
        <v>175</v>
      </c>
      <c r="BM338" s="240" t="s">
        <v>2536</v>
      </c>
    </row>
    <row r="339" s="2" customFormat="1">
      <c r="A339" s="39"/>
      <c r="B339" s="40"/>
      <c r="C339" s="41"/>
      <c r="D339" s="242" t="s">
        <v>249</v>
      </c>
      <c r="E339" s="41"/>
      <c r="F339" s="243" t="s">
        <v>666</v>
      </c>
      <c r="G339" s="41"/>
      <c r="H339" s="41"/>
      <c r="I339" s="244"/>
      <c r="J339" s="41"/>
      <c r="K339" s="41"/>
      <c r="L339" s="45"/>
      <c r="M339" s="245"/>
      <c r="N339" s="24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249</v>
      </c>
      <c r="AU339" s="18" t="s">
        <v>88</v>
      </c>
    </row>
    <row r="340" s="15" customFormat="1">
      <c r="A340" s="15"/>
      <c r="B340" s="270"/>
      <c r="C340" s="271"/>
      <c r="D340" s="249" t="s">
        <v>256</v>
      </c>
      <c r="E340" s="272" t="s">
        <v>1</v>
      </c>
      <c r="F340" s="273" t="s">
        <v>667</v>
      </c>
      <c r="G340" s="271"/>
      <c r="H340" s="272" t="s">
        <v>1</v>
      </c>
      <c r="I340" s="274"/>
      <c r="J340" s="271"/>
      <c r="K340" s="271"/>
      <c r="L340" s="275"/>
      <c r="M340" s="276"/>
      <c r="N340" s="277"/>
      <c r="O340" s="277"/>
      <c r="P340" s="277"/>
      <c r="Q340" s="277"/>
      <c r="R340" s="277"/>
      <c r="S340" s="277"/>
      <c r="T340" s="27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9" t="s">
        <v>256</v>
      </c>
      <c r="AU340" s="279" t="s">
        <v>88</v>
      </c>
      <c r="AV340" s="15" t="s">
        <v>14</v>
      </c>
      <c r="AW340" s="15" t="s">
        <v>36</v>
      </c>
      <c r="AX340" s="15" t="s">
        <v>80</v>
      </c>
      <c r="AY340" s="279" t="s">
        <v>241</v>
      </c>
    </row>
    <row r="341" s="13" customFormat="1">
      <c r="A341" s="13"/>
      <c r="B341" s="247"/>
      <c r="C341" s="248"/>
      <c r="D341" s="249" t="s">
        <v>256</v>
      </c>
      <c r="E341" s="250" t="s">
        <v>1</v>
      </c>
      <c r="F341" s="251" t="s">
        <v>668</v>
      </c>
      <c r="G341" s="248"/>
      <c r="H341" s="252">
        <v>430.24799999999999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4" customFormat="1">
      <c r="A342" s="14"/>
      <c r="B342" s="259"/>
      <c r="C342" s="260"/>
      <c r="D342" s="249" t="s">
        <v>256</v>
      </c>
      <c r="E342" s="261" t="s">
        <v>1</v>
      </c>
      <c r="F342" s="262" t="s">
        <v>258</v>
      </c>
      <c r="G342" s="260"/>
      <c r="H342" s="263">
        <v>430.24799999999999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88</v>
      </c>
      <c r="AV342" s="14" t="s">
        <v>175</v>
      </c>
      <c r="AW342" s="14" t="s">
        <v>36</v>
      </c>
      <c r="AX342" s="14" t="s">
        <v>14</v>
      </c>
      <c r="AY342" s="269" t="s">
        <v>241</v>
      </c>
    </row>
    <row r="343" s="2" customFormat="1" ht="37.8" customHeight="1">
      <c r="A343" s="39"/>
      <c r="B343" s="40"/>
      <c r="C343" s="229" t="s">
        <v>729</v>
      </c>
      <c r="D343" s="229" t="s">
        <v>243</v>
      </c>
      <c r="E343" s="230" t="s">
        <v>669</v>
      </c>
      <c r="F343" s="231" t="s">
        <v>670</v>
      </c>
      <c r="G343" s="232" t="s">
        <v>253</v>
      </c>
      <c r="H343" s="233">
        <v>176.94</v>
      </c>
      <c r="I343" s="234"/>
      <c r="J343" s="235">
        <f>ROUND(I343*H343,2)</f>
        <v>0</v>
      </c>
      <c r="K343" s="231" t="s">
        <v>247</v>
      </c>
      <c r="L343" s="45"/>
      <c r="M343" s="236" t="s">
        <v>1</v>
      </c>
      <c r="N343" s="237" t="s">
        <v>45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175</v>
      </c>
      <c r="AT343" s="240" t="s">
        <v>243</v>
      </c>
      <c r="AU343" s="240" t="s">
        <v>88</v>
      </c>
      <c r="AY343" s="18" t="s">
        <v>241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14</v>
      </c>
      <c r="BK343" s="241">
        <f>ROUND(I343*H343,2)</f>
        <v>0</v>
      </c>
      <c r="BL343" s="18" t="s">
        <v>175</v>
      </c>
      <c r="BM343" s="240" t="s">
        <v>2537</v>
      </c>
    </row>
    <row r="344" s="2" customFormat="1">
      <c r="A344" s="39"/>
      <c r="B344" s="40"/>
      <c r="C344" s="41"/>
      <c r="D344" s="242" t="s">
        <v>249</v>
      </c>
      <c r="E344" s="41"/>
      <c r="F344" s="243" t="s">
        <v>672</v>
      </c>
      <c r="G344" s="41"/>
      <c r="H344" s="41"/>
      <c r="I344" s="244"/>
      <c r="J344" s="41"/>
      <c r="K344" s="41"/>
      <c r="L344" s="45"/>
      <c r="M344" s="245"/>
      <c r="N344" s="24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249</v>
      </c>
      <c r="AU344" s="18" t="s">
        <v>88</v>
      </c>
    </row>
    <row r="345" s="15" customFormat="1">
      <c r="A345" s="15"/>
      <c r="B345" s="270"/>
      <c r="C345" s="271"/>
      <c r="D345" s="249" t="s">
        <v>256</v>
      </c>
      <c r="E345" s="272" t="s">
        <v>1</v>
      </c>
      <c r="F345" s="273" t="s">
        <v>673</v>
      </c>
      <c r="G345" s="271"/>
      <c r="H345" s="272" t="s">
        <v>1</v>
      </c>
      <c r="I345" s="274"/>
      <c r="J345" s="271"/>
      <c r="K345" s="271"/>
      <c r="L345" s="275"/>
      <c r="M345" s="276"/>
      <c r="N345" s="277"/>
      <c r="O345" s="277"/>
      <c r="P345" s="277"/>
      <c r="Q345" s="277"/>
      <c r="R345" s="277"/>
      <c r="S345" s="277"/>
      <c r="T345" s="27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9" t="s">
        <v>256</v>
      </c>
      <c r="AU345" s="279" t="s">
        <v>88</v>
      </c>
      <c r="AV345" s="15" t="s">
        <v>14</v>
      </c>
      <c r="AW345" s="15" t="s">
        <v>36</v>
      </c>
      <c r="AX345" s="15" t="s">
        <v>80</v>
      </c>
      <c r="AY345" s="279" t="s">
        <v>241</v>
      </c>
    </row>
    <row r="346" s="13" customFormat="1">
      <c r="A346" s="13"/>
      <c r="B346" s="247"/>
      <c r="C346" s="248"/>
      <c r="D346" s="249" t="s">
        <v>256</v>
      </c>
      <c r="E346" s="250" t="s">
        <v>1</v>
      </c>
      <c r="F346" s="251" t="s">
        <v>674</v>
      </c>
      <c r="G346" s="248"/>
      <c r="H346" s="252">
        <v>23.036999999999999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256</v>
      </c>
      <c r="AU346" s="258" t="s">
        <v>88</v>
      </c>
      <c r="AV346" s="13" t="s">
        <v>88</v>
      </c>
      <c r="AW346" s="13" t="s">
        <v>36</v>
      </c>
      <c r="AX346" s="13" t="s">
        <v>80</v>
      </c>
      <c r="AY346" s="258" t="s">
        <v>241</v>
      </c>
    </row>
    <row r="347" s="13" customFormat="1">
      <c r="A347" s="13"/>
      <c r="B347" s="247"/>
      <c r="C347" s="248"/>
      <c r="D347" s="249" t="s">
        <v>256</v>
      </c>
      <c r="E347" s="250" t="s">
        <v>1</v>
      </c>
      <c r="F347" s="251" t="s">
        <v>2538</v>
      </c>
      <c r="G347" s="248"/>
      <c r="H347" s="252">
        <v>1.6459999999999999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88</v>
      </c>
      <c r="AV347" s="13" t="s">
        <v>88</v>
      </c>
      <c r="AW347" s="13" t="s">
        <v>36</v>
      </c>
      <c r="AX347" s="13" t="s">
        <v>80</v>
      </c>
      <c r="AY347" s="258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2539</v>
      </c>
      <c r="G348" s="248"/>
      <c r="H348" s="252">
        <v>43.805999999999997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</v>
      </c>
      <c r="F349" s="251" t="s">
        <v>2540</v>
      </c>
      <c r="G349" s="248"/>
      <c r="H349" s="252">
        <v>3.129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3" customFormat="1">
      <c r="A350" s="13"/>
      <c r="B350" s="247"/>
      <c r="C350" s="248"/>
      <c r="D350" s="249" t="s">
        <v>256</v>
      </c>
      <c r="E350" s="250" t="s">
        <v>1</v>
      </c>
      <c r="F350" s="251" t="s">
        <v>1320</v>
      </c>
      <c r="G350" s="248"/>
      <c r="H350" s="252">
        <v>98.301000000000002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256</v>
      </c>
      <c r="AU350" s="258" t="s">
        <v>88</v>
      </c>
      <c r="AV350" s="13" t="s">
        <v>88</v>
      </c>
      <c r="AW350" s="13" t="s">
        <v>36</v>
      </c>
      <c r="AX350" s="13" t="s">
        <v>80</v>
      </c>
      <c r="AY350" s="258" t="s">
        <v>241</v>
      </c>
    </row>
    <row r="351" s="13" customFormat="1">
      <c r="A351" s="13"/>
      <c r="B351" s="247"/>
      <c r="C351" s="248"/>
      <c r="D351" s="249" t="s">
        <v>256</v>
      </c>
      <c r="E351" s="250" t="s">
        <v>1</v>
      </c>
      <c r="F351" s="251" t="s">
        <v>2541</v>
      </c>
      <c r="G351" s="248"/>
      <c r="H351" s="252">
        <v>7.0209999999999999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4" customFormat="1">
      <c r="A352" s="14"/>
      <c r="B352" s="259"/>
      <c r="C352" s="260"/>
      <c r="D352" s="249" t="s">
        <v>256</v>
      </c>
      <c r="E352" s="261" t="s">
        <v>462</v>
      </c>
      <c r="F352" s="262" t="s">
        <v>258</v>
      </c>
      <c r="G352" s="260"/>
      <c r="H352" s="263">
        <v>176.94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88</v>
      </c>
      <c r="AV352" s="14" t="s">
        <v>175</v>
      </c>
      <c r="AW352" s="14" t="s">
        <v>36</v>
      </c>
      <c r="AX352" s="14" t="s">
        <v>14</v>
      </c>
      <c r="AY352" s="269" t="s">
        <v>241</v>
      </c>
    </row>
    <row r="353" s="2" customFormat="1" ht="37.8" customHeight="1">
      <c r="A353" s="39"/>
      <c r="B353" s="40"/>
      <c r="C353" s="229" t="s">
        <v>735</v>
      </c>
      <c r="D353" s="229" t="s">
        <v>243</v>
      </c>
      <c r="E353" s="230" t="s">
        <v>676</v>
      </c>
      <c r="F353" s="231" t="s">
        <v>677</v>
      </c>
      <c r="G353" s="232" t="s">
        <v>253</v>
      </c>
      <c r="H353" s="233">
        <v>2300.2199999999998</v>
      </c>
      <c r="I353" s="234"/>
      <c r="J353" s="235">
        <f>ROUND(I353*H353,2)</f>
        <v>0</v>
      </c>
      <c r="K353" s="231" t="s">
        <v>247</v>
      </c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175</v>
      </c>
      <c r="AT353" s="240" t="s">
        <v>243</v>
      </c>
      <c r="AU353" s="240" t="s">
        <v>88</v>
      </c>
      <c r="AY353" s="18" t="s">
        <v>241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14</v>
      </c>
      <c r="BK353" s="241">
        <f>ROUND(I353*H353,2)</f>
        <v>0</v>
      </c>
      <c r="BL353" s="18" t="s">
        <v>175</v>
      </c>
      <c r="BM353" s="240" t="s">
        <v>2542</v>
      </c>
    </row>
    <row r="354" s="2" customFormat="1">
      <c r="A354" s="39"/>
      <c r="B354" s="40"/>
      <c r="C354" s="41"/>
      <c r="D354" s="242" t="s">
        <v>249</v>
      </c>
      <c r="E354" s="41"/>
      <c r="F354" s="243" t="s">
        <v>679</v>
      </c>
      <c r="G354" s="41"/>
      <c r="H354" s="41"/>
      <c r="I354" s="244"/>
      <c r="J354" s="41"/>
      <c r="K354" s="41"/>
      <c r="L354" s="45"/>
      <c r="M354" s="245"/>
      <c r="N354" s="24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249</v>
      </c>
      <c r="AU354" s="18" t="s">
        <v>88</v>
      </c>
    </row>
    <row r="355" s="15" customFormat="1">
      <c r="A355" s="15"/>
      <c r="B355" s="270"/>
      <c r="C355" s="271"/>
      <c r="D355" s="249" t="s">
        <v>256</v>
      </c>
      <c r="E355" s="272" t="s">
        <v>1</v>
      </c>
      <c r="F355" s="273" t="s">
        <v>667</v>
      </c>
      <c r="G355" s="271"/>
      <c r="H355" s="272" t="s">
        <v>1</v>
      </c>
      <c r="I355" s="274"/>
      <c r="J355" s="271"/>
      <c r="K355" s="271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256</v>
      </c>
      <c r="AU355" s="279" t="s">
        <v>88</v>
      </c>
      <c r="AV355" s="15" t="s">
        <v>14</v>
      </c>
      <c r="AW355" s="15" t="s">
        <v>36</v>
      </c>
      <c r="AX355" s="15" t="s">
        <v>80</v>
      </c>
      <c r="AY355" s="279" t="s">
        <v>241</v>
      </c>
    </row>
    <row r="356" s="13" customFormat="1">
      <c r="A356" s="13"/>
      <c r="B356" s="247"/>
      <c r="C356" s="248"/>
      <c r="D356" s="249" t="s">
        <v>256</v>
      </c>
      <c r="E356" s="250" t="s">
        <v>1</v>
      </c>
      <c r="F356" s="251" t="s">
        <v>680</v>
      </c>
      <c r="G356" s="248"/>
      <c r="H356" s="252">
        <v>2300.2199999999998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256</v>
      </c>
      <c r="AU356" s="258" t="s">
        <v>88</v>
      </c>
      <c r="AV356" s="13" t="s">
        <v>88</v>
      </c>
      <c r="AW356" s="13" t="s">
        <v>36</v>
      </c>
      <c r="AX356" s="13" t="s">
        <v>80</v>
      </c>
      <c r="AY356" s="258" t="s">
        <v>241</v>
      </c>
    </row>
    <row r="357" s="14" customFormat="1">
      <c r="A357" s="14"/>
      <c r="B357" s="259"/>
      <c r="C357" s="260"/>
      <c r="D357" s="249" t="s">
        <v>256</v>
      </c>
      <c r="E357" s="261" t="s">
        <v>1</v>
      </c>
      <c r="F357" s="262" t="s">
        <v>258</v>
      </c>
      <c r="G357" s="260"/>
      <c r="H357" s="263">
        <v>2300.2199999999998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88</v>
      </c>
      <c r="AV357" s="14" t="s">
        <v>175</v>
      </c>
      <c r="AW357" s="14" t="s">
        <v>36</v>
      </c>
      <c r="AX357" s="14" t="s">
        <v>14</v>
      </c>
      <c r="AY357" s="269" t="s">
        <v>241</v>
      </c>
    </row>
    <row r="358" s="2" customFormat="1" ht="37.8" customHeight="1">
      <c r="A358" s="39"/>
      <c r="B358" s="40"/>
      <c r="C358" s="229" t="s">
        <v>740</v>
      </c>
      <c r="D358" s="229" t="s">
        <v>243</v>
      </c>
      <c r="E358" s="230" t="s">
        <v>1945</v>
      </c>
      <c r="F358" s="231" t="s">
        <v>1946</v>
      </c>
      <c r="G358" s="232" t="s">
        <v>253</v>
      </c>
      <c r="H358" s="233">
        <v>11.795999999999999</v>
      </c>
      <c r="I358" s="234"/>
      <c r="J358" s="235">
        <f>ROUND(I358*H358,2)</f>
        <v>0</v>
      </c>
      <c r="K358" s="231" t="s">
        <v>247</v>
      </c>
      <c r="L358" s="45"/>
      <c r="M358" s="236" t="s">
        <v>1</v>
      </c>
      <c r="N358" s="237" t="s">
        <v>45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175</v>
      </c>
      <c r="AT358" s="240" t="s">
        <v>243</v>
      </c>
      <c r="AU358" s="240" t="s">
        <v>88</v>
      </c>
      <c r="AY358" s="18" t="s">
        <v>241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14</v>
      </c>
      <c r="BK358" s="241">
        <f>ROUND(I358*H358,2)</f>
        <v>0</v>
      </c>
      <c r="BL358" s="18" t="s">
        <v>175</v>
      </c>
      <c r="BM358" s="240" t="s">
        <v>2543</v>
      </c>
    </row>
    <row r="359" s="2" customFormat="1">
      <c r="A359" s="39"/>
      <c r="B359" s="40"/>
      <c r="C359" s="41"/>
      <c r="D359" s="242" t="s">
        <v>249</v>
      </c>
      <c r="E359" s="41"/>
      <c r="F359" s="243" t="s">
        <v>1948</v>
      </c>
      <c r="G359" s="41"/>
      <c r="H359" s="41"/>
      <c r="I359" s="244"/>
      <c r="J359" s="41"/>
      <c r="K359" s="41"/>
      <c r="L359" s="45"/>
      <c r="M359" s="245"/>
      <c r="N359" s="24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249</v>
      </c>
      <c r="AU359" s="18" t="s">
        <v>88</v>
      </c>
    </row>
    <row r="360" s="15" customFormat="1">
      <c r="A360" s="15"/>
      <c r="B360" s="270"/>
      <c r="C360" s="271"/>
      <c r="D360" s="249" t="s">
        <v>256</v>
      </c>
      <c r="E360" s="272" t="s">
        <v>1</v>
      </c>
      <c r="F360" s="273" t="s">
        <v>673</v>
      </c>
      <c r="G360" s="271"/>
      <c r="H360" s="272" t="s">
        <v>1</v>
      </c>
      <c r="I360" s="274"/>
      <c r="J360" s="271"/>
      <c r="K360" s="271"/>
      <c r="L360" s="275"/>
      <c r="M360" s="276"/>
      <c r="N360" s="277"/>
      <c r="O360" s="277"/>
      <c r="P360" s="277"/>
      <c r="Q360" s="277"/>
      <c r="R360" s="277"/>
      <c r="S360" s="277"/>
      <c r="T360" s="27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9" t="s">
        <v>256</v>
      </c>
      <c r="AU360" s="279" t="s">
        <v>88</v>
      </c>
      <c r="AV360" s="15" t="s">
        <v>14</v>
      </c>
      <c r="AW360" s="15" t="s">
        <v>36</v>
      </c>
      <c r="AX360" s="15" t="s">
        <v>80</v>
      </c>
      <c r="AY360" s="279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2544</v>
      </c>
      <c r="G361" s="248"/>
      <c r="H361" s="252">
        <v>1.6459999999999999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80</v>
      </c>
      <c r="AY361" s="258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2545</v>
      </c>
      <c r="G362" s="248"/>
      <c r="H362" s="252">
        <v>3.129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2546</v>
      </c>
      <c r="G363" s="248"/>
      <c r="H363" s="252">
        <v>7.0209999999999999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4" customFormat="1">
      <c r="A364" s="14"/>
      <c r="B364" s="259"/>
      <c r="C364" s="260"/>
      <c r="D364" s="249" t="s">
        <v>256</v>
      </c>
      <c r="E364" s="261" t="s">
        <v>1887</v>
      </c>
      <c r="F364" s="262" t="s">
        <v>258</v>
      </c>
      <c r="G364" s="260"/>
      <c r="H364" s="263">
        <v>11.795999999999999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88</v>
      </c>
      <c r="AV364" s="14" t="s">
        <v>175</v>
      </c>
      <c r="AW364" s="14" t="s">
        <v>36</v>
      </c>
      <c r="AX364" s="14" t="s">
        <v>14</v>
      </c>
      <c r="AY364" s="269" t="s">
        <v>241</v>
      </c>
    </row>
    <row r="365" s="2" customFormat="1" ht="37.8" customHeight="1">
      <c r="A365" s="39"/>
      <c r="B365" s="40"/>
      <c r="C365" s="229" t="s">
        <v>749</v>
      </c>
      <c r="D365" s="229" t="s">
        <v>243</v>
      </c>
      <c r="E365" s="230" t="s">
        <v>1950</v>
      </c>
      <c r="F365" s="231" t="s">
        <v>1951</v>
      </c>
      <c r="G365" s="232" t="s">
        <v>253</v>
      </c>
      <c r="H365" s="233">
        <v>153.34800000000001</v>
      </c>
      <c r="I365" s="234"/>
      <c r="J365" s="235">
        <f>ROUND(I365*H365,2)</f>
        <v>0</v>
      </c>
      <c r="K365" s="231" t="s">
        <v>247</v>
      </c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175</v>
      </c>
      <c r="AT365" s="240" t="s">
        <v>243</v>
      </c>
      <c r="AU365" s="240" t="s">
        <v>88</v>
      </c>
      <c r="AY365" s="18" t="s">
        <v>241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14</v>
      </c>
      <c r="BK365" s="241">
        <f>ROUND(I365*H365,2)</f>
        <v>0</v>
      </c>
      <c r="BL365" s="18" t="s">
        <v>175</v>
      </c>
      <c r="BM365" s="240" t="s">
        <v>2547</v>
      </c>
    </row>
    <row r="366" s="2" customFormat="1">
      <c r="A366" s="39"/>
      <c r="B366" s="40"/>
      <c r="C366" s="41"/>
      <c r="D366" s="242" t="s">
        <v>249</v>
      </c>
      <c r="E366" s="41"/>
      <c r="F366" s="243" t="s">
        <v>1953</v>
      </c>
      <c r="G366" s="41"/>
      <c r="H366" s="41"/>
      <c r="I366" s="244"/>
      <c r="J366" s="41"/>
      <c r="K366" s="41"/>
      <c r="L366" s="45"/>
      <c r="M366" s="245"/>
      <c r="N366" s="246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249</v>
      </c>
      <c r="AU366" s="18" t="s">
        <v>88</v>
      </c>
    </row>
    <row r="367" s="15" customFormat="1">
      <c r="A367" s="15"/>
      <c r="B367" s="270"/>
      <c r="C367" s="271"/>
      <c r="D367" s="249" t="s">
        <v>256</v>
      </c>
      <c r="E367" s="272" t="s">
        <v>1</v>
      </c>
      <c r="F367" s="273" t="s">
        <v>667</v>
      </c>
      <c r="G367" s="271"/>
      <c r="H367" s="272" t="s">
        <v>1</v>
      </c>
      <c r="I367" s="274"/>
      <c r="J367" s="271"/>
      <c r="K367" s="271"/>
      <c r="L367" s="275"/>
      <c r="M367" s="276"/>
      <c r="N367" s="277"/>
      <c r="O367" s="277"/>
      <c r="P367" s="277"/>
      <c r="Q367" s="277"/>
      <c r="R367" s="277"/>
      <c r="S367" s="277"/>
      <c r="T367" s="27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9" t="s">
        <v>256</v>
      </c>
      <c r="AU367" s="279" t="s">
        <v>88</v>
      </c>
      <c r="AV367" s="15" t="s">
        <v>14</v>
      </c>
      <c r="AW367" s="15" t="s">
        <v>36</v>
      </c>
      <c r="AX367" s="15" t="s">
        <v>80</v>
      </c>
      <c r="AY367" s="279" t="s">
        <v>241</v>
      </c>
    </row>
    <row r="368" s="13" customFormat="1">
      <c r="A368" s="13"/>
      <c r="B368" s="247"/>
      <c r="C368" s="248"/>
      <c r="D368" s="249" t="s">
        <v>256</v>
      </c>
      <c r="E368" s="250" t="s">
        <v>1</v>
      </c>
      <c r="F368" s="251" t="s">
        <v>1954</v>
      </c>
      <c r="G368" s="248"/>
      <c r="H368" s="252">
        <v>153.34800000000001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88</v>
      </c>
      <c r="AV368" s="13" t="s">
        <v>88</v>
      </c>
      <c r="AW368" s="13" t="s">
        <v>36</v>
      </c>
      <c r="AX368" s="13" t="s">
        <v>80</v>
      </c>
      <c r="AY368" s="258" t="s">
        <v>241</v>
      </c>
    </row>
    <row r="369" s="14" customFormat="1">
      <c r="A369" s="14"/>
      <c r="B369" s="259"/>
      <c r="C369" s="260"/>
      <c r="D369" s="249" t="s">
        <v>256</v>
      </c>
      <c r="E369" s="261" t="s">
        <v>1</v>
      </c>
      <c r="F369" s="262" t="s">
        <v>258</v>
      </c>
      <c r="G369" s="260"/>
      <c r="H369" s="263">
        <v>153.34800000000001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88</v>
      </c>
      <c r="AV369" s="14" t="s">
        <v>175</v>
      </c>
      <c r="AW369" s="14" t="s">
        <v>36</v>
      </c>
      <c r="AX369" s="14" t="s">
        <v>14</v>
      </c>
      <c r="AY369" s="269" t="s">
        <v>241</v>
      </c>
    </row>
    <row r="370" s="2" customFormat="1" ht="24.15" customHeight="1">
      <c r="A370" s="39"/>
      <c r="B370" s="40"/>
      <c r="C370" s="229" t="s">
        <v>754</v>
      </c>
      <c r="D370" s="229" t="s">
        <v>243</v>
      </c>
      <c r="E370" s="230" t="s">
        <v>681</v>
      </c>
      <c r="F370" s="231" t="s">
        <v>682</v>
      </c>
      <c r="G370" s="232" t="s">
        <v>253</v>
      </c>
      <c r="H370" s="233">
        <v>75.724000000000004</v>
      </c>
      <c r="I370" s="234"/>
      <c r="J370" s="235">
        <f>ROUND(I370*H370,2)</f>
        <v>0</v>
      </c>
      <c r="K370" s="231" t="s">
        <v>247</v>
      </c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175</v>
      </c>
      <c r="AT370" s="240" t="s">
        <v>243</v>
      </c>
      <c r="AU370" s="240" t="s">
        <v>88</v>
      </c>
      <c r="AY370" s="18" t="s">
        <v>241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14</v>
      </c>
      <c r="BK370" s="241">
        <f>ROUND(I370*H370,2)</f>
        <v>0</v>
      </c>
      <c r="BL370" s="18" t="s">
        <v>175</v>
      </c>
      <c r="BM370" s="240" t="s">
        <v>2548</v>
      </c>
    </row>
    <row r="371" s="2" customFormat="1">
      <c r="A371" s="39"/>
      <c r="B371" s="40"/>
      <c r="C371" s="41"/>
      <c r="D371" s="242" t="s">
        <v>249</v>
      </c>
      <c r="E371" s="41"/>
      <c r="F371" s="243" t="s">
        <v>684</v>
      </c>
      <c r="G371" s="41"/>
      <c r="H371" s="41"/>
      <c r="I371" s="244"/>
      <c r="J371" s="41"/>
      <c r="K371" s="41"/>
      <c r="L371" s="45"/>
      <c r="M371" s="245"/>
      <c r="N371" s="24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249</v>
      </c>
      <c r="AU371" s="18" t="s">
        <v>88</v>
      </c>
    </row>
    <row r="372" s="15" customFormat="1">
      <c r="A372" s="15"/>
      <c r="B372" s="270"/>
      <c r="C372" s="271"/>
      <c r="D372" s="249" t="s">
        <v>256</v>
      </c>
      <c r="E372" s="272" t="s">
        <v>1</v>
      </c>
      <c r="F372" s="273" t="s">
        <v>685</v>
      </c>
      <c r="G372" s="271"/>
      <c r="H372" s="272" t="s">
        <v>1</v>
      </c>
      <c r="I372" s="274"/>
      <c r="J372" s="271"/>
      <c r="K372" s="271"/>
      <c r="L372" s="275"/>
      <c r="M372" s="276"/>
      <c r="N372" s="277"/>
      <c r="O372" s="277"/>
      <c r="P372" s="277"/>
      <c r="Q372" s="277"/>
      <c r="R372" s="277"/>
      <c r="S372" s="277"/>
      <c r="T372" s="27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9" t="s">
        <v>256</v>
      </c>
      <c r="AU372" s="279" t="s">
        <v>88</v>
      </c>
      <c r="AV372" s="15" t="s">
        <v>14</v>
      </c>
      <c r="AW372" s="15" t="s">
        <v>36</v>
      </c>
      <c r="AX372" s="15" t="s">
        <v>80</v>
      </c>
      <c r="AY372" s="279" t="s">
        <v>241</v>
      </c>
    </row>
    <row r="373" s="13" customFormat="1">
      <c r="A373" s="13"/>
      <c r="B373" s="247"/>
      <c r="C373" s="248"/>
      <c r="D373" s="249" t="s">
        <v>256</v>
      </c>
      <c r="E373" s="250" t="s">
        <v>1</v>
      </c>
      <c r="F373" s="251" t="s">
        <v>2532</v>
      </c>
      <c r="G373" s="248"/>
      <c r="H373" s="252">
        <v>47.183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88</v>
      </c>
      <c r="AV373" s="13" t="s">
        <v>88</v>
      </c>
      <c r="AW373" s="13" t="s">
        <v>36</v>
      </c>
      <c r="AX373" s="13" t="s">
        <v>80</v>
      </c>
      <c r="AY373" s="258" t="s">
        <v>241</v>
      </c>
    </row>
    <row r="374" s="15" customFormat="1">
      <c r="A374" s="15"/>
      <c r="B374" s="270"/>
      <c r="C374" s="271"/>
      <c r="D374" s="249" t="s">
        <v>256</v>
      </c>
      <c r="E374" s="272" t="s">
        <v>1</v>
      </c>
      <c r="F374" s="273" t="s">
        <v>686</v>
      </c>
      <c r="G374" s="271"/>
      <c r="H374" s="272" t="s">
        <v>1</v>
      </c>
      <c r="I374" s="274"/>
      <c r="J374" s="271"/>
      <c r="K374" s="271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256</v>
      </c>
      <c r="AU374" s="279" t="s">
        <v>88</v>
      </c>
      <c r="AV374" s="15" t="s">
        <v>14</v>
      </c>
      <c r="AW374" s="15" t="s">
        <v>36</v>
      </c>
      <c r="AX374" s="15" t="s">
        <v>80</v>
      </c>
      <c r="AY374" s="279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648</v>
      </c>
      <c r="G375" s="248"/>
      <c r="H375" s="252">
        <v>28.541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4" customFormat="1">
      <c r="A376" s="14"/>
      <c r="B376" s="259"/>
      <c r="C376" s="260"/>
      <c r="D376" s="249" t="s">
        <v>256</v>
      </c>
      <c r="E376" s="261" t="s">
        <v>1</v>
      </c>
      <c r="F376" s="262" t="s">
        <v>258</v>
      </c>
      <c r="G376" s="260"/>
      <c r="H376" s="263">
        <v>75.724000000000004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88</v>
      </c>
      <c r="AV376" s="14" t="s">
        <v>175</v>
      </c>
      <c r="AW376" s="14" t="s">
        <v>36</v>
      </c>
      <c r="AX376" s="14" t="s">
        <v>14</v>
      </c>
      <c r="AY376" s="269" t="s">
        <v>241</v>
      </c>
    </row>
    <row r="377" s="2" customFormat="1" ht="24.15" customHeight="1">
      <c r="A377" s="39"/>
      <c r="B377" s="40"/>
      <c r="C377" s="229" t="s">
        <v>759</v>
      </c>
      <c r="D377" s="229" t="s">
        <v>243</v>
      </c>
      <c r="E377" s="230" t="s">
        <v>687</v>
      </c>
      <c r="F377" s="231" t="s">
        <v>688</v>
      </c>
      <c r="G377" s="232" t="s">
        <v>253</v>
      </c>
      <c r="H377" s="233">
        <v>176.94</v>
      </c>
      <c r="I377" s="234"/>
      <c r="J377" s="235">
        <f>ROUND(I377*H377,2)</f>
        <v>0</v>
      </c>
      <c r="K377" s="231" t="s">
        <v>247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2549</v>
      </c>
    </row>
    <row r="378" s="2" customFormat="1">
      <c r="A378" s="39"/>
      <c r="B378" s="40"/>
      <c r="C378" s="41"/>
      <c r="D378" s="242" t="s">
        <v>249</v>
      </c>
      <c r="E378" s="41"/>
      <c r="F378" s="243" t="s">
        <v>690</v>
      </c>
      <c r="G378" s="41"/>
      <c r="H378" s="41"/>
      <c r="I378" s="244"/>
      <c r="J378" s="41"/>
      <c r="K378" s="41"/>
      <c r="L378" s="45"/>
      <c r="M378" s="245"/>
      <c r="N378" s="24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88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691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653</v>
      </c>
      <c r="G380" s="248"/>
      <c r="H380" s="252">
        <v>23.036999999999999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3" customFormat="1">
      <c r="A381" s="13"/>
      <c r="B381" s="247"/>
      <c r="C381" s="248"/>
      <c r="D381" s="249" t="s">
        <v>256</v>
      </c>
      <c r="E381" s="250" t="s">
        <v>1</v>
      </c>
      <c r="F381" s="251" t="s">
        <v>2550</v>
      </c>
      <c r="G381" s="248"/>
      <c r="H381" s="252">
        <v>1.6459999999999999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88</v>
      </c>
      <c r="AV381" s="13" t="s">
        <v>88</v>
      </c>
      <c r="AW381" s="13" t="s">
        <v>36</v>
      </c>
      <c r="AX381" s="13" t="s">
        <v>80</v>
      </c>
      <c r="AY381" s="258" t="s">
        <v>241</v>
      </c>
    </row>
    <row r="382" s="13" customFormat="1">
      <c r="A382" s="13"/>
      <c r="B382" s="247"/>
      <c r="C382" s="248"/>
      <c r="D382" s="249" t="s">
        <v>256</v>
      </c>
      <c r="E382" s="250" t="s">
        <v>1</v>
      </c>
      <c r="F382" s="251" t="s">
        <v>2551</v>
      </c>
      <c r="G382" s="248"/>
      <c r="H382" s="252">
        <v>43.805999999999997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256</v>
      </c>
      <c r="AU382" s="258" t="s">
        <v>88</v>
      </c>
      <c r="AV382" s="13" t="s">
        <v>88</v>
      </c>
      <c r="AW382" s="13" t="s">
        <v>36</v>
      </c>
      <c r="AX382" s="13" t="s">
        <v>80</v>
      </c>
      <c r="AY382" s="258" t="s">
        <v>241</v>
      </c>
    </row>
    <row r="383" s="13" customFormat="1">
      <c r="A383" s="13"/>
      <c r="B383" s="247"/>
      <c r="C383" s="248"/>
      <c r="D383" s="249" t="s">
        <v>256</v>
      </c>
      <c r="E383" s="250" t="s">
        <v>1</v>
      </c>
      <c r="F383" s="251" t="s">
        <v>2552</v>
      </c>
      <c r="G383" s="248"/>
      <c r="H383" s="252">
        <v>3.129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8" t="s">
        <v>256</v>
      </c>
      <c r="AU383" s="258" t="s">
        <v>88</v>
      </c>
      <c r="AV383" s="13" t="s">
        <v>88</v>
      </c>
      <c r="AW383" s="13" t="s">
        <v>36</v>
      </c>
      <c r="AX383" s="13" t="s">
        <v>80</v>
      </c>
      <c r="AY383" s="258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2553</v>
      </c>
      <c r="G384" s="248"/>
      <c r="H384" s="252">
        <v>98.301000000000002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3" customFormat="1">
      <c r="A385" s="13"/>
      <c r="B385" s="247"/>
      <c r="C385" s="248"/>
      <c r="D385" s="249" t="s">
        <v>256</v>
      </c>
      <c r="E385" s="250" t="s">
        <v>1</v>
      </c>
      <c r="F385" s="251" t="s">
        <v>2554</v>
      </c>
      <c r="G385" s="248"/>
      <c r="H385" s="252">
        <v>7.0209999999999999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4" customFormat="1">
      <c r="A386" s="14"/>
      <c r="B386" s="259"/>
      <c r="C386" s="260"/>
      <c r="D386" s="249" t="s">
        <v>256</v>
      </c>
      <c r="E386" s="261" t="s">
        <v>1</v>
      </c>
      <c r="F386" s="262" t="s">
        <v>258</v>
      </c>
      <c r="G386" s="260"/>
      <c r="H386" s="263">
        <v>176.94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88</v>
      </c>
      <c r="AV386" s="14" t="s">
        <v>175</v>
      </c>
      <c r="AW386" s="14" t="s">
        <v>36</v>
      </c>
      <c r="AX386" s="14" t="s">
        <v>14</v>
      </c>
      <c r="AY386" s="269" t="s">
        <v>241</v>
      </c>
    </row>
    <row r="387" s="2" customFormat="1" ht="24.15" customHeight="1">
      <c r="A387" s="39"/>
      <c r="B387" s="40"/>
      <c r="C387" s="229" t="s">
        <v>766</v>
      </c>
      <c r="D387" s="229" t="s">
        <v>243</v>
      </c>
      <c r="E387" s="230" t="s">
        <v>692</v>
      </c>
      <c r="F387" s="231" t="s">
        <v>693</v>
      </c>
      <c r="G387" s="232" t="s">
        <v>253</v>
      </c>
      <c r="H387" s="233">
        <v>221.83199999999999</v>
      </c>
      <c r="I387" s="234"/>
      <c r="J387" s="235">
        <f>ROUND(I387*H387,2)</f>
        <v>0</v>
      </c>
      <c r="K387" s="231" t="s">
        <v>247</v>
      </c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175</v>
      </c>
      <c r="AT387" s="240" t="s">
        <v>243</v>
      </c>
      <c r="AU387" s="240" t="s">
        <v>88</v>
      </c>
      <c r="AY387" s="18" t="s">
        <v>241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14</v>
      </c>
      <c r="BK387" s="241">
        <f>ROUND(I387*H387,2)</f>
        <v>0</v>
      </c>
      <c r="BL387" s="18" t="s">
        <v>175</v>
      </c>
      <c r="BM387" s="240" t="s">
        <v>2555</v>
      </c>
    </row>
    <row r="388" s="2" customFormat="1">
      <c r="A388" s="39"/>
      <c r="B388" s="40"/>
      <c r="C388" s="41"/>
      <c r="D388" s="242" t="s">
        <v>249</v>
      </c>
      <c r="E388" s="41"/>
      <c r="F388" s="243" t="s">
        <v>695</v>
      </c>
      <c r="G388" s="41"/>
      <c r="H388" s="41"/>
      <c r="I388" s="244"/>
      <c r="J388" s="41"/>
      <c r="K388" s="41"/>
      <c r="L388" s="45"/>
      <c r="M388" s="245"/>
      <c r="N388" s="24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249</v>
      </c>
      <c r="AU388" s="18" t="s">
        <v>88</v>
      </c>
    </row>
    <row r="389" s="13" customFormat="1">
      <c r="A389" s="13"/>
      <c r="B389" s="247"/>
      <c r="C389" s="248"/>
      <c r="D389" s="249" t="s">
        <v>256</v>
      </c>
      <c r="E389" s="250" t="s">
        <v>1</v>
      </c>
      <c r="F389" s="251" t="s">
        <v>459</v>
      </c>
      <c r="G389" s="248"/>
      <c r="H389" s="252">
        <v>33.095999999999997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8" t="s">
        <v>256</v>
      </c>
      <c r="AU389" s="258" t="s">
        <v>88</v>
      </c>
      <c r="AV389" s="13" t="s">
        <v>88</v>
      </c>
      <c r="AW389" s="13" t="s">
        <v>36</v>
      </c>
      <c r="AX389" s="13" t="s">
        <v>80</v>
      </c>
      <c r="AY389" s="258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462</v>
      </c>
      <c r="G390" s="248"/>
      <c r="H390" s="252">
        <v>176.94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3" customFormat="1">
      <c r="A391" s="13"/>
      <c r="B391" s="247"/>
      <c r="C391" s="248"/>
      <c r="D391" s="249" t="s">
        <v>256</v>
      </c>
      <c r="E391" s="250" t="s">
        <v>1</v>
      </c>
      <c r="F391" s="251" t="s">
        <v>1887</v>
      </c>
      <c r="G391" s="248"/>
      <c r="H391" s="252">
        <v>11.795999999999999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256</v>
      </c>
      <c r="AU391" s="258" t="s">
        <v>88</v>
      </c>
      <c r="AV391" s="13" t="s">
        <v>88</v>
      </c>
      <c r="AW391" s="13" t="s">
        <v>36</v>
      </c>
      <c r="AX391" s="13" t="s">
        <v>80</v>
      </c>
      <c r="AY391" s="258" t="s">
        <v>241</v>
      </c>
    </row>
    <row r="392" s="14" customFormat="1">
      <c r="A392" s="14"/>
      <c r="B392" s="259"/>
      <c r="C392" s="260"/>
      <c r="D392" s="249" t="s">
        <v>256</v>
      </c>
      <c r="E392" s="261" t="s">
        <v>1</v>
      </c>
      <c r="F392" s="262" t="s">
        <v>258</v>
      </c>
      <c r="G392" s="260"/>
      <c r="H392" s="263">
        <v>221.83199999999999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88</v>
      </c>
      <c r="AV392" s="14" t="s">
        <v>175</v>
      </c>
      <c r="AW392" s="14" t="s">
        <v>36</v>
      </c>
      <c r="AX392" s="14" t="s">
        <v>14</v>
      </c>
      <c r="AY392" s="269" t="s">
        <v>241</v>
      </c>
    </row>
    <row r="393" s="2" customFormat="1" ht="33" customHeight="1">
      <c r="A393" s="39"/>
      <c r="B393" s="40"/>
      <c r="C393" s="229" t="s">
        <v>772</v>
      </c>
      <c r="D393" s="229" t="s">
        <v>243</v>
      </c>
      <c r="E393" s="230" t="s">
        <v>697</v>
      </c>
      <c r="F393" s="231" t="s">
        <v>698</v>
      </c>
      <c r="G393" s="232" t="s">
        <v>467</v>
      </c>
      <c r="H393" s="233">
        <v>366.02300000000002</v>
      </c>
      <c r="I393" s="234"/>
      <c r="J393" s="235">
        <f>ROUND(I393*H393,2)</f>
        <v>0</v>
      </c>
      <c r="K393" s="231" t="s">
        <v>247</v>
      </c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175</v>
      </c>
      <c r="AT393" s="240" t="s">
        <v>243</v>
      </c>
      <c r="AU393" s="240" t="s">
        <v>88</v>
      </c>
      <c r="AY393" s="18" t="s">
        <v>241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14</v>
      </c>
      <c r="BK393" s="241">
        <f>ROUND(I393*H393,2)</f>
        <v>0</v>
      </c>
      <c r="BL393" s="18" t="s">
        <v>175</v>
      </c>
      <c r="BM393" s="240" t="s">
        <v>2556</v>
      </c>
    </row>
    <row r="394" s="2" customFormat="1">
      <c r="A394" s="39"/>
      <c r="B394" s="40"/>
      <c r="C394" s="41"/>
      <c r="D394" s="242" t="s">
        <v>249</v>
      </c>
      <c r="E394" s="41"/>
      <c r="F394" s="243" t="s">
        <v>700</v>
      </c>
      <c r="G394" s="41"/>
      <c r="H394" s="41"/>
      <c r="I394" s="244"/>
      <c r="J394" s="41"/>
      <c r="K394" s="41"/>
      <c r="L394" s="45"/>
      <c r="M394" s="245"/>
      <c r="N394" s="246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249</v>
      </c>
      <c r="AU394" s="18" t="s">
        <v>88</v>
      </c>
    </row>
    <row r="395" s="2" customFormat="1">
      <c r="A395" s="39"/>
      <c r="B395" s="40"/>
      <c r="C395" s="41"/>
      <c r="D395" s="249" t="s">
        <v>701</v>
      </c>
      <c r="E395" s="41"/>
      <c r="F395" s="287" t="s">
        <v>702</v>
      </c>
      <c r="G395" s="41"/>
      <c r="H395" s="41"/>
      <c r="I395" s="244"/>
      <c r="J395" s="41"/>
      <c r="K395" s="41"/>
      <c r="L395" s="45"/>
      <c r="M395" s="245"/>
      <c r="N395" s="24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701</v>
      </c>
      <c r="AU395" s="18" t="s">
        <v>88</v>
      </c>
    </row>
    <row r="396" s="13" customFormat="1">
      <c r="A396" s="13"/>
      <c r="B396" s="247"/>
      <c r="C396" s="248"/>
      <c r="D396" s="249" t="s">
        <v>256</v>
      </c>
      <c r="E396" s="250" t="s">
        <v>1</v>
      </c>
      <c r="F396" s="251" t="s">
        <v>2557</v>
      </c>
      <c r="G396" s="248"/>
      <c r="H396" s="252">
        <v>366.02300000000002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88</v>
      </c>
      <c r="AV396" s="13" t="s">
        <v>88</v>
      </c>
      <c r="AW396" s="13" t="s">
        <v>36</v>
      </c>
      <c r="AX396" s="13" t="s">
        <v>80</v>
      </c>
      <c r="AY396" s="258" t="s">
        <v>241</v>
      </c>
    </row>
    <row r="397" s="14" customFormat="1">
      <c r="A397" s="14"/>
      <c r="B397" s="259"/>
      <c r="C397" s="260"/>
      <c r="D397" s="249" t="s">
        <v>256</v>
      </c>
      <c r="E397" s="261" t="s">
        <v>1</v>
      </c>
      <c r="F397" s="262" t="s">
        <v>258</v>
      </c>
      <c r="G397" s="260"/>
      <c r="H397" s="263">
        <v>366.02300000000002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88</v>
      </c>
      <c r="AV397" s="14" t="s">
        <v>175</v>
      </c>
      <c r="AW397" s="14" t="s">
        <v>36</v>
      </c>
      <c r="AX397" s="14" t="s">
        <v>14</v>
      </c>
      <c r="AY397" s="269" t="s">
        <v>241</v>
      </c>
    </row>
    <row r="398" s="2" customFormat="1" ht="16.5" customHeight="1">
      <c r="A398" s="39"/>
      <c r="B398" s="40"/>
      <c r="C398" s="229" t="s">
        <v>779</v>
      </c>
      <c r="D398" s="229" t="s">
        <v>243</v>
      </c>
      <c r="E398" s="230" t="s">
        <v>259</v>
      </c>
      <c r="F398" s="231" t="s">
        <v>260</v>
      </c>
      <c r="G398" s="232" t="s">
        <v>253</v>
      </c>
      <c r="H398" s="233">
        <v>264.45999999999998</v>
      </c>
      <c r="I398" s="234"/>
      <c r="J398" s="235">
        <f>ROUND(I398*H398,2)</f>
        <v>0</v>
      </c>
      <c r="K398" s="231" t="s">
        <v>247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2558</v>
      </c>
    </row>
    <row r="399" s="2" customFormat="1">
      <c r="A399" s="39"/>
      <c r="B399" s="40"/>
      <c r="C399" s="41"/>
      <c r="D399" s="242" t="s">
        <v>249</v>
      </c>
      <c r="E399" s="41"/>
      <c r="F399" s="243" t="s">
        <v>262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249</v>
      </c>
      <c r="AU399" s="18" t="s">
        <v>88</v>
      </c>
    </row>
    <row r="400" s="13" customFormat="1">
      <c r="A400" s="13"/>
      <c r="B400" s="247"/>
      <c r="C400" s="248"/>
      <c r="D400" s="249" t="s">
        <v>256</v>
      </c>
      <c r="E400" s="250" t="s">
        <v>1</v>
      </c>
      <c r="F400" s="251" t="s">
        <v>2559</v>
      </c>
      <c r="G400" s="248"/>
      <c r="H400" s="252">
        <v>235.91900000000001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256</v>
      </c>
      <c r="AU400" s="258" t="s">
        <v>88</v>
      </c>
      <c r="AV400" s="13" t="s">
        <v>88</v>
      </c>
      <c r="AW400" s="13" t="s">
        <v>36</v>
      </c>
      <c r="AX400" s="13" t="s">
        <v>80</v>
      </c>
      <c r="AY400" s="258" t="s">
        <v>241</v>
      </c>
    </row>
    <row r="401" s="13" customFormat="1">
      <c r="A401" s="13"/>
      <c r="B401" s="247"/>
      <c r="C401" s="248"/>
      <c r="D401" s="249" t="s">
        <v>256</v>
      </c>
      <c r="E401" s="250" t="s">
        <v>1</v>
      </c>
      <c r="F401" s="251" t="s">
        <v>648</v>
      </c>
      <c r="G401" s="248"/>
      <c r="H401" s="252">
        <v>28.541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88</v>
      </c>
      <c r="AV401" s="13" t="s">
        <v>88</v>
      </c>
      <c r="AW401" s="13" t="s">
        <v>36</v>
      </c>
      <c r="AX401" s="13" t="s">
        <v>80</v>
      </c>
      <c r="AY401" s="258" t="s">
        <v>241</v>
      </c>
    </row>
    <row r="402" s="14" customFormat="1">
      <c r="A402" s="14"/>
      <c r="B402" s="259"/>
      <c r="C402" s="260"/>
      <c r="D402" s="249" t="s">
        <v>256</v>
      </c>
      <c r="E402" s="261" t="s">
        <v>1</v>
      </c>
      <c r="F402" s="262" t="s">
        <v>258</v>
      </c>
      <c r="G402" s="260"/>
      <c r="H402" s="263">
        <v>264.45999999999998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88</v>
      </c>
      <c r="AV402" s="14" t="s">
        <v>175</v>
      </c>
      <c r="AW402" s="14" t="s">
        <v>36</v>
      </c>
      <c r="AX402" s="14" t="s">
        <v>14</v>
      </c>
      <c r="AY402" s="269" t="s">
        <v>241</v>
      </c>
    </row>
    <row r="403" s="2" customFormat="1" ht="24.15" customHeight="1">
      <c r="A403" s="39"/>
      <c r="B403" s="40"/>
      <c r="C403" s="229" t="s">
        <v>788</v>
      </c>
      <c r="D403" s="229" t="s">
        <v>243</v>
      </c>
      <c r="E403" s="230" t="s">
        <v>722</v>
      </c>
      <c r="F403" s="231" t="s">
        <v>723</v>
      </c>
      <c r="G403" s="232" t="s">
        <v>253</v>
      </c>
      <c r="H403" s="233">
        <v>70.436000000000007</v>
      </c>
      <c r="I403" s="234"/>
      <c r="J403" s="235">
        <f>ROUND(I403*H403,2)</f>
        <v>0</v>
      </c>
      <c r="K403" s="231" t="s">
        <v>247</v>
      </c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175</v>
      </c>
      <c r="AT403" s="240" t="s">
        <v>243</v>
      </c>
      <c r="AU403" s="240" t="s">
        <v>88</v>
      </c>
      <c r="AY403" s="18" t="s">
        <v>241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14</v>
      </c>
      <c r="BK403" s="241">
        <f>ROUND(I403*H403,2)</f>
        <v>0</v>
      </c>
      <c r="BL403" s="18" t="s">
        <v>175</v>
      </c>
      <c r="BM403" s="240" t="s">
        <v>2560</v>
      </c>
    </row>
    <row r="404" s="2" customFormat="1">
      <c r="A404" s="39"/>
      <c r="B404" s="40"/>
      <c r="C404" s="41"/>
      <c r="D404" s="242" t="s">
        <v>249</v>
      </c>
      <c r="E404" s="41"/>
      <c r="F404" s="243" t="s">
        <v>725</v>
      </c>
      <c r="G404" s="41"/>
      <c r="H404" s="41"/>
      <c r="I404" s="244"/>
      <c r="J404" s="41"/>
      <c r="K404" s="41"/>
      <c r="L404" s="45"/>
      <c r="M404" s="245"/>
      <c r="N404" s="24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249</v>
      </c>
      <c r="AU404" s="18" t="s">
        <v>88</v>
      </c>
    </row>
    <row r="405" s="13" customFormat="1">
      <c r="A405" s="13"/>
      <c r="B405" s="247"/>
      <c r="C405" s="248"/>
      <c r="D405" s="249" t="s">
        <v>256</v>
      </c>
      <c r="E405" s="250" t="s">
        <v>1</v>
      </c>
      <c r="F405" s="251" t="s">
        <v>2559</v>
      </c>
      <c r="G405" s="248"/>
      <c r="H405" s="252">
        <v>235.91900000000001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8" t="s">
        <v>256</v>
      </c>
      <c r="AU405" s="258" t="s">
        <v>88</v>
      </c>
      <c r="AV405" s="13" t="s">
        <v>88</v>
      </c>
      <c r="AW405" s="13" t="s">
        <v>36</v>
      </c>
      <c r="AX405" s="13" t="s">
        <v>80</v>
      </c>
      <c r="AY405" s="258" t="s">
        <v>241</v>
      </c>
    </row>
    <row r="406" s="13" customFormat="1">
      <c r="A406" s="13"/>
      <c r="B406" s="247"/>
      <c r="C406" s="248"/>
      <c r="D406" s="249" t="s">
        <v>256</v>
      </c>
      <c r="E406" s="250" t="s">
        <v>1</v>
      </c>
      <c r="F406" s="251" t="s">
        <v>2561</v>
      </c>
      <c r="G406" s="248"/>
      <c r="H406" s="252">
        <v>-0.48399999999999999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88</v>
      </c>
      <c r="AV406" s="13" t="s">
        <v>88</v>
      </c>
      <c r="AW406" s="13" t="s">
        <v>36</v>
      </c>
      <c r="AX406" s="13" t="s">
        <v>80</v>
      </c>
      <c r="AY406" s="258" t="s">
        <v>241</v>
      </c>
    </row>
    <row r="407" s="13" customFormat="1">
      <c r="A407" s="13"/>
      <c r="B407" s="247"/>
      <c r="C407" s="248"/>
      <c r="D407" s="249" t="s">
        <v>256</v>
      </c>
      <c r="E407" s="250" t="s">
        <v>1</v>
      </c>
      <c r="F407" s="251" t="s">
        <v>2562</v>
      </c>
      <c r="G407" s="248"/>
      <c r="H407" s="252">
        <v>-0.48999999999999999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256</v>
      </c>
      <c r="AU407" s="258" t="s">
        <v>88</v>
      </c>
      <c r="AV407" s="13" t="s">
        <v>88</v>
      </c>
      <c r="AW407" s="13" t="s">
        <v>36</v>
      </c>
      <c r="AX407" s="13" t="s">
        <v>80</v>
      </c>
      <c r="AY407" s="258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2561</v>
      </c>
      <c r="G408" s="248"/>
      <c r="H408" s="252">
        <v>-0.48399999999999999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2563</v>
      </c>
      <c r="G409" s="248"/>
      <c r="H409" s="252">
        <v>-154.65700000000001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3" customFormat="1">
      <c r="A410" s="13"/>
      <c r="B410" s="247"/>
      <c r="C410" s="248"/>
      <c r="D410" s="249" t="s">
        <v>256</v>
      </c>
      <c r="E410" s="250" t="s">
        <v>1</v>
      </c>
      <c r="F410" s="251" t="s">
        <v>727</v>
      </c>
      <c r="G410" s="248"/>
      <c r="H410" s="252">
        <v>-5.0149999999999997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256</v>
      </c>
      <c r="AU410" s="258" t="s">
        <v>88</v>
      </c>
      <c r="AV410" s="13" t="s">
        <v>88</v>
      </c>
      <c r="AW410" s="13" t="s">
        <v>36</v>
      </c>
      <c r="AX410" s="13" t="s">
        <v>80</v>
      </c>
      <c r="AY410" s="258" t="s">
        <v>241</v>
      </c>
    </row>
    <row r="411" s="13" customFormat="1">
      <c r="A411" s="13"/>
      <c r="B411" s="247"/>
      <c r="C411" s="248"/>
      <c r="D411" s="249" t="s">
        <v>256</v>
      </c>
      <c r="E411" s="250" t="s">
        <v>1</v>
      </c>
      <c r="F411" s="251" t="s">
        <v>2564</v>
      </c>
      <c r="G411" s="248"/>
      <c r="H411" s="252">
        <v>-0.81999999999999995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88</v>
      </c>
      <c r="AV411" s="13" t="s">
        <v>88</v>
      </c>
      <c r="AW411" s="13" t="s">
        <v>36</v>
      </c>
      <c r="AX411" s="13" t="s">
        <v>80</v>
      </c>
      <c r="AY411" s="258" t="s">
        <v>241</v>
      </c>
    </row>
    <row r="412" s="13" customFormat="1">
      <c r="A412" s="13"/>
      <c r="B412" s="247"/>
      <c r="C412" s="248"/>
      <c r="D412" s="249" t="s">
        <v>256</v>
      </c>
      <c r="E412" s="250" t="s">
        <v>1</v>
      </c>
      <c r="F412" s="251" t="s">
        <v>2565</v>
      </c>
      <c r="G412" s="248"/>
      <c r="H412" s="252">
        <v>-3.1400000000000001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88</v>
      </c>
      <c r="AV412" s="13" t="s">
        <v>88</v>
      </c>
      <c r="AW412" s="13" t="s">
        <v>36</v>
      </c>
      <c r="AX412" s="13" t="s">
        <v>80</v>
      </c>
      <c r="AY412" s="258" t="s">
        <v>241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2566</v>
      </c>
      <c r="G413" s="248"/>
      <c r="H413" s="252">
        <v>-0.39300000000000002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4" customFormat="1">
      <c r="A414" s="14"/>
      <c r="B414" s="259"/>
      <c r="C414" s="260"/>
      <c r="D414" s="249" t="s">
        <v>256</v>
      </c>
      <c r="E414" s="261" t="s">
        <v>496</v>
      </c>
      <c r="F414" s="262" t="s">
        <v>258</v>
      </c>
      <c r="G414" s="260"/>
      <c r="H414" s="263">
        <v>70.436000000000007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88</v>
      </c>
      <c r="AV414" s="14" t="s">
        <v>175</v>
      </c>
      <c r="AW414" s="14" t="s">
        <v>36</v>
      </c>
      <c r="AX414" s="14" t="s">
        <v>14</v>
      </c>
      <c r="AY414" s="269" t="s">
        <v>241</v>
      </c>
    </row>
    <row r="415" s="2" customFormat="1" ht="16.5" customHeight="1">
      <c r="A415" s="39"/>
      <c r="B415" s="40"/>
      <c r="C415" s="288" t="s">
        <v>793</v>
      </c>
      <c r="D415" s="288" t="s">
        <v>716</v>
      </c>
      <c r="E415" s="289" t="s">
        <v>730</v>
      </c>
      <c r="F415" s="290" t="s">
        <v>731</v>
      </c>
      <c r="G415" s="291" t="s">
        <v>467</v>
      </c>
      <c r="H415" s="292">
        <v>115.538</v>
      </c>
      <c r="I415" s="293"/>
      <c r="J415" s="294">
        <f>ROUND(I415*H415,2)</f>
        <v>0</v>
      </c>
      <c r="K415" s="290" t="s">
        <v>247</v>
      </c>
      <c r="L415" s="295"/>
      <c r="M415" s="296" t="s">
        <v>1</v>
      </c>
      <c r="N415" s="297" t="s">
        <v>45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292</v>
      </c>
      <c r="AT415" s="240" t="s">
        <v>716</v>
      </c>
      <c r="AU415" s="240" t="s">
        <v>88</v>
      </c>
      <c r="AY415" s="18" t="s">
        <v>241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14</v>
      </c>
      <c r="BK415" s="241">
        <f>ROUND(I415*H415,2)</f>
        <v>0</v>
      </c>
      <c r="BL415" s="18" t="s">
        <v>175</v>
      </c>
      <c r="BM415" s="240" t="s">
        <v>2567</v>
      </c>
    </row>
    <row r="416" s="15" customFormat="1">
      <c r="A416" s="15"/>
      <c r="B416" s="270"/>
      <c r="C416" s="271"/>
      <c r="D416" s="249" t="s">
        <v>256</v>
      </c>
      <c r="E416" s="272" t="s">
        <v>1</v>
      </c>
      <c r="F416" s="273" t="s">
        <v>733</v>
      </c>
      <c r="G416" s="271"/>
      <c r="H416" s="272" t="s">
        <v>1</v>
      </c>
      <c r="I416" s="274"/>
      <c r="J416" s="271"/>
      <c r="K416" s="271"/>
      <c r="L416" s="275"/>
      <c r="M416" s="276"/>
      <c r="N416" s="277"/>
      <c r="O416" s="277"/>
      <c r="P416" s="277"/>
      <c r="Q416" s="277"/>
      <c r="R416" s="277"/>
      <c r="S416" s="277"/>
      <c r="T416" s="27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9" t="s">
        <v>256</v>
      </c>
      <c r="AU416" s="279" t="s">
        <v>88</v>
      </c>
      <c r="AV416" s="15" t="s">
        <v>14</v>
      </c>
      <c r="AW416" s="15" t="s">
        <v>36</v>
      </c>
      <c r="AX416" s="15" t="s">
        <v>80</v>
      </c>
      <c r="AY416" s="279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1</v>
      </c>
      <c r="F417" s="251" t="s">
        <v>734</v>
      </c>
      <c r="G417" s="248"/>
      <c r="H417" s="252">
        <v>115.538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4" customFormat="1">
      <c r="A418" s="14"/>
      <c r="B418" s="259"/>
      <c r="C418" s="260"/>
      <c r="D418" s="249" t="s">
        <v>256</v>
      </c>
      <c r="E418" s="261" t="s">
        <v>1</v>
      </c>
      <c r="F418" s="262" t="s">
        <v>258</v>
      </c>
      <c r="G418" s="260"/>
      <c r="H418" s="263">
        <v>115.538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88</v>
      </c>
      <c r="AV418" s="14" t="s">
        <v>175</v>
      </c>
      <c r="AW418" s="14" t="s">
        <v>36</v>
      </c>
      <c r="AX418" s="14" t="s">
        <v>14</v>
      </c>
      <c r="AY418" s="269" t="s">
        <v>241</v>
      </c>
    </row>
    <row r="419" s="2" customFormat="1" ht="24.15" customHeight="1">
      <c r="A419" s="39"/>
      <c r="B419" s="40"/>
      <c r="C419" s="229" t="s">
        <v>798</v>
      </c>
      <c r="D419" s="229" t="s">
        <v>243</v>
      </c>
      <c r="E419" s="230" t="s">
        <v>736</v>
      </c>
      <c r="F419" s="231" t="s">
        <v>737</v>
      </c>
      <c r="G419" s="232" t="s">
        <v>253</v>
      </c>
      <c r="H419" s="233">
        <v>2.0059999999999998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2568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739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448</v>
      </c>
      <c r="G421" s="248"/>
      <c r="H421" s="252">
        <v>2.0059999999999998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4" customFormat="1">
      <c r="A422" s="14"/>
      <c r="B422" s="259"/>
      <c r="C422" s="260"/>
      <c r="D422" s="249" t="s">
        <v>256</v>
      </c>
      <c r="E422" s="261" t="s">
        <v>1</v>
      </c>
      <c r="F422" s="262" t="s">
        <v>258</v>
      </c>
      <c r="G422" s="260"/>
      <c r="H422" s="263">
        <v>2.0059999999999998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88</v>
      </c>
      <c r="AV422" s="14" t="s">
        <v>175</v>
      </c>
      <c r="AW422" s="14" t="s">
        <v>36</v>
      </c>
      <c r="AX422" s="14" t="s">
        <v>14</v>
      </c>
      <c r="AY422" s="269" t="s">
        <v>241</v>
      </c>
    </row>
    <row r="423" s="2" customFormat="1" ht="24.15" customHeight="1">
      <c r="A423" s="39"/>
      <c r="B423" s="40"/>
      <c r="C423" s="229" t="s">
        <v>804</v>
      </c>
      <c r="D423" s="229" t="s">
        <v>243</v>
      </c>
      <c r="E423" s="230" t="s">
        <v>741</v>
      </c>
      <c r="F423" s="231" t="s">
        <v>742</v>
      </c>
      <c r="G423" s="232" t="s">
        <v>253</v>
      </c>
      <c r="H423" s="233">
        <v>3.0089999999999999</v>
      </c>
      <c r="I423" s="234"/>
      <c r="J423" s="235">
        <f>ROUND(I423*H423,2)</f>
        <v>0</v>
      </c>
      <c r="K423" s="231" t="s">
        <v>247</v>
      </c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175</v>
      </c>
      <c r="AT423" s="240" t="s">
        <v>243</v>
      </c>
      <c r="AU423" s="240" t="s">
        <v>88</v>
      </c>
      <c r="AY423" s="18" t="s">
        <v>241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14</v>
      </c>
      <c r="BK423" s="241">
        <f>ROUND(I423*H423,2)</f>
        <v>0</v>
      </c>
      <c r="BL423" s="18" t="s">
        <v>175</v>
      </c>
      <c r="BM423" s="240" t="s">
        <v>2569</v>
      </c>
    </row>
    <row r="424" s="2" customFormat="1">
      <c r="A424" s="39"/>
      <c r="B424" s="40"/>
      <c r="C424" s="41"/>
      <c r="D424" s="242" t="s">
        <v>249</v>
      </c>
      <c r="E424" s="41"/>
      <c r="F424" s="243" t="s">
        <v>744</v>
      </c>
      <c r="G424" s="41"/>
      <c r="H424" s="41"/>
      <c r="I424" s="244"/>
      <c r="J424" s="41"/>
      <c r="K424" s="41"/>
      <c r="L424" s="45"/>
      <c r="M424" s="245"/>
      <c r="N424" s="246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249</v>
      </c>
      <c r="AU424" s="18" t="s">
        <v>88</v>
      </c>
    </row>
    <row r="425" s="15" customFormat="1">
      <c r="A425" s="15"/>
      <c r="B425" s="270"/>
      <c r="C425" s="271"/>
      <c r="D425" s="249" t="s">
        <v>256</v>
      </c>
      <c r="E425" s="272" t="s">
        <v>1</v>
      </c>
      <c r="F425" s="273" t="s">
        <v>2473</v>
      </c>
      <c r="G425" s="271"/>
      <c r="H425" s="272" t="s">
        <v>1</v>
      </c>
      <c r="I425" s="274"/>
      <c r="J425" s="271"/>
      <c r="K425" s="271"/>
      <c r="L425" s="275"/>
      <c r="M425" s="276"/>
      <c r="N425" s="277"/>
      <c r="O425" s="277"/>
      <c r="P425" s="277"/>
      <c r="Q425" s="277"/>
      <c r="R425" s="277"/>
      <c r="S425" s="277"/>
      <c r="T425" s="27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9" t="s">
        <v>256</v>
      </c>
      <c r="AU425" s="279" t="s">
        <v>88</v>
      </c>
      <c r="AV425" s="15" t="s">
        <v>14</v>
      </c>
      <c r="AW425" s="15" t="s">
        <v>36</v>
      </c>
      <c r="AX425" s="15" t="s">
        <v>80</v>
      </c>
      <c r="AY425" s="279" t="s">
        <v>241</v>
      </c>
    </row>
    <row r="426" s="13" customFormat="1">
      <c r="A426" s="13"/>
      <c r="B426" s="247"/>
      <c r="C426" s="248"/>
      <c r="D426" s="249" t="s">
        <v>256</v>
      </c>
      <c r="E426" s="250" t="s">
        <v>1</v>
      </c>
      <c r="F426" s="251" t="s">
        <v>2570</v>
      </c>
      <c r="G426" s="248"/>
      <c r="H426" s="252">
        <v>2.2050000000000001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256</v>
      </c>
      <c r="AU426" s="258" t="s">
        <v>88</v>
      </c>
      <c r="AV426" s="13" t="s">
        <v>88</v>
      </c>
      <c r="AW426" s="13" t="s">
        <v>36</v>
      </c>
      <c r="AX426" s="13" t="s">
        <v>80</v>
      </c>
      <c r="AY426" s="258" t="s">
        <v>241</v>
      </c>
    </row>
    <row r="427" s="15" customFormat="1">
      <c r="A427" s="15"/>
      <c r="B427" s="270"/>
      <c r="C427" s="271"/>
      <c r="D427" s="249" t="s">
        <v>256</v>
      </c>
      <c r="E427" s="272" t="s">
        <v>1</v>
      </c>
      <c r="F427" s="273" t="s">
        <v>2475</v>
      </c>
      <c r="G427" s="271"/>
      <c r="H427" s="272" t="s">
        <v>1</v>
      </c>
      <c r="I427" s="274"/>
      <c r="J427" s="271"/>
      <c r="K427" s="271"/>
      <c r="L427" s="275"/>
      <c r="M427" s="276"/>
      <c r="N427" s="277"/>
      <c r="O427" s="277"/>
      <c r="P427" s="277"/>
      <c r="Q427" s="277"/>
      <c r="R427" s="277"/>
      <c r="S427" s="277"/>
      <c r="T427" s="27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9" t="s">
        <v>256</v>
      </c>
      <c r="AU427" s="279" t="s">
        <v>88</v>
      </c>
      <c r="AV427" s="15" t="s">
        <v>14</v>
      </c>
      <c r="AW427" s="15" t="s">
        <v>36</v>
      </c>
      <c r="AX427" s="15" t="s">
        <v>80</v>
      </c>
      <c r="AY427" s="279" t="s">
        <v>241</v>
      </c>
    </row>
    <row r="428" s="13" customFormat="1">
      <c r="A428" s="13"/>
      <c r="B428" s="247"/>
      <c r="C428" s="248"/>
      <c r="D428" s="249" t="s">
        <v>256</v>
      </c>
      <c r="E428" s="250" t="s">
        <v>1</v>
      </c>
      <c r="F428" s="251" t="s">
        <v>2571</v>
      </c>
      <c r="G428" s="248"/>
      <c r="H428" s="252">
        <v>2.3399999999999999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256</v>
      </c>
      <c r="AU428" s="258" t="s">
        <v>88</v>
      </c>
      <c r="AV428" s="13" t="s">
        <v>88</v>
      </c>
      <c r="AW428" s="13" t="s">
        <v>36</v>
      </c>
      <c r="AX428" s="13" t="s">
        <v>80</v>
      </c>
      <c r="AY428" s="258" t="s">
        <v>241</v>
      </c>
    </row>
    <row r="429" s="15" customFormat="1">
      <c r="A429" s="15"/>
      <c r="B429" s="270"/>
      <c r="C429" s="271"/>
      <c r="D429" s="249" t="s">
        <v>256</v>
      </c>
      <c r="E429" s="272" t="s">
        <v>1</v>
      </c>
      <c r="F429" s="273" t="s">
        <v>2478</v>
      </c>
      <c r="G429" s="271"/>
      <c r="H429" s="272" t="s">
        <v>1</v>
      </c>
      <c r="I429" s="274"/>
      <c r="J429" s="271"/>
      <c r="K429" s="271"/>
      <c r="L429" s="275"/>
      <c r="M429" s="276"/>
      <c r="N429" s="277"/>
      <c r="O429" s="277"/>
      <c r="P429" s="277"/>
      <c r="Q429" s="277"/>
      <c r="R429" s="277"/>
      <c r="S429" s="277"/>
      <c r="T429" s="27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9" t="s">
        <v>256</v>
      </c>
      <c r="AU429" s="279" t="s">
        <v>88</v>
      </c>
      <c r="AV429" s="15" t="s">
        <v>14</v>
      </c>
      <c r="AW429" s="15" t="s">
        <v>36</v>
      </c>
      <c r="AX429" s="15" t="s">
        <v>80</v>
      </c>
      <c r="AY429" s="279" t="s">
        <v>241</v>
      </c>
    </row>
    <row r="430" s="13" customFormat="1">
      <c r="A430" s="13"/>
      <c r="B430" s="247"/>
      <c r="C430" s="248"/>
      <c r="D430" s="249" t="s">
        <v>256</v>
      </c>
      <c r="E430" s="250" t="s">
        <v>1</v>
      </c>
      <c r="F430" s="251" t="s">
        <v>2572</v>
      </c>
      <c r="G430" s="248"/>
      <c r="H430" s="252">
        <v>0.67500000000000004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88</v>
      </c>
      <c r="AV430" s="13" t="s">
        <v>88</v>
      </c>
      <c r="AW430" s="13" t="s">
        <v>36</v>
      </c>
      <c r="AX430" s="13" t="s">
        <v>80</v>
      </c>
      <c r="AY430" s="258" t="s">
        <v>241</v>
      </c>
    </row>
    <row r="431" s="13" customFormat="1">
      <c r="A431" s="13"/>
      <c r="B431" s="247"/>
      <c r="C431" s="248"/>
      <c r="D431" s="249" t="s">
        <v>256</v>
      </c>
      <c r="E431" s="250" t="s">
        <v>1</v>
      </c>
      <c r="F431" s="251" t="s">
        <v>2573</v>
      </c>
      <c r="G431" s="248"/>
      <c r="H431" s="252">
        <v>-0.20499999999999999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88</v>
      </c>
      <c r="AV431" s="13" t="s">
        <v>88</v>
      </c>
      <c r="AW431" s="13" t="s">
        <v>36</v>
      </c>
      <c r="AX431" s="13" t="s">
        <v>80</v>
      </c>
      <c r="AY431" s="258" t="s">
        <v>241</v>
      </c>
    </row>
    <row r="432" s="14" customFormat="1">
      <c r="A432" s="14"/>
      <c r="B432" s="259"/>
      <c r="C432" s="260"/>
      <c r="D432" s="249" t="s">
        <v>256</v>
      </c>
      <c r="E432" s="261" t="s">
        <v>445</v>
      </c>
      <c r="F432" s="262" t="s">
        <v>258</v>
      </c>
      <c r="G432" s="260"/>
      <c r="H432" s="263">
        <v>5.0149999999999997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88</v>
      </c>
      <c r="AV432" s="14" t="s">
        <v>175</v>
      </c>
      <c r="AW432" s="14" t="s">
        <v>36</v>
      </c>
      <c r="AX432" s="14" t="s">
        <v>80</v>
      </c>
      <c r="AY432" s="269" t="s">
        <v>241</v>
      </c>
    </row>
    <row r="433" s="13" customFormat="1">
      <c r="A433" s="13"/>
      <c r="B433" s="247"/>
      <c r="C433" s="248"/>
      <c r="D433" s="249" t="s">
        <v>256</v>
      </c>
      <c r="E433" s="250" t="s">
        <v>746</v>
      </c>
      <c r="F433" s="251" t="s">
        <v>747</v>
      </c>
      <c r="G433" s="248"/>
      <c r="H433" s="252">
        <v>3.0089999999999999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14</v>
      </c>
      <c r="AY433" s="258" t="s">
        <v>241</v>
      </c>
    </row>
    <row r="434" s="13" customFormat="1">
      <c r="A434" s="13"/>
      <c r="B434" s="247"/>
      <c r="C434" s="248"/>
      <c r="D434" s="249" t="s">
        <v>256</v>
      </c>
      <c r="E434" s="250" t="s">
        <v>448</v>
      </c>
      <c r="F434" s="251" t="s">
        <v>748</v>
      </c>
      <c r="G434" s="248"/>
      <c r="H434" s="252">
        <v>2.0059999999999998</v>
      </c>
      <c r="I434" s="253"/>
      <c r="J434" s="248"/>
      <c r="K434" s="248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88</v>
      </c>
      <c r="AV434" s="13" t="s">
        <v>88</v>
      </c>
      <c r="AW434" s="13" t="s">
        <v>36</v>
      </c>
      <c r="AX434" s="13" t="s">
        <v>80</v>
      </c>
      <c r="AY434" s="258" t="s">
        <v>241</v>
      </c>
    </row>
    <row r="435" s="14" customFormat="1">
      <c r="A435" s="14"/>
      <c r="B435" s="259"/>
      <c r="C435" s="260"/>
      <c r="D435" s="249" t="s">
        <v>256</v>
      </c>
      <c r="E435" s="261" t="s">
        <v>1</v>
      </c>
      <c r="F435" s="262" t="s">
        <v>258</v>
      </c>
      <c r="G435" s="260"/>
      <c r="H435" s="263">
        <v>5.0149999999999997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88</v>
      </c>
      <c r="AV435" s="14" t="s">
        <v>175</v>
      </c>
      <c r="AW435" s="14" t="s">
        <v>36</v>
      </c>
      <c r="AX435" s="14" t="s">
        <v>80</v>
      </c>
      <c r="AY435" s="269" t="s">
        <v>241</v>
      </c>
    </row>
    <row r="436" s="2" customFormat="1" ht="16.5" customHeight="1">
      <c r="A436" s="39"/>
      <c r="B436" s="40"/>
      <c r="C436" s="288" t="s">
        <v>813</v>
      </c>
      <c r="D436" s="288" t="s">
        <v>716</v>
      </c>
      <c r="E436" s="289" t="s">
        <v>750</v>
      </c>
      <c r="F436" s="290" t="s">
        <v>751</v>
      </c>
      <c r="G436" s="291" t="s">
        <v>467</v>
      </c>
      <c r="H436" s="292">
        <v>10.283</v>
      </c>
      <c r="I436" s="293"/>
      <c r="J436" s="294">
        <f>ROUND(I436*H436,2)</f>
        <v>0</v>
      </c>
      <c r="K436" s="290" t="s">
        <v>247</v>
      </c>
      <c r="L436" s="295"/>
      <c r="M436" s="296" t="s">
        <v>1</v>
      </c>
      <c r="N436" s="29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292</v>
      </c>
      <c r="AT436" s="240" t="s">
        <v>716</v>
      </c>
      <c r="AU436" s="240" t="s">
        <v>88</v>
      </c>
      <c r="AY436" s="18" t="s">
        <v>241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14</v>
      </c>
      <c r="BK436" s="241">
        <f>ROUND(I436*H436,2)</f>
        <v>0</v>
      </c>
      <c r="BL436" s="18" t="s">
        <v>175</v>
      </c>
      <c r="BM436" s="240" t="s">
        <v>2574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753</v>
      </c>
      <c r="G437" s="248"/>
      <c r="H437" s="252">
        <v>10.283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4" customFormat="1">
      <c r="A438" s="14"/>
      <c r="B438" s="259"/>
      <c r="C438" s="260"/>
      <c r="D438" s="249" t="s">
        <v>256</v>
      </c>
      <c r="E438" s="261" t="s">
        <v>1</v>
      </c>
      <c r="F438" s="262" t="s">
        <v>258</v>
      </c>
      <c r="G438" s="260"/>
      <c r="H438" s="263">
        <v>10.283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9" t="s">
        <v>256</v>
      </c>
      <c r="AU438" s="269" t="s">
        <v>88</v>
      </c>
      <c r="AV438" s="14" t="s">
        <v>175</v>
      </c>
      <c r="AW438" s="14" t="s">
        <v>36</v>
      </c>
      <c r="AX438" s="14" t="s">
        <v>14</v>
      </c>
      <c r="AY438" s="269" t="s">
        <v>241</v>
      </c>
    </row>
    <row r="439" s="2" customFormat="1" ht="24.15" customHeight="1">
      <c r="A439" s="39"/>
      <c r="B439" s="40"/>
      <c r="C439" s="229" t="s">
        <v>820</v>
      </c>
      <c r="D439" s="229" t="s">
        <v>243</v>
      </c>
      <c r="E439" s="230" t="s">
        <v>755</v>
      </c>
      <c r="F439" s="231" t="s">
        <v>756</v>
      </c>
      <c r="G439" s="232" t="s">
        <v>246</v>
      </c>
      <c r="H439" s="233">
        <v>190.27500000000001</v>
      </c>
      <c r="I439" s="234"/>
      <c r="J439" s="235">
        <f>ROUND(I439*H439,2)</f>
        <v>0</v>
      </c>
      <c r="K439" s="231" t="s">
        <v>247</v>
      </c>
      <c r="L439" s="45"/>
      <c r="M439" s="236" t="s">
        <v>1</v>
      </c>
      <c r="N439" s="237" t="s">
        <v>45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175</v>
      </c>
      <c r="AT439" s="240" t="s">
        <v>243</v>
      </c>
      <c r="AU439" s="240" t="s">
        <v>88</v>
      </c>
      <c r="AY439" s="18" t="s">
        <v>241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14</v>
      </c>
      <c r="BK439" s="241">
        <f>ROUND(I439*H439,2)</f>
        <v>0</v>
      </c>
      <c r="BL439" s="18" t="s">
        <v>175</v>
      </c>
      <c r="BM439" s="240" t="s">
        <v>2575</v>
      </c>
    </row>
    <row r="440" s="2" customFormat="1">
      <c r="A440" s="39"/>
      <c r="B440" s="40"/>
      <c r="C440" s="41"/>
      <c r="D440" s="242" t="s">
        <v>249</v>
      </c>
      <c r="E440" s="41"/>
      <c r="F440" s="243" t="s">
        <v>758</v>
      </c>
      <c r="G440" s="41"/>
      <c r="H440" s="41"/>
      <c r="I440" s="244"/>
      <c r="J440" s="41"/>
      <c r="K440" s="41"/>
      <c r="L440" s="45"/>
      <c r="M440" s="245"/>
      <c r="N440" s="246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249</v>
      </c>
      <c r="AU440" s="18" t="s">
        <v>88</v>
      </c>
    </row>
    <row r="441" s="13" customFormat="1">
      <c r="A441" s="13"/>
      <c r="B441" s="247"/>
      <c r="C441" s="248"/>
      <c r="D441" s="249" t="s">
        <v>256</v>
      </c>
      <c r="E441" s="250" t="s">
        <v>1</v>
      </c>
      <c r="F441" s="251" t="s">
        <v>493</v>
      </c>
      <c r="G441" s="248"/>
      <c r="H441" s="252">
        <v>190.27500000000001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88</v>
      </c>
      <c r="AV441" s="13" t="s">
        <v>88</v>
      </c>
      <c r="AW441" s="13" t="s">
        <v>36</v>
      </c>
      <c r="AX441" s="13" t="s">
        <v>80</v>
      </c>
      <c r="AY441" s="258" t="s">
        <v>241</v>
      </c>
    </row>
    <row r="442" s="14" customFormat="1">
      <c r="A442" s="14"/>
      <c r="B442" s="259"/>
      <c r="C442" s="260"/>
      <c r="D442" s="249" t="s">
        <v>256</v>
      </c>
      <c r="E442" s="261" t="s">
        <v>1</v>
      </c>
      <c r="F442" s="262" t="s">
        <v>258</v>
      </c>
      <c r="G442" s="260"/>
      <c r="H442" s="263">
        <v>190.27500000000001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88</v>
      </c>
      <c r="AV442" s="14" t="s">
        <v>175</v>
      </c>
      <c r="AW442" s="14" t="s">
        <v>36</v>
      </c>
      <c r="AX442" s="14" t="s">
        <v>14</v>
      </c>
      <c r="AY442" s="269" t="s">
        <v>241</v>
      </c>
    </row>
    <row r="443" s="2" customFormat="1" ht="24.15" customHeight="1">
      <c r="A443" s="39"/>
      <c r="B443" s="40"/>
      <c r="C443" s="229" t="s">
        <v>825</v>
      </c>
      <c r="D443" s="229" t="s">
        <v>243</v>
      </c>
      <c r="E443" s="230" t="s">
        <v>760</v>
      </c>
      <c r="F443" s="231" t="s">
        <v>761</v>
      </c>
      <c r="G443" s="232" t="s">
        <v>246</v>
      </c>
      <c r="H443" s="233">
        <v>95.138000000000005</v>
      </c>
      <c r="I443" s="234"/>
      <c r="J443" s="235">
        <f>ROUND(I443*H443,2)</f>
        <v>0</v>
      </c>
      <c r="K443" s="231" t="s">
        <v>247</v>
      </c>
      <c r="L443" s="45"/>
      <c r="M443" s="236" t="s">
        <v>1</v>
      </c>
      <c r="N443" s="23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175</v>
      </c>
      <c r="AT443" s="240" t="s">
        <v>243</v>
      </c>
      <c r="AU443" s="240" t="s">
        <v>88</v>
      </c>
      <c r="AY443" s="18" t="s">
        <v>241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14</v>
      </c>
      <c r="BK443" s="241">
        <f>ROUND(I443*H443,2)</f>
        <v>0</v>
      </c>
      <c r="BL443" s="18" t="s">
        <v>175</v>
      </c>
      <c r="BM443" s="240" t="s">
        <v>2576</v>
      </c>
    </row>
    <row r="444" s="2" customFormat="1">
      <c r="A444" s="39"/>
      <c r="B444" s="40"/>
      <c r="C444" s="41"/>
      <c r="D444" s="242" t="s">
        <v>249</v>
      </c>
      <c r="E444" s="41"/>
      <c r="F444" s="243" t="s">
        <v>763</v>
      </c>
      <c r="G444" s="41"/>
      <c r="H444" s="41"/>
      <c r="I444" s="244"/>
      <c r="J444" s="41"/>
      <c r="K444" s="41"/>
      <c r="L444" s="45"/>
      <c r="M444" s="245"/>
      <c r="N444" s="24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249</v>
      </c>
      <c r="AU444" s="18" t="s">
        <v>88</v>
      </c>
    </row>
    <row r="445" s="15" customFormat="1">
      <c r="A445" s="15"/>
      <c r="B445" s="270"/>
      <c r="C445" s="271"/>
      <c r="D445" s="249" t="s">
        <v>256</v>
      </c>
      <c r="E445" s="272" t="s">
        <v>1</v>
      </c>
      <c r="F445" s="273" t="s">
        <v>764</v>
      </c>
      <c r="G445" s="271"/>
      <c r="H445" s="272" t="s">
        <v>1</v>
      </c>
      <c r="I445" s="274"/>
      <c r="J445" s="271"/>
      <c r="K445" s="271"/>
      <c r="L445" s="275"/>
      <c r="M445" s="276"/>
      <c r="N445" s="277"/>
      <c r="O445" s="277"/>
      <c r="P445" s="277"/>
      <c r="Q445" s="277"/>
      <c r="R445" s="277"/>
      <c r="S445" s="277"/>
      <c r="T445" s="27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9" t="s">
        <v>256</v>
      </c>
      <c r="AU445" s="279" t="s">
        <v>88</v>
      </c>
      <c r="AV445" s="15" t="s">
        <v>14</v>
      </c>
      <c r="AW445" s="15" t="s">
        <v>36</v>
      </c>
      <c r="AX445" s="15" t="s">
        <v>80</v>
      </c>
      <c r="AY445" s="279" t="s">
        <v>241</v>
      </c>
    </row>
    <row r="446" s="13" customFormat="1">
      <c r="A446" s="13"/>
      <c r="B446" s="247"/>
      <c r="C446" s="248"/>
      <c r="D446" s="249" t="s">
        <v>256</v>
      </c>
      <c r="E446" s="250" t="s">
        <v>1</v>
      </c>
      <c r="F446" s="251" t="s">
        <v>765</v>
      </c>
      <c r="G446" s="248"/>
      <c r="H446" s="252">
        <v>95.138000000000005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36</v>
      </c>
      <c r="AX446" s="13" t="s">
        <v>80</v>
      </c>
      <c r="AY446" s="258" t="s">
        <v>241</v>
      </c>
    </row>
    <row r="447" s="14" customFormat="1">
      <c r="A447" s="14"/>
      <c r="B447" s="259"/>
      <c r="C447" s="260"/>
      <c r="D447" s="249" t="s">
        <v>256</v>
      </c>
      <c r="E447" s="261" t="s">
        <v>498</v>
      </c>
      <c r="F447" s="262" t="s">
        <v>258</v>
      </c>
      <c r="G447" s="260"/>
      <c r="H447" s="263">
        <v>95.138000000000005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88</v>
      </c>
      <c r="AV447" s="14" t="s">
        <v>175</v>
      </c>
      <c r="AW447" s="14" t="s">
        <v>36</v>
      </c>
      <c r="AX447" s="14" t="s">
        <v>14</v>
      </c>
      <c r="AY447" s="269" t="s">
        <v>241</v>
      </c>
    </row>
    <row r="448" s="2" customFormat="1" ht="16.5" customHeight="1">
      <c r="A448" s="39"/>
      <c r="B448" s="40"/>
      <c r="C448" s="288" t="s">
        <v>830</v>
      </c>
      <c r="D448" s="288" t="s">
        <v>716</v>
      </c>
      <c r="E448" s="289" t="s">
        <v>767</v>
      </c>
      <c r="F448" s="290" t="s">
        <v>768</v>
      </c>
      <c r="G448" s="291" t="s">
        <v>769</v>
      </c>
      <c r="H448" s="292">
        <v>1.903</v>
      </c>
      <c r="I448" s="293"/>
      <c r="J448" s="294">
        <f>ROUND(I448*H448,2)</f>
        <v>0</v>
      </c>
      <c r="K448" s="290" t="s">
        <v>247</v>
      </c>
      <c r="L448" s="295"/>
      <c r="M448" s="296" t="s">
        <v>1</v>
      </c>
      <c r="N448" s="297" t="s">
        <v>45</v>
      </c>
      <c r="O448" s="92"/>
      <c r="P448" s="238">
        <f>O448*H448</f>
        <v>0</v>
      </c>
      <c r="Q448" s="238">
        <v>0.001</v>
      </c>
      <c r="R448" s="238">
        <f>Q448*H448</f>
        <v>0.001903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292</v>
      </c>
      <c r="AT448" s="240" t="s">
        <v>716</v>
      </c>
      <c r="AU448" s="240" t="s">
        <v>88</v>
      </c>
      <c r="AY448" s="18" t="s">
        <v>241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14</v>
      </c>
      <c r="BK448" s="241">
        <f>ROUND(I448*H448,2)</f>
        <v>0</v>
      </c>
      <c r="BL448" s="18" t="s">
        <v>175</v>
      </c>
      <c r="BM448" s="240" t="s">
        <v>2577</v>
      </c>
    </row>
    <row r="449" s="13" customFormat="1">
      <c r="A449" s="13"/>
      <c r="B449" s="247"/>
      <c r="C449" s="248"/>
      <c r="D449" s="249" t="s">
        <v>256</v>
      </c>
      <c r="E449" s="248"/>
      <c r="F449" s="251" t="s">
        <v>2578</v>
      </c>
      <c r="G449" s="248"/>
      <c r="H449" s="252">
        <v>1.903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256</v>
      </c>
      <c r="AU449" s="258" t="s">
        <v>88</v>
      </c>
      <c r="AV449" s="13" t="s">
        <v>88</v>
      </c>
      <c r="AW449" s="13" t="s">
        <v>4</v>
      </c>
      <c r="AX449" s="13" t="s">
        <v>14</v>
      </c>
      <c r="AY449" s="258" t="s">
        <v>241</v>
      </c>
    </row>
    <row r="450" s="2" customFormat="1" ht="24.15" customHeight="1">
      <c r="A450" s="39"/>
      <c r="B450" s="40"/>
      <c r="C450" s="229" t="s">
        <v>835</v>
      </c>
      <c r="D450" s="229" t="s">
        <v>243</v>
      </c>
      <c r="E450" s="230" t="s">
        <v>773</v>
      </c>
      <c r="F450" s="231" t="s">
        <v>774</v>
      </c>
      <c r="G450" s="232" t="s">
        <v>246</v>
      </c>
      <c r="H450" s="233">
        <v>190.27500000000001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2579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776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5" customFormat="1">
      <c r="A452" s="15"/>
      <c r="B452" s="270"/>
      <c r="C452" s="271"/>
      <c r="D452" s="249" t="s">
        <v>256</v>
      </c>
      <c r="E452" s="272" t="s">
        <v>1</v>
      </c>
      <c r="F452" s="273" t="s">
        <v>2580</v>
      </c>
      <c r="G452" s="271"/>
      <c r="H452" s="272" t="s">
        <v>1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9" t="s">
        <v>256</v>
      </c>
      <c r="AU452" s="279" t="s">
        <v>88</v>
      </c>
      <c r="AV452" s="15" t="s">
        <v>14</v>
      </c>
      <c r="AW452" s="15" t="s">
        <v>36</v>
      </c>
      <c r="AX452" s="15" t="s">
        <v>80</v>
      </c>
      <c r="AY452" s="279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2581</v>
      </c>
      <c r="G453" s="248"/>
      <c r="H453" s="252">
        <v>4.9000000000000004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5" customFormat="1">
      <c r="A454" s="15"/>
      <c r="B454" s="270"/>
      <c r="C454" s="271"/>
      <c r="D454" s="249" t="s">
        <v>256</v>
      </c>
      <c r="E454" s="272" t="s">
        <v>1</v>
      </c>
      <c r="F454" s="273" t="s">
        <v>2475</v>
      </c>
      <c r="G454" s="271"/>
      <c r="H454" s="272" t="s">
        <v>1</v>
      </c>
      <c r="I454" s="274"/>
      <c r="J454" s="271"/>
      <c r="K454" s="271"/>
      <c r="L454" s="275"/>
      <c r="M454" s="276"/>
      <c r="N454" s="277"/>
      <c r="O454" s="277"/>
      <c r="P454" s="277"/>
      <c r="Q454" s="277"/>
      <c r="R454" s="277"/>
      <c r="S454" s="277"/>
      <c r="T454" s="27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9" t="s">
        <v>256</v>
      </c>
      <c r="AU454" s="279" t="s">
        <v>88</v>
      </c>
      <c r="AV454" s="15" t="s">
        <v>14</v>
      </c>
      <c r="AW454" s="15" t="s">
        <v>36</v>
      </c>
      <c r="AX454" s="15" t="s">
        <v>80</v>
      </c>
      <c r="AY454" s="279" t="s">
        <v>241</v>
      </c>
    </row>
    <row r="455" s="13" customFormat="1">
      <c r="A455" s="13"/>
      <c r="B455" s="247"/>
      <c r="C455" s="248"/>
      <c r="D455" s="249" t="s">
        <v>256</v>
      </c>
      <c r="E455" s="250" t="s">
        <v>1</v>
      </c>
      <c r="F455" s="251" t="s">
        <v>2582</v>
      </c>
      <c r="G455" s="248"/>
      <c r="H455" s="252">
        <v>5.2000000000000002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256</v>
      </c>
      <c r="AU455" s="258" t="s">
        <v>88</v>
      </c>
      <c r="AV455" s="13" t="s">
        <v>88</v>
      </c>
      <c r="AW455" s="13" t="s">
        <v>36</v>
      </c>
      <c r="AX455" s="13" t="s">
        <v>80</v>
      </c>
      <c r="AY455" s="258" t="s">
        <v>241</v>
      </c>
    </row>
    <row r="456" s="15" customFormat="1">
      <c r="A456" s="15"/>
      <c r="B456" s="270"/>
      <c r="C456" s="271"/>
      <c r="D456" s="249" t="s">
        <v>256</v>
      </c>
      <c r="E456" s="272" t="s">
        <v>1</v>
      </c>
      <c r="F456" s="273" t="s">
        <v>2478</v>
      </c>
      <c r="G456" s="271"/>
      <c r="H456" s="272" t="s">
        <v>1</v>
      </c>
      <c r="I456" s="274"/>
      <c r="J456" s="271"/>
      <c r="K456" s="271"/>
      <c r="L456" s="275"/>
      <c r="M456" s="276"/>
      <c r="N456" s="277"/>
      <c r="O456" s="277"/>
      <c r="P456" s="277"/>
      <c r="Q456" s="277"/>
      <c r="R456" s="277"/>
      <c r="S456" s="277"/>
      <c r="T456" s="27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9" t="s">
        <v>256</v>
      </c>
      <c r="AU456" s="279" t="s">
        <v>88</v>
      </c>
      <c r="AV456" s="15" t="s">
        <v>14</v>
      </c>
      <c r="AW456" s="15" t="s">
        <v>36</v>
      </c>
      <c r="AX456" s="15" t="s">
        <v>80</v>
      </c>
      <c r="AY456" s="279" t="s">
        <v>241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2583</v>
      </c>
      <c r="G457" s="248"/>
      <c r="H457" s="252">
        <v>1.5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5" customFormat="1">
      <c r="A458" s="15"/>
      <c r="B458" s="270"/>
      <c r="C458" s="271"/>
      <c r="D458" s="249" t="s">
        <v>256</v>
      </c>
      <c r="E458" s="272" t="s">
        <v>1</v>
      </c>
      <c r="F458" s="273" t="s">
        <v>2580</v>
      </c>
      <c r="G458" s="271"/>
      <c r="H458" s="272" t="s">
        <v>1</v>
      </c>
      <c r="I458" s="274"/>
      <c r="J458" s="271"/>
      <c r="K458" s="271"/>
      <c r="L458" s="275"/>
      <c r="M458" s="276"/>
      <c r="N458" s="277"/>
      <c r="O458" s="277"/>
      <c r="P458" s="277"/>
      <c r="Q458" s="277"/>
      <c r="R458" s="277"/>
      <c r="S458" s="277"/>
      <c r="T458" s="27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9" t="s">
        <v>256</v>
      </c>
      <c r="AU458" s="279" t="s">
        <v>88</v>
      </c>
      <c r="AV458" s="15" t="s">
        <v>14</v>
      </c>
      <c r="AW458" s="15" t="s">
        <v>36</v>
      </c>
      <c r="AX458" s="15" t="s">
        <v>80</v>
      </c>
      <c r="AY458" s="279" t="s">
        <v>241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2584</v>
      </c>
      <c r="G459" s="248"/>
      <c r="H459" s="252">
        <v>125.44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5" customFormat="1">
      <c r="A460" s="15"/>
      <c r="B460" s="270"/>
      <c r="C460" s="271"/>
      <c r="D460" s="249" t="s">
        <v>256</v>
      </c>
      <c r="E460" s="272" t="s">
        <v>1</v>
      </c>
      <c r="F460" s="273" t="s">
        <v>2478</v>
      </c>
      <c r="G460" s="271"/>
      <c r="H460" s="272" t="s">
        <v>1</v>
      </c>
      <c r="I460" s="274"/>
      <c r="J460" s="271"/>
      <c r="K460" s="271"/>
      <c r="L460" s="275"/>
      <c r="M460" s="276"/>
      <c r="N460" s="277"/>
      <c r="O460" s="277"/>
      <c r="P460" s="277"/>
      <c r="Q460" s="277"/>
      <c r="R460" s="277"/>
      <c r="S460" s="277"/>
      <c r="T460" s="27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9" t="s">
        <v>256</v>
      </c>
      <c r="AU460" s="279" t="s">
        <v>88</v>
      </c>
      <c r="AV460" s="15" t="s">
        <v>14</v>
      </c>
      <c r="AW460" s="15" t="s">
        <v>36</v>
      </c>
      <c r="AX460" s="15" t="s">
        <v>80</v>
      </c>
      <c r="AY460" s="279" t="s">
        <v>241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2585</v>
      </c>
      <c r="G461" s="248"/>
      <c r="H461" s="252">
        <v>53.234999999999999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4" customFormat="1">
      <c r="A462" s="14"/>
      <c r="B462" s="259"/>
      <c r="C462" s="260"/>
      <c r="D462" s="249" t="s">
        <v>256</v>
      </c>
      <c r="E462" s="261" t="s">
        <v>493</v>
      </c>
      <c r="F462" s="262" t="s">
        <v>258</v>
      </c>
      <c r="G462" s="260"/>
      <c r="H462" s="263">
        <v>190.27500000000001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88</v>
      </c>
      <c r="AV462" s="14" t="s">
        <v>175</v>
      </c>
      <c r="AW462" s="14" t="s">
        <v>36</v>
      </c>
      <c r="AX462" s="14" t="s">
        <v>14</v>
      </c>
      <c r="AY462" s="269" t="s">
        <v>241</v>
      </c>
    </row>
    <row r="463" s="2" customFormat="1" ht="33" customHeight="1">
      <c r="A463" s="39"/>
      <c r="B463" s="40"/>
      <c r="C463" s="229" t="s">
        <v>843</v>
      </c>
      <c r="D463" s="229" t="s">
        <v>243</v>
      </c>
      <c r="E463" s="230" t="s">
        <v>789</v>
      </c>
      <c r="F463" s="231" t="s">
        <v>790</v>
      </c>
      <c r="G463" s="232" t="s">
        <v>246</v>
      </c>
      <c r="H463" s="233">
        <v>95.138000000000005</v>
      </c>
      <c r="I463" s="234"/>
      <c r="J463" s="235">
        <f>ROUND(I463*H463,2)</f>
        <v>0</v>
      </c>
      <c r="K463" s="231" t="s">
        <v>247</v>
      </c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175</v>
      </c>
      <c r="AT463" s="240" t="s">
        <v>243</v>
      </c>
      <c r="AU463" s="240" t="s">
        <v>88</v>
      </c>
      <c r="AY463" s="18" t="s">
        <v>241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14</v>
      </c>
      <c r="BK463" s="241">
        <f>ROUND(I463*H463,2)</f>
        <v>0</v>
      </c>
      <c r="BL463" s="18" t="s">
        <v>175</v>
      </c>
      <c r="BM463" s="240" t="s">
        <v>2586</v>
      </c>
    </row>
    <row r="464" s="2" customFormat="1">
      <c r="A464" s="39"/>
      <c r="B464" s="40"/>
      <c r="C464" s="41"/>
      <c r="D464" s="242" t="s">
        <v>249</v>
      </c>
      <c r="E464" s="41"/>
      <c r="F464" s="243" t="s">
        <v>792</v>
      </c>
      <c r="G464" s="41"/>
      <c r="H464" s="41"/>
      <c r="I464" s="244"/>
      <c r="J464" s="41"/>
      <c r="K464" s="41"/>
      <c r="L464" s="45"/>
      <c r="M464" s="245"/>
      <c r="N464" s="24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249</v>
      </c>
      <c r="AU464" s="18" t="s">
        <v>88</v>
      </c>
    </row>
    <row r="465" s="13" customFormat="1">
      <c r="A465" s="13"/>
      <c r="B465" s="247"/>
      <c r="C465" s="248"/>
      <c r="D465" s="249" t="s">
        <v>256</v>
      </c>
      <c r="E465" s="250" t="s">
        <v>1</v>
      </c>
      <c r="F465" s="251" t="s">
        <v>498</v>
      </c>
      <c r="G465" s="248"/>
      <c r="H465" s="252">
        <v>95.138000000000005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256</v>
      </c>
      <c r="AU465" s="258" t="s">
        <v>88</v>
      </c>
      <c r="AV465" s="13" t="s">
        <v>88</v>
      </c>
      <c r="AW465" s="13" t="s">
        <v>36</v>
      </c>
      <c r="AX465" s="13" t="s">
        <v>80</v>
      </c>
      <c r="AY465" s="258" t="s">
        <v>241</v>
      </c>
    </row>
    <row r="466" s="14" customFormat="1">
      <c r="A466" s="14"/>
      <c r="B466" s="259"/>
      <c r="C466" s="260"/>
      <c r="D466" s="249" t="s">
        <v>256</v>
      </c>
      <c r="E466" s="261" t="s">
        <v>1</v>
      </c>
      <c r="F466" s="262" t="s">
        <v>258</v>
      </c>
      <c r="G466" s="260"/>
      <c r="H466" s="263">
        <v>95.138000000000005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88</v>
      </c>
      <c r="AV466" s="14" t="s">
        <v>175</v>
      </c>
      <c r="AW466" s="14" t="s">
        <v>36</v>
      </c>
      <c r="AX466" s="14" t="s">
        <v>14</v>
      </c>
      <c r="AY466" s="269" t="s">
        <v>241</v>
      </c>
    </row>
    <row r="467" s="2" customFormat="1" ht="24.15" customHeight="1">
      <c r="A467" s="39"/>
      <c r="B467" s="40"/>
      <c r="C467" s="229" t="s">
        <v>852</v>
      </c>
      <c r="D467" s="229" t="s">
        <v>243</v>
      </c>
      <c r="E467" s="230" t="s">
        <v>794</v>
      </c>
      <c r="F467" s="231" t="s">
        <v>795</v>
      </c>
      <c r="G467" s="232" t="s">
        <v>246</v>
      </c>
      <c r="H467" s="233">
        <v>95.138000000000005</v>
      </c>
      <c r="I467" s="234"/>
      <c r="J467" s="235">
        <f>ROUND(I467*H467,2)</f>
        <v>0</v>
      </c>
      <c r="K467" s="231" t="s">
        <v>247</v>
      </c>
      <c r="L467" s="45"/>
      <c r="M467" s="236" t="s">
        <v>1</v>
      </c>
      <c r="N467" s="237" t="s">
        <v>45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175</v>
      </c>
      <c r="AT467" s="240" t="s">
        <v>243</v>
      </c>
      <c r="AU467" s="240" t="s">
        <v>88</v>
      </c>
      <c r="AY467" s="18" t="s">
        <v>241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14</v>
      </c>
      <c r="BK467" s="241">
        <f>ROUND(I467*H467,2)</f>
        <v>0</v>
      </c>
      <c r="BL467" s="18" t="s">
        <v>175</v>
      </c>
      <c r="BM467" s="240" t="s">
        <v>2587</v>
      </c>
    </row>
    <row r="468" s="2" customFormat="1">
      <c r="A468" s="39"/>
      <c r="B468" s="40"/>
      <c r="C468" s="41"/>
      <c r="D468" s="242" t="s">
        <v>249</v>
      </c>
      <c r="E468" s="41"/>
      <c r="F468" s="243" t="s">
        <v>797</v>
      </c>
      <c r="G468" s="41"/>
      <c r="H468" s="41"/>
      <c r="I468" s="244"/>
      <c r="J468" s="41"/>
      <c r="K468" s="41"/>
      <c r="L468" s="45"/>
      <c r="M468" s="245"/>
      <c r="N468" s="24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249</v>
      </c>
      <c r="AU468" s="18" t="s">
        <v>88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498</v>
      </c>
      <c r="G469" s="248"/>
      <c r="H469" s="252">
        <v>95.138000000000005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80</v>
      </c>
      <c r="AY469" s="258" t="s">
        <v>241</v>
      </c>
    </row>
    <row r="470" s="14" customFormat="1">
      <c r="A470" s="14"/>
      <c r="B470" s="259"/>
      <c r="C470" s="260"/>
      <c r="D470" s="249" t="s">
        <v>256</v>
      </c>
      <c r="E470" s="261" t="s">
        <v>1</v>
      </c>
      <c r="F470" s="262" t="s">
        <v>258</v>
      </c>
      <c r="G470" s="260"/>
      <c r="H470" s="263">
        <v>95.138000000000005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88</v>
      </c>
      <c r="AV470" s="14" t="s">
        <v>175</v>
      </c>
      <c r="AW470" s="14" t="s">
        <v>36</v>
      </c>
      <c r="AX470" s="14" t="s">
        <v>14</v>
      </c>
      <c r="AY470" s="269" t="s">
        <v>241</v>
      </c>
    </row>
    <row r="471" s="12" customFormat="1" ht="22.8" customHeight="1">
      <c r="A471" s="12"/>
      <c r="B471" s="213"/>
      <c r="C471" s="214"/>
      <c r="D471" s="215" t="s">
        <v>79</v>
      </c>
      <c r="E471" s="227" t="s">
        <v>88</v>
      </c>
      <c r="F471" s="227" t="s">
        <v>1970</v>
      </c>
      <c r="G471" s="214"/>
      <c r="H471" s="214"/>
      <c r="I471" s="217"/>
      <c r="J471" s="228">
        <f>BK471</f>
        <v>0</v>
      </c>
      <c r="K471" s="214"/>
      <c r="L471" s="219"/>
      <c r="M471" s="220"/>
      <c r="N471" s="221"/>
      <c r="O471" s="221"/>
      <c r="P471" s="222">
        <f>SUM(P472:P488)</f>
        <v>0</v>
      </c>
      <c r="Q471" s="221"/>
      <c r="R471" s="222">
        <f>SUM(R472:R488)</f>
        <v>1.198288</v>
      </c>
      <c r="S471" s="221"/>
      <c r="T471" s="223">
        <f>SUM(T472:T488)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4" t="s">
        <v>14</v>
      </c>
      <c r="AT471" s="225" t="s">
        <v>79</v>
      </c>
      <c r="AU471" s="225" t="s">
        <v>14</v>
      </c>
      <c r="AY471" s="224" t="s">
        <v>241</v>
      </c>
      <c r="BK471" s="226">
        <f>SUM(BK472:BK488)</f>
        <v>0</v>
      </c>
    </row>
    <row r="472" s="2" customFormat="1" ht="33" customHeight="1">
      <c r="A472" s="39"/>
      <c r="B472" s="40"/>
      <c r="C472" s="229" t="s">
        <v>856</v>
      </c>
      <c r="D472" s="229" t="s">
        <v>243</v>
      </c>
      <c r="E472" s="230" t="s">
        <v>2588</v>
      </c>
      <c r="F472" s="231" t="s">
        <v>2589</v>
      </c>
      <c r="G472" s="232" t="s">
        <v>253</v>
      </c>
      <c r="H472" s="233">
        <v>4.7999999999999998</v>
      </c>
      <c r="I472" s="234"/>
      <c r="J472" s="235">
        <f>ROUND(I472*H472,2)</f>
        <v>0</v>
      </c>
      <c r="K472" s="231" t="s">
        <v>247</v>
      </c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175</v>
      </c>
      <c r="AT472" s="240" t="s">
        <v>243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2590</v>
      </c>
    </row>
    <row r="473" s="2" customFormat="1">
      <c r="A473" s="39"/>
      <c r="B473" s="40"/>
      <c r="C473" s="41"/>
      <c r="D473" s="242" t="s">
        <v>249</v>
      </c>
      <c r="E473" s="41"/>
      <c r="F473" s="243" t="s">
        <v>2591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88</v>
      </c>
    </row>
    <row r="474" s="2" customFormat="1">
      <c r="A474" s="39"/>
      <c r="B474" s="40"/>
      <c r="C474" s="41"/>
      <c r="D474" s="249" t="s">
        <v>701</v>
      </c>
      <c r="E474" s="41"/>
      <c r="F474" s="287" t="s">
        <v>2592</v>
      </c>
      <c r="G474" s="41"/>
      <c r="H474" s="41"/>
      <c r="I474" s="244"/>
      <c r="J474" s="41"/>
      <c r="K474" s="41"/>
      <c r="L474" s="45"/>
      <c r="M474" s="245"/>
      <c r="N474" s="246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701</v>
      </c>
      <c r="AU474" s="18" t="s">
        <v>88</v>
      </c>
    </row>
    <row r="475" s="2" customFormat="1" ht="33" customHeight="1">
      <c r="A475" s="39"/>
      <c r="B475" s="40"/>
      <c r="C475" s="229" t="s">
        <v>860</v>
      </c>
      <c r="D475" s="229" t="s">
        <v>243</v>
      </c>
      <c r="E475" s="230" t="s">
        <v>2593</v>
      </c>
      <c r="F475" s="231" t="s">
        <v>2594</v>
      </c>
      <c r="G475" s="232" t="s">
        <v>253</v>
      </c>
      <c r="H475" s="233">
        <v>5.5</v>
      </c>
      <c r="I475" s="234"/>
      <c r="J475" s="235">
        <f>ROUND(I475*H475,2)</f>
        <v>0</v>
      </c>
      <c r="K475" s="231" t="s">
        <v>247</v>
      </c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175</v>
      </c>
      <c r="AT475" s="240" t="s">
        <v>243</v>
      </c>
      <c r="AU475" s="240" t="s">
        <v>88</v>
      </c>
      <c r="AY475" s="18" t="s">
        <v>241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14</v>
      </c>
      <c r="BK475" s="241">
        <f>ROUND(I475*H475,2)</f>
        <v>0</v>
      </c>
      <c r="BL475" s="18" t="s">
        <v>175</v>
      </c>
      <c r="BM475" s="240" t="s">
        <v>2595</v>
      </c>
    </row>
    <row r="476" s="2" customFormat="1">
      <c r="A476" s="39"/>
      <c r="B476" s="40"/>
      <c r="C476" s="41"/>
      <c r="D476" s="242" t="s">
        <v>249</v>
      </c>
      <c r="E476" s="41"/>
      <c r="F476" s="243" t="s">
        <v>2596</v>
      </c>
      <c r="G476" s="41"/>
      <c r="H476" s="41"/>
      <c r="I476" s="244"/>
      <c r="J476" s="41"/>
      <c r="K476" s="41"/>
      <c r="L476" s="45"/>
      <c r="M476" s="245"/>
      <c r="N476" s="24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249</v>
      </c>
      <c r="AU476" s="18" t="s">
        <v>88</v>
      </c>
    </row>
    <row r="477" s="2" customFormat="1">
      <c r="A477" s="39"/>
      <c r="B477" s="40"/>
      <c r="C477" s="41"/>
      <c r="D477" s="249" t="s">
        <v>701</v>
      </c>
      <c r="E477" s="41"/>
      <c r="F477" s="287" t="s">
        <v>2597</v>
      </c>
      <c r="G477" s="41"/>
      <c r="H477" s="41"/>
      <c r="I477" s="244"/>
      <c r="J477" s="41"/>
      <c r="K477" s="41"/>
      <c r="L477" s="45"/>
      <c r="M477" s="245"/>
      <c r="N477" s="246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701</v>
      </c>
      <c r="AU477" s="18" t="s">
        <v>88</v>
      </c>
    </row>
    <row r="478" s="2" customFormat="1" ht="24.15" customHeight="1">
      <c r="A478" s="39"/>
      <c r="B478" s="40"/>
      <c r="C478" s="229" t="s">
        <v>864</v>
      </c>
      <c r="D478" s="229" t="s">
        <v>243</v>
      </c>
      <c r="E478" s="230" t="s">
        <v>1971</v>
      </c>
      <c r="F478" s="231" t="s">
        <v>1972</v>
      </c>
      <c r="G478" s="232" t="s">
        <v>253</v>
      </c>
      <c r="H478" s="233">
        <v>130.05799999999999</v>
      </c>
      <c r="I478" s="234"/>
      <c r="J478" s="235">
        <f>ROUND(I478*H478,2)</f>
        <v>0</v>
      </c>
      <c r="K478" s="231" t="s">
        <v>247</v>
      </c>
      <c r="L478" s="45"/>
      <c r="M478" s="236" t="s">
        <v>1</v>
      </c>
      <c r="N478" s="237" t="s">
        <v>45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175</v>
      </c>
      <c r="AT478" s="240" t="s">
        <v>243</v>
      </c>
      <c r="AU478" s="240" t="s">
        <v>88</v>
      </c>
      <c r="AY478" s="18" t="s">
        <v>241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14</v>
      </c>
      <c r="BK478" s="241">
        <f>ROUND(I478*H478,2)</f>
        <v>0</v>
      </c>
      <c r="BL478" s="18" t="s">
        <v>175</v>
      </c>
      <c r="BM478" s="240" t="s">
        <v>2598</v>
      </c>
    </row>
    <row r="479" s="2" customFormat="1">
      <c r="A479" s="39"/>
      <c r="B479" s="40"/>
      <c r="C479" s="41"/>
      <c r="D479" s="242" t="s">
        <v>249</v>
      </c>
      <c r="E479" s="41"/>
      <c r="F479" s="243" t="s">
        <v>1974</v>
      </c>
      <c r="G479" s="41"/>
      <c r="H479" s="41"/>
      <c r="I479" s="244"/>
      <c r="J479" s="41"/>
      <c r="K479" s="41"/>
      <c r="L479" s="45"/>
      <c r="M479" s="245"/>
      <c r="N479" s="246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249</v>
      </c>
      <c r="AU479" s="18" t="s">
        <v>88</v>
      </c>
    </row>
    <row r="480" s="2" customFormat="1">
      <c r="A480" s="39"/>
      <c r="B480" s="40"/>
      <c r="C480" s="41"/>
      <c r="D480" s="249" t="s">
        <v>701</v>
      </c>
      <c r="E480" s="41"/>
      <c r="F480" s="287" t="s">
        <v>2599</v>
      </c>
      <c r="G480" s="41"/>
      <c r="H480" s="41"/>
      <c r="I480" s="244"/>
      <c r="J480" s="41"/>
      <c r="K480" s="41"/>
      <c r="L480" s="45"/>
      <c r="M480" s="245"/>
      <c r="N480" s="24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701</v>
      </c>
      <c r="AU480" s="18" t="s">
        <v>88</v>
      </c>
    </row>
    <row r="481" s="13" customFormat="1">
      <c r="A481" s="13"/>
      <c r="B481" s="247"/>
      <c r="C481" s="248"/>
      <c r="D481" s="249" t="s">
        <v>256</v>
      </c>
      <c r="E481" s="250" t="s">
        <v>1</v>
      </c>
      <c r="F481" s="251" t="s">
        <v>2600</v>
      </c>
      <c r="G481" s="248"/>
      <c r="H481" s="252">
        <v>130.05799999999999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256</v>
      </c>
      <c r="AU481" s="258" t="s">
        <v>88</v>
      </c>
      <c r="AV481" s="13" t="s">
        <v>88</v>
      </c>
      <c r="AW481" s="13" t="s">
        <v>36</v>
      </c>
      <c r="AX481" s="13" t="s">
        <v>80</v>
      </c>
      <c r="AY481" s="258" t="s">
        <v>241</v>
      </c>
    </row>
    <row r="482" s="14" customFormat="1">
      <c r="A482" s="14"/>
      <c r="B482" s="259"/>
      <c r="C482" s="260"/>
      <c r="D482" s="249" t="s">
        <v>256</v>
      </c>
      <c r="E482" s="261" t="s">
        <v>1</v>
      </c>
      <c r="F482" s="262" t="s">
        <v>258</v>
      </c>
      <c r="G482" s="260"/>
      <c r="H482" s="263">
        <v>130.05799999999999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88</v>
      </c>
      <c r="AV482" s="14" t="s">
        <v>175</v>
      </c>
      <c r="AW482" s="14" t="s">
        <v>36</v>
      </c>
      <c r="AX482" s="14" t="s">
        <v>14</v>
      </c>
      <c r="AY482" s="269" t="s">
        <v>241</v>
      </c>
    </row>
    <row r="483" s="2" customFormat="1" ht="24.15" customHeight="1">
      <c r="A483" s="39"/>
      <c r="B483" s="40"/>
      <c r="C483" s="229" t="s">
        <v>868</v>
      </c>
      <c r="D483" s="229" t="s">
        <v>243</v>
      </c>
      <c r="E483" s="230" t="s">
        <v>2601</v>
      </c>
      <c r="F483" s="231" t="s">
        <v>2602</v>
      </c>
      <c r="G483" s="232" t="s">
        <v>246</v>
      </c>
      <c r="H483" s="233">
        <v>40</v>
      </c>
      <c r="I483" s="234"/>
      <c r="J483" s="235">
        <f>ROUND(I483*H483,2)</f>
        <v>0</v>
      </c>
      <c r="K483" s="231" t="s">
        <v>247</v>
      </c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0.00017000000000000001</v>
      </c>
      <c r="R483" s="238">
        <f>Q483*H483</f>
        <v>0.0068000000000000005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175</v>
      </c>
      <c r="AT483" s="240" t="s">
        <v>243</v>
      </c>
      <c r="AU483" s="240" t="s">
        <v>88</v>
      </c>
      <c r="AY483" s="18" t="s">
        <v>241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14</v>
      </c>
      <c r="BK483" s="241">
        <f>ROUND(I483*H483,2)</f>
        <v>0</v>
      </c>
      <c r="BL483" s="18" t="s">
        <v>175</v>
      </c>
      <c r="BM483" s="240" t="s">
        <v>2603</v>
      </c>
    </row>
    <row r="484" s="2" customFormat="1">
      <c r="A484" s="39"/>
      <c r="B484" s="40"/>
      <c r="C484" s="41"/>
      <c r="D484" s="242" t="s">
        <v>249</v>
      </c>
      <c r="E484" s="41"/>
      <c r="F484" s="243" t="s">
        <v>2604</v>
      </c>
      <c r="G484" s="41"/>
      <c r="H484" s="41"/>
      <c r="I484" s="244"/>
      <c r="J484" s="41"/>
      <c r="K484" s="41"/>
      <c r="L484" s="45"/>
      <c r="M484" s="245"/>
      <c r="N484" s="24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249</v>
      </c>
      <c r="AU484" s="18" t="s">
        <v>88</v>
      </c>
    </row>
    <row r="485" s="2" customFormat="1" ht="24.15" customHeight="1">
      <c r="A485" s="39"/>
      <c r="B485" s="40"/>
      <c r="C485" s="288" t="s">
        <v>872</v>
      </c>
      <c r="D485" s="288" t="s">
        <v>716</v>
      </c>
      <c r="E485" s="289" t="s">
        <v>2605</v>
      </c>
      <c r="F485" s="290" t="s">
        <v>2606</v>
      </c>
      <c r="G485" s="291" t="s">
        <v>246</v>
      </c>
      <c r="H485" s="292">
        <v>47.380000000000003</v>
      </c>
      <c r="I485" s="293"/>
      <c r="J485" s="294">
        <f>ROUND(I485*H485,2)</f>
        <v>0</v>
      </c>
      <c r="K485" s="290" t="s">
        <v>247</v>
      </c>
      <c r="L485" s="295"/>
      <c r="M485" s="296" t="s">
        <v>1</v>
      </c>
      <c r="N485" s="297" t="s">
        <v>45</v>
      </c>
      <c r="O485" s="92"/>
      <c r="P485" s="238">
        <f>O485*H485</f>
        <v>0</v>
      </c>
      <c r="Q485" s="238">
        <v>0.00029999999999999997</v>
      </c>
      <c r="R485" s="238">
        <f>Q485*H485</f>
        <v>0.014213999999999999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292</v>
      </c>
      <c r="AT485" s="240" t="s">
        <v>716</v>
      </c>
      <c r="AU485" s="240" t="s">
        <v>88</v>
      </c>
      <c r="AY485" s="18" t="s">
        <v>241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14</v>
      </c>
      <c r="BK485" s="241">
        <f>ROUND(I485*H485,2)</f>
        <v>0</v>
      </c>
      <c r="BL485" s="18" t="s">
        <v>175</v>
      </c>
      <c r="BM485" s="240" t="s">
        <v>2607</v>
      </c>
    </row>
    <row r="486" s="13" customFormat="1">
      <c r="A486" s="13"/>
      <c r="B486" s="247"/>
      <c r="C486" s="248"/>
      <c r="D486" s="249" t="s">
        <v>256</v>
      </c>
      <c r="E486" s="248"/>
      <c r="F486" s="251" t="s">
        <v>2608</v>
      </c>
      <c r="G486" s="248"/>
      <c r="H486" s="252">
        <v>47.380000000000003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4</v>
      </c>
      <c r="AX486" s="13" t="s">
        <v>14</v>
      </c>
      <c r="AY486" s="258" t="s">
        <v>241</v>
      </c>
    </row>
    <row r="487" s="2" customFormat="1" ht="44.25" customHeight="1">
      <c r="A487" s="39"/>
      <c r="B487" s="40"/>
      <c r="C487" s="229" t="s">
        <v>876</v>
      </c>
      <c r="D487" s="229" t="s">
        <v>243</v>
      </c>
      <c r="E487" s="230" t="s">
        <v>2609</v>
      </c>
      <c r="F487" s="231" t="s">
        <v>2610</v>
      </c>
      <c r="G487" s="232" t="s">
        <v>289</v>
      </c>
      <c r="H487" s="233">
        <v>4.0999999999999996</v>
      </c>
      <c r="I487" s="234"/>
      <c r="J487" s="235">
        <f>ROUND(I487*H487,2)</f>
        <v>0</v>
      </c>
      <c r="K487" s="231" t="s">
        <v>247</v>
      </c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0.28714000000000001</v>
      </c>
      <c r="R487" s="238">
        <f>Q487*H487</f>
        <v>1.1772739999999999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175</v>
      </c>
      <c r="AT487" s="240" t="s">
        <v>243</v>
      </c>
      <c r="AU487" s="240" t="s">
        <v>88</v>
      </c>
      <c r="AY487" s="18" t="s">
        <v>241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14</v>
      </c>
      <c r="BK487" s="241">
        <f>ROUND(I487*H487,2)</f>
        <v>0</v>
      </c>
      <c r="BL487" s="18" t="s">
        <v>175</v>
      </c>
      <c r="BM487" s="240" t="s">
        <v>2611</v>
      </c>
    </row>
    <row r="488" s="2" customFormat="1">
      <c r="A488" s="39"/>
      <c r="B488" s="40"/>
      <c r="C488" s="41"/>
      <c r="D488" s="242" t="s">
        <v>249</v>
      </c>
      <c r="E488" s="41"/>
      <c r="F488" s="243" t="s">
        <v>2612</v>
      </c>
      <c r="G488" s="41"/>
      <c r="H488" s="41"/>
      <c r="I488" s="244"/>
      <c r="J488" s="41"/>
      <c r="K488" s="41"/>
      <c r="L488" s="45"/>
      <c r="M488" s="245"/>
      <c r="N488" s="24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88</v>
      </c>
    </row>
    <row r="489" s="12" customFormat="1" ht="22.8" customHeight="1">
      <c r="A489" s="12"/>
      <c r="B489" s="213"/>
      <c r="C489" s="214"/>
      <c r="D489" s="215" t="s">
        <v>79</v>
      </c>
      <c r="E489" s="227" t="s">
        <v>96</v>
      </c>
      <c r="F489" s="227" t="s">
        <v>1988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SUM(P490:P497)</f>
        <v>0</v>
      </c>
      <c r="Q489" s="221"/>
      <c r="R489" s="222">
        <f>SUM(R490:R497)</f>
        <v>0</v>
      </c>
      <c r="S489" s="221"/>
      <c r="T489" s="223">
        <f>SUM(T490:T497)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14</v>
      </c>
      <c r="AT489" s="225" t="s">
        <v>79</v>
      </c>
      <c r="AU489" s="225" t="s">
        <v>14</v>
      </c>
      <c r="AY489" s="224" t="s">
        <v>241</v>
      </c>
      <c r="BK489" s="226">
        <f>SUM(BK490:BK497)</f>
        <v>0</v>
      </c>
    </row>
    <row r="490" s="2" customFormat="1" ht="21.75" customHeight="1">
      <c r="A490" s="39"/>
      <c r="B490" s="40"/>
      <c r="C490" s="229" t="s">
        <v>882</v>
      </c>
      <c r="D490" s="229" t="s">
        <v>243</v>
      </c>
      <c r="E490" s="230" t="s">
        <v>2613</v>
      </c>
      <c r="F490" s="231" t="s">
        <v>2614</v>
      </c>
      <c r="G490" s="232" t="s">
        <v>289</v>
      </c>
      <c r="H490" s="233">
        <v>4.9000000000000004</v>
      </c>
      <c r="I490" s="234"/>
      <c r="J490" s="235">
        <f>ROUND(I490*H490,2)</f>
        <v>0</v>
      </c>
      <c r="K490" s="231" t="s">
        <v>247</v>
      </c>
      <c r="L490" s="45"/>
      <c r="M490" s="236" t="s">
        <v>1</v>
      </c>
      <c r="N490" s="237" t="s">
        <v>45</v>
      </c>
      <c r="O490" s="92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175</v>
      </c>
      <c r="AT490" s="240" t="s">
        <v>243</v>
      </c>
      <c r="AU490" s="240" t="s">
        <v>88</v>
      </c>
      <c r="AY490" s="18" t="s">
        <v>241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14</v>
      </c>
      <c r="BK490" s="241">
        <f>ROUND(I490*H490,2)</f>
        <v>0</v>
      </c>
      <c r="BL490" s="18" t="s">
        <v>175</v>
      </c>
      <c r="BM490" s="240" t="s">
        <v>2615</v>
      </c>
    </row>
    <row r="491" s="2" customFormat="1">
      <c r="A491" s="39"/>
      <c r="B491" s="40"/>
      <c r="C491" s="41"/>
      <c r="D491" s="242" t="s">
        <v>249</v>
      </c>
      <c r="E491" s="41"/>
      <c r="F491" s="243" t="s">
        <v>2616</v>
      </c>
      <c r="G491" s="41"/>
      <c r="H491" s="41"/>
      <c r="I491" s="244"/>
      <c r="J491" s="41"/>
      <c r="K491" s="41"/>
      <c r="L491" s="45"/>
      <c r="M491" s="245"/>
      <c r="N491" s="246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249</v>
      </c>
      <c r="AU491" s="18" t="s">
        <v>88</v>
      </c>
    </row>
    <row r="492" s="13" customFormat="1">
      <c r="A492" s="13"/>
      <c r="B492" s="247"/>
      <c r="C492" s="248"/>
      <c r="D492" s="249" t="s">
        <v>256</v>
      </c>
      <c r="E492" s="250" t="s">
        <v>1</v>
      </c>
      <c r="F492" s="251" t="s">
        <v>2617</v>
      </c>
      <c r="G492" s="248"/>
      <c r="H492" s="252">
        <v>4.9000000000000004</v>
      </c>
      <c r="I492" s="253"/>
      <c r="J492" s="248"/>
      <c r="K492" s="248"/>
      <c r="L492" s="254"/>
      <c r="M492" s="255"/>
      <c r="N492" s="256"/>
      <c r="O492" s="256"/>
      <c r="P492" s="256"/>
      <c r="Q492" s="256"/>
      <c r="R492" s="256"/>
      <c r="S492" s="256"/>
      <c r="T492" s="25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8" t="s">
        <v>256</v>
      </c>
      <c r="AU492" s="258" t="s">
        <v>88</v>
      </c>
      <c r="AV492" s="13" t="s">
        <v>88</v>
      </c>
      <c r="AW492" s="13" t="s">
        <v>36</v>
      </c>
      <c r="AX492" s="13" t="s">
        <v>80</v>
      </c>
      <c r="AY492" s="258" t="s">
        <v>241</v>
      </c>
    </row>
    <row r="493" s="14" customFormat="1">
      <c r="A493" s="14"/>
      <c r="B493" s="259"/>
      <c r="C493" s="260"/>
      <c r="D493" s="249" t="s">
        <v>256</v>
      </c>
      <c r="E493" s="261" t="s">
        <v>1</v>
      </c>
      <c r="F493" s="262" t="s">
        <v>258</v>
      </c>
      <c r="G493" s="260"/>
      <c r="H493" s="263">
        <v>4.9000000000000004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256</v>
      </c>
      <c r="AU493" s="269" t="s">
        <v>88</v>
      </c>
      <c r="AV493" s="14" t="s">
        <v>175</v>
      </c>
      <c r="AW493" s="14" t="s">
        <v>36</v>
      </c>
      <c r="AX493" s="14" t="s">
        <v>14</v>
      </c>
      <c r="AY493" s="269" t="s">
        <v>241</v>
      </c>
    </row>
    <row r="494" s="2" customFormat="1" ht="21.75" customHeight="1">
      <c r="A494" s="39"/>
      <c r="B494" s="40"/>
      <c r="C494" s="229" t="s">
        <v>886</v>
      </c>
      <c r="D494" s="229" t="s">
        <v>243</v>
      </c>
      <c r="E494" s="230" t="s">
        <v>2618</v>
      </c>
      <c r="F494" s="231" t="s">
        <v>2619</v>
      </c>
      <c r="G494" s="232" t="s">
        <v>289</v>
      </c>
      <c r="H494" s="233">
        <v>4.9000000000000004</v>
      </c>
      <c r="I494" s="234"/>
      <c r="J494" s="235">
        <f>ROUND(I494*H494,2)</f>
        <v>0</v>
      </c>
      <c r="K494" s="231" t="s">
        <v>247</v>
      </c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175</v>
      </c>
      <c r="AT494" s="240" t="s">
        <v>243</v>
      </c>
      <c r="AU494" s="240" t="s">
        <v>88</v>
      </c>
      <c r="AY494" s="18" t="s">
        <v>241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14</v>
      </c>
      <c r="BK494" s="241">
        <f>ROUND(I494*H494,2)</f>
        <v>0</v>
      </c>
      <c r="BL494" s="18" t="s">
        <v>175</v>
      </c>
      <c r="BM494" s="240" t="s">
        <v>2620</v>
      </c>
    </row>
    <row r="495" s="2" customFormat="1">
      <c r="A495" s="39"/>
      <c r="B495" s="40"/>
      <c r="C495" s="41"/>
      <c r="D495" s="242" t="s">
        <v>249</v>
      </c>
      <c r="E495" s="41"/>
      <c r="F495" s="243" t="s">
        <v>2621</v>
      </c>
      <c r="G495" s="41"/>
      <c r="H495" s="41"/>
      <c r="I495" s="244"/>
      <c r="J495" s="41"/>
      <c r="K495" s="41"/>
      <c r="L495" s="45"/>
      <c r="M495" s="245"/>
      <c r="N495" s="24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249</v>
      </c>
      <c r="AU495" s="18" t="s">
        <v>88</v>
      </c>
    </row>
    <row r="496" s="13" customFormat="1">
      <c r="A496" s="13"/>
      <c r="B496" s="247"/>
      <c r="C496" s="248"/>
      <c r="D496" s="249" t="s">
        <v>256</v>
      </c>
      <c r="E496" s="250" t="s">
        <v>1</v>
      </c>
      <c r="F496" s="251" t="s">
        <v>2622</v>
      </c>
      <c r="G496" s="248"/>
      <c r="H496" s="252">
        <v>4.9000000000000004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8" t="s">
        <v>256</v>
      </c>
      <c r="AU496" s="258" t="s">
        <v>88</v>
      </c>
      <c r="AV496" s="13" t="s">
        <v>88</v>
      </c>
      <c r="AW496" s="13" t="s">
        <v>36</v>
      </c>
      <c r="AX496" s="13" t="s">
        <v>80</v>
      </c>
      <c r="AY496" s="258" t="s">
        <v>241</v>
      </c>
    </row>
    <row r="497" s="14" customFormat="1">
      <c r="A497" s="14"/>
      <c r="B497" s="259"/>
      <c r="C497" s="260"/>
      <c r="D497" s="249" t="s">
        <v>256</v>
      </c>
      <c r="E497" s="261" t="s">
        <v>1</v>
      </c>
      <c r="F497" s="262" t="s">
        <v>258</v>
      </c>
      <c r="G497" s="260"/>
      <c r="H497" s="263">
        <v>4.9000000000000004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9" t="s">
        <v>256</v>
      </c>
      <c r="AU497" s="269" t="s">
        <v>88</v>
      </c>
      <c r="AV497" s="14" t="s">
        <v>175</v>
      </c>
      <c r="AW497" s="14" t="s">
        <v>36</v>
      </c>
      <c r="AX497" s="14" t="s">
        <v>14</v>
      </c>
      <c r="AY497" s="269" t="s">
        <v>241</v>
      </c>
    </row>
    <row r="498" s="12" customFormat="1" ht="22.8" customHeight="1">
      <c r="A498" s="12"/>
      <c r="B498" s="213"/>
      <c r="C498" s="214"/>
      <c r="D498" s="215" t="s">
        <v>79</v>
      </c>
      <c r="E498" s="227" t="s">
        <v>175</v>
      </c>
      <c r="F498" s="227" t="s">
        <v>263</v>
      </c>
      <c r="G498" s="214"/>
      <c r="H498" s="214"/>
      <c r="I498" s="217"/>
      <c r="J498" s="228">
        <f>BK498</f>
        <v>0</v>
      </c>
      <c r="K498" s="214"/>
      <c r="L498" s="219"/>
      <c r="M498" s="220"/>
      <c r="N498" s="221"/>
      <c r="O498" s="221"/>
      <c r="P498" s="222">
        <f>SUM(P499:P512)</f>
        <v>0</v>
      </c>
      <c r="Q498" s="221"/>
      <c r="R498" s="222">
        <f>SUM(R499:R512)</f>
        <v>0</v>
      </c>
      <c r="S498" s="221"/>
      <c r="T498" s="223">
        <f>SUM(T499:T512)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4" t="s">
        <v>14</v>
      </c>
      <c r="AT498" s="225" t="s">
        <v>79</v>
      </c>
      <c r="AU498" s="225" t="s">
        <v>14</v>
      </c>
      <c r="AY498" s="224" t="s">
        <v>241</v>
      </c>
      <c r="BK498" s="226">
        <f>SUM(BK499:BK512)</f>
        <v>0</v>
      </c>
    </row>
    <row r="499" s="2" customFormat="1" ht="16.5" customHeight="1">
      <c r="A499" s="39"/>
      <c r="B499" s="40"/>
      <c r="C499" s="229" t="s">
        <v>891</v>
      </c>
      <c r="D499" s="229" t="s">
        <v>243</v>
      </c>
      <c r="E499" s="230" t="s">
        <v>1773</v>
      </c>
      <c r="F499" s="231" t="s">
        <v>1774</v>
      </c>
      <c r="G499" s="232" t="s">
        <v>253</v>
      </c>
      <c r="H499" s="233">
        <v>0.48399999999999999</v>
      </c>
      <c r="I499" s="234"/>
      <c r="J499" s="235">
        <f>ROUND(I499*H499,2)</f>
        <v>0</v>
      </c>
      <c r="K499" s="231" t="s">
        <v>247</v>
      </c>
      <c r="L499" s="45"/>
      <c r="M499" s="236" t="s">
        <v>1</v>
      </c>
      <c r="N499" s="237" t="s">
        <v>45</v>
      </c>
      <c r="O499" s="92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175</v>
      </c>
      <c r="AT499" s="240" t="s">
        <v>243</v>
      </c>
      <c r="AU499" s="240" t="s">
        <v>88</v>
      </c>
      <c r="AY499" s="18" t="s">
        <v>241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14</v>
      </c>
      <c r="BK499" s="241">
        <f>ROUND(I499*H499,2)</f>
        <v>0</v>
      </c>
      <c r="BL499" s="18" t="s">
        <v>175</v>
      </c>
      <c r="BM499" s="240" t="s">
        <v>2623</v>
      </c>
    </row>
    <row r="500" s="2" customFormat="1">
      <c r="A500" s="39"/>
      <c r="B500" s="40"/>
      <c r="C500" s="41"/>
      <c r="D500" s="242" t="s">
        <v>249</v>
      </c>
      <c r="E500" s="41"/>
      <c r="F500" s="243" t="s">
        <v>1776</v>
      </c>
      <c r="G500" s="41"/>
      <c r="H500" s="41"/>
      <c r="I500" s="244"/>
      <c r="J500" s="41"/>
      <c r="K500" s="41"/>
      <c r="L500" s="45"/>
      <c r="M500" s="245"/>
      <c r="N500" s="246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249</v>
      </c>
      <c r="AU500" s="18" t="s">
        <v>88</v>
      </c>
    </row>
    <row r="501" s="13" customFormat="1">
      <c r="A501" s="13"/>
      <c r="B501" s="247"/>
      <c r="C501" s="248"/>
      <c r="D501" s="249" t="s">
        <v>256</v>
      </c>
      <c r="E501" s="250" t="s">
        <v>1</v>
      </c>
      <c r="F501" s="251" t="s">
        <v>2624</v>
      </c>
      <c r="G501" s="248"/>
      <c r="H501" s="252">
        <v>0.48399999999999999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256</v>
      </c>
      <c r="AU501" s="258" t="s">
        <v>88</v>
      </c>
      <c r="AV501" s="13" t="s">
        <v>88</v>
      </c>
      <c r="AW501" s="13" t="s">
        <v>36</v>
      </c>
      <c r="AX501" s="13" t="s">
        <v>80</v>
      </c>
      <c r="AY501" s="258" t="s">
        <v>241</v>
      </c>
    </row>
    <row r="502" s="14" customFormat="1">
      <c r="A502" s="14"/>
      <c r="B502" s="259"/>
      <c r="C502" s="260"/>
      <c r="D502" s="249" t="s">
        <v>256</v>
      </c>
      <c r="E502" s="261" t="s">
        <v>1</v>
      </c>
      <c r="F502" s="262" t="s">
        <v>258</v>
      </c>
      <c r="G502" s="260"/>
      <c r="H502" s="263">
        <v>0.48399999999999999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88</v>
      </c>
      <c r="AV502" s="14" t="s">
        <v>175</v>
      </c>
      <c r="AW502" s="14" t="s">
        <v>36</v>
      </c>
      <c r="AX502" s="14" t="s">
        <v>14</v>
      </c>
      <c r="AY502" s="269" t="s">
        <v>241</v>
      </c>
    </row>
    <row r="503" s="2" customFormat="1" ht="16.5" customHeight="1">
      <c r="A503" s="39"/>
      <c r="B503" s="40"/>
      <c r="C503" s="229" t="s">
        <v>896</v>
      </c>
      <c r="D503" s="229" t="s">
        <v>243</v>
      </c>
      <c r="E503" s="230" t="s">
        <v>799</v>
      </c>
      <c r="F503" s="231" t="s">
        <v>800</v>
      </c>
      <c r="G503" s="232" t="s">
        <v>253</v>
      </c>
      <c r="H503" s="233">
        <v>0.48999999999999999</v>
      </c>
      <c r="I503" s="234"/>
      <c r="J503" s="235">
        <f>ROUND(I503*H503,2)</f>
        <v>0</v>
      </c>
      <c r="K503" s="231" t="s">
        <v>247</v>
      </c>
      <c r="L503" s="45"/>
      <c r="M503" s="236" t="s">
        <v>1</v>
      </c>
      <c r="N503" s="237" t="s">
        <v>45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175</v>
      </c>
      <c r="AT503" s="240" t="s">
        <v>243</v>
      </c>
      <c r="AU503" s="240" t="s">
        <v>88</v>
      </c>
      <c r="AY503" s="18" t="s">
        <v>241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14</v>
      </c>
      <c r="BK503" s="241">
        <f>ROUND(I503*H503,2)</f>
        <v>0</v>
      </c>
      <c r="BL503" s="18" t="s">
        <v>175</v>
      </c>
      <c r="BM503" s="240" t="s">
        <v>2625</v>
      </c>
    </row>
    <row r="504" s="2" customFormat="1">
      <c r="A504" s="39"/>
      <c r="B504" s="40"/>
      <c r="C504" s="41"/>
      <c r="D504" s="242" t="s">
        <v>249</v>
      </c>
      <c r="E504" s="41"/>
      <c r="F504" s="243" t="s">
        <v>802</v>
      </c>
      <c r="G504" s="41"/>
      <c r="H504" s="41"/>
      <c r="I504" s="244"/>
      <c r="J504" s="41"/>
      <c r="K504" s="41"/>
      <c r="L504" s="45"/>
      <c r="M504" s="245"/>
      <c r="N504" s="246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249</v>
      </c>
      <c r="AU504" s="18" t="s">
        <v>88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2626</v>
      </c>
      <c r="G505" s="248"/>
      <c r="H505" s="252">
        <v>0.48999999999999999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4" customFormat="1">
      <c r="A506" s="14"/>
      <c r="B506" s="259"/>
      <c r="C506" s="260"/>
      <c r="D506" s="249" t="s">
        <v>256</v>
      </c>
      <c r="E506" s="261" t="s">
        <v>1</v>
      </c>
      <c r="F506" s="262" t="s">
        <v>258</v>
      </c>
      <c r="G506" s="260"/>
      <c r="H506" s="263">
        <v>0.48999999999999999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88</v>
      </c>
      <c r="AV506" s="14" t="s">
        <v>175</v>
      </c>
      <c r="AW506" s="14" t="s">
        <v>36</v>
      </c>
      <c r="AX506" s="14" t="s">
        <v>14</v>
      </c>
      <c r="AY506" s="269" t="s">
        <v>241</v>
      </c>
    </row>
    <row r="507" s="2" customFormat="1" ht="24.15" customHeight="1">
      <c r="A507" s="39"/>
      <c r="B507" s="40"/>
      <c r="C507" s="229" t="s">
        <v>901</v>
      </c>
      <c r="D507" s="229" t="s">
        <v>243</v>
      </c>
      <c r="E507" s="230" t="s">
        <v>2627</v>
      </c>
      <c r="F507" s="231" t="s">
        <v>2628</v>
      </c>
      <c r="G507" s="232" t="s">
        <v>253</v>
      </c>
      <c r="H507" s="233">
        <v>0.48399999999999999</v>
      </c>
      <c r="I507" s="234"/>
      <c r="J507" s="235">
        <f>ROUND(I507*H507,2)</f>
        <v>0</v>
      </c>
      <c r="K507" s="231" t="s">
        <v>247</v>
      </c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175</v>
      </c>
      <c r="AT507" s="240" t="s">
        <v>243</v>
      </c>
      <c r="AU507" s="240" t="s">
        <v>88</v>
      </c>
      <c r="AY507" s="18" t="s">
        <v>241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14</v>
      </c>
      <c r="BK507" s="241">
        <f>ROUND(I507*H507,2)</f>
        <v>0</v>
      </c>
      <c r="BL507" s="18" t="s">
        <v>175</v>
      </c>
      <c r="BM507" s="240" t="s">
        <v>2629</v>
      </c>
    </row>
    <row r="508" s="2" customFormat="1">
      <c r="A508" s="39"/>
      <c r="B508" s="40"/>
      <c r="C508" s="41"/>
      <c r="D508" s="242" t="s">
        <v>249</v>
      </c>
      <c r="E508" s="41"/>
      <c r="F508" s="243" t="s">
        <v>2630</v>
      </c>
      <c r="G508" s="41"/>
      <c r="H508" s="41"/>
      <c r="I508" s="244"/>
      <c r="J508" s="41"/>
      <c r="K508" s="41"/>
      <c r="L508" s="45"/>
      <c r="M508" s="245"/>
      <c r="N508" s="24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249</v>
      </c>
      <c r="AU508" s="18" t="s">
        <v>88</v>
      </c>
    </row>
    <row r="509" s="13" customFormat="1">
      <c r="A509" s="13"/>
      <c r="B509" s="247"/>
      <c r="C509" s="248"/>
      <c r="D509" s="249" t="s">
        <v>256</v>
      </c>
      <c r="E509" s="250" t="s">
        <v>1</v>
      </c>
      <c r="F509" s="251" t="s">
        <v>2631</v>
      </c>
      <c r="G509" s="248"/>
      <c r="H509" s="252">
        <v>0.48399999999999999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256</v>
      </c>
      <c r="AU509" s="258" t="s">
        <v>88</v>
      </c>
      <c r="AV509" s="13" t="s">
        <v>88</v>
      </c>
      <c r="AW509" s="13" t="s">
        <v>36</v>
      </c>
      <c r="AX509" s="13" t="s">
        <v>80</v>
      </c>
      <c r="AY509" s="258" t="s">
        <v>241</v>
      </c>
    </row>
    <row r="510" s="14" customFormat="1">
      <c r="A510" s="14"/>
      <c r="B510" s="259"/>
      <c r="C510" s="260"/>
      <c r="D510" s="249" t="s">
        <v>256</v>
      </c>
      <c r="E510" s="261" t="s">
        <v>1</v>
      </c>
      <c r="F510" s="262" t="s">
        <v>258</v>
      </c>
      <c r="G510" s="260"/>
      <c r="H510" s="263">
        <v>0.48399999999999999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9" t="s">
        <v>256</v>
      </c>
      <c r="AU510" s="269" t="s">
        <v>88</v>
      </c>
      <c r="AV510" s="14" t="s">
        <v>175</v>
      </c>
      <c r="AW510" s="14" t="s">
        <v>36</v>
      </c>
      <c r="AX510" s="14" t="s">
        <v>14</v>
      </c>
      <c r="AY510" s="269" t="s">
        <v>241</v>
      </c>
    </row>
    <row r="511" s="2" customFormat="1" ht="24.15" customHeight="1">
      <c r="A511" s="39"/>
      <c r="B511" s="40"/>
      <c r="C511" s="229" t="s">
        <v>906</v>
      </c>
      <c r="D511" s="229" t="s">
        <v>243</v>
      </c>
      <c r="E511" s="230" t="s">
        <v>2632</v>
      </c>
      <c r="F511" s="231" t="s">
        <v>2633</v>
      </c>
      <c r="G511" s="232" t="s">
        <v>253</v>
      </c>
      <c r="H511" s="233">
        <v>0.34999999999999998</v>
      </c>
      <c r="I511" s="234"/>
      <c r="J511" s="235">
        <f>ROUND(I511*H511,2)</f>
        <v>0</v>
      </c>
      <c r="K511" s="231" t="s">
        <v>247</v>
      </c>
      <c r="L511" s="45"/>
      <c r="M511" s="236" t="s">
        <v>1</v>
      </c>
      <c r="N511" s="237" t="s">
        <v>45</v>
      </c>
      <c r="O511" s="92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175</v>
      </c>
      <c r="AT511" s="240" t="s">
        <v>243</v>
      </c>
      <c r="AU511" s="240" t="s">
        <v>88</v>
      </c>
      <c r="AY511" s="18" t="s">
        <v>241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14</v>
      </c>
      <c r="BK511" s="241">
        <f>ROUND(I511*H511,2)</f>
        <v>0</v>
      </c>
      <c r="BL511" s="18" t="s">
        <v>175</v>
      </c>
      <c r="BM511" s="240" t="s">
        <v>2634</v>
      </c>
    </row>
    <row r="512" s="2" customFormat="1">
      <c r="A512" s="39"/>
      <c r="B512" s="40"/>
      <c r="C512" s="41"/>
      <c r="D512" s="242" t="s">
        <v>249</v>
      </c>
      <c r="E512" s="41"/>
      <c r="F512" s="243" t="s">
        <v>2635</v>
      </c>
      <c r="G512" s="41"/>
      <c r="H512" s="41"/>
      <c r="I512" s="244"/>
      <c r="J512" s="41"/>
      <c r="K512" s="41"/>
      <c r="L512" s="45"/>
      <c r="M512" s="245"/>
      <c r="N512" s="246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249</v>
      </c>
      <c r="AU512" s="18" t="s">
        <v>88</v>
      </c>
    </row>
    <row r="513" s="12" customFormat="1" ht="22.8" customHeight="1">
      <c r="A513" s="12"/>
      <c r="B513" s="213"/>
      <c r="C513" s="214"/>
      <c r="D513" s="215" t="s">
        <v>79</v>
      </c>
      <c r="E513" s="227" t="s">
        <v>292</v>
      </c>
      <c r="F513" s="227" t="s">
        <v>842</v>
      </c>
      <c r="G513" s="214"/>
      <c r="H513" s="214"/>
      <c r="I513" s="217"/>
      <c r="J513" s="228">
        <f>BK513</f>
        <v>0</v>
      </c>
      <c r="K513" s="214"/>
      <c r="L513" s="219"/>
      <c r="M513" s="220"/>
      <c r="N513" s="221"/>
      <c r="O513" s="221"/>
      <c r="P513" s="222">
        <f>SUM(P514:P551)</f>
        <v>0</v>
      </c>
      <c r="Q513" s="221"/>
      <c r="R513" s="222">
        <f>SUM(R514:R551)</f>
        <v>7.1318038800000005</v>
      </c>
      <c r="S513" s="221"/>
      <c r="T513" s="223">
        <f>SUM(T514:T551)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4" t="s">
        <v>14</v>
      </c>
      <c r="AT513" s="225" t="s">
        <v>79</v>
      </c>
      <c r="AU513" s="225" t="s">
        <v>14</v>
      </c>
      <c r="AY513" s="224" t="s">
        <v>241</v>
      </c>
      <c r="BK513" s="226">
        <f>SUM(BK514:BK551)</f>
        <v>0</v>
      </c>
    </row>
    <row r="514" s="2" customFormat="1" ht="24.15" customHeight="1">
      <c r="A514" s="39"/>
      <c r="B514" s="40"/>
      <c r="C514" s="229" t="s">
        <v>913</v>
      </c>
      <c r="D514" s="229" t="s">
        <v>243</v>
      </c>
      <c r="E514" s="230" t="s">
        <v>2636</v>
      </c>
      <c r="F514" s="231" t="s">
        <v>2637</v>
      </c>
      <c r="G514" s="232" t="s">
        <v>295</v>
      </c>
      <c r="H514" s="233">
        <v>2</v>
      </c>
      <c r="I514" s="234"/>
      <c r="J514" s="235">
        <f>ROUND(I514*H514,2)</f>
        <v>0</v>
      </c>
      <c r="K514" s="231" t="s">
        <v>247</v>
      </c>
      <c r="L514" s="45"/>
      <c r="M514" s="236" t="s">
        <v>1</v>
      </c>
      <c r="N514" s="237" t="s">
        <v>45</v>
      </c>
      <c r="O514" s="92"/>
      <c r="P514" s="238">
        <f>O514*H514</f>
        <v>0</v>
      </c>
      <c r="Q514" s="238">
        <v>0.00010000000000000001</v>
      </c>
      <c r="R514" s="238">
        <f>Q514*H514</f>
        <v>0.00020000000000000001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175</v>
      </c>
      <c r="AT514" s="240" t="s">
        <v>243</v>
      </c>
      <c r="AU514" s="240" t="s">
        <v>88</v>
      </c>
      <c r="AY514" s="18" t="s">
        <v>241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14</v>
      </c>
      <c r="BK514" s="241">
        <f>ROUND(I514*H514,2)</f>
        <v>0</v>
      </c>
      <c r="BL514" s="18" t="s">
        <v>175</v>
      </c>
      <c r="BM514" s="240" t="s">
        <v>2638</v>
      </c>
    </row>
    <row r="515" s="2" customFormat="1">
      <c r="A515" s="39"/>
      <c r="B515" s="40"/>
      <c r="C515" s="41"/>
      <c r="D515" s="242" t="s">
        <v>249</v>
      </c>
      <c r="E515" s="41"/>
      <c r="F515" s="243" t="s">
        <v>2639</v>
      </c>
      <c r="G515" s="41"/>
      <c r="H515" s="41"/>
      <c r="I515" s="244"/>
      <c r="J515" s="41"/>
      <c r="K515" s="41"/>
      <c r="L515" s="45"/>
      <c r="M515" s="245"/>
      <c r="N515" s="24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249</v>
      </c>
      <c r="AU515" s="18" t="s">
        <v>88</v>
      </c>
    </row>
    <row r="516" s="2" customFormat="1" ht="16.5" customHeight="1">
      <c r="A516" s="39"/>
      <c r="B516" s="40"/>
      <c r="C516" s="288" t="s">
        <v>918</v>
      </c>
      <c r="D516" s="288" t="s">
        <v>716</v>
      </c>
      <c r="E516" s="289" t="s">
        <v>2640</v>
      </c>
      <c r="F516" s="290" t="s">
        <v>2641</v>
      </c>
      <c r="G516" s="291" t="s">
        <v>295</v>
      </c>
      <c r="H516" s="292">
        <v>1</v>
      </c>
      <c r="I516" s="293"/>
      <c r="J516" s="294">
        <f>ROUND(I516*H516,2)</f>
        <v>0</v>
      </c>
      <c r="K516" s="290" t="s">
        <v>247</v>
      </c>
      <c r="L516" s="295"/>
      <c r="M516" s="296" t="s">
        <v>1</v>
      </c>
      <c r="N516" s="297" t="s">
        <v>45</v>
      </c>
      <c r="O516" s="92"/>
      <c r="P516" s="238">
        <f>O516*H516</f>
        <v>0</v>
      </c>
      <c r="Q516" s="238">
        <v>0.00032000000000000003</v>
      </c>
      <c r="R516" s="238">
        <f>Q516*H516</f>
        <v>0.00032000000000000003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292</v>
      </c>
      <c r="AT516" s="240" t="s">
        <v>716</v>
      </c>
      <c r="AU516" s="240" t="s">
        <v>88</v>
      </c>
      <c r="AY516" s="18" t="s">
        <v>241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14</v>
      </c>
      <c r="BK516" s="241">
        <f>ROUND(I516*H516,2)</f>
        <v>0</v>
      </c>
      <c r="BL516" s="18" t="s">
        <v>175</v>
      </c>
      <c r="BM516" s="240" t="s">
        <v>2642</v>
      </c>
    </row>
    <row r="517" s="2" customFormat="1" ht="16.5" customHeight="1">
      <c r="A517" s="39"/>
      <c r="B517" s="40"/>
      <c r="C517" s="288" t="s">
        <v>923</v>
      </c>
      <c r="D517" s="288" t="s">
        <v>716</v>
      </c>
      <c r="E517" s="289" t="s">
        <v>2643</v>
      </c>
      <c r="F517" s="290" t="s">
        <v>2644</v>
      </c>
      <c r="G517" s="291" t="s">
        <v>295</v>
      </c>
      <c r="H517" s="292">
        <v>1</v>
      </c>
      <c r="I517" s="293"/>
      <c r="J517" s="294">
        <f>ROUND(I517*H517,2)</f>
        <v>0</v>
      </c>
      <c r="K517" s="290" t="s">
        <v>1</v>
      </c>
      <c r="L517" s="295"/>
      <c r="M517" s="296" t="s">
        <v>1</v>
      </c>
      <c r="N517" s="297" t="s">
        <v>45</v>
      </c>
      <c r="O517" s="92"/>
      <c r="P517" s="238">
        <f>O517*H517</f>
        <v>0</v>
      </c>
      <c r="Q517" s="238">
        <v>0.0050000000000000001</v>
      </c>
      <c r="R517" s="238">
        <f>Q517*H517</f>
        <v>0.0050000000000000001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292</v>
      </c>
      <c r="AT517" s="240" t="s">
        <v>716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2645</v>
      </c>
    </row>
    <row r="518" s="2" customFormat="1" ht="37.8" customHeight="1">
      <c r="A518" s="39"/>
      <c r="B518" s="40"/>
      <c r="C518" s="229" t="s">
        <v>928</v>
      </c>
      <c r="D518" s="229" t="s">
        <v>243</v>
      </c>
      <c r="E518" s="230" t="s">
        <v>2646</v>
      </c>
      <c r="F518" s="231" t="s">
        <v>2647</v>
      </c>
      <c r="G518" s="232" t="s">
        <v>289</v>
      </c>
      <c r="H518" s="233">
        <v>10.1</v>
      </c>
      <c r="I518" s="234"/>
      <c r="J518" s="235">
        <f>ROUND(I518*H518,2)</f>
        <v>0</v>
      </c>
      <c r="K518" s="231" t="s">
        <v>247</v>
      </c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175</v>
      </c>
      <c r="AT518" s="240" t="s">
        <v>243</v>
      </c>
      <c r="AU518" s="240" t="s">
        <v>88</v>
      </c>
      <c r="AY518" s="18" t="s">
        <v>241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14</v>
      </c>
      <c r="BK518" s="241">
        <f>ROUND(I518*H518,2)</f>
        <v>0</v>
      </c>
      <c r="BL518" s="18" t="s">
        <v>175</v>
      </c>
      <c r="BM518" s="240" t="s">
        <v>2648</v>
      </c>
    </row>
    <row r="519" s="2" customFormat="1">
      <c r="A519" s="39"/>
      <c r="B519" s="40"/>
      <c r="C519" s="41"/>
      <c r="D519" s="242" t="s">
        <v>249</v>
      </c>
      <c r="E519" s="41"/>
      <c r="F519" s="243" t="s">
        <v>2649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88</v>
      </c>
    </row>
    <row r="520" s="2" customFormat="1" ht="24.15" customHeight="1">
      <c r="A520" s="39"/>
      <c r="B520" s="40"/>
      <c r="C520" s="288" t="s">
        <v>932</v>
      </c>
      <c r="D520" s="288" t="s">
        <v>716</v>
      </c>
      <c r="E520" s="289" t="s">
        <v>2650</v>
      </c>
      <c r="F520" s="290" t="s">
        <v>2651</v>
      </c>
      <c r="G520" s="291" t="s">
        <v>289</v>
      </c>
      <c r="H520" s="292">
        <v>10.252000000000001</v>
      </c>
      <c r="I520" s="293"/>
      <c r="J520" s="294">
        <f>ROUND(I520*H520,2)</f>
        <v>0</v>
      </c>
      <c r="K520" s="290" t="s">
        <v>247</v>
      </c>
      <c r="L520" s="295"/>
      <c r="M520" s="296" t="s">
        <v>1</v>
      </c>
      <c r="N520" s="297" t="s">
        <v>45</v>
      </c>
      <c r="O520" s="92"/>
      <c r="P520" s="238">
        <f>O520*H520</f>
        <v>0</v>
      </c>
      <c r="Q520" s="238">
        <v>0.0067400000000000003</v>
      </c>
      <c r="R520" s="238">
        <f>Q520*H520</f>
        <v>0.069098480000000004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292</v>
      </c>
      <c r="AT520" s="240" t="s">
        <v>716</v>
      </c>
      <c r="AU520" s="240" t="s">
        <v>88</v>
      </c>
      <c r="AY520" s="18" t="s">
        <v>241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14</v>
      </c>
      <c r="BK520" s="241">
        <f>ROUND(I520*H520,2)</f>
        <v>0</v>
      </c>
      <c r="BL520" s="18" t="s">
        <v>175</v>
      </c>
      <c r="BM520" s="240" t="s">
        <v>2652</v>
      </c>
    </row>
    <row r="521" s="13" customFormat="1">
      <c r="A521" s="13"/>
      <c r="B521" s="247"/>
      <c r="C521" s="248"/>
      <c r="D521" s="249" t="s">
        <v>256</v>
      </c>
      <c r="E521" s="248"/>
      <c r="F521" s="251" t="s">
        <v>2653</v>
      </c>
      <c r="G521" s="248"/>
      <c r="H521" s="252">
        <v>10.252000000000001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4</v>
      </c>
      <c r="AX521" s="13" t="s">
        <v>14</v>
      </c>
      <c r="AY521" s="258" t="s">
        <v>241</v>
      </c>
    </row>
    <row r="522" s="2" customFormat="1" ht="33" customHeight="1">
      <c r="A522" s="39"/>
      <c r="B522" s="40"/>
      <c r="C522" s="229" t="s">
        <v>936</v>
      </c>
      <c r="D522" s="229" t="s">
        <v>243</v>
      </c>
      <c r="E522" s="230" t="s">
        <v>2654</v>
      </c>
      <c r="F522" s="231" t="s">
        <v>2655</v>
      </c>
      <c r="G522" s="232" t="s">
        <v>289</v>
      </c>
      <c r="H522" s="233">
        <v>2</v>
      </c>
      <c r="I522" s="234"/>
      <c r="J522" s="235">
        <f>ROUND(I522*H522,2)</f>
        <v>0</v>
      </c>
      <c r="K522" s="231" t="s">
        <v>247</v>
      </c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1.0000000000000001E-05</v>
      </c>
      <c r="R522" s="238">
        <f>Q522*H522</f>
        <v>2.0000000000000002E-05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175</v>
      </c>
      <c r="AT522" s="240" t="s">
        <v>243</v>
      </c>
      <c r="AU522" s="240" t="s">
        <v>88</v>
      </c>
      <c r="AY522" s="18" t="s">
        <v>241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14</v>
      </c>
      <c r="BK522" s="241">
        <f>ROUND(I522*H522,2)</f>
        <v>0</v>
      </c>
      <c r="BL522" s="18" t="s">
        <v>175</v>
      </c>
      <c r="BM522" s="240" t="s">
        <v>2656</v>
      </c>
    </row>
    <row r="523" s="2" customFormat="1">
      <c r="A523" s="39"/>
      <c r="B523" s="40"/>
      <c r="C523" s="41"/>
      <c r="D523" s="242" t="s">
        <v>249</v>
      </c>
      <c r="E523" s="41"/>
      <c r="F523" s="243" t="s">
        <v>2657</v>
      </c>
      <c r="G523" s="41"/>
      <c r="H523" s="41"/>
      <c r="I523" s="244"/>
      <c r="J523" s="41"/>
      <c r="K523" s="41"/>
      <c r="L523" s="45"/>
      <c r="M523" s="245"/>
      <c r="N523" s="246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249</v>
      </c>
      <c r="AU523" s="18" t="s">
        <v>88</v>
      </c>
    </row>
    <row r="524" s="2" customFormat="1" ht="16.5" customHeight="1">
      <c r="A524" s="39"/>
      <c r="B524" s="40"/>
      <c r="C524" s="288" t="s">
        <v>940</v>
      </c>
      <c r="D524" s="288" t="s">
        <v>716</v>
      </c>
      <c r="E524" s="289" t="s">
        <v>2658</v>
      </c>
      <c r="F524" s="290" t="s">
        <v>2659</v>
      </c>
      <c r="G524" s="291" t="s">
        <v>289</v>
      </c>
      <c r="H524" s="292">
        <v>2.0600000000000001</v>
      </c>
      <c r="I524" s="293"/>
      <c r="J524" s="294">
        <f>ROUND(I524*H524,2)</f>
        <v>0</v>
      </c>
      <c r="K524" s="290" t="s">
        <v>247</v>
      </c>
      <c r="L524" s="295"/>
      <c r="M524" s="296" t="s">
        <v>1</v>
      </c>
      <c r="N524" s="297" t="s">
        <v>45</v>
      </c>
      <c r="O524" s="92"/>
      <c r="P524" s="238">
        <f>O524*H524</f>
        <v>0</v>
      </c>
      <c r="Q524" s="238">
        <v>0.0046899999999999997</v>
      </c>
      <c r="R524" s="238">
        <f>Q524*H524</f>
        <v>0.0096614000000000005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292</v>
      </c>
      <c r="AT524" s="240" t="s">
        <v>716</v>
      </c>
      <c r="AU524" s="240" t="s">
        <v>88</v>
      </c>
      <c r="AY524" s="18" t="s">
        <v>241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14</v>
      </c>
      <c r="BK524" s="241">
        <f>ROUND(I524*H524,2)</f>
        <v>0</v>
      </c>
      <c r="BL524" s="18" t="s">
        <v>175</v>
      </c>
      <c r="BM524" s="240" t="s">
        <v>2660</v>
      </c>
    </row>
    <row r="525" s="13" customFormat="1">
      <c r="A525" s="13"/>
      <c r="B525" s="247"/>
      <c r="C525" s="248"/>
      <c r="D525" s="249" t="s">
        <v>256</v>
      </c>
      <c r="E525" s="248"/>
      <c r="F525" s="251" t="s">
        <v>2661</v>
      </c>
      <c r="G525" s="248"/>
      <c r="H525" s="252">
        <v>2.0600000000000001</v>
      </c>
      <c r="I525" s="253"/>
      <c r="J525" s="248"/>
      <c r="K525" s="248"/>
      <c r="L525" s="254"/>
      <c r="M525" s="255"/>
      <c r="N525" s="256"/>
      <c r="O525" s="256"/>
      <c r="P525" s="256"/>
      <c r="Q525" s="256"/>
      <c r="R525" s="256"/>
      <c r="S525" s="256"/>
      <c r="T525" s="25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8" t="s">
        <v>256</v>
      </c>
      <c r="AU525" s="258" t="s">
        <v>88</v>
      </c>
      <c r="AV525" s="13" t="s">
        <v>88</v>
      </c>
      <c r="AW525" s="13" t="s">
        <v>4</v>
      </c>
      <c r="AX525" s="13" t="s">
        <v>14</v>
      </c>
      <c r="AY525" s="258" t="s">
        <v>241</v>
      </c>
    </row>
    <row r="526" s="2" customFormat="1" ht="24.15" customHeight="1">
      <c r="A526" s="39"/>
      <c r="B526" s="40"/>
      <c r="C526" s="229" t="s">
        <v>945</v>
      </c>
      <c r="D526" s="229" t="s">
        <v>243</v>
      </c>
      <c r="E526" s="230" t="s">
        <v>2662</v>
      </c>
      <c r="F526" s="231" t="s">
        <v>2663</v>
      </c>
      <c r="G526" s="232" t="s">
        <v>295</v>
      </c>
      <c r="H526" s="233">
        <v>2</v>
      </c>
      <c r="I526" s="234"/>
      <c r="J526" s="235">
        <f>ROUND(I526*H526,2)</f>
        <v>0</v>
      </c>
      <c r="K526" s="231" t="s">
        <v>247</v>
      </c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175</v>
      </c>
      <c r="AT526" s="240" t="s">
        <v>243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2664</v>
      </c>
    </row>
    <row r="527" s="2" customFormat="1">
      <c r="A527" s="39"/>
      <c r="B527" s="40"/>
      <c r="C527" s="41"/>
      <c r="D527" s="242" t="s">
        <v>249</v>
      </c>
      <c r="E527" s="41"/>
      <c r="F527" s="243" t="s">
        <v>2665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249</v>
      </c>
      <c r="AU527" s="18" t="s">
        <v>88</v>
      </c>
    </row>
    <row r="528" s="2" customFormat="1" ht="24.15" customHeight="1">
      <c r="A528" s="39"/>
      <c r="B528" s="40"/>
      <c r="C528" s="288" t="s">
        <v>949</v>
      </c>
      <c r="D528" s="288" t="s">
        <v>716</v>
      </c>
      <c r="E528" s="289" t="s">
        <v>2666</v>
      </c>
      <c r="F528" s="290" t="s">
        <v>2667</v>
      </c>
      <c r="G528" s="291" t="s">
        <v>295</v>
      </c>
      <c r="H528" s="292">
        <v>2</v>
      </c>
      <c r="I528" s="293"/>
      <c r="J528" s="294">
        <f>ROUND(I528*H528,2)</f>
        <v>0</v>
      </c>
      <c r="K528" s="290" t="s">
        <v>247</v>
      </c>
      <c r="L528" s="295"/>
      <c r="M528" s="296" t="s">
        <v>1</v>
      </c>
      <c r="N528" s="297" t="s">
        <v>45</v>
      </c>
      <c r="O528" s="92"/>
      <c r="P528" s="238">
        <f>O528*H528</f>
        <v>0</v>
      </c>
      <c r="Q528" s="238">
        <v>0.0050000000000000001</v>
      </c>
      <c r="R528" s="238">
        <f>Q528*H528</f>
        <v>0.01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292</v>
      </c>
      <c r="AT528" s="240" t="s">
        <v>716</v>
      </c>
      <c r="AU528" s="240" t="s">
        <v>88</v>
      </c>
      <c r="AY528" s="18" t="s">
        <v>241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14</v>
      </c>
      <c r="BK528" s="241">
        <f>ROUND(I528*H528,2)</f>
        <v>0</v>
      </c>
      <c r="BL528" s="18" t="s">
        <v>175</v>
      </c>
      <c r="BM528" s="240" t="s">
        <v>2668</v>
      </c>
    </row>
    <row r="529" s="2" customFormat="1" ht="24.15" customHeight="1">
      <c r="A529" s="39"/>
      <c r="B529" s="40"/>
      <c r="C529" s="229" t="s">
        <v>954</v>
      </c>
      <c r="D529" s="229" t="s">
        <v>243</v>
      </c>
      <c r="E529" s="230" t="s">
        <v>2669</v>
      </c>
      <c r="F529" s="231" t="s">
        <v>2670</v>
      </c>
      <c r="G529" s="232" t="s">
        <v>2671</v>
      </c>
      <c r="H529" s="233">
        <v>1</v>
      </c>
      <c r="I529" s="234"/>
      <c r="J529" s="235">
        <f>ROUND(I529*H529,2)</f>
        <v>0</v>
      </c>
      <c r="K529" s="231" t="s">
        <v>247</v>
      </c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0.00010000000000000001</v>
      </c>
      <c r="R529" s="238">
        <f>Q529*H529</f>
        <v>0.00010000000000000001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175</v>
      </c>
      <c r="AT529" s="240" t="s">
        <v>243</v>
      </c>
      <c r="AU529" s="240" t="s">
        <v>88</v>
      </c>
      <c r="AY529" s="18" t="s">
        <v>241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14</v>
      </c>
      <c r="BK529" s="241">
        <f>ROUND(I529*H529,2)</f>
        <v>0</v>
      </c>
      <c r="BL529" s="18" t="s">
        <v>175</v>
      </c>
      <c r="BM529" s="240" t="s">
        <v>2672</v>
      </c>
    </row>
    <row r="530" s="2" customFormat="1">
      <c r="A530" s="39"/>
      <c r="B530" s="40"/>
      <c r="C530" s="41"/>
      <c r="D530" s="242" t="s">
        <v>249</v>
      </c>
      <c r="E530" s="41"/>
      <c r="F530" s="243" t="s">
        <v>2673</v>
      </c>
      <c r="G530" s="41"/>
      <c r="H530" s="41"/>
      <c r="I530" s="244"/>
      <c r="J530" s="41"/>
      <c r="K530" s="41"/>
      <c r="L530" s="45"/>
      <c r="M530" s="245"/>
      <c r="N530" s="246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249</v>
      </c>
      <c r="AU530" s="18" t="s">
        <v>88</v>
      </c>
    </row>
    <row r="531" s="2" customFormat="1" ht="24.15" customHeight="1">
      <c r="A531" s="39"/>
      <c r="B531" s="40"/>
      <c r="C531" s="229" t="s">
        <v>958</v>
      </c>
      <c r="D531" s="229" t="s">
        <v>243</v>
      </c>
      <c r="E531" s="230" t="s">
        <v>2674</v>
      </c>
      <c r="F531" s="231" t="s">
        <v>2675</v>
      </c>
      <c r="G531" s="232" t="s">
        <v>295</v>
      </c>
      <c r="H531" s="233">
        <v>9</v>
      </c>
      <c r="I531" s="234"/>
      <c r="J531" s="235">
        <f>ROUND(I531*H531,2)</f>
        <v>0</v>
      </c>
      <c r="K531" s="231" t="s">
        <v>247</v>
      </c>
      <c r="L531" s="45"/>
      <c r="M531" s="236" t="s">
        <v>1</v>
      </c>
      <c r="N531" s="237" t="s">
        <v>45</v>
      </c>
      <c r="O531" s="92"/>
      <c r="P531" s="238">
        <f>O531*H531</f>
        <v>0</v>
      </c>
      <c r="Q531" s="238">
        <v>0.010189999999999999</v>
      </c>
      <c r="R531" s="238">
        <f>Q531*H531</f>
        <v>0.09171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175</v>
      </c>
      <c r="AT531" s="240" t="s">
        <v>243</v>
      </c>
      <c r="AU531" s="240" t="s">
        <v>88</v>
      </c>
      <c r="AY531" s="18" t="s">
        <v>241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14</v>
      </c>
      <c r="BK531" s="241">
        <f>ROUND(I531*H531,2)</f>
        <v>0</v>
      </c>
      <c r="BL531" s="18" t="s">
        <v>175</v>
      </c>
      <c r="BM531" s="240" t="s">
        <v>2676</v>
      </c>
    </row>
    <row r="532" s="2" customFormat="1">
      <c r="A532" s="39"/>
      <c r="B532" s="40"/>
      <c r="C532" s="41"/>
      <c r="D532" s="242" t="s">
        <v>249</v>
      </c>
      <c r="E532" s="41"/>
      <c r="F532" s="243" t="s">
        <v>2677</v>
      </c>
      <c r="G532" s="41"/>
      <c r="H532" s="41"/>
      <c r="I532" s="244"/>
      <c r="J532" s="41"/>
      <c r="K532" s="41"/>
      <c r="L532" s="45"/>
      <c r="M532" s="245"/>
      <c r="N532" s="246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249</v>
      </c>
      <c r="AU532" s="18" t="s">
        <v>88</v>
      </c>
    </row>
    <row r="533" s="2" customFormat="1" ht="16.5" customHeight="1">
      <c r="A533" s="39"/>
      <c r="B533" s="40"/>
      <c r="C533" s="288" t="s">
        <v>962</v>
      </c>
      <c r="D533" s="288" t="s">
        <v>716</v>
      </c>
      <c r="E533" s="289" t="s">
        <v>2678</v>
      </c>
      <c r="F533" s="290" t="s">
        <v>2679</v>
      </c>
      <c r="G533" s="291" t="s">
        <v>295</v>
      </c>
      <c r="H533" s="292">
        <v>6</v>
      </c>
      <c r="I533" s="293"/>
      <c r="J533" s="294">
        <f>ROUND(I533*H533,2)</f>
        <v>0</v>
      </c>
      <c r="K533" s="290" t="s">
        <v>247</v>
      </c>
      <c r="L533" s="295"/>
      <c r="M533" s="296" t="s">
        <v>1</v>
      </c>
      <c r="N533" s="297" t="s">
        <v>45</v>
      </c>
      <c r="O533" s="92"/>
      <c r="P533" s="238">
        <f>O533*H533</f>
        <v>0</v>
      </c>
      <c r="Q533" s="238">
        <v>0.37</v>
      </c>
      <c r="R533" s="238">
        <f>Q533*H533</f>
        <v>2.2199999999999998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292</v>
      </c>
      <c r="AT533" s="240" t="s">
        <v>716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2680</v>
      </c>
    </row>
    <row r="534" s="13" customFormat="1">
      <c r="A534" s="13"/>
      <c r="B534" s="247"/>
      <c r="C534" s="248"/>
      <c r="D534" s="249" t="s">
        <v>256</v>
      </c>
      <c r="E534" s="248"/>
      <c r="F534" s="251" t="s">
        <v>2681</v>
      </c>
      <c r="G534" s="248"/>
      <c r="H534" s="252">
        <v>6</v>
      </c>
      <c r="I534" s="253"/>
      <c r="J534" s="248"/>
      <c r="K534" s="248"/>
      <c r="L534" s="254"/>
      <c r="M534" s="255"/>
      <c r="N534" s="256"/>
      <c r="O534" s="256"/>
      <c r="P534" s="256"/>
      <c r="Q534" s="256"/>
      <c r="R534" s="256"/>
      <c r="S534" s="256"/>
      <c r="T534" s="25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8" t="s">
        <v>256</v>
      </c>
      <c r="AU534" s="258" t="s">
        <v>88</v>
      </c>
      <c r="AV534" s="13" t="s">
        <v>88</v>
      </c>
      <c r="AW534" s="13" t="s">
        <v>4</v>
      </c>
      <c r="AX534" s="13" t="s">
        <v>14</v>
      </c>
      <c r="AY534" s="258" t="s">
        <v>241</v>
      </c>
    </row>
    <row r="535" s="2" customFormat="1" ht="24.15" customHeight="1">
      <c r="A535" s="39"/>
      <c r="B535" s="40"/>
      <c r="C535" s="288" t="s">
        <v>967</v>
      </c>
      <c r="D535" s="288" t="s">
        <v>716</v>
      </c>
      <c r="E535" s="289" t="s">
        <v>2682</v>
      </c>
      <c r="F535" s="290" t="s">
        <v>2683</v>
      </c>
      <c r="G535" s="291" t="s">
        <v>295</v>
      </c>
      <c r="H535" s="292">
        <v>2</v>
      </c>
      <c r="I535" s="293"/>
      <c r="J535" s="294">
        <f>ROUND(I535*H535,2)</f>
        <v>0</v>
      </c>
      <c r="K535" s="290" t="s">
        <v>1</v>
      </c>
      <c r="L535" s="295"/>
      <c r="M535" s="296" t="s">
        <v>1</v>
      </c>
      <c r="N535" s="297" t="s">
        <v>45</v>
      </c>
      <c r="O535" s="92"/>
      <c r="P535" s="238">
        <f>O535*H535</f>
        <v>0</v>
      </c>
      <c r="Q535" s="238">
        <v>1.0540000000000001</v>
      </c>
      <c r="R535" s="238">
        <f>Q535*H535</f>
        <v>2.1080000000000001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292</v>
      </c>
      <c r="AT535" s="240" t="s">
        <v>716</v>
      </c>
      <c r="AU535" s="240" t="s">
        <v>88</v>
      </c>
      <c r="AY535" s="18" t="s">
        <v>241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14</v>
      </c>
      <c r="BK535" s="241">
        <f>ROUND(I535*H535,2)</f>
        <v>0</v>
      </c>
      <c r="BL535" s="18" t="s">
        <v>175</v>
      </c>
      <c r="BM535" s="240" t="s">
        <v>2684</v>
      </c>
    </row>
    <row r="536" s="2" customFormat="1" ht="24.15" customHeight="1">
      <c r="A536" s="39"/>
      <c r="B536" s="40"/>
      <c r="C536" s="288" t="s">
        <v>971</v>
      </c>
      <c r="D536" s="288" t="s">
        <v>716</v>
      </c>
      <c r="E536" s="289" t="s">
        <v>2685</v>
      </c>
      <c r="F536" s="290" t="s">
        <v>2686</v>
      </c>
      <c r="G536" s="291" t="s">
        <v>295</v>
      </c>
      <c r="H536" s="292">
        <v>1</v>
      </c>
      <c r="I536" s="293"/>
      <c r="J536" s="294">
        <f>ROUND(I536*H536,2)</f>
        <v>0</v>
      </c>
      <c r="K536" s="290" t="s">
        <v>1</v>
      </c>
      <c r="L536" s="295"/>
      <c r="M536" s="296" t="s">
        <v>1</v>
      </c>
      <c r="N536" s="297" t="s">
        <v>45</v>
      </c>
      <c r="O536" s="92"/>
      <c r="P536" s="238">
        <f>O536*H536</f>
        <v>0</v>
      </c>
      <c r="Q536" s="238">
        <v>0.36199999999999999</v>
      </c>
      <c r="R536" s="238">
        <f>Q536*H536</f>
        <v>0.36199999999999999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292</v>
      </c>
      <c r="AT536" s="240" t="s">
        <v>716</v>
      </c>
      <c r="AU536" s="240" t="s">
        <v>88</v>
      </c>
      <c r="AY536" s="18" t="s">
        <v>241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14</v>
      </c>
      <c r="BK536" s="241">
        <f>ROUND(I536*H536,2)</f>
        <v>0</v>
      </c>
      <c r="BL536" s="18" t="s">
        <v>175</v>
      </c>
      <c r="BM536" s="240" t="s">
        <v>2687</v>
      </c>
    </row>
    <row r="537" s="2" customFormat="1" ht="24.15" customHeight="1">
      <c r="A537" s="39"/>
      <c r="B537" s="40"/>
      <c r="C537" s="288" t="s">
        <v>976</v>
      </c>
      <c r="D537" s="288" t="s">
        <v>716</v>
      </c>
      <c r="E537" s="289" t="s">
        <v>2688</v>
      </c>
      <c r="F537" s="290" t="s">
        <v>2689</v>
      </c>
      <c r="G537" s="291" t="s">
        <v>295</v>
      </c>
      <c r="H537" s="292">
        <v>5</v>
      </c>
      <c r="I537" s="293"/>
      <c r="J537" s="294">
        <f>ROUND(I537*H537,2)</f>
        <v>0</v>
      </c>
      <c r="K537" s="290" t="s">
        <v>247</v>
      </c>
      <c r="L537" s="295"/>
      <c r="M537" s="296" t="s">
        <v>1</v>
      </c>
      <c r="N537" s="297" t="s">
        <v>45</v>
      </c>
      <c r="O537" s="92"/>
      <c r="P537" s="238">
        <f>O537*H537</f>
        <v>0</v>
      </c>
      <c r="Q537" s="238">
        <v>0.002</v>
      </c>
      <c r="R537" s="238">
        <f>Q537*H537</f>
        <v>0.01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292</v>
      </c>
      <c r="AT537" s="240" t="s">
        <v>716</v>
      </c>
      <c r="AU537" s="240" t="s">
        <v>88</v>
      </c>
      <c r="AY537" s="18" t="s">
        <v>241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14</v>
      </c>
      <c r="BK537" s="241">
        <f>ROUND(I537*H537,2)</f>
        <v>0</v>
      </c>
      <c r="BL537" s="18" t="s">
        <v>175</v>
      </c>
      <c r="BM537" s="240" t="s">
        <v>2690</v>
      </c>
    </row>
    <row r="538" s="2" customFormat="1" ht="24.15" customHeight="1">
      <c r="A538" s="39"/>
      <c r="B538" s="40"/>
      <c r="C538" s="229" t="s">
        <v>980</v>
      </c>
      <c r="D538" s="229" t="s">
        <v>243</v>
      </c>
      <c r="E538" s="230" t="s">
        <v>2691</v>
      </c>
      <c r="F538" s="231" t="s">
        <v>2692</v>
      </c>
      <c r="G538" s="232" t="s">
        <v>295</v>
      </c>
      <c r="H538" s="233">
        <v>1</v>
      </c>
      <c r="I538" s="234"/>
      <c r="J538" s="235">
        <f>ROUND(I538*H538,2)</f>
        <v>0</v>
      </c>
      <c r="K538" s="231" t="s">
        <v>247</v>
      </c>
      <c r="L538" s="45"/>
      <c r="M538" s="236" t="s">
        <v>1</v>
      </c>
      <c r="N538" s="237" t="s">
        <v>45</v>
      </c>
      <c r="O538" s="92"/>
      <c r="P538" s="238">
        <f>O538*H538</f>
        <v>0</v>
      </c>
      <c r="Q538" s="238">
        <v>0.01248</v>
      </c>
      <c r="R538" s="238">
        <f>Q538*H538</f>
        <v>0.01248</v>
      </c>
      <c r="S538" s="238">
        <v>0</v>
      </c>
      <c r="T538" s="23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0" t="s">
        <v>175</v>
      </c>
      <c r="AT538" s="240" t="s">
        <v>243</v>
      </c>
      <c r="AU538" s="240" t="s">
        <v>88</v>
      </c>
      <c r="AY538" s="18" t="s">
        <v>241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14</v>
      </c>
      <c r="BK538" s="241">
        <f>ROUND(I538*H538,2)</f>
        <v>0</v>
      </c>
      <c r="BL538" s="18" t="s">
        <v>175</v>
      </c>
      <c r="BM538" s="240" t="s">
        <v>2693</v>
      </c>
    </row>
    <row r="539" s="2" customFormat="1">
      <c r="A539" s="39"/>
      <c r="B539" s="40"/>
      <c r="C539" s="41"/>
      <c r="D539" s="242" t="s">
        <v>249</v>
      </c>
      <c r="E539" s="41"/>
      <c r="F539" s="243" t="s">
        <v>2694</v>
      </c>
      <c r="G539" s="41"/>
      <c r="H539" s="41"/>
      <c r="I539" s="244"/>
      <c r="J539" s="41"/>
      <c r="K539" s="41"/>
      <c r="L539" s="45"/>
      <c r="M539" s="245"/>
      <c r="N539" s="246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249</v>
      </c>
      <c r="AU539" s="18" t="s">
        <v>88</v>
      </c>
    </row>
    <row r="540" s="2" customFormat="1" ht="24.15" customHeight="1">
      <c r="A540" s="39"/>
      <c r="B540" s="40"/>
      <c r="C540" s="288" t="s">
        <v>984</v>
      </c>
      <c r="D540" s="288" t="s">
        <v>716</v>
      </c>
      <c r="E540" s="289" t="s">
        <v>2695</v>
      </c>
      <c r="F540" s="290" t="s">
        <v>2696</v>
      </c>
      <c r="G540" s="291" t="s">
        <v>295</v>
      </c>
      <c r="H540" s="292">
        <v>1</v>
      </c>
      <c r="I540" s="293"/>
      <c r="J540" s="294">
        <f>ROUND(I540*H540,2)</f>
        <v>0</v>
      </c>
      <c r="K540" s="290" t="s">
        <v>1</v>
      </c>
      <c r="L540" s="295"/>
      <c r="M540" s="296" t="s">
        <v>1</v>
      </c>
      <c r="N540" s="297" t="s">
        <v>45</v>
      </c>
      <c r="O540" s="92"/>
      <c r="P540" s="238">
        <f>O540*H540</f>
        <v>0</v>
      </c>
      <c r="Q540" s="238">
        <v>0.39600000000000002</v>
      </c>
      <c r="R540" s="238">
        <f>Q540*H540</f>
        <v>0.39600000000000002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292</v>
      </c>
      <c r="AT540" s="240" t="s">
        <v>716</v>
      </c>
      <c r="AU540" s="240" t="s">
        <v>88</v>
      </c>
      <c r="AY540" s="18" t="s">
        <v>241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14</v>
      </c>
      <c r="BK540" s="241">
        <f>ROUND(I540*H540,2)</f>
        <v>0</v>
      </c>
      <c r="BL540" s="18" t="s">
        <v>175</v>
      </c>
      <c r="BM540" s="240" t="s">
        <v>2697</v>
      </c>
    </row>
    <row r="541" s="2" customFormat="1" ht="24.15" customHeight="1">
      <c r="A541" s="39"/>
      <c r="B541" s="40"/>
      <c r="C541" s="229" t="s">
        <v>989</v>
      </c>
      <c r="D541" s="229" t="s">
        <v>243</v>
      </c>
      <c r="E541" s="230" t="s">
        <v>2698</v>
      </c>
      <c r="F541" s="231" t="s">
        <v>2699</v>
      </c>
      <c r="G541" s="232" t="s">
        <v>295</v>
      </c>
      <c r="H541" s="233">
        <v>1</v>
      </c>
      <c r="I541" s="234"/>
      <c r="J541" s="235">
        <f>ROUND(I541*H541,2)</f>
        <v>0</v>
      </c>
      <c r="K541" s="231" t="s">
        <v>247</v>
      </c>
      <c r="L541" s="45"/>
      <c r="M541" s="236" t="s">
        <v>1</v>
      </c>
      <c r="N541" s="237" t="s">
        <v>45</v>
      </c>
      <c r="O541" s="92"/>
      <c r="P541" s="238">
        <f>O541*H541</f>
        <v>0</v>
      </c>
      <c r="Q541" s="238">
        <v>0.028539999999999999</v>
      </c>
      <c r="R541" s="238">
        <f>Q541*H541</f>
        <v>0.028539999999999999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175</v>
      </c>
      <c r="AT541" s="240" t="s">
        <v>243</v>
      </c>
      <c r="AU541" s="240" t="s">
        <v>88</v>
      </c>
      <c r="AY541" s="18" t="s">
        <v>241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14</v>
      </c>
      <c r="BK541" s="241">
        <f>ROUND(I541*H541,2)</f>
        <v>0</v>
      </c>
      <c r="BL541" s="18" t="s">
        <v>175</v>
      </c>
      <c r="BM541" s="240" t="s">
        <v>2700</v>
      </c>
    </row>
    <row r="542" s="2" customFormat="1">
      <c r="A542" s="39"/>
      <c r="B542" s="40"/>
      <c r="C542" s="41"/>
      <c r="D542" s="242" t="s">
        <v>249</v>
      </c>
      <c r="E542" s="41"/>
      <c r="F542" s="243" t="s">
        <v>2701</v>
      </c>
      <c r="G542" s="41"/>
      <c r="H542" s="41"/>
      <c r="I542" s="244"/>
      <c r="J542" s="41"/>
      <c r="K542" s="41"/>
      <c r="L542" s="45"/>
      <c r="M542" s="245"/>
      <c r="N542" s="24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249</v>
      </c>
      <c r="AU542" s="18" t="s">
        <v>88</v>
      </c>
    </row>
    <row r="543" s="2" customFormat="1" ht="24.15" customHeight="1">
      <c r="A543" s="39"/>
      <c r="B543" s="40"/>
      <c r="C543" s="288" t="s">
        <v>993</v>
      </c>
      <c r="D543" s="288" t="s">
        <v>716</v>
      </c>
      <c r="E543" s="289" t="s">
        <v>2702</v>
      </c>
      <c r="F543" s="290" t="s">
        <v>2703</v>
      </c>
      <c r="G543" s="291" t="s">
        <v>295</v>
      </c>
      <c r="H543" s="292">
        <v>1</v>
      </c>
      <c r="I543" s="293"/>
      <c r="J543" s="294">
        <f>ROUND(I543*H543,2)</f>
        <v>0</v>
      </c>
      <c r="K543" s="290" t="s">
        <v>247</v>
      </c>
      <c r="L543" s="295"/>
      <c r="M543" s="296" t="s">
        <v>1</v>
      </c>
      <c r="N543" s="297" t="s">
        <v>45</v>
      </c>
      <c r="O543" s="92"/>
      <c r="P543" s="238">
        <f>O543*H543</f>
        <v>0</v>
      </c>
      <c r="Q543" s="238">
        <v>1.548</v>
      </c>
      <c r="R543" s="238">
        <f>Q543*H543</f>
        <v>1.548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292</v>
      </c>
      <c r="AT543" s="240" t="s">
        <v>716</v>
      </c>
      <c r="AU543" s="240" t="s">
        <v>88</v>
      </c>
      <c r="AY543" s="18" t="s">
        <v>241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14</v>
      </c>
      <c r="BK543" s="241">
        <f>ROUND(I543*H543,2)</f>
        <v>0</v>
      </c>
      <c r="BL543" s="18" t="s">
        <v>175</v>
      </c>
      <c r="BM543" s="240" t="s">
        <v>2704</v>
      </c>
    </row>
    <row r="544" s="2" customFormat="1" ht="16.5" customHeight="1">
      <c r="A544" s="39"/>
      <c r="B544" s="40"/>
      <c r="C544" s="229" t="s">
        <v>997</v>
      </c>
      <c r="D544" s="229" t="s">
        <v>243</v>
      </c>
      <c r="E544" s="230" t="s">
        <v>2705</v>
      </c>
      <c r="F544" s="231" t="s">
        <v>2706</v>
      </c>
      <c r="G544" s="232" t="s">
        <v>295</v>
      </c>
      <c r="H544" s="233">
        <v>1</v>
      </c>
      <c r="I544" s="234"/>
      <c r="J544" s="235">
        <f>ROUND(I544*H544,2)</f>
        <v>0</v>
      </c>
      <c r="K544" s="231" t="s">
        <v>247</v>
      </c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0.0046800000000000001</v>
      </c>
      <c r="R544" s="238">
        <f>Q544*H544</f>
        <v>0.0046800000000000001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175</v>
      </c>
      <c r="AT544" s="240" t="s">
        <v>243</v>
      </c>
      <c r="AU544" s="240" t="s">
        <v>88</v>
      </c>
      <c r="AY544" s="18" t="s">
        <v>241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14</v>
      </c>
      <c r="BK544" s="241">
        <f>ROUND(I544*H544,2)</f>
        <v>0</v>
      </c>
      <c r="BL544" s="18" t="s">
        <v>175</v>
      </c>
      <c r="BM544" s="240" t="s">
        <v>2707</v>
      </c>
    </row>
    <row r="545" s="2" customFormat="1">
      <c r="A545" s="39"/>
      <c r="B545" s="40"/>
      <c r="C545" s="41"/>
      <c r="D545" s="242" t="s">
        <v>249</v>
      </c>
      <c r="E545" s="41"/>
      <c r="F545" s="243" t="s">
        <v>2708</v>
      </c>
      <c r="G545" s="41"/>
      <c r="H545" s="41"/>
      <c r="I545" s="244"/>
      <c r="J545" s="41"/>
      <c r="K545" s="41"/>
      <c r="L545" s="45"/>
      <c r="M545" s="245"/>
      <c r="N545" s="246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249</v>
      </c>
      <c r="AU545" s="18" t="s">
        <v>88</v>
      </c>
    </row>
    <row r="546" s="2" customFormat="1" ht="16.5" customHeight="1">
      <c r="A546" s="39"/>
      <c r="B546" s="40"/>
      <c r="C546" s="288" t="s">
        <v>1002</v>
      </c>
      <c r="D546" s="288" t="s">
        <v>716</v>
      </c>
      <c r="E546" s="289" t="s">
        <v>2709</v>
      </c>
      <c r="F546" s="290" t="s">
        <v>2710</v>
      </c>
      <c r="G546" s="291" t="s">
        <v>295</v>
      </c>
      <c r="H546" s="292">
        <v>1</v>
      </c>
      <c r="I546" s="293"/>
      <c r="J546" s="294">
        <f>ROUND(I546*H546,2)</f>
        <v>0</v>
      </c>
      <c r="K546" s="290" t="s">
        <v>1</v>
      </c>
      <c r="L546" s="295"/>
      <c r="M546" s="296" t="s">
        <v>1</v>
      </c>
      <c r="N546" s="297" t="s">
        <v>45</v>
      </c>
      <c r="O546" s="92"/>
      <c r="P546" s="238">
        <f>O546*H546</f>
        <v>0</v>
      </c>
      <c r="Q546" s="238">
        <v>0.048000000000000001</v>
      </c>
      <c r="R546" s="238">
        <f>Q546*H546</f>
        <v>0.048000000000000001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292</v>
      </c>
      <c r="AT546" s="240" t="s">
        <v>716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2711</v>
      </c>
    </row>
    <row r="547" s="2" customFormat="1" ht="21.75" customHeight="1">
      <c r="A547" s="39"/>
      <c r="B547" s="40"/>
      <c r="C547" s="229" t="s">
        <v>1007</v>
      </c>
      <c r="D547" s="229" t="s">
        <v>243</v>
      </c>
      <c r="E547" s="230" t="s">
        <v>2712</v>
      </c>
      <c r="F547" s="231" t="s">
        <v>2713</v>
      </c>
      <c r="G547" s="232" t="s">
        <v>295</v>
      </c>
      <c r="H547" s="233">
        <v>1</v>
      </c>
      <c r="I547" s="234"/>
      <c r="J547" s="235">
        <f>ROUND(I547*H547,2)</f>
        <v>0</v>
      </c>
      <c r="K547" s="231" t="s">
        <v>247</v>
      </c>
      <c r="L547" s="45"/>
      <c r="M547" s="236" t="s">
        <v>1</v>
      </c>
      <c r="N547" s="237" t="s">
        <v>45</v>
      </c>
      <c r="O547" s="92"/>
      <c r="P547" s="238">
        <f>O547*H547</f>
        <v>0</v>
      </c>
      <c r="Q547" s="238">
        <v>0.0117</v>
      </c>
      <c r="R547" s="238">
        <f>Q547*H547</f>
        <v>0.0117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175</v>
      </c>
      <c r="AT547" s="240" t="s">
        <v>243</v>
      </c>
      <c r="AU547" s="240" t="s">
        <v>88</v>
      </c>
      <c r="AY547" s="18" t="s">
        <v>241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14</v>
      </c>
      <c r="BK547" s="241">
        <f>ROUND(I547*H547,2)</f>
        <v>0</v>
      </c>
      <c r="BL547" s="18" t="s">
        <v>175</v>
      </c>
      <c r="BM547" s="240" t="s">
        <v>2714</v>
      </c>
    </row>
    <row r="548" s="2" customFormat="1">
      <c r="A548" s="39"/>
      <c r="B548" s="40"/>
      <c r="C548" s="41"/>
      <c r="D548" s="242" t="s">
        <v>249</v>
      </c>
      <c r="E548" s="41"/>
      <c r="F548" s="243" t="s">
        <v>2715</v>
      </c>
      <c r="G548" s="41"/>
      <c r="H548" s="41"/>
      <c r="I548" s="244"/>
      <c r="J548" s="41"/>
      <c r="K548" s="41"/>
      <c r="L548" s="45"/>
      <c r="M548" s="245"/>
      <c r="N548" s="246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249</v>
      </c>
      <c r="AU548" s="18" t="s">
        <v>88</v>
      </c>
    </row>
    <row r="549" s="2" customFormat="1" ht="21.75" customHeight="1">
      <c r="A549" s="39"/>
      <c r="B549" s="40"/>
      <c r="C549" s="288" t="s">
        <v>1013</v>
      </c>
      <c r="D549" s="288" t="s">
        <v>716</v>
      </c>
      <c r="E549" s="289" t="s">
        <v>2716</v>
      </c>
      <c r="F549" s="290" t="s">
        <v>2717</v>
      </c>
      <c r="G549" s="291" t="s">
        <v>295</v>
      </c>
      <c r="H549" s="292">
        <v>1</v>
      </c>
      <c r="I549" s="293"/>
      <c r="J549" s="294">
        <f>ROUND(I549*H549,2)</f>
        <v>0</v>
      </c>
      <c r="K549" s="290" t="s">
        <v>247</v>
      </c>
      <c r="L549" s="295"/>
      <c r="M549" s="296" t="s">
        <v>1</v>
      </c>
      <c r="N549" s="297" t="s">
        <v>45</v>
      </c>
      <c r="O549" s="92"/>
      <c r="P549" s="238">
        <f>O549*H549</f>
        <v>0</v>
      </c>
      <c r="Q549" s="238">
        <v>0.19600000000000001</v>
      </c>
      <c r="R549" s="238">
        <f>Q549*H549</f>
        <v>0.19600000000000001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292</v>
      </c>
      <c r="AT549" s="240" t="s">
        <v>716</v>
      </c>
      <c r="AU549" s="240" t="s">
        <v>88</v>
      </c>
      <c r="AY549" s="18" t="s">
        <v>241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14</v>
      </c>
      <c r="BK549" s="241">
        <f>ROUND(I549*H549,2)</f>
        <v>0</v>
      </c>
      <c r="BL549" s="18" t="s">
        <v>175</v>
      </c>
      <c r="BM549" s="240" t="s">
        <v>2718</v>
      </c>
    </row>
    <row r="550" s="2" customFormat="1" ht="21.75" customHeight="1">
      <c r="A550" s="39"/>
      <c r="B550" s="40"/>
      <c r="C550" s="229" t="s">
        <v>1017</v>
      </c>
      <c r="D550" s="229" t="s">
        <v>243</v>
      </c>
      <c r="E550" s="230" t="s">
        <v>1057</v>
      </c>
      <c r="F550" s="231" t="s">
        <v>1058</v>
      </c>
      <c r="G550" s="232" t="s">
        <v>289</v>
      </c>
      <c r="H550" s="233">
        <v>4.9000000000000004</v>
      </c>
      <c r="I550" s="234"/>
      <c r="J550" s="235">
        <f>ROUND(I550*H550,2)</f>
        <v>0</v>
      </c>
      <c r="K550" s="231" t="s">
        <v>247</v>
      </c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6.0000000000000002E-05</v>
      </c>
      <c r="R550" s="238">
        <f>Q550*H550</f>
        <v>0.00029400000000000004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175</v>
      </c>
      <c r="AT550" s="240" t="s">
        <v>243</v>
      </c>
      <c r="AU550" s="240" t="s">
        <v>88</v>
      </c>
      <c r="AY550" s="18" t="s">
        <v>241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</v>
      </c>
      <c r="BK550" s="241">
        <f>ROUND(I550*H550,2)</f>
        <v>0</v>
      </c>
      <c r="BL550" s="18" t="s">
        <v>175</v>
      </c>
      <c r="BM550" s="240" t="s">
        <v>2719</v>
      </c>
    </row>
    <row r="551" s="2" customFormat="1">
      <c r="A551" s="39"/>
      <c r="B551" s="40"/>
      <c r="C551" s="41"/>
      <c r="D551" s="242" t="s">
        <v>249</v>
      </c>
      <c r="E551" s="41"/>
      <c r="F551" s="243" t="s">
        <v>1060</v>
      </c>
      <c r="G551" s="41"/>
      <c r="H551" s="41"/>
      <c r="I551" s="244"/>
      <c r="J551" s="41"/>
      <c r="K551" s="41"/>
      <c r="L551" s="45"/>
      <c r="M551" s="245"/>
      <c r="N551" s="24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88</v>
      </c>
    </row>
    <row r="552" s="12" customFormat="1" ht="22.8" customHeight="1">
      <c r="A552" s="12"/>
      <c r="B552" s="213"/>
      <c r="C552" s="214"/>
      <c r="D552" s="215" t="s">
        <v>79</v>
      </c>
      <c r="E552" s="227" t="s">
        <v>1097</v>
      </c>
      <c r="F552" s="227" t="s">
        <v>1098</v>
      </c>
      <c r="G552" s="214"/>
      <c r="H552" s="214"/>
      <c r="I552" s="217"/>
      <c r="J552" s="228">
        <f>BK552</f>
        <v>0</v>
      </c>
      <c r="K552" s="214"/>
      <c r="L552" s="219"/>
      <c r="M552" s="220"/>
      <c r="N552" s="221"/>
      <c r="O552" s="221"/>
      <c r="P552" s="222">
        <f>SUM(P553:P554)</f>
        <v>0</v>
      </c>
      <c r="Q552" s="221"/>
      <c r="R552" s="222">
        <f>SUM(R553:R554)</f>
        <v>0</v>
      </c>
      <c r="S552" s="221"/>
      <c r="T552" s="223">
        <f>SUM(T553:T554)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24" t="s">
        <v>14</v>
      </c>
      <c r="AT552" s="225" t="s">
        <v>79</v>
      </c>
      <c r="AU552" s="225" t="s">
        <v>14</v>
      </c>
      <c r="AY552" s="224" t="s">
        <v>241</v>
      </c>
      <c r="BK552" s="226">
        <f>SUM(BK553:BK554)</f>
        <v>0</v>
      </c>
    </row>
    <row r="553" s="2" customFormat="1" ht="24.15" customHeight="1">
      <c r="A553" s="39"/>
      <c r="B553" s="40"/>
      <c r="C553" s="229" t="s">
        <v>1022</v>
      </c>
      <c r="D553" s="229" t="s">
        <v>243</v>
      </c>
      <c r="E553" s="230" t="s">
        <v>1100</v>
      </c>
      <c r="F553" s="231" t="s">
        <v>1101</v>
      </c>
      <c r="G553" s="232" t="s">
        <v>467</v>
      </c>
      <c r="H553" s="233">
        <v>8.9909999999999997</v>
      </c>
      <c r="I553" s="234"/>
      <c r="J553" s="235">
        <f>ROUND(I553*H553,2)</f>
        <v>0</v>
      </c>
      <c r="K553" s="231" t="s">
        <v>247</v>
      </c>
      <c r="L553" s="45"/>
      <c r="M553" s="236" t="s">
        <v>1</v>
      </c>
      <c r="N553" s="237" t="s">
        <v>45</v>
      </c>
      <c r="O553" s="92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175</v>
      </c>
      <c r="AT553" s="240" t="s">
        <v>243</v>
      </c>
      <c r="AU553" s="240" t="s">
        <v>88</v>
      </c>
      <c r="AY553" s="18" t="s">
        <v>241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14</v>
      </c>
      <c r="BK553" s="241">
        <f>ROUND(I553*H553,2)</f>
        <v>0</v>
      </c>
      <c r="BL553" s="18" t="s">
        <v>175</v>
      </c>
      <c r="BM553" s="240" t="s">
        <v>2720</v>
      </c>
    </row>
    <row r="554" s="2" customFormat="1">
      <c r="A554" s="39"/>
      <c r="B554" s="40"/>
      <c r="C554" s="41"/>
      <c r="D554" s="242" t="s">
        <v>249</v>
      </c>
      <c r="E554" s="41"/>
      <c r="F554" s="243" t="s">
        <v>1103</v>
      </c>
      <c r="G554" s="41"/>
      <c r="H554" s="41"/>
      <c r="I554" s="244"/>
      <c r="J554" s="41"/>
      <c r="K554" s="41"/>
      <c r="L554" s="45"/>
      <c r="M554" s="298"/>
      <c r="N554" s="299"/>
      <c r="O554" s="282"/>
      <c r="P554" s="282"/>
      <c r="Q554" s="282"/>
      <c r="R554" s="282"/>
      <c r="S554" s="282"/>
      <c r="T554" s="300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249</v>
      </c>
      <c r="AU554" s="18" t="s">
        <v>88</v>
      </c>
    </row>
    <row r="555" s="2" customFormat="1" ht="6.96" customHeight="1">
      <c r="A555" s="39"/>
      <c r="B555" s="67"/>
      <c r="C555" s="68"/>
      <c r="D555" s="68"/>
      <c r="E555" s="68"/>
      <c r="F555" s="68"/>
      <c r="G555" s="68"/>
      <c r="H555" s="68"/>
      <c r="I555" s="68"/>
      <c r="J555" s="68"/>
      <c r="K555" s="68"/>
      <c r="L555" s="45"/>
      <c r="M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</sheetData>
  <sheetProtection sheet="1" autoFilter="0" formatColumns="0" formatRows="0" objects="1" scenarios="1" spinCount="100000" saltValue="rvt8pmLOPoCODOkNh6AjTG9m7KX/nujiT021iIbhmQmv7qIi1ALT28GVTvc+BDB+LxA7GbAcPZoW1pUTujgxaQ==" hashValue="Bx/kjNkjWikJ0Ze+ZpfyZfwxcSgV6pVpLCHGy5SXx7uhSJBX5MUwPoLd5/bUVQILqMw4cQ5zuZvZhVA+2le6FA==" algorithmName="SHA-512" password="CC35"/>
  <autoFilter ref="C130:K5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hyperlinks>
    <hyperlink ref="F135" r:id="rId1" display="https://podminky.urs.cz/item/CS_URS_2021_02/119001422"/>
    <hyperlink ref="F139" r:id="rId2" display="https://podminky.urs.cz/item/CS_URS_2021_02/121112003"/>
    <hyperlink ref="F143" r:id="rId3" display="https://podminky.urs.cz/item/CS_URS_2021_02/131213102"/>
    <hyperlink ref="F147" r:id="rId4" display="https://podminky.urs.cz/item/CS_URS_2021_02/131251102"/>
    <hyperlink ref="F151" r:id="rId5" display="https://podminky.urs.cz/item/CS_URS_2021_02/131313102"/>
    <hyperlink ref="F155" r:id="rId6" display="https://podminky.urs.cz/item/CS_URS_2021_02/131351103"/>
    <hyperlink ref="F159" r:id="rId7" display="https://podminky.urs.cz/item/CS_URS_2021_02/131413102"/>
    <hyperlink ref="F163" r:id="rId8" display="https://podminky.urs.cz/item/CS_URS_2021_02/131451100"/>
    <hyperlink ref="F167" r:id="rId9" display="https://podminky.urs.cz/item/CS_URS_2021_02/131551101"/>
    <hyperlink ref="F171" r:id="rId10" display="https://podminky.urs.cz/item/CS_URS_2021_02/132212212"/>
    <hyperlink ref="F175" r:id="rId11" display="https://podminky.urs.cz/item/CS_URS_2021_02/132254201"/>
    <hyperlink ref="F179" r:id="rId12" display="https://podminky.urs.cz/item/CS_URS_2021_02/132312212"/>
    <hyperlink ref="F183" r:id="rId13" display="https://podminky.urs.cz/item/CS_URS_2021_02/132354201"/>
    <hyperlink ref="F187" r:id="rId14" display="https://podminky.urs.cz/item/CS_URS_2021_02/132412212"/>
    <hyperlink ref="F191" r:id="rId15" display="https://podminky.urs.cz/item/CS_URS_2021_02/132454201"/>
    <hyperlink ref="F195" r:id="rId16" display="https://podminky.urs.cz/item/CS_URS_2021_02/132554201"/>
    <hyperlink ref="F199" r:id="rId17" display="https://podminky.urs.cz/item/CS_URS_2021_02/133212012"/>
    <hyperlink ref="F203" r:id="rId18" display="https://podminky.urs.cz/item/CS_URS_2021_02/133251101"/>
    <hyperlink ref="F207" r:id="rId19" display="https://podminky.urs.cz/item/CS_URS_2021_02/133312012"/>
    <hyperlink ref="F211" r:id="rId20" display="https://podminky.urs.cz/item/CS_URS_2021_02/133351102"/>
    <hyperlink ref="F215" r:id="rId21" display="https://podminky.urs.cz/item/CS_URS_2021_02/133412012"/>
    <hyperlink ref="F219" r:id="rId22" display="https://podminky.urs.cz/item/CS_URS_2021_02/133451101"/>
    <hyperlink ref="F223" r:id="rId23" display="https://podminky.urs.cz/item/CS_URS_2021_02/133551101"/>
    <hyperlink ref="F227" r:id="rId24" display="https://podminky.urs.cz/item/CS_URS_2021_02/138511101"/>
    <hyperlink ref="F231" r:id="rId25" display="https://podminky.urs.cz/item/CS_URS_2021_02/138511201"/>
    <hyperlink ref="F235" r:id="rId26" display="https://podminky.urs.cz/item/CS_URS_2021_02/138511301"/>
    <hyperlink ref="F239" r:id="rId27" display="https://podminky.urs.cz/item/CS_URS_2021_02/139001101"/>
    <hyperlink ref="F298" r:id="rId28" display="https://podminky.urs.cz/item/CS_URS_2021_02/151101101"/>
    <hyperlink ref="F303" r:id="rId29" display="https://podminky.urs.cz/item/CS_URS_2021_02/151101102"/>
    <hyperlink ref="F310" r:id="rId30" display="https://podminky.urs.cz/item/CS_URS_2021_02/151101111"/>
    <hyperlink ref="F314" r:id="rId31" display="https://podminky.urs.cz/item/CS_URS_2021_02/151101112"/>
    <hyperlink ref="F318" r:id="rId32" display="https://podminky.urs.cz/item/CS_URS_2021_02/162551108"/>
    <hyperlink ref="F327" r:id="rId33" display="https://podminky.urs.cz/item/CS_URS_2021_02/162551128"/>
    <hyperlink ref="F332" r:id="rId34" display="https://podminky.urs.cz/item/CS_URS_2021_02/162751117"/>
    <hyperlink ref="F339" r:id="rId35" display="https://podminky.urs.cz/item/CS_URS_2021_02/162751119"/>
    <hyperlink ref="F344" r:id="rId36" display="https://podminky.urs.cz/item/CS_URS_2021_02/162751137"/>
    <hyperlink ref="F354" r:id="rId37" display="https://podminky.urs.cz/item/CS_URS_2021_02/162751139"/>
    <hyperlink ref="F359" r:id="rId38" display="https://podminky.urs.cz/item/CS_URS_2021_02/162751157"/>
    <hyperlink ref="F366" r:id="rId39" display="https://podminky.urs.cz/item/CS_URS_2021_02/162751159"/>
    <hyperlink ref="F371" r:id="rId40" display="https://podminky.urs.cz/item/CS_URS_2021_02/167151101"/>
    <hyperlink ref="F378" r:id="rId41" display="https://podminky.urs.cz/item/CS_URS_2021_02/167151102"/>
    <hyperlink ref="F388" r:id="rId42" display="https://podminky.urs.cz/item/CS_URS_2021_02/171151111"/>
    <hyperlink ref="F394" r:id="rId43" display="https://podminky.urs.cz/item/CS_URS_2021_02/171201231"/>
    <hyperlink ref="F399" r:id="rId44" display="https://podminky.urs.cz/item/CS_URS_2021_02/171251201"/>
    <hyperlink ref="F404" r:id="rId45" display="https://podminky.urs.cz/item/CS_URS_2021_02/174151101"/>
    <hyperlink ref="F420" r:id="rId46" display="https://podminky.urs.cz/item/CS_URS_2021_02/175111101"/>
    <hyperlink ref="F424" r:id="rId47" display="https://podminky.urs.cz/item/CS_URS_2021_02/175151101"/>
    <hyperlink ref="F440" r:id="rId48" display="https://podminky.urs.cz/item/CS_URS_2021_02/181311103"/>
    <hyperlink ref="F444" r:id="rId49" display="https://podminky.urs.cz/item/CS_URS_2021_02/181451131"/>
    <hyperlink ref="F451" r:id="rId50" display="https://podminky.urs.cz/item/CS_URS_2021_02/181913111"/>
    <hyperlink ref="F464" r:id="rId51" display="https://podminky.urs.cz/item/CS_URS_2021_02/184802111"/>
    <hyperlink ref="F468" r:id="rId52" display="https://podminky.urs.cz/item/CS_URS_2021_02/184802611"/>
    <hyperlink ref="F473" r:id="rId53" display="https://podminky.urs.cz/item/CS_URS_2021_02/211521111"/>
    <hyperlink ref="F476" r:id="rId54" display="https://podminky.urs.cz/item/CS_URS_2021_02/211531111"/>
    <hyperlink ref="F479" r:id="rId55" display="https://podminky.urs.cz/item/CS_URS_2021_02/211571121"/>
    <hyperlink ref="F484" r:id="rId56" display="https://podminky.urs.cz/item/CS_URS_2021_02/211971110"/>
    <hyperlink ref="F488" r:id="rId57" display="https://podminky.urs.cz/item/CS_URS_2021_02/212750103"/>
    <hyperlink ref="F491" r:id="rId58" display="https://podminky.urs.cz/item/CS_URS_2021_02/359901211"/>
    <hyperlink ref="F495" r:id="rId59" display="https://podminky.urs.cz/item/CS_URS_2021_02/359901212"/>
    <hyperlink ref="F500" r:id="rId60" display="https://podminky.urs.cz/item/CS_URS_2021_02/451541111"/>
    <hyperlink ref="F504" r:id="rId61" display="https://podminky.urs.cz/item/CS_URS_2021_02/451573111"/>
    <hyperlink ref="F508" r:id="rId62" display="https://podminky.urs.cz/item/CS_URS_2021_02/452311131"/>
    <hyperlink ref="F512" r:id="rId63" display="https://podminky.urs.cz/item/CS_URS_2021_02/457311114"/>
    <hyperlink ref="F515" r:id="rId64" display="https://podminky.urs.cz/item/CS_URS_2021_02/857231151"/>
    <hyperlink ref="F519" r:id="rId65" display="https://podminky.urs.cz/item/CS_URS_2021_02/871324201"/>
    <hyperlink ref="F523" r:id="rId66" display="https://podminky.urs.cz/item/CS_URS_2021_02/871353121"/>
    <hyperlink ref="F527" r:id="rId67" display="https://podminky.urs.cz/item/CS_URS_2021_02/891312421"/>
    <hyperlink ref="F530" r:id="rId68" display="https://podminky.urs.cz/item/CS_URS_2021_02/892312121"/>
    <hyperlink ref="F532" r:id="rId69" display="https://podminky.urs.cz/item/CS_URS_2021_02/894411311"/>
    <hyperlink ref="F539" r:id="rId70" display="https://podminky.urs.cz/item/CS_URS_2021_02/894412411"/>
    <hyperlink ref="F542" r:id="rId71" display="https://podminky.urs.cz/item/CS_URS_2021_02/894414111"/>
    <hyperlink ref="F545" r:id="rId72" display="https://podminky.urs.cz/item/CS_URS_2021_02/899311111"/>
    <hyperlink ref="F548" r:id="rId73" display="https://podminky.urs.cz/item/CS_URS_2021_02/899311114"/>
    <hyperlink ref="F551" r:id="rId74" display="https://podminky.urs.cz/item/CS_URS_2021_02/899722111"/>
    <hyperlink ref="F554" r:id="rId75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285" t="s">
        <v>2721</v>
      </c>
      <c r="BA2" s="285" t="s">
        <v>2721</v>
      </c>
      <c r="BB2" s="285" t="s">
        <v>253</v>
      </c>
      <c r="BC2" s="285" t="s">
        <v>2722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459</v>
      </c>
      <c r="BA3" s="285" t="s">
        <v>460</v>
      </c>
      <c r="BB3" s="285" t="s">
        <v>253</v>
      </c>
      <c r="BC3" s="285" t="s">
        <v>2722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1885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ROUND((SUM(BE128:BE170)),  2)</f>
        <v>0</v>
      </c>
      <c r="G37" s="39"/>
      <c r="H37" s="39"/>
      <c r="I37" s="166">
        <v>0.20999999999999999</v>
      </c>
      <c r="J37" s="165">
        <f>ROUND(((SUM(BE128:BE170))*I37),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ROUND((SUM(BF128:BF170)),  2)</f>
        <v>0</v>
      </c>
      <c r="G38" s="39"/>
      <c r="H38" s="39"/>
      <c r="I38" s="166">
        <v>0.14999999999999999</v>
      </c>
      <c r="J38" s="165">
        <f>ROUND(((SUM(BF128:BF170))*I38),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ROUND((SUM(BH128:BH170)),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02.3 - Zpevněné plochy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500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503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1885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02.3 - Zpevněné plochy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37.582874999999994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P130+P156+P166</f>
        <v>0</v>
      </c>
      <c r="Q129" s="221"/>
      <c r="R129" s="222">
        <f>R130+R156+R166</f>
        <v>37.582874999999994</v>
      </c>
      <c r="S129" s="221"/>
      <c r="T129" s="223">
        <f>T130+T156+T166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BK130+BK156+BK166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SUM(P131:P155)</f>
        <v>0</v>
      </c>
      <c r="Q130" s="221"/>
      <c r="R130" s="222">
        <f>SUM(R131:R155)</f>
        <v>0</v>
      </c>
      <c r="S130" s="221"/>
      <c r="T130" s="223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SUM(BK131:BK155)</f>
        <v>0</v>
      </c>
    </row>
    <row r="131" s="2" customFormat="1" ht="37.8" customHeight="1">
      <c r="A131" s="39"/>
      <c r="B131" s="40"/>
      <c r="C131" s="229" t="s">
        <v>14</v>
      </c>
      <c r="D131" s="229" t="s">
        <v>243</v>
      </c>
      <c r="E131" s="230" t="s">
        <v>2724</v>
      </c>
      <c r="F131" s="231" t="s">
        <v>2725</v>
      </c>
      <c r="G131" s="232" t="s">
        <v>253</v>
      </c>
      <c r="H131" s="233">
        <v>17.324999999999999</v>
      </c>
      <c r="I131" s="234"/>
      <c r="J131" s="235">
        <f>ROUND(I131*H131,2)</f>
        <v>0</v>
      </c>
      <c r="K131" s="231" t="s">
        <v>247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2726</v>
      </c>
    </row>
    <row r="132" s="2" customFormat="1">
      <c r="A132" s="39"/>
      <c r="B132" s="40"/>
      <c r="C132" s="41"/>
      <c r="D132" s="242" t="s">
        <v>249</v>
      </c>
      <c r="E132" s="41"/>
      <c r="F132" s="243" t="s">
        <v>2727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249</v>
      </c>
      <c r="AU132" s="18" t="s">
        <v>88</v>
      </c>
    </row>
    <row r="133" s="13" customFormat="1">
      <c r="A133" s="13"/>
      <c r="B133" s="247"/>
      <c r="C133" s="248"/>
      <c r="D133" s="249" t="s">
        <v>256</v>
      </c>
      <c r="E133" s="250" t="s">
        <v>1</v>
      </c>
      <c r="F133" s="251" t="s">
        <v>2728</v>
      </c>
      <c r="G133" s="248"/>
      <c r="H133" s="252">
        <v>17.324999999999999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256</v>
      </c>
      <c r="AU133" s="258" t="s">
        <v>88</v>
      </c>
      <c r="AV133" s="13" t="s">
        <v>88</v>
      </c>
      <c r="AW133" s="13" t="s">
        <v>36</v>
      </c>
      <c r="AX133" s="13" t="s">
        <v>80</v>
      </c>
      <c r="AY133" s="258" t="s">
        <v>241</v>
      </c>
    </row>
    <row r="134" s="14" customFormat="1">
      <c r="A134" s="14"/>
      <c r="B134" s="259"/>
      <c r="C134" s="260"/>
      <c r="D134" s="249" t="s">
        <v>256</v>
      </c>
      <c r="E134" s="261" t="s">
        <v>2721</v>
      </c>
      <c r="F134" s="262" t="s">
        <v>258</v>
      </c>
      <c r="G134" s="260"/>
      <c r="H134" s="263">
        <v>17.324999999999999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88</v>
      </c>
      <c r="AV134" s="14" t="s">
        <v>175</v>
      </c>
      <c r="AW134" s="14" t="s">
        <v>36</v>
      </c>
      <c r="AX134" s="14" t="s">
        <v>14</v>
      </c>
      <c r="AY134" s="269" t="s">
        <v>241</v>
      </c>
    </row>
    <row r="135" s="2" customFormat="1" ht="37.8" customHeight="1">
      <c r="A135" s="39"/>
      <c r="B135" s="40"/>
      <c r="C135" s="229" t="s">
        <v>88</v>
      </c>
      <c r="D135" s="229" t="s">
        <v>243</v>
      </c>
      <c r="E135" s="230" t="s">
        <v>654</v>
      </c>
      <c r="F135" s="231" t="s">
        <v>655</v>
      </c>
      <c r="G135" s="232" t="s">
        <v>253</v>
      </c>
      <c r="H135" s="233">
        <v>17.324999999999999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2729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657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658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2721</v>
      </c>
      <c r="G138" s="248"/>
      <c r="H138" s="252">
        <v>17.324999999999999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459</v>
      </c>
      <c r="F139" s="262" t="s">
        <v>258</v>
      </c>
      <c r="G139" s="260"/>
      <c r="H139" s="263">
        <v>17.324999999999999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37.8" customHeight="1">
      <c r="A140" s="39"/>
      <c r="B140" s="40"/>
      <c r="C140" s="229" t="s">
        <v>96</v>
      </c>
      <c r="D140" s="229" t="s">
        <v>243</v>
      </c>
      <c r="E140" s="230" t="s">
        <v>663</v>
      </c>
      <c r="F140" s="231" t="s">
        <v>664</v>
      </c>
      <c r="G140" s="232" t="s">
        <v>253</v>
      </c>
      <c r="H140" s="233">
        <v>225.22499999999999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2730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666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5" customFormat="1">
      <c r="A142" s="15"/>
      <c r="B142" s="270"/>
      <c r="C142" s="271"/>
      <c r="D142" s="249" t="s">
        <v>256</v>
      </c>
      <c r="E142" s="272" t="s">
        <v>1</v>
      </c>
      <c r="F142" s="273" t="s">
        <v>667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256</v>
      </c>
      <c r="AU142" s="279" t="s">
        <v>88</v>
      </c>
      <c r="AV142" s="15" t="s">
        <v>14</v>
      </c>
      <c r="AW142" s="15" t="s">
        <v>36</v>
      </c>
      <c r="AX142" s="15" t="s">
        <v>80</v>
      </c>
      <c r="AY142" s="279" t="s">
        <v>241</v>
      </c>
    </row>
    <row r="143" s="13" customFormat="1">
      <c r="A143" s="13"/>
      <c r="B143" s="247"/>
      <c r="C143" s="248"/>
      <c r="D143" s="249" t="s">
        <v>256</v>
      </c>
      <c r="E143" s="250" t="s">
        <v>1</v>
      </c>
      <c r="F143" s="251" t="s">
        <v>668</v>
      </c>
      <c r="G143" s="248"/>
      <c r="H143" s="252">
        <v>225.22499999999999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36</v>
      </c>
      <c r="AX143" s="13" t="s">
        <v>80</v>
      </c>
      <c r="AY143" s="258" t="s">
        <v>241</v>
      </c>
    </row>
    <row r="144" s="14" customFormat="1">
      <c r="A144" s="14"/>
      <c r="B144" s="259"/>
      <c r="C144" s="260"/>
      <c r="D144" s="249" t="s">
        <v>256</v>
      </c>
      <c r="E144" s="261" t="s">
        <v>1</v>
      </c>
      <c r="F144" s="262" t="s">
        <v>258</v>
      </c>
      <c r="G144" s="260"/>
      <c r="H144" s="263">
        <v>225.22499999999999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88</v>
      </c>
      <c r="AV144" s="14" t="s">
        <v>175</v>
      </c>
      <c r="AW144" s="14" t="s">
        <v>36</v>
      </c>
      <c r="AX144" s="14" t="s">
        <v>14</v>
      </c>
      <c r="AY144" s="269" t="s">
        <v>241</v>
      </c>
    </row>
    <row r="145" s="2" customFormat="1" ht="33" customHeight="1">
      <c r="A145" s="39"/>
      <c r="B145" s="40"/>
      <c r="C145" s="229" t="s">
        <v>175</v>
      </c>
      <c r="D145" s="229" t="s">
        <v>243</v>
      </c>
      <c r="E145" s="230" t="s">
        <v>697</v>
      </c>
      <c r="F145" s="231" t="s">
        <v>698</v>
      </c>
      <c r="G145" s="232" t="s">
        <v>467</v>
      </c>
      <c r="H145" s="233">
        <v>28.585999999999999</v>
      </c>
      <c r="I145" s="234"/>
      <c r="J145" s="235">
        <f>ROUND(I145*H145,2)</f>
        <v>0</v>
      </c>
      <c r="K145" s="231" t="s">
        <v>247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2731</v>
      </c>
    </row>
    <row r="146" s="2" customFormat="1">
      <c r="A146" s="39"/>
      <c r="B146" s="40"/>
      <c r="C146" s="41"/>
      <c r="D146" s="242" t="s">
        <v>249</v>
      </c>
      <c r="E146" s="41"/>
      <c r="F146" s="243" t="s">
        <v>700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88</v>
      </c>
    </row>
    <row r="147" s="2" customFormat="1">
      <c r="A147" s="39"/>
      <c r="B147" s="40"/>
      <c r="C147" s="41"/>
      <c r="D147" s="249" t="s">
        <v>701</v>
      </c>
      <c r="E147" s="41"/>
      <c r="F147" s="287" t="s">
        <v>702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701</v>
      </c>
      <c r="AU147" s="18" t="s">
        <v>88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2732</v>
      </c>
      <c r="G148" s="248"/>
      <c r="H148" s="252">
        <v>28.585999999999999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28.585999999999999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16.5" customHeight="1">
      <c r="A150" s="39"/>
      <c r="B150" s="40"/>
      <c r="C150" s="229" t="s">
        <v>269</v>
      </c>
      <c r="D150" s="229" t="s">
        <v>243</v>
      </c>
      <c r="E150" s="230" t="s">
        <v>259</v>
      </c>
      <c r="F150" s="231" t="s">
        <v>260</v>
      </c>
      <c r="G150" s="232" t="s">
        <v>253</v>
      </c>
      <c r="H150" s="233">
        <v>17.324999999999999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2733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262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2721</v>
      </c>
      <c r="G152" s="248"/>
      <c r="H152" s="252">
        <v>17.324999999999999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4" customFormat="1">
      <c r="A153" s="14"/>
      <c r="B153" s="259"/>
      <c r="C153" s="260"/>
      <c r="D153" s="249" t="s">
        <v>256</v>
      </c>
      <c r="E153" s="261" t="s">
        <v>1</v>
      </c>
      <c r="F153" s="262" t="s">
        <v>258</v>
      </c>
      <c r="G153" s="260"/>
      <c r="H153" s="263">
        <v>17.324999999999999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88</v>
      </c>
      <c r="AV153" s="14" t="s">
        <v>175</v>
      </c>
      <c r="AW153" s="14" t="s">
        <v>36</v>
      </c>
      <c r="AX153" s="14" t="s">
        <v>14</v>
      </c>
      <c r="AY153" s="269" t="s">
        <v>241</v>
      </c>
    </row>
    <row r="154" s="2" customFormat="1" ht="24.15" customHeight="1">
      <c r="A154" s="39"/>
      <c r="B154" s="40"/>
      <c r="C154" s="229" t="s">
        <v>277</v>
      </c>
      <c r="D154" s="229" t="s">
        <v>243</v>
      </c>
      <c r="E154" s="230" t="s">
        <v>780</v>
      </c>
      <c r="F154" s="231" t="s">
        <v>781</v>
      </c>
      <c r="G154" s="232" t="s">
        <v>246</v>
      </c>
      <c r="H154" s="233">
        <v>49.5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2734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783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2" customFormat="1" ht="22.8" customHeight="1">
      <c r="A156" s="12"/>
      <c r="B156" s="213"/>
      <c r="C156" s="214"/>
      <c r="D156" s="215" t="s">
        <v>79</v>
      </c>
      <c r="E156" s="227" t="s">
        <v>269</v>
      </c>
      <c r="F156" s="227" t="s">
        <v>812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SUM(P157:P165)</f>
        <v>0</v>
      </c>
      <c r="Q156" s="221"/>
      <c r="R156" s="222">
        <f>SUM(R157:R165)</f>
        <v>37.582874999999994</v>
      </c>
      <c r="S156" s="221"/>
      <c r="T156" s="223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14</v>
      </c>
      <c r="AT156" s="225" t="s">
        <v>79</v>
      </c>
      <c r="AU156" s="225" t="s">
        <v>14</v>
      </c>
      <c r="AY156" s="224" t="s">
        <v>241</v>
      </c>
      <c r="BK156" s="226">
        <f>SUM(BK157:BK165)</f>
        <v>0</v>
      </c>
    </row>
    <row r="157" s="2" customFormat="1" ht="16.5" customHeight="1">
      <c r="A157" s="39"/>
      <c r="B157" s="40"/>
      <c r="C157" s="229" t="s">
        <v>286</v>
      </c>
      <c r="D157" s="229" t="s">
        <v>243</v>
      </c>
      <c r="E157" s="230" t="s">
        <v>2735</v>
      </c>
      <c r="F157" s="231" t="s">
        <v>2736</v>
      </c>
      <c r="G157" s="232" t="s">
        <v>246</v>
      </c>
      <c r="H157" s="233">
        <v>49.5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0.36834</v>
      </c>
      <c r="R157" s="238">
        <f>Q157*H157</f>
        <v>18.23283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2737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2738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2" customFormat="1">
      <c r="A159" s="39"/>
      <c r="B159" s="40"/>
      <c r="C159" s="41"/>
      <c r="D159" s="249" t="s">
        <v>701</v>
      </c>
      <c r="E159" s="41"/>
      <c r="F159" s="287" t="s">
        <v>2739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701</v>
      </c>
      <c r="AU159" s="18" t="s">
        <v>88</v>
      </c>
    </row>
    <row r="160" s="2" customFormat="1" ht="16.5" customHeight="1">
      <c r="A160" s="39"/>
      <c r="B160" s="40"/>
      <c r="C160" s="229" t="s">
        <v>292</v>
      </c>
      <c r="D160" s="229" t="s">
        <v>243</v>
      </c>
      <c r="E160" s="230" t="s">
        <v>1389</v>
      </c>
      <c r="F160" s="231" t="s">
        <v>1390</v>
      </c>
      <c r="G160" s="232" t="s">
        <v>246</v>
      </c>
      <c r="H160" s="233">
        <v>49.5</v>
      </c>
      <c r="I160" s="234"/>
      <c r="J160" s="235">
        <f>ROUND(I160*H160,2)</f>
        <v>0</v>
      </c>
      <c r="K160" s="231" t="s">
        <v>247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0.34499999999999997</v>
      </c>
      <c r="R160" s="238">
        <f>Q160*H160</f>
        <v>17.077499999999997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2740</v>
      </c>
    </row>
    <row r="161" s="2" customFormat="1">
      <c r="A161" s="39"/>
      <c r="B161" s="40"/>
      <c r="C161" s="41"/>
      <c r="D161" s="242" t="s">
        <v>249</v>
      </c>
      <c r="E161" s="41"/>
      <c r="F161" s="243" t="s">
        <v>1392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249</v>
      </c>
      <c r="AU161" s="18" t="s">
        <v>88</v>
      </c>
    </row>
    <row r="162" s="2" customFormat="1">
      <c r="A162" s="39"/>
      <c r="B162" s="40"/>
      <c r="C162" s="41"/>
      <c r="D162" s="249" t="s">
        <v>701</v>
      </c>
      <c r="E162" s="41"/>
      <c r="F162" s="287" t="s">
        <v>2741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701</v>
      </c>
      <c r="AU162" s="18" t="s">
        <v>88</v>
      </c>
    </row>
    <row r="163" s="2" customFormat="1" ht="24.15" customHeight="1">
      <c r="A163" s="39"/>
      <c r="B163" s="40"/>
      <c r="C163" s="229" t="s">
        <v>275</v>
      </c>
      <c r="D163" s="229" t="s">
        <v>243</v>
      </c>
      <c r="E163" s="230" t="s">
        <v>2742</v>
      </c>
      <c r="F163" s="231" t="s">
        <v>2743</v>
      </c>
      <c r="G163" s="232" t="s">
        <v>246</v>
      </c>
      <c r="H163" s="233">
        <v>49.5</v>
      </c>
      <c r="I163" s="234"/>
      <c r="J163" s="235">
        <f>ROUND(I163*H163,2)</f>
        <v>0</v>
      </c>
      <c r="K163" s="231" t="s">
        <v>247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0.045909999999999999</v>
      </c>
      <c r="R163" s="238">
        <f>Q163*H163</f>
        <v>2.272545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88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2744</v>
      </c>
    </row>
    <row r="164" s="2" customFormat="1">
      <c r="A164" s="39"/>
      <c r="B164" s="40"/>
      <c r="C164" s="41"/>
      <c r="D164" s="242" t="s">
        <v>249</v>
      </c>
      <c r="E164" s="41"/>
      <c r="F164" s="243" t="s">
        <v>2745</v>
      </c>
      <c r="G164" s="41"/>
      <c r="H164" s="41"/>
      <c r="I164" s="244"/>
      <c r="J164" s="41"/>
      <c r="K164" s="41"/>
      <c r="L164" s="45"/>
      <c r="M164" s="245"/>
      <c r="N164" s="24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88</v>
      </c>
    </row>
    <row r="165" s="2" customFormat="1">
      <c r="A165" s="39"/>
      <c r="B165" s="40"/>
      <c r="C165" s="41"/>
      <c r="D165" s="249" t="s">
        <v>701</v>
      </c>
      <c r="E165" s="41"/>
      <c r="F165" s="287" t="s">
        <v>2746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701</v>
      </c>
      <c r="AU165" s="18" t="s">
        <v>88</v>
      </c>
    </row>
    <row r="166" s="12" customFormat="1" ht="22.8" customHeight="1">
      <c r="A166" s="12"/>
      <c r="B166" s="213"/>
      <c r="C166" s="214"/>
      <c r="D166" s="215" t="s">
        <v>79</v>
      </c>
      <c r="E166" s="227" t="s">
        <v>1097</v>
      </c>
      <c r="F166" s="227" t="s">
        <v>1098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SUM(P167:P170)</f>
        <v>0</v>
      </c>
      <c r="Q166" s="221"/>
      <c r="R166" s="222">
        <f>SUM(R167:R170)</f>
        <v>0</v>
      </c>
      <c r="S166" s="221"/>
      <c r="T166" s="223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14</v>
      </c>
      <c r="AT166" s="225" t="s">
        <v>79</v>
      </c>
      <c r="AU166" s="225" t="s">
        <v>14</v>
      </c>
      <c r="AY166" s="224" t="s">
        <v>241</v>
      </c>
      <c r="BK166" s="226">
        <f>SUM(BK167:BK170)</f>
        <v>0</v>
      </c>
    </row>
    <row r="167" s="2" customFormat="1" ht="33" customHeight="1">
      <c r="A167" s="39"/>
      <c r="B167" s="40"/>
      <c r="C167" s="229" t="s">
        <v>301</v>
      </c>
      <c r="D167" s="229" t="s">
        <v>243</v>
      </c>
      <c r="E167" s="230" t="s">
        <v>2747</v>
      </c>
      <c r="F167" s="231" t="s">
        <v>2748</v>
      </c>
      <c r="G167" s="232" t="s">
        <v>467</v>
      </c>
      <c r="H167" s="233">
        <v>37.582999999999998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2749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2750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2" customFormat="1" ht="33" customHeight="1">
      <c r="A169" s="39"/>
      <c r="B169" s="40"/>
      <c r="C169" s="229" t="s">
        <v>305</v>
      </c>
      <c r="D169" s="229" t="s">
        <v>243</v>
      </c>
      <c r="E169" s="230" t="s">
        <v>2751</v>
      </c>
      <c r="F169" s="231" t="s">
        <v>2752</v>
      </c>
      <c r="G169" s="232" t="s">
        <v>467</v>
      </c>
      <c r="H169" s="233">
        <v>37.582999999999998</v>
      </c>
      <c r="I169" s="234"/>
      <c r="J169" s="235">
        <f>ROUND(I169*H169,2)</f>
        <v>0</v>
      </c>
      <c r="K169" s="231" t="s">
        <v>247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2753</v>
      </c>
    </row>
    <row r="170" s="2" customFormat="1">
      <c r="A170" s="39"/>
      <c r="B170" s="40"/>
      <c r="C170" s="41"/>
      <c r="D170" s="242" t="s">
        <v>249</v>
      </c>
      <c r="E170" s="41"/>
      <c r="F170" s="243" t="s">
        <v>2754</v>
      </c>
      <c r="G170" s="41"/>
      <c r="H170" s="41"/>
      <c r="I170" s="244"/>
      <c r="J170" s="41"/>
      <c r="K170" s="41"/>
      <c r="L170" s="45"/>
      <c r="M170" s="298"/>
      <c r="N170" s="299"/>
      <c r="O170" s="282"/>
      <c r="P170" s="282"/>
      <c r="Q170" s="282"/>
      <c r="R170" s="282"/>
      <c r="S170" s="282"/>
      <c r="T170" s="300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249</v>
      </c>
      <c r="AU170" s="18" t="s">
        <v>88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33qfOeoTAinDgTMN/IDQnLi3JpnofjInp0HjGs0IBs5lQ82Bvetv0xjsnQu8iXot5aM8zkQJ5V9r80WAshEKJA==" hashValue="QHMakEtT1wZDDPVWzZRflFkU+4zxNEJG5NEQoGGBg0O8b5ycLaFEvzAuJLQ60TT0gxTPsmv7PxEcAKLmmi91nw==" algorithmName="SHA-512" password="CC35"/>
  <autoFilter ref="C127:K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2" r:id="rId1" display="https://podminky.urs.cz/item/CS_URS_2021_02/122252203"/>
    <hyperlink ref="F136" r:id="rId2" display="https://podminky.urs.cz/item/CS_URS_2021_02/162751117"/>
    <hyperlink ref="F141" r:id="rId3" display="https://podminky.urs.cz/item/CS_URS_2021_02/162751119"/>
    <hyperlink ref="F146" r:id="rId4" display="https://podminky.urs.cz/item/CS_URS_2021_02/171201231"/>
    <hyperlink ref="F151" r:id="rId5" display="https://podminky.urs.cz/item/CS_URS_2021_02/171251201"/>
    <hyperlink ref="F155" r:id="rId6" display="https://podminky.urs.cz/item/CS_URS_2021_02/181913112"/>
    <hyperlink ref="F158" r:id="rId7" display="https://podminky.urs.cz/item/CS_URS_2021_02/564752111"/>
    <hyperlink ref="F161" r:id="rId8" display="https://podminky.urs.cz/item/CS_URS_2021_02/564851111"/>
    <hyperlink ref="F164" r:id="rId9" display="https://podminky.urs.cz/item/CS_URS_2021_02/571907113"/>
    <hyperlink ref="F168" r:id="rId10" display="https://podminky.urs.cz/item/CS_URS_2021_02/998225111"/>
    <hyperlink ref="F170" r:id="rId11" display="https://podminky.urs.cz/item/CS_URS_2021_02/9982251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1885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ROUND((SUM(BE128:BE186)),  2)</f>
        <v>0</v>
      </c>
      <c r="G37" s="39"/>
      <c r="H37" s="39"/>
      <c r="I37" s="166">
        <v>0.20999999999999999</v>
      </c>
      <c r="J37" s="165">
        <f>ROUND(((SUM(BE128:BE186))*I37),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ROUND((SUM(BF128:BF186)),  2)</f>
        <v>0</v>
      </c>
      <c r="G38" s="39"/>
      <c r="H38" s="39"/>
      <c r="I38" s="166">
        <v>0.14999999999999999</v>
      </c>
      <c r="J38" s="165">
        <f>ROUND(((SUM(BF128:BF186))*I38),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02.4 - Oplocení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1894</v>
      </c>
      <c r="E103" s="199"/>
      <c r="F103" s="199"/>
      <c r="G103" s="199"/>
      <c r="H103" s="199"/>
      <c r="I103" s="199"/>
      <c r="J103" s="200">
        <f>J153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503</v>
      </c>
      <c r="E104" s="199"/>
      <c r="F104" s="199"/>
      <c r="G104" s="199"/>
      <c r="H104" s="199"/>
      <c r="I104" s="199"/>
      <c r="J104" s="200">
        <f>J184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1885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02.4 - Oplocení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7.679197499999999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P130+P153+P184</f>
        <v>0</v>
      </c>
      <c r="Q129" s="221"/>
      <c r="R129" s="222">
        <f>R130+R153+R184</f>
        <v>7.679197499999999</v>
      </c>
      <c r="S129" s="221"/>
      <c r="T129" s="223">
        <f>T130+T153+T184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BK130+BK153+BK184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SUM(P131:P152)</f>
        <v>0</v>
      </c>
      <c r="Q130" s="221"/>
      <c r="R130" s="222">
        <f>SUM(R131:R152)</f>
        <v>0</v>
      </c>
      <c r="S130" s="221"/>
      <c r="T130" s="223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SUM(BK131:BK152)</f>
        <v>0</v>
      </c>
    </row>
    <row r="131" s="2" customFormat="1" ht="24.15" customHeight="1">
      <c r="A131" s="39"/>
      <c r="B131" s="40"/>
      <c r="C131" s="229" t="s">
        <v>14</v>
      </c>
      <c r="D131" s="229" t="s">
        <v>243</v>
      </c>
      <c r="E131" s="230" t="s">
        <v>2756</v>
      </c>
      <c r="F131" s="231" t="s">
        <v>2757</v>
      </c>
      <c r="G131" s="232" t="s">
        <v>289</v>
      </c>
      <c r="H131" s="233">
        <v>22.399999999999999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2758</v>
      </c>
    </row>
    <row r="132" s="15" customFormat="1">
      <c r="A132" s="15"/>
      <c r="B132" s="270"/>
      <c r="C132" s="271"/>
      <c r="D132" s="249" t="s">
        <v>256</v>
      </c>
      <c r="E132" s="272" t="s">
        <v>1</v>
      </c>
      <c r="F132" s="273" t="s">
        <v>2759</v>
      </c>
      <c r="G132" s="271"/>
      <c r="H132" s="272" t="s">
        <v>1</v>
      </c>
      <c r="I132" s="274"/>
      <c r="J132" s="271"/>
      <c r="K132" s="271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256</v>
      </c>
      <c r="AU132" s="279" t="s">
        <v>88</v>
      </c>
      <c r="AV132" s="15" t="s">
        <v>14</v>
      </c>
      <c r="AW132" s="15" t="s">
        <v>36</v>
      </c>
      <c r="AX132" s="15" t="s">
        <v>80</v>
      </c>
      <c r="AY132" s="279" t="s">
        <v>241</v>
      </c>
    </row>
    <row r="133" s="15" customFormat="1">
      <c r="A133" s="15"/>
      <c r="B133" s="270"/>
      <c r="C133" s="271"/>
      <c r="D133" s="249" t="s">
        <v>256</v>
      </c>
      <c r="E133" s="272" t="s">
        <v>1</v>
      </c>
      <c r="F133" s="273" t="s">
        <v>2760</v>
      </c>
      <c r="G133" s="271"/>
      <c r="H133" s="272" t="s">
        <v>1</v>
      </c>
      <c r="I133" s="274"/>
      <c r="J133" s="271"/>
      <c r="K133" s="271"/>
      <c r="L133" s="275"/>
      <c r="M133" s="276"/>
      <c r="N133" s="277"/>
      <c r="O133" s="277"/>
      <c r="P133" s="277"/>
      <c r="Q133" s="277"/>
      <c r="R133" s="277"/>
      <c r="S133" s="277"/>
      <c r="T133" s="27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9" t="s">
        <v>256</v>
      </c>
      <c r="AU133" s="279" t="s">
        <v>88</v>
      </c>
      <c r="AV133" s="15" t="s">
        <v>14</v>
      </c>
      <c r="AW133" s="15" t="s">
        <v>36</v>
      </c>
      <c r="AX133" s="15" t="s">
        <v>80</v>
      </c>
      <c r="AY133" s="279" t="s">
        <v>241</v>
      </c>
    </row>
    <row r="134" s="13" customFormat="1">
      <c r="A134" s="13"/>
      <c r="B134" s="247"/>
      <c r="C134" s="248"/>
      <c r="D134" s="249" t="s">
        <v>256</v>
      </c>
      <c r="E134" s="250" t="s">
        <v>1</v>
      </c>
      <c r="F134" s="251" t="s">
        <v>2761</v>
      </c>
      <c r="G134" s="248"/>
      <c r="H134" s="252">
        <v>19.199999999999999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256</v>
      </c>
      <c r="AU134" s="258" t="s">
        <v>88</v>
      </c>
      <c r="AV134" s="13" t="s">
        <v>88</v>
      </c>
      <c r="AW134" s="13" t="s">
        <v>36</v>
      </c>
      <c r="AX134" s="13" t="s">
        <v>80</v>
      </c>
      <c r="AY134" s="258" t="s">
        <v>241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2762</v>
      </c>
      <c r="G135" s="248"/>
      <c r="H135" s="252">
        <v>3.2000000000000002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22.399999999999999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2" customFormat="1" ht="24.15" customHeight="1">
      <c r="A137" s="39"/>
      <c r="B137" s="40"/>
      <c r="C137" s="229" t="s">
        <v>88</v>
      </c>
      <c r="D137" s="229" t="s">
        <v>243</v>
      </c>
      <c r="E137" s="230" t="s">
        <v>2763</v>
      </c>
      <c r="F137" s="231" t="s">
        <v>2764</v>
      </c>
      <c r="G137" s="232" t="s">
        <v>289</v>
      </c>
      <c r="H137" s="233">
        <v>22.399999999999999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2765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2766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2" customFormat="1" ht="37.8" customHeight="1">
      <c r="A139" s="39"/>
      <c r="B139" s="40"/>
      <c r="C139" s="229" t="s">
        <v>96</v>
      </c>
      <c r="D139" s="229" t="s">
        <v>243</v>
      </c>
      <c r="E139" s="230" t="s">
        <v>654</v>
      </c>
      <c r="F139" s="231" t="s">
        <v>655</v>
      </c>
      <c r="G139" s="232" t="s">
        <v>253</v>
      </c>
      <c r="H139" s="233">
        <v>3.5630000000000002</v>
      </c>
      <c r="I139" s="234"/>
      <c r="J139" s="235">
        <f>ROUND(I139*H139,2)</f>
        <v>0</v>
      </c>
      <c r="K139" s="231" t="s">
        <v>247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2767</v>
      </c>
    </row>
    <row r="140" s="2" customFormat="1">
      <c r="A140" s="39"/>
      <c r="B140" s="40"/>
      <c r="C140" s="41"/>
      <c r="D140" s="242" t="s">
        <v>249</v>
      </c>
      <c r="E140" s="41"/>
      <c r="F140" s="243" t="s">
        <v>657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88</v>
      </c>
    </row>
    <row r="141" s="2" customFormat="1" ht="37.8" customHeight="1">
      <c r="A141" s="39"/>
      <c r="B141" s="40"/>
      <c r="C141" s="229" t="s">
        <v>175</v>
      </c>
      <c r="D141" s="229" t="s">
        <v>243</v>
      </c>
      <c r="E141" s="230" t="s">
        <v>663</v>
      </c>
      <c r="F141" s="231" t="s">
        <v>664</v>
      </c>
      <c r="G141" s="232" t="s">
        <v>253</v>
      </c>
      <c r="H141" s="233">
        <v>17.815000000000001</v>
      </c>
      <c r="I141" s="234"/>
      <c r="J141" s="235">
        <f>ROUND(I141*H141,2)</f>
        <v>0</v>
      </c>
      <c r="K141" s="231" t="s">
        <v>247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2768</v>
      </c>
    </row>
    <row r="142" s="2" customFormat="1">
      <c r="A142" s="39"/>
      <c r="B142" s="40"/>
      <c r="C142" s="41"/>
      <c r="D142" s="242" t="s">
        <v>249</v>
      </c>
      <c r="E142" s="41"/>
      <c r="F142" s="243" t="s">
        <v>666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88</v>
      </c>
    </row>
    <row r="143" s="13" customFormat="1">
      <c r="A143" s="13"/>
      <c r="B143" s="247"/>
      <c r="C143" s="248"/>
      <c r="D143" s="249" t="s">
        <v>256</v>
      </c>
      <c r="E143" s="248"/>
      <c r="F143" s="251" t="s">
        <v>2769</v>
      </c>
      <c r="G143" s="248"/>
      <c r="H143" s="252">
        <v>17.815000000000001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4</v>
      </c>
      <c r="AX143" s="13" t="s">
        <v>14</v>
      </c>
      <c r="AY143" s="258" t="s">
        <v>241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2770</v>
      </c>
      <c r="F144" s="231" t="s">
        <v>2771</v>
      </c>
      <c r="G144" s="232" t="s">
        <v>253</v>
      </c>
      <c r="H144" s="233">
        <v>3.5630000000000002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2772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2773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5" customFormat="1">
      <c r="A146" s="15"/>
      <c r="B146" s="270"/>
      <c r="C146" s="271"/>
      <c r="D146" s="249" t="s">
        <v>256</v>
      </c>
      <c r="E146" s="272" t="s">
        <v>1</v>
      </c>
      <c r="F146" s="273" t="s">
        <v>2774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256</v>
      </c>
      <c r="AU146" s="279" t="s">
        <v>88</v>
      </c>
      <c r="AV146" s="15" t="s">
        <v>14</v>
      </c>
      <c r="AW146" s="15" t="s">
        <v>36</v>
      </c>
      <c r="AX146" s="15" t="s">
        <v>80</v>
      </c>
      <c r="AY146" s="279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2775</v>
      </c>
      <c r="G147" s="248"/>
      <c r="H147" s="252">
        <v>3.0539999999999998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2776</v>
      </c>
      <c r="G148" s="248"/>
      <c r="H148" s="252">
        <v>0.50900000000000001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3.5630000000000002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33" customHeight="1">
      <c r="A150" s="39"/>
      <c r="B150" s="40"/>
      <c r="C150" s="229" t="s">
        <v>277</v>
      </c>
      <c r="D150" s="229" t="s">
        <v>243</v>
      </c>
      <c r="E150" s="230" t="s">
        <v>697</v>
      </c>
      <c r="F150" s="231" t="s">
        <v>698</v>
      </c>
      <c r="G150" s="232" t="s">
        <v>467</v>
      </c>
      <c r="H150" s="233">
        <v>5.8789999999999996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2777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700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48"/>
      <c r="F152" s="251" t="s">
        <v>2778</v>
      </c>
      <c r="G152" s="248"/>
      <c r="H152" s="252">
        <v>5.8789999999999996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4</v>
      </c>
      <c r="AX152" s="13" t="s">
        <v>14</v>
      </c>
      <c r="AY152" s="258" t="s">
        <v>241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96</v>
      </c>
      <c r="F153" s="227" t="s">
        <v>1988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SUM(P154:P183)</f>
        <v>0</v>
      </c>
      <c r="Q153" s="221"/>
      <c r="R153" s="222">
        <f>SUM(R154:R183)</f>
        <v>7.679197499999999</v>
      </c>
      <c r="S153" s="221"/>
      <c r="T153" s="223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14</v>
      </c>
      <c r="AT153" s="225" t="s">
        <v>79</v>
      </c>
      <c r="AU153" s="225" t="s">
        <v>14</v>
      </c>
      <c r="AY153" s="224" t="s">
        <v>241</v>
      </c>
      <c r="BK153" s="226">
        <f>SUM(BK154:BK183)</f>
        <v>0</v>
      </c>
    </row>
    <row r="154" s="2" customFormat="1" ht="24.15" customHeight="1">
      <c r="A154" s="39"/>
      <c r="B154" s="40"/>
      <c r="C154" s="229" t="s">
        <v>286</v>
      </c>
      <c r="D154" s="229" t="s">
        <v>243</v>
      </c>
      <c r="E154" s="230" t="s">
        <v>2779</v>
      </c>
      <c r="F154" s="231" t="s">
        <v>2780</v>
      </c>
      <c r="G154" s="232" t="s">
        <v>295</v>
      </c>
      <c r="H154" s="233">
        <v>28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0.17488999999999999</v>
      </c>
      <c r="R154" s="238">
        <f>Q154*H154</f>
        <v>4.8969199999999997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2781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2782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5" customFormat="1">
      <c r="A156" s="15"/>
      <c r="B156" s="270"/>
      <c r="C156" s="271"/>
      <c r="D156" s="249" t="s">
        <v>256</v>
      </c>
      <c r="E156" s="272" t="s">
        <v>1</v>
      </c>
      <c r="F156" s="273" t="s">
        <v>2760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256</v>
      </c>
      <c r="AU156" s="279" t="s">
        <v>88</v>
      </c>
      <c r="AV156" s="15" t="s">
        <v>14</v>
      </c>
      <c r="AW156" s="15" t="s">
        <v>36</v>
      </c>
      <c r="AX156" s="15" t="s">
        <v>80</v>
      </c>
      <c r="AY156" s="279" t="s">
        <v>241</v>
      </c>
    </row>
    <row r="157" s="13" customFormat="1">
      <c r="A157" s="13"/>
      <c r="B157" s="247"/>
      <c r="C157" s="248"/>
      <c r="D157" s="249" t="s">
        <v>256</v>
      </c>
      <c r="E157" s="250" t="s">
        <v>1</v>
      </c>
      <c r="F157" s="251" t="s">
        <v>2783</v>
      </c>
      <c r="G157" s="248"/>
      <c r="H157" s="252">
        <v>24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256</v>
      </c>
      <c r="AU157" s="258" t="s">
        <v>88</v>
      </c>
      <c r="AV157" s="13" t="s">
        <v>88</v>
      </c>
      <c r="AW157" s="13" t="s">
        <v>36</v>
      </c>
      <c r="AX157" s="13" t="s">
        <v>80</v>
      </c>
      <c r="AY157" s="258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2784</v>
      </c>
      <c r="G158" s="248"/>
      <c r="H158" s="252">
        <v>4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4" customFormat="1">
      <c r="A159" s="14"/>
      <c r="B159" s="259"/>
      <c r="C159" s="260"/>
      <c r="D159" s="249" t="s">
        <v>256</v>
      </c>
      <c r="E159" s="261" t="s">
        <v>1</v>
      </c>
      <c r="F159" s="262" t="s">
        <v>258</v>
      </c>
      <c r="G159" s="260"/>
      <c r="H159" s="263">
        <v>28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88</v>
      </c>
      <c r="AV159" s="14" t="s">
        <v>175</v>
      </c>
      <c r="AW159" s="14" t="s">
        <v>36</v>
      </c>
      <c r="AX159" s="14" t="s">
        <v>14</v>
      </c>
      <c r="AY159" s="269" t="s">
        <v>241</v>
      </c>
    </row>
    <row r="160" s="2" customFormat="1" ht="24.15" customHeight="1">
      <c r="A160" s="39"/>
      <c r="B160" s="40"/>
      <c r="C160" s="288" t="s">
        <v>292</v>
      </c>
      <c r="D160" s="288" t="s">
        <v>716</v>
      </c>
      <c r="E160" s="289" t="s">
        <v>2785</v>
      </c>
      <c r="F160" s="290" t="s">
        <v>2786</v>
      </c>
      <c r="G160" s="291" t="s">
        <v>295</v>
      </c>
      <c r="H160" s="292">
        <v>4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45</v>
      </c>
      <c r="O160" s="92"/>
      <c r="P160" s="238">
        <f>O160*H160</f>
        <v>0</v>
      </c>
      <c r="Q160" s="238">
        <v>0.0047000000000000002</v>
      </c>
      <c r="R160" s="238">
        <f>Q160*H160</f>
        <v>0.018800000000000001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292</v>
      </c>
      <c r="AT160" s="240" t="s">
        <v>716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2787</v>
      </c>
    </row>
    <row r="161" s="2" customFormat="1" ht="24.15" customHeight="1">
      <c r="A161" s="39"/>
      <c r="B161" s="40"/>
      <c r="C161" s="288" t="s">
        <v>275</v>
      </c>
      <c r="D161" s="288" t="s">
        <v>716</v>
      </c>
      <c r="E161" s="289" t="s">
        <v>2788</v>
      </c>
      <c r="F161" s="290" t="s">
        <v>2789</v>
      </c>
      <c r="G161" s="291" t="s">
        <v>295</v>
      </c>
      <c r="H161" s="292">
        <v>24</v>
      </c>
      <c r="I161" s="293"/>
      <c r="J161" s="294">
        <f>ROUND(I161*H161,2)</f>
        <v>0</v>
      </c>
      <c r="K161" s="290" t="s">
        <v>1</v>
      </c>
      <c r="L161" s="295"/>
      <c r="M161" s="296" t="s">
        <v>1</v>
      </c>
      <c r="N161" s="297" t="s">
        <v>45</v>
      </c>
      <c r="O161" s="92"/>
      <c r="P161" s="238">
        <f>O161*H161</f>
        <v>0</v>
      </c>
      <c r="Q161" s="238">
        <v>0.0047000000000000002</v>
      </c>
      <c r="R161" s="238">
        <f>Q161*H161</f>
        <v>0.11280000000000001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292</v>
      </c>
      <c r="AT161" s="240" t="s">
        <v>716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2790</v>
      </c>
    </row>
    <row r="162" s="2" customFormat="1" ht="24.15" customHeight="1">
      <c r="A162" s="39"/>
      <c r="B162" s="40"/>
      <c r="C162" s="229" t="s">
        <v>301</v>
      </c>
      <c r="D162" s="229" t="s">
        <v>243</v>
      </c>
      <c r="E162" s="230" t="s">
        <v>2791</v>
      </c>
      <c r="F162" s="231" t="s">
        <v>2792</v>
      </c>
      <c r="G162" s="232" t="s">
        <v>295</v>
      </c>
      <c r="H162" s="233">
        <v>8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2793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2794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2795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2796</v>
      </c>
      <c r="G165" s="248"/>
      <c r="H165" s="252">
        <v>8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14</v>
      </c>
      <c r="AY165" s="258" t="s">
        <v>241</v>
      </c>
    </row>
    <row r="166" s="2" customFormat="1" ht="24.15" customHeight="1">
      <c r="A166" s="39"/>
      <c r="B166" s="40"/>
      <c r="C166" s="288" t="s">
        <v>305</v>
      </c>
      <c r="D166" s="288" t="s">
        <v>716</v>
      </c>
      <c r="E166" s="289" t="s">
        <v>2797</v>
      </c>
      <c r="F166" s="290" t="s">
        <v>2798</v>
      </c>
      <c r="G166" s="291" t="s">
        <v>295</v>
      </c>
      <c r="H166" s="292">
        <v>8</v>
      </c>
      <c r="I166" s="293"/>
      <c r="J166" s="294">
        <f>ROUND(I166*H166,2)</f>
        <v>0</v>
      </c>
      <c r="K166" s="290" t="s">
        <v>1</v>
      </c>
      <c r="L166" s="295"/>
      <c r="M166" s="296" t="s">
        <v>1</v>
      </c>
      <c r="N166" s="297" t="s">
        <v>45</v>
      </c>
      <c r="O166" s="92"/>
      <c r="P166" s="238">
        <f>O166*H166</f>
        <v>0</v>
      </c>
      <c r="Q166" s="238">
        <v>0.002</v>
      </c>
      <c r="R166" s="238">
        <f>Q166*H166</f>
        <v>0.016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292</v>
      </c>
      <c r="AT166" s="240" t="s">
        <v>716</v>
      </c>
      <c r="AU166" s="240" t="s">
        <v>88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2799</v>
      </c>
    </row>
    <row r="167" s="2" customFormat="1" ht="24.15" customHeight="1">
      <c r="A167" s="39"/>
      <c r="B167" s="40"/>
      <c r="C167" s="229" t="s">
        <v>309</v>
      </c>
      <c r="D167" s="229" t="s">
        <v>243</v>
      </c>
      <c r="E167" s="230" t="s">
        <v>2800</v>
      </c>
      <c r="F167" s="231" t="s">
        <v>2801</v>
      </c>
      <c r="G167" s="232" t="s">
        <v>295</v>
      </c>
      <c r="H167" s="233">
        <v>1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2802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2803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2" customFormat="1" ht="24.15" customHeight="1">
      <c r="A169" s="39"/>
      <c r="B169" s="40"/>
      <c r="C169" s="288" t="s">
        <v>316</v>
      </c>
      <c r="D169" s="288" t="s">
        <v>716</v>
      </c>
      <c r="E169" s="289" t="s">
        <v>2804</v>
      </c>
      <c r="F169" s="290" t="s">
        <v>2805</v>
      </c>
      <c r="G169" s="291" t="s">
        <v>295</v>
      </c>
      <c r="H169" s="292">
        <v>1</v>
      </c>
      <c r="I169" s="293"/>
      <c r="J169" s="294">
        <f>ROUND(I169*H169,2)</f>
        <v>0</v>
      </c>
      <c r="K169" s="290" t="s">
        <v>1</v>
      </c>
      <c r="L169" s="295"/>
      <c r="M169" s="296" t="s">
        <v>1</v>
      </c>
      <c r="N169" s="29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292</v>
      </c>
      <c r="AT169" s="240" t="s">
        <v>716</v>
      </c>
      <c r="AU169" s="240" t="s">
        <v>88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2806</v>
      </c>
    </row>
    <row r="170" s="2" customFormat="1" ht="24.15" customHeight="1">
      <c r="A170" s="39"/>
      <c r="B170" s="40"/>
      <c r="C170" s="229" t="s">
        <v>322</v>
      </c>
      <c r="D170" s="229" t="s">
        <v>243</v>
      </c>
      <c r="E170" s="230" t="s">
        <v>2807</v>
      </c>
      <c r="F170" s="231" t="s">
        <v>2808</v>
      </c>
      <c r="G170" s="232" t="s">
        <v>295</v>
      </c>
      <c r="H170" s="233">
        <v>26</v>
      </c>
      <c r="I170" s="234"/>
      <c r="J170" s="235">
        <f>ROUND(I170*H170,2)</f>
        <v>0</v>
      </c>
      <c r="K170" s="231" t="s">
        <v>247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0.00040000000000000002</v>
      </c>
      <c r="R170" s="238">
        <f>Q170*H170</f>
        <v>0.010400000000000001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2809</v>
      </c>
    </row>
    <row r="171" s="2" customFormat="1">
      <c r="A171" s="39"/>
      <c r="B171" s="40"/>
      <c r="C171" s="41"/>
      <c r="D171" s="242" t="s">
        <v>249</v>
      </c>
      <c r="E171" s="41"/>
      <c r="F171" s="243" t="s">
        <v>2810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88</v>
      </c>
    </row>
    <row r="172" s="15" customFormat="1">
      <c r="A172" s="15"/>
      <c r="B172" s="270"/>
      <c r="C172" s="271"/>
      <c r="D172" s="249" t="s">
        <v>256</v>
      </c>
      <c r="E172" s="272" t="s">
        <v>1</v>
      </c>
      <c r="F172" s="273" t="s">
        <v>2811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256</v>
      </c>
      <c r="AU172" s="279" t="s">
        <v>88</v>
      </c>
      <c r="AV172" s="15" t="s">
        <v>14</v>
      </c>
      <c r="AW172" s="15" t="s">
        <v>36</v>
      </c>
      <c r="AX172" s="15" t="s">
        <v>80</v>
      </c>
      <c r="AY172" s="279" t="s">
        <v>241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381</v>
      </c>
      <c r="G173" s="248"/>
      <c r="H173" s="252">
        <v>26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14</v>
      </c>
      <c r="AY173" s="258" t="s">
        <v>241</v>
      </c>
    </row>
    <row r="174" s="2" customFormat="1" ht="16.5" customHeight="1">
      <c r="A174" s="39"/>
      <c r="B174" s="40"/>
      <c r="C174" s="288" t="s">
        <v>8</v>
      </c>
      <c r="D174" s="288" t="s">
        <v>716</v>
      </c>
      <c r="E174" s="289" t="s">
        <v>2812</v>
      </c>
      <c r="F174" s="290" t="s">
        <v>2813</v>
      </c>
      <c r="G174" s="291" t="s">
        <v>295</v>
      </c>
      <c r="H174" s="292">
        <v>26</v>
      </c>
      <c r="I174" s="293"/>
      <c r="J174" s="294">
        <f>ROUND(I174*H174,2)</f>
        <v>0</v>
      </c>
      <c r="K174" s="290" t="s">
        <v>247</v>
      </c>
      <c r="L174" s="295"/>
      <c r="M174" s="296" t="s">
        <v>1</v>
      </c>
      <c r="N174" s="297" t="s">
        <v>45</v>
      </c>
      <c r="O174" s="92"/>
      <c r="P174" s="238">
        <f>O174*H174</f>
        <v>0</v>
      </c>
      <c r="Q174" s="238">
        <v>0.096000000000000002</v>
      </c>
      <c r="R174" s="238">
        <f>Q174*H174</f>
        <v>2.496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292</v>
      </c>
      <c r="AT174" s="240" t="s">
        <v>716</v>
      </c>
      <c r="AU174" s="240" t="s">
        <v>88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2814</v>
      </c>
    </row>
    <row r="175" s="2" customFormat="1" ht="24.15" customHeight="1">
      <c r="A175" s="39"/>
      <c r="B175" s="40"/>
      <c r="C175" s="229" t="s">
        <v>332</v>
      </c>
      <c r="D175" s="229" t="s">
        <v>243</v>
      </c>
      <c r="E175" s="230" t="s">
        <v>2815</v>
      </c>
      <c r="F175" s="231" t="s">
        <v>2816</v>
      </c>
      <c r="G175" s="232" t="s">
        <v>289</v>
      </c>
      <c r="H175" s="233">
        <v>74.5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2817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2818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5" customFormat="1">
      <c r="A177" s="15"/>
      <c r="B177" s="270"/>
      <c r="C177" s="271"/>
      <c r="D177" s="249" t="s">
        <v>256</v>
      </c>
      <c r="E177" s="272" t="s">
        <v>1</v>
      </c>
      <c r="F177" s="273" t="s">
        <v>2819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256</v>
      </c>
      <c r="AU177" s="279" t="s">
        <v>88</v>
      </c>
      <c r="AV177" s="15" t="s">
        <v>14</v>
      </c>
      <c r="AW177" s="15" t="s">
        <v>36</v>
      </c>
      <c r="AX177" s="15" t="s">
        <v>80</v>
      </c>
      <c r="AY177" s="279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2820</v>
      </c>
      <c r="G178" s="248"/>
      <c r="H178" s="252">
        <v>74.5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14</v>
      </c>
      <c r="AY178" s="258" t="s">
        <v>241</v>
      </c>
    </row>
    <row r="179" s="2" customFormat="1" ht="24.15" customHeight="1">
      <c r="A179" s="39"/>
      <c r="B179" s="40"/>
      <c r="C179" s="288" t="s">
        <v>337</v>
      </c>
      <c r="D179" s="288" t="s">
        <v>716</v>
      </c>
      <c r="E179" s="289" t="s">
        <v>2821</v>
      </c>
      <c r="F179" s="290" t="s">
        <v>2822</v>
      </c>
      <c r="G179" s="291" t="s">
        <v>289</v>
      </c>
      <c r="H179" s="292">
        <v>78.224999999999994</v>
      </c>
      <c r="I179" s="293"/>
      <c r="J179" s="294">
        <f>ROUND(I179*H179,2)</f>
        <v>0</v>
      </c>
      <c r="K179" s="290" t="s">
        <v>1</v>
      </c>
      <c r="L179" s="295"/>
      <c r="M179" s="296" t="s">
        <v>1</v>
      </c>
      <c r="N179" s="297" t="s">
        <v>45</v>
      </c>
      <c r="O179" s="92"/>
      <c r="P179" s="238">
        <f>O179*H179</f>
        <v>0</v>
      </c>
      <c r="Q179" s="238">
        <v>0.0015</v>
      </c>
      <c r="R179" s="238">
        <f>Q179*H179</f>
        <v>0.1173375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292</v>
      </c>
      <c r="AT179" s="240" t="s">
        <v>716</v>
      </c>
      <c r="AU179" s="240" t="s">
        <v>88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2823</v>
      </c>
    </row>
    <row r="180" s="13" customFormat="1">
      <c r="A180" s="13"/>
      <c r="B180" s="247"/>
      <c r="C180" s="248"/>
      <c r="D180" s="249" t="s">
        <v>256</v>
      </c>
      <c r="E180" s="248"/>
      <c r="F180" s="251" t="s">
        <v>2824</v>
      </c>
      <c r="G180" s="248"/>
      <c r="H180" s="252">
        <v>78.224999999999994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4</v>
      </c>
      <c r="AX180" s="13" t="s">
        <v>14</v>
      </c>
      <c r="AY180" s="258" t="s">
        <v>241</v>
      </c>
    </row>
    <row r="181" s="2" customFormat="1" ht="16.5" customHeight="1">
      <c r="A181" s="39"/>
      <c r="B181" s="40"/>
      <c r="C181" s="288" t="s">
        <v>342</v>
      </c>
      <c r="D181" s="288" t="s">
        <v>716</v>
      </c>
      <c r="E181" s="289" t="s">
        <v>2825</v>
      </c>
      <c r="F181" s="290" t="s">
        <v>2826</v>
      </c>
      <c r="G181" s="291" t="s">
        <v>289</v>
      </c>
      <c r="H181" s="292">
        <v>223.5</v>
      </c>
      <c r="I181" s="293"/>
      <c r="J181" s="294">
        <f>ROUND(I181*H181,2)</f>
        <v>0</v>
      </c>
      <c r="K181" s="290" t="s">
        <v>247</v>
      </c>
      <c r="L181" s="295"/>
      <c r="M181" s="296" t="s">
        <v>1</v>
      </c>
      <c r="N181" s="297" t="s">
        <v>45</v>
      </c>
      <c r="O181" s="92"/>
      <c r="P181" s="238">
        <f>O181*H181</f>
        <v>0</v>
      </c>
      <c r="Q181" s="238">
        <v>4.0000000000000003E-05</v>
      </c>
      <c r="R181" s="238">
        <f>Q181*H181</f>
        <v>0.00894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292</v>
      </c>
      <c r="AT181" s="240" t="s">
        <v>716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2827</v>
      </c>
    </row>
    <row r="182" s="13" customFormat="1">
      <c r="A182" s="13"/>
      <c r="B182" s="247"/>
      <c r="C182" s="248"/>
      <c r="D182" s="249" t="s">
        <v>256</v>
      </c>
      <c r="E182" s="250" t="s">
        <v>1</v>
      </c>
      <c r="F182" s="251" t="s">
        <v>2828</v>
      </c>
      <c r="G182" s="248"/>
      <c r="H182" s="252">
        <v>223.5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14</v>
      </c>
      <c r="AY182" s="258" t="s">
        <v>241</v>
      </c>
    </row>
    <row r="183" s="2" customFormat="1" ht="16.5" customHeight="1">
      <c r="A183" s="39"/>
      <c r="B183" s="40"/>
      <c r="C183" s="288" t="s">
        <v>347</v>
      </c>
      <c r="D183" s="288" t="s">
        <v>716</v>
      </c>
      <c r="E183" s="289" t="s">
        <v>2829</v>
      </c>
      <c r="F183" s="290" t="s">
        <v>2830</v>
      </c>
      <c r="G183" s="291" t="s">
        <v>289</v>
      </c>
      <c r="H183" s="292">
        <v>100</v>
      </c>
      <c r="I183" s="293"/>
      <c r="J183" s="294">
        <f>ROUND(I183*H183,2)</f>
        <v>0</v>
      </c>
      <c r="K183" s="290" t="s">
        <v>247</v>
      </c>
      <c r="L183" s="295"/>
      <c r="M183" s="296" t="s">
        <v>1</v>
      </c>
      <c r="N183" s="297" t="s">
        <v>45</v>
      </c>
      <c r="O183" s="92"/>
      <c r="P183" s="238">
        <f>O183*H183</f>
        <v>0</v>
      </c>
      <c r="Q183" s="238">
        <v>2.0000000000000002E-05</v>
      </c>
      <c r="R183" s="238">
        <f>Q183*H183</f>
        <v>0.002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292</v>
      </c>
      <c r="AT183" s="240" t="s">
        <v>716</v>
      </c>
      <c r="AU183" s="240" t="s">
        <v>88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2831</v>
      </c>
    </row>
    <row r="184" s="12" customFormat="1" ht="22.8" customHeight="1">
      <c r="A184" s="12"/>
      <c r="B184" s="213"/>
      <c r="C184" s="214"/>
      <c r="D184" s="215" t="s">
        <v>79</v>
      </c>
      <c r="E184" s="227" t="s">
        <v>1097</v>
      </c>
      <c r="F184" s="227" t="s">
        <v>1098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SUM(P185:P186)</f>
        <v>0</v>
      </c>
      <c r="Q184" s="221"/>
      <c r="R184" s="222">
        <f>SUM(R185:R186)</f>
        <v>0</v>
      </c>
      <c r="S184" s="221"/>
      <c r="T184" s="223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14</v>
      </c>
      <c r="AT184" s="225" t="s">
        <v>79</v>
      </c>
      <c r="AU184" s="225" t="s">
        <v>14</v>
      </c>
      <c r="AY184" s="224" t="s">
        <v>241</v>
      </c>
      <c r="BK184" s="226">
        <f>SUM(BK185:BK186)</f>
        <v>0</v>
      </c>
    </row>
    <row r="185" s="2" customFormat="1" ht="24.15" customHeight="1">
      <c r="A185" s="39"/>
      <c r="B185" s="40"/>
      <c r="C185" s="229" t="s">
        <v>352</v>
      </c>
      <c r="D185" s="229" t="s">
        <v>243</v>
      </c>
      <c r="E185" s="230" t="s">
        <v>2832</v>
      </c>
      <c r="F185" s="231" t="s">
        <v>2833</v>
      </c>
      <c r="G185" s="232" t="s">
        <v>467</v>
      </c>
      <c r="H185" s="233">
        <v>7.6790000000000003</v>
      </c>
      <c r="I185" s="234"/>
      <c r="J185" s="235">
        <f>ROUND(I185*H185,2)</f>
        <v>0</v>
      </c>
      <c r="K185" s="231" t="s">
        <v>247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2834</v>
      </c>
    </row>
    <row r="186" s="2" customFormat="1">
      <c r="A186" s="39"/>
      <c r="B186" s="40"/>
      <c r="C186" s="41"/>
      <c r="D186" s="242" t="s">
        <v>249</v>
      </c>
      <c r="E186" s="41"/>
      <c r="F186" s="243" t="s">
        <v>2835</v>
      </c>
      <c r="G186" s="41"/>
      <c r="H186" s="41"/>
      <c r="I186" s="244"/>
      <c r="J186" s="41"/>
      <c r="K186" s="41"/>
      <c r="L186" s="45"/>
      <c r="M186" s="298"/>
      <c r="N186" s="299"/>
      <c r="O186" s="282"/>
      <c r="P186" s="282"/>
      <c r="Q186" s="282"/>
      <c r="R186" s="282"/>
      <c r="S186" s="282"/>
      <c r="T186" s="300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249</v>
      </c>
      <c r="AU186" s="18" t="s">
        <v>88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/fF8+kaV3JIi70kn7vDzvG+l70ztjjqwlIPxTlBSQWSMWmr9yyvqs+Vg9RAWHzvBYA2OKfXfDA3UguaDykM61g==" hashValue="avZoGizcpYuQHqBrf6ev+1FGTo20U8h2uPW/3zqd10pwCtaYGqC7ebH0X9Y26kppfWRH0hY9vzhRTLdId2HMUA==" algorithmName="SHA-512" password="CC35"/>
  <autoFilter ref="C127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8" r:id="rId1" display="https://podminky.urs.cz/item/CS_URS_2021_02/131111359"/>
    <hyperlink ref="F140" r:id="rId2" display="https://podminky.urs.cz/item/CS_URS_2021_02/162751117"/>
    <hyperlink ref="F142" r:id="rId3" display="https://podminky.urs.cz/item/CS_URS_2021_02/162751119"/>
    <hyperlink ref="F145" r:id="rId4" display="https://podminky.urs.cz/item/CS_URS_2021_02/167111101"/>
    <hyperlink ref="F151" r:id="rId5" display="https://podminky.urs.cz/item/CS_URS_2021_02/171201231"/>
    <hyperlink ref="F155" r:id="rId6" display="https://podminky.urs.cz/item/CS_URS_2021_02/338171123"/>
    <hyperlink ref="F163" r:id="rId7" display="https://podminky.urs.cz/item/CS_URS_2021_02/338171125"/>
    <hyperlink ref="F168" r:id="rId8" display="https://podminky.urs.cz/item/CS_URS_2021_02/348101250"/>
    <hyperlink ref="F171" r:id="rId9" display="https://podminky.urs.cz/item/CS_URS_2021_02/348121221"/>
    <hyperlink ref="F176" r:id="rId10" display="https://podminky.urs.cz/item/CS_URS_2021_02/348401130"/>
    <hyperlink ref="F186" r:id="rId11" display="https://podminky.urs.cz/item/CS_URS_2021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1885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2836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ROUND((SUM(BE128:BE177)),  2)</f>
        <v>0</v>
      </c>
      <c r="G37" s="39"/>
      <c r="H37" s="39"/>
      <c r="I37" s="166">
        <v>0.20999999999999999</v>
      </c>
      <c r="J37" s="165">
        <f>ROUND(((SUM(BE128:BE177))*I37),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ROUND((SUM(BF128:BF177)),  2)</f>
        <v>0</v>
      </c>
      <c r="G38" s="39"/>
      <c r="H38" s="39"/>
      <c r="I38" s="166">
        <v>0.14999999999999999</v>
      </c>
      <c r="J38" s="165">
        <f>ROUND(((SUM(BF128:BF177))*I38),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ROUND((SUM(BG128:BG177)),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ROUND((SUM(BH128:BH177)),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ROUND((SUM(BI128:BI177)),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1885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02.5 - Přípojka NN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1902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2837</v>
      </c>
      <c r="E102" s="194"/>
      <c r="F102" s="194"/>
      <c r="G102" s="194"/>
      <c r="H102" s="194"/>
      <c r="I102" s="194"/>
      <c r="J102" s="195">
        <f>J141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2838</v>
      </c>
      <c r="E103" s="194"/>
      <c r="F103" s="194"/>
      <c r="G103" s="194"/>
      <c r="H103" s="194"/>
      <c r="I103" s="194"/>
      <c r="J103" s="195">
        <f>J155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2839</v>
      </c>
      <c r="E104" s="194"/>
      <c r="F104" s="194"/>
      <c r="G104" s="194"/>
      <c r="H104" s="194"/>
      <c r="I104" s="194"/>
      <c r="J104" s="195">
        <f>J167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1885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02.5 - Přípojka NN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P129+P141+P155+P167</f>
        <v>0</v>
      </c>
      <c r="Q128" s="105"/>
      <c r="R128" s="210">
        <f>R129+R141+R155+R167</f>
        <v>0</v>
      </c>
      <c r="S128" s="105"/>
      <c r="T128" s="211">
        <f>T129+T141+T155+T167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BK129+BK141+BK155+BK167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2059</v>
      </c>
      <c r="F129" s="216" t="s">
        <v>2060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SUM(P130:P140)</f>
        <v>0</v>
      </c>
      <c r="Q129" s="221"/>
      <c r="R129" s="222">
        <f>SUM(R130:R140)</f>
        <v>0</v>
      </c>
      <c r="S129" s="221"/>
      <c r="T129" s="223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SUM(BK130:BK140)</f>
        <v>0</v>
      </c>
    </row>
    <row r="130" s="2" customFormat="1" ht="16.5" customHeight="1">
      <c r="A130" s="39"/>
      <c r="B130" s="40"/>
      <c r="C130" s="229" t="s">
        <v>14</v>
      </c>
      <c r="D130" s="229" t="s">
        <v>243</v>
      </c>
      <c r="E130" s="230" t="s">
        <v>2840</v>
      </c>
      <c r="F130" s="231" t="s">
        <v>2841</v>
      </c>
      <c r="G130" s="232" t="s">
        <v>289</v>
      </c>
      <c r="H130" s="233">
        <v>3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2842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2843</v>
      </c>
      <c r="F131" s="231" t="s">
        <v>2844</v>
      </c>
      <c r="G131" s="232" t="s">
        <v>2066</v>
      </c>
      <c r="H131" s="233">
        <v>8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2845</v>
      </c>
    </row>
    <row r="132" s="2" customFormat="1" ht="16.5" customHeight="1">
      <c r="A132" s="39"/>
      <c r="B132" s="40"/>
      <c r="C132" s="229" t="s">
        <v>96</v>
      </c>
      <c r="D132" s="229" t="s">
        <v>243</v>
      </c>
      <c r="E132" s="230" t="s">
        <v>2846</v>
      </c>
      <c r="F132" s="231" t="s">
        <v>2847</v>
      </c>
      <c r="G132" s="232" t="s">
        <v>2066</v>
      </c>
      <c r="H132" s="233">
        <v>8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2848</v>
      </c>
    </row>
    <row r="133" s="2" customFormat="1" ht="16.5" customHeight="1">
      <c r="A133" s="39"/>
      <c r="B133" s="40"/>
      <c r="C133" s="229" t="s">
        <v>175</v>
      </c>
      <c r="D133" s="229" t="s">
        <v>243</v>
      </c>
      <c r="E133" s="230" t="s">
        <v>2849</v>
      </c>
      <c r="F133" s="231" t="s">
        <v>2850</v>
      </c>
      <c r="G133" s="232" t="s">
        <v>2066</v>
      </c>
      <c r="H133" s="233">
        <v>6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2851</v>
      </c>
    </row>
    <row r="134" s="2" customFormat="1" ht="16.5" customHeight="1">
      <c r="A134" s="39"/>
      <c r="B134" s="40"/>
      <c r="C134" s="229" t="s">
        <v>269</v>
      </c>
      <c r="D134" s="229" t="s">
        <v>243</v>
      </c>
      <c r="E134" s="230" t="s">
        <v>2852</v>
      </c>
      <c r="F134" s="231" t="s">
        <v>2853</v>
      </c>
      <c r="G134" s="232" t="s">
        <v>2066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2854</v>
      </c>
    </row>
    <row r="135" s="2" customFormat="1" ht="24.15" customHeight="1">
      <c r="A135" s="39"/>
      <c r="B135" s="40"/>
      <c r="C135" s="229" t="s">
        <v>277</v>
      </c>
      <c r="D135" s="229" t="s">
        <v>243</v>
      </c>
      <c r="E135" s="230" t="s">
        <v>2855</v>
      </c>
      <c r="F135" s="231" t="s">
        <v>2856</v>
      </c>
      <c r="G135" s="232" t="s">
        <v>2066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2857</v>
      </c>
    </row>
    <row r="136" s="2" customFormat="1" ht="21.75" customHeight="1">
      <c r="A136" s="39"/>
      <c r="B136" s="40"/>
      <c r="C136" s="229" t="s">
        <v>286</v>
      </c>
      <c r="D136" s="229" t="s">
        <v>243</v>
      </c>
      <c r="E136" s="230" t="s">
        <v>2101</v>
      </c>
      <c r="F136" s="231" t="s">
        <v>2102</v>
      </c>
      <c r="G136" s="232" t="s">
        <v>289</v>
      </c>
      <c r="H136" s="233">
        <v>50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2858</v>
      </c>
    </row>
    <row r="137" s="2" customFormat="1" ht="16.5" customHeight="1">
      <c r="A137" s="39"/>
      <c r="B137" s="40"/>
      <c r="C137" s="229" t="s">
        <v>292</v>
      </c>
      <c r="D137" s="229" t="s">
        <v>243</v>
      </c>
      <c r="E137" s="230" t="s">
        <v>2859</v>
      </c>
      <c r="F137" s="231" t="s">
        <v>2860</v>
      </c>
      <c r="G137" s="232" t="s">
        <v>289</v>
      </c>
      <c r="H137" s="233">
        <v>25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2861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2862</v>
      </c>
      <c r="F138" s="231" t="s">
        <v>2863</v>
      </c>
      <c r="G138" s="232" t="s">
        <v>289</v>
      </c>
      <c r="H138" s="233">
        <v>213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2864</v>
      </c>
    </row>
    <row r="139" s="2" customFormat="1" ht="21.75" customHeight="1">
      <c r="A139" s="39"/>
      <c r="B139" s="40"/>
      <c r="C139" s="229" t="s">
        <v>301</v>
      </c>
      <c r="D139" s="229" t="s">
        <v>243</v>
      </c>
      <c r="E139" s="230" t="s">
        <v>2865</v>
      </c>
      <c r="F139" s="231" t="s">
        <v>2866</v>
      </c>
      <c r="G139" s="232" t="s">
        <v>289</v>
      </c>
      <c r="H139" s="233">
        <v>17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2867</v>
      </c>
    </row>
    <row r="140" s="2" customFormat="1" ht="16.5" customHeight="1">
      <c r="A140" s="39"/>
      <c r="B140" s="40"/>
      <c r="C140" s="229" t="s">
        <v>305</v>
      </c>
      <c r="D140" s="229" t="s">
        <v>243</v>
      </c>
      <c r="E140" s="230" t="s">
        <v>2868</v>
      </c>
      <c r="F140" s="231" t="s">
        <v>2869</v>
      </c>
      <c r="G140" s="232" t="s">
        <v>289</v>
      </c>
      <c r="H140" s="233">
        <v>209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2870</v>
      </c>
    </row>
    <row r="141" s="12" customFormat="1" ht="25.92" customHeight="1">
      <c r="A141" s="12"/>
      <c r="B141" s="213"/>
      <c r="C141" s="214"/>
      <c r="D141" s="215" t="s">
        <v>79</v>
      </c>
      <c r="E141" s="216" t="s">
        <v>2164</v>
      </c>
      <c r="F141" s="216" t="s">
        <v>2871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SUM(P142:P154)</f>
        <v>0</v>
      </c>
      <c r="Q141" s="221"/>
      <c r="R141" s="222">
        <f>SUM(R142:R154)</f>
        <v>0</v>
      </c>
      <c r="S141" s="221"/>
      <c r="T141" s="223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14</v>
      </c>
      <c r="AT141" s="225" t="s">
        <v>79</v>
      </c>
      <c r="AU141" s="225" t="s">
        <v>80</v>
      </c>
      <c r="AY141" s="224" t="s">
        <v>241</v>
      </c>
      <c r="BK141" s="226">
        <f>SUM(BK142:BK154)</f>
        <v>0</v>
      </c>
    </row>
    <row r="142" s="2" customFormat="1" ht="16.5" customHeight="1">
      <c r="A142" s="39"/>
      <c r="B142" s="40"/>
      <c r="C142" s="229" t="s">
        <v>309</v>
      </c>
      <c r="D142" s="229" t="s">
        <v>243</v>
      </c>
      <c r="E142" s="230" t="s">
        <v>2872</v>
      </c>
      <c r="F142" s="231" t="s">
        <v>2873</v>
      </c>
      <c r="G142" s="232" t="s">
        <v>289</v>
      </c>
      <c r="H142" s="233">
        <v>3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2874</v>
      </c>
    </row>
    <row r="143" s="2" customFormat="1" ht="16.5" customHeight="1">
      <c r="A143" s="39"/>
      <c r="B143" s="40"/>
      <c r="C143" s="229" t="s">
        <v>316</v>
      </c>
      <c r="D143" s="229" t="s">
        <v>243</v>
      </c>
      <c r="E143" s="230" t="s">
        <v>2193</v>
      </c>
      <c r="F143" s="231" t="s">
        <v>2194</v>
      </c>
      <c r="G143" s="232" t="s">
        <v>289</v>
      </c>
      <c r="H143" s="233">
        <v>50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2875</v>
      </c>
    </row>
    <row r="144" s="2" customFormat="1" ht="16.5" customHeight="1">
      <c r="A144" s="39"/>
      <c r="B144" s="40"/>
      <c r="C144" s="229" t="s">
        <v>322</v>
      </c>
      <c r="D144" s="229" t="s">
        <v>243</v>
      </c>
      <c r="E144" s="230" t="s">
        <v>2876</v>
      </c>
      <c r="F144" s="231" t="s">
        <v>2877</v>
      </c>
      <c r="G144" s="232" t="s">
        <v>289</v>
      </c>
      <c r="H144" s="233">
        <v>213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2878</v>
      </c>
    </row>
    <row r="145" s="2" customFormat="1" ht="16.5" customHeight="1">
      <c r="A145" s="39"/>
      <c r="B145" s="40"/>
      <c r="C145" s="229" t="s">
        <v>8</v>
      </c>
      <c r="D145" s="229" t="s">
        <v>243</v>
      </c>
      <c r="E145" s="230" t="s">
        <v>2879</v>
      </c>
      <c r="F145" s="231" t="s">
        <v>2880</v>
      </c>
      <c r="G145" s="232" t="s">
        <v>289</v>
      </c>
      <c r="H145" s="233">
        <v>25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2881</v>
      </c>
    </row>
    <row r="146" s="2" customFormat="1" ht="16.5" customHeight="1">
      <c r="A146" s="39"/>
      <c r="B146" s="40"/>
      <c r="C146" s="229" t="s">
        <v>332</v>
      </c>
      <c r="D146" s="229" t="s">
        <v>243</v>
      </c>
      <c r="E146" s="230" t="s">
        <v>2882</v>
      </c>
      <c r="F146" s="231" t="s">
        <v>2883</v>
      </c>
      <c r="G146" s="232" t="s">
        <v>2066</v>
      </c>
      <c r="H146" s="233">
        <v>3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2884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2885</v>
      </c>
      <c r="F147" s="231" t="s">
        <v>2886</v>
      </c>
      <c r="G147" s="232" t="s">
        <v>2066</v>
      </c>
      <c r="H147" s="233">
        <v>3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2887</v>
      </c>
    </row>
    <row r="148" s="2" customFormat="1" ht="16.5" customHeight="1">
      <c r="A148" s="39"/>
      <c r="B148" s="40"/>
      <c r="C148" s="229" t="s">
        <v>342</v>
      </c>
      <c r="D148" s="229" t="s">
        <v>243</v>
      </c>
      <c r="E148" s="230" t="s">
        <v>2888</v>
      </c>
      <c r="F148" s="231" t="s">
        <v>2889</v>
      </c>
      <c r="G148" s="232" t="s">
        <v>2066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2890</v>
      </c>
    </row>
    <row r="149" s="2" customFormat="1" ht="33" customHeight="1">
      <c r="A149" s="39"/>
      <c r="B149" s="40"/>
      <c r="C149" s="229" t="s">
        <v>347</v>
      </c>
      <c r="D149" s="229" t="s">
        <v>243</v>
      </c>
      <c r="E149" s="230" t="s">
        <v>2277</v>
      </c>
      <c r="F149" s="231" t="s">
        <v>2891</v>
      </c>
      <c r="G149" s="232" t="s">
        <v>2066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2892</v>
      </c>
    </row>
    <row r="150" s="2" customFormat="1" ht="16.5" customHeight="1">
      <c r="A150" s="39"/>
      <c r="B150" s="40"/>
      <c r="C150" s="229" t="s">
        <v>352</v>
      </c>
      <c r="D150" s="229" t="s">
        <v>243</v>
      </c>
      <c r="E150" s="230" t="s">
        <v>2893</v>
      </c>
      <c r="F150" s="231" t="s">
        <v>2894</v>
      </c>
      <c r="G150" s="232" t="s">
        <v>289</v>
      </c>
      <c r="H150" s="233">
        <v>220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2895</v>
      </c>
    </row>
    <row r="151" s="2" customFormat="1" ht="16.5" customHeight="1">
      <c r="A151" s="39"/>
      <c r="B151" s="40"/>
      <c r="C151" s="229" t="s">
        <v>7</v>
      </c>
      <c r="D151" s="229" t="s">
        <v>243</v>
      </c>
      <c r="E151" s="230" t="s">
        <v>2896</v>
      </c>
      <c r="F151" s="231" t="s">
        <v>2897</v>
      </c>
      <c r="G151" s="232" t="s">
        <v>289</v>
      </c>
      <c r="H151" s="233">
        <v>17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2898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2899</v>
      </c>
      <c r="F152" s="231" t="s">
        <v>2900</v>
      </c>
      <c r="G152" s="232" t="s">
        <v>289</v>
      </c>
      <c r="H152" s="233">
        <v>209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2901</v>
      </c>
    </row>
    <row r="153" s="2" customFormat="1" ht="16.5" customHeight="1">
      <c r="A153" s="39"/>
      <c r="B153" s="40"/>
      <c r="C153" s="229" t="s">
        <v>366</v>
      </c>
      <c r="D153" s="229" t="s">
        <v>243</v>
      </c>
      <c r="E153" s="230" t="s">
        <v>2286</v>
      </c>
      <c r="F153" s="231" t="s">
        <v>2287</v>
      </c>
      <c r="G153" s="232" t="s">
        <v>2288</v>
      </c>
      <c r="H153" s="301"/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2902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2290</v>
      </c>
      <c r="F154" s="231" t="s">
        <v>2291</v>
      </c>
      <c r="G154" s="232" t="s">
        <v>2288</v>
      </c>
      <c r="H154" s="301"/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2903</v>
      </c>
    </row>
    <row r="155" s="12" customFormat="1" ht="25.92" customHeight="1">
      <c r="A155" s="12"/>
      <c r="B155" s="213"/>
      <c r="C155" s="214"/>
      <c r="D155" s="215" t="s">
        <v>79</v>
      </c>
      <c r="E155" s="216" t="s">
        <v>2293</v>
      </c>
      <c r="F155" s="216" t="s">
        <v>2294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SUM(P156:P166)</f>
        <v>0</v>
      </c>
      <c r="Q155" s="221"/>
      <c r="R155" s="222">
        <f>SUM(R156:R166)</f>
        <v>0</v>
      </c>
      <c r="S155" s="221"/>
      <c r="T155" s="223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14</v>
      </c>
      <c r="AT155" s="225" t="s">
        <v>79</v>
      </c>
      <c r="AU155" s="225" t="s">
        <v>80</v>
      </c>
      <c r="AY155" s="224" t="s">
        <v>241</v>
      </c>
      <c r="BK155" s="226">
        <f>SUM(BK156:BK166)</f>
        <v>0</v>
      </c>
    </row>
    <row r="156" s="2" customFormat="1" ht="16.5" customHeight="1">
      <c r="A156" s="39"/>
      <c r="B156" s="40"/>
      <c r="C156" s="229" t="s">
        <v>376</v>
      </c>
      <c r="D156" s="229" t="s">
        <v>243</v>
      </c>
      <c r="E156" s="230" t="s">
        <v>2295</v>
      </c>
      <c r="F156" s="231" t="s">
        <v>2904</v>
      </c>
      <c r="G156" s="232" t="s">
        <v>2066</v>
      </c>
      <c r="H156" s="233">
        <v>1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2905</v>
      </c>
    </row>
    <row r="157" s="2" customFormat="1" ht="16.5" customHeight="1">
      <c r="A157" s="39"/>
      <c r="B157" s="40"/>
      <c r="C157" s="229" t="s">
        <v>381</v>
      </c>
      <c r="D157" s="229" t="s">
        <v>243</v>
      </c>
      <c r="E157" s="230" t="s">
        <v>2298</v>
      </c>
      <c r="F157" s="231" t="s">
        <v>2906</v>
      </c>
      <c r="G157" s="232" t="s">
        <v>2066</v>
      </c>
      <c r="H157" s="233">
        <v>1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2907</v>
      </c>
    </row>
    <row r="158" s="2" customFormat="1" ht="16.5" customHeight="1">
      <c r="A158" s="39"/>
      <c r="B158" s="40"/>
      <c r="C158" s="229" t="s">
        <v>386</v>
      </c>
      <c r="D158" s="229" t="s">
        <v>243</v>
      </c>
      <c r="E158" s="230" t="s">
        <v>2301</v>
      </c>
      <c r="F158" s="231" t="s">
        <v>2296</v>
      </c>
      <c r="G158" s="232" t="s">
        <v>2066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2908</v>
      </c>
    </row>
    <row r="159" s="2" customFormat="1" ht="24.15" customHeight="1">
      <c r="A159" s="39"/>
      <c r="B159" s="40"/>
      <c r="C159" s="229" t="s">
        <v>390</v>
      </c>
      <c r="D159" s="229" t="s">
        <v>243</v>
      </c>
      <c r="E159" s="230" t="s">
        <v>2305</v>
      </c>
      <c r="F159" s="231" t="s">
        <v>2306</v>
      </c>
      <c r="G159" s="232" t="s">
        <v>2066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2909</v>
      </c>
    </row>
    <row r="160" s="2" customFormat="1" ht="24.15" customHeight="1">
      <c r="A160" s="39"/>
      <c r="B160" s="40"/>
      <c r="C160" s="229" t="s">
        <v>394</v>
      </c>
      <c r="D160" s="229" t="s">
        <v>243</v>
      </c>
      <c r="E160" s="230" t="s">
        <v>2309</v>
      </c>
      <c r="F160" s="231" t="s">
        <v>2302</v>
      </c>
      <c r="G160" s="232" t="s">
        <v>2066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2910</v>
      </c>
    </row>
    <row r="161" s="2" customFormat="1" ht="16.5" customHeight="1">
      <c r="A161" s="39"/>
      <c r="B161" s="40"/>
      <c r="C161" s="229" t="s">
        <v>398</v>
      </c>
      <c r="D161" s="229" t="s">
        <v>243</v>
      </c>
      <c r="E161" s="230" t="s">
        <v>2313</v>
      </c>
      <c r="F161" s="231" t="s">
        <v>2310</v>
      </c>
      <c r="G161" s="232" t="s">
        <v>2066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2911</v>
      </c>
    </row>
    <row r="162" s="2" customFormat="1" ht="24.15" customHeight="1">
      <c r="A162" s="39"/>
      <c r="B162" s="40"/>
      <c r="C162" s="229" t="s">
        <v>696</v>
      </c>
      <c r="D162" s="229" t="s">
        <v>243</v>
      </c>
      <c r="E162" s="230" t="s">
        <v>2317</v>
      </c>
      <c r="F162" s="231" t="s">
        <v>2314</v>
      </c>
      <c r="G162" s="232" t="s">
        <v>2066</v>
      </c>
      <c r="H162" s="233">
        <v>1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2912</v>
      </c>
    </row>
    <row r="163" s="2" customFormat="1" ht="21.75" customHeight="1">
      <c r="A163" s="39"/>
      <c r="B163" s="40"/>
      <c r="C163" s="229" t="s">
        <v>704</v>
      </c>
      <c r="D163" s="229" t="s">
        <v>243</v>
      </c>
      <c r="E163" s="230" t="s">
        <v>2321</v>
      </c>
      <c r="F163" s="231" t="s">
        <v>2913</v>
      </c>
      <c r="G163" s="232" t="s">
        <v>2066</v>
      </c>
      <c r="H163" s="233">
        <v>1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2914</v>
      </c>
    </row>
    <row r="164" s="2" customFormat="1" ht="16.5" customHeight="1">
      <c r="A164" s="39"/>
      <c r="B164" s="40"/>
      <c r="C164" s="229" t="s">
        <v>706</v>
      </c>
      <c r="D164" s="229" t="s">
        <v>243</v>
      </c>
      <c r="E164" s="230" t="s">
        <v>2325</v>
      </c>
      <c r="F164" s="231" t="s">
        <v>2915</v>
      </c>
      <c r="G164" s="232" t="s">
        <v>2066</v>
      </c>
      <c r="H164" s="233">
        <v>1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2916</v>
      </c>
    </row>
    <row r="165" s="2" customFormat="1" ht="16.5" customHeight="1">
      <c r="A165" s="39"/>
      <c r="B165" s="40"/>
      <c r="C165" s="229" t="s">
        <v>715</v>
      </c>
      <c r="D165" s="229" t="s">
        <v>243</v>
      </c>
      <c r="E165" s="230" t="s">
        <v>2917</v>
      </c>
      <c r="F165" s="231" t="s">
        <v>2322</v>
      </c>
      <c r="G165" s="232" t="s">
        <v>2066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2918</v>
      </c>
    </row>
    <row r="166" s="2" customFormat="1" ht="16.5" customHeight="1">
      <c r="A166" s="39"/>
      <c r="B166" s="40"/>
      <c r="C166" s="229" t="s">
        <v>721</v>
      </c>
      <c r="D166" s="229" t="s">
        <v>243</v>
      </c>
      <c r="E166" s="230" t="s">
        <v>2919</v>
      </c>
      <c r="F166" s="231" t="s">
        <v>2326</v>
      </c>
      <c r="G166" s="232" t="s">
        <v>2066</v>
      </c>
      <c r="H166" s="233">
        <v>1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2920</v>
      </c>
    </row>
    <row r="167" s="12" customFormat="1" ht="25.92" customHeight="1">
      <c r="A167" s="12"/>
      <c r="B167" s="213"/>
      <c r="C167" s="214"/>
      <c r="D167" s="215" t="s">
        <v>79</v>
      </c>
      <c r="E167" s="216" t="s">
        <v>2328</v>
      </c>
      <c r="F167" s="216" t="s">
        <v>242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SUM(P168:P177)</f>
        <v>0</v>
      </c>
      <c r="Q167" s="221"/>
      <c r="R167" s="222">
        <f>SUM(R168:R177)</f>
        <v>0</v>
      </c>
      <c r="S167" s="221"/>
      <c r="T167" s="223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14</v>
      </c>
      <c r="AT167" s="225" t="s">
        <v>79</v>
      </c>
      <c r="AU167" s="225" t="s">
        <v>80</v>
      </c>
      <c r="AY167" s="224" t="s">
        <v>241</v>
      </c>
      <c r="BK167" s="226">
        <f>SUM(BK168:BK177)</f>
        <v>0</v>
      </c>
    </row>
    <row r="168" s="2" customFormat="1" ht="16.5" customHeight="1">
      <c r="A168" s="39"/>
      <c r="B168" s="40"/>
      <c r="C168" s="229" t="s">
        <v>729</v>
      </c>
      <c r="D168" s="229" t="s">
        <v>243</v>
      </c>
      <c r="E168" s="230" t="s">
        <v>2330</v>
      </c>
      <c r="F168" s="231" t="s">
        <v>2331</v>
      </c>
      <c r="G168" s="232" t="s">
        <v>2332</v>
      </c>
      <c r="H168" s="233">
        <v>0.22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2921</v>
      </c>
    </row>
    <row r="169" s="2" customFormat="1" ht="24.15" customHeight="1">
      <c r="A169" s="39"/>
      <c r="B169" s="40"/>
      <c r="C169" s="229" t="s">
        <v>735</v>
      </c>
      <c r="D169" s="229" t="s">
        <v>243</v>
      </c>
      <c r="E169" s="230" t="s">
        <v>2922</v>
      </c>
      <c r="F169" s="231" t="s">
        <v>2923</v>
      </c>
      <c r="G169" s="232" t="s">
        <v>253</v>
      </c>
      <c r="H169" s="233">
        <v>0.29999999999999999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2924</v>
      </c>
    </row>
    <row r="170" s="2" customFormat="1" ht="24.15" customHeight="1">
      <c r="A170" s="39"/>
      <c r="B170" s="40"/>
      <c r="C170" s="229" t="s">
        <v>740</v>
      </c>
      <c r="D170" s="229" t="s">
        <v>243</v>
      </c>
      <c r="E170" s="230" t="s">
        <v>2925</v>
      </c>
      <c r="F170" s="231" t="s">
        <v>2926</v>
      </c>
      <c r="G170" s="232" t="s">
        <v>289</v>
      </c>
      <c r="H170" s="233">
        <v>16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2927</v>
      </c>
    </row>
    <row r="171" s="2" customFormat="1" ht="24.15" customHeight="1">
      <c r="A171" s="39"/>
      <c r="B171" s="40"/>
      <c r="C171" s="229" t="s">
        <v>749</v>
      </c>
      <c r="D171" s="229" t="s">
        <v>243</v>
      </c>
      <c r="E171" s="230" t="s">
        <v>2928</v>
      </c>
      <c r="F171" s="231" t="s">
        <v>2929</v>
      </c>
      <c r="G171" s="232" t="s">
        <v>289</v>
      </c>
      <c r="H171" s="233">
        <v>204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2930</v>
      </c>
    </row>
    <row r="172" s="2" customFormat="1" ht="24.15" customHeight="1">
      <c r="A172" s="39"/>
      <c r="B172" s="40"/>
      <c r="C172" s="229" t="s">
        <v>754</v>
      </c>
      <c r="D172" s="229" t="s">
        <v>243</v>
      </c>
      <c r="E172" s="230" t="s">
        <v>2931</v>
      </c>
      <c r="F172" s="231" t="s">
        <v>2932</v>
      </c>
      <c r="G172" s="232" t="s">
        <v>289</v>
      </c>
      <c r="H172" s="233">
        <v>16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2933</v>
      </c>
    </row>
    <row r="173" s="2" customFormat="1" ht="24.15" customHeight="1">
      <c r="A173" s="39"/>
      <c r="B173" s="40"/>
      <c r="C173" s="229" t="s">
        <v>759</v>
      </c>
      <c r="D173" s="229" t="s">
        <v>243</v>
      </c>
      <c r="E173" s="230" t="s">
        <v>2934</v>
      </c>
      <c r="F173" s="231" t="s">
        <v>2935</v>
      </c>
      <c r="G173" s="232" t="s">
        <v>289</v>
      </c>
      <c r="H173" s="233">
        <v>204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2936</v>
      </c>
    </row>
    <row r="174" s="2" customFormat="1" ht="24.15" customHeight="1">
      <c r="A174" s="39"/>
      <c r="B174" s="40"/>
      <c r="C174" s="229" t="s">
        <v>766</v>
      </c>
      <c r="D174" s="229" t="s">
        <v>243</v>
      </c>
      <c r="E174" s="230" t="s">
        <v>2937</v>
      </c>
      <c r="F174" s="231" t="s">
        <v>2938</v>
      </c>
      <c r="G174" s="232" t="s">
        <v>253</v>
      </c>
      <c r="H174" s="233">
        <v>0.10000000000000001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2939</v>
      </c>
    </row>
    <row r="175" s="2" customFormat="1" ht="16.5" customHeight="1">
      <c r="A175" s="39"/>
      <c r="B175" s="40"/>
      <c r="C175" s="229" t="s">
        <v>772</v>
      </c>
      <c r="D175" s="229" t="s">
        <v>243</v>
      </c>
      <c r="E175" s="230" t="s">
        <v>2940</v>
      </c>
      <c r="F175" s="231" t="s">
        <v>2941</v>
      </c>
      <c r="G175" s="232" t="s">
        <v>289</v>
      </c>
      <c r="H175" s="233">
        <v>220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2942</v>
      </c>
    </row>
    <row r="176" s="2" customFormat="1" ht="33" customHeight="1">
      <c r="A176" s="39"/>
      <c r="B176" s="40"/>
      <c r="C176" s="229" t="s">
        <v>779</v>
      </c>
      <c r="D176" s="229" t="s">
        <v>243</v>
      </c>
      <c r="E176" s="230" t="s">
        <v>2943</v>
      </c>
      <c r="F176" s="231" t="s">
        <v>2944</v>
      </c>
      <c r="G176" s="232" t="s">
        <v>289</v>
      </c>
      <c r="H176" s="233">
        <v>17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2945</v>
      </c>
    </row>
    <row r="177" s="2" customFormat="1" ht="33" customHeight="1">
      <c r="A177" s="39"/>
      <c r="B177" s="40"/>
      <c r="C177" s="229" t="s">
        <v>788</v>
      </c>
      <c r="D177" s="229" t="s">
        <v>243</v>
      </c>
      <c r="E177" s="230" t="s">
        <v>2946</v>
      </c>
      <c r="F177" s="231" t="s">
        <v>2947</v>
      </c>
      <c r="G177" s="232" t="s">
        <v>289</v>
      </c>
      <c r="H177" s="233">
        <v>209</v>
      </c>
      <c r="I177" s="234"/>
      <c r="J177" s="235">
        <f>ROUND(I177*H177,2)</f>
        <v>0</v>
      </c>
      <c r="K177" s="231" t="s">
        <v>1</v>
      </c>
      <c r="L177" s="45"/>
      <c r="M177" s="280" t="s">
        <v>1</v>
      </c>
      <c r="N177" s="281" t="s">
        <v>45</v>
      </c>
      <c r="O177" s="282"/>
      <c r="P177" s="283">
        <f>O177*H177</f>
        <v>0</v>
      </c>
      <c r="Q177" s="283">
        <v>0</v>
      </c>
      <c r="R177" s="283">
        <f>Q177*H177</f>
        <v>0</v>
      </c>
      <c r="S177" s="283">
        <v>0</v>
      </c>
      <c r="T177" s="28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2948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fYLdabJJ/tAqMhf2yw28Yon02jRochey8aay2l1SB32ypNHkf/2XekAhDtQykvaZ/mWEoelqhJf4ATYBSpeYNg==" hashValue="o7aSy2BVpmkqVUGI3AvvQIkHRr3YJFkmzUVBOju5rHVUv4zqT+d7l1Iyh0nbjpEbA2jLKOwYkafRUnYO78aujQ==" algorithmName="SHA-512" password="CC35"/>
  <autoFilter ref="C127:K1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  <c r="AZ2" s="285" t="s">
        <v>402</v>
      </c>
      <c r="BA2" s="285" t="s">
        <v>403</v>
      </c>
      <c r="BB2" s="285" t="s">
        <v>253</v>
      </c>
      <c r="BC2" s="285" t="s">
        <v>2949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2950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2951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2952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2953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2355</v>
      </c>
      <c r="BA7" s="285" t="s">
        <v>2356</v>
      </c>
      <c r="BB7" s="285" t="s">
        <v>253</v>
      </c>
      <c r="BC7" s="285" t="s">
        <v>2954</v>
      </c>
      <c r="BD7" s="285" t="s">
        <v>88</v>
      </c>
    </row>
    <row r="8">
      <c r="B8" s="21"/>
      <c r="D8" s="152" t="s">
        <v>211</v>
      </c>
      <c r="L8" s="21"/>
      <c r="AZ8" s="285" t="s">
        <v>2358</v>
      </c>
      <c r="BA8" s="285" t="s">
        <v>2359</v>
      </c>
      <c r="BB8" s="285" t="s">
        <v>253</v>
      </c>
      <c r="BC8" s="285" t="s">
        <v>2955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2361</v>
      </c>
      <c r="BA9" s="285" t="s">
        <v>2362</v>
      </c>
      <c r="BB9" s="285" t="s">
        <v>253</v>
      </c>
      <c r="BC9" s="285" t="s">
        <v>2954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2363</v>
      </c>
      <c r="BA10" s="285" t="s">
        <v>2364</v>
      </c>
      <c r="BB10" s="285" t="s">
        <v>253</v>
      </c>
      <c r="BC10" s="285" t="s">
        <v>2955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2956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417</v>
      </c>
      <c r="BA11" s="285" t="s">
        <v>418</v>
      </c>
      <c r="BB11" s="285" t="s">
        <v>253</v>
      </c>
      <c r="BC11" s="285" t="s">
        <v>2957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420</v>
      </c>
      <c r="BA12" s="285" t="s">
        <v>421</v>
      </c>
      <c r="BB12" s="285" t="s">
        <v>253</v>
      </c>
      <c r="BC12" s="285" t="s">
        <v>2958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2959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423</v>
      </c>
      <c r="BA13" s="285" t="s">
        <v>424</v>
      </c>
      <c r="BB13" s="285" t="s">
        <v>253</v>
      </c>
      <c r="BC13" s="285" t="s">
        <v>2960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2365</v>
      </c>
      <c r="BA14" s="285" t="s">
        <v>2366</v>
      </c>
      <c r="BB14" s="285" t="s">
        <v>253</v>
      </c>
      <c r="BC14" s="285" t="s">
        <v>2961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2368</v>
      </c>
      <c r="BA15" s="285" t="s">
        <v>2369</v>
      </c>
      <c r="BB15" s="285" t="s">
        <v>253</v>
      </c>
      <c r="BC15" s="285" t="s">
        <v>2962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2371</v>
      </c>
      <c r="BA16" s="285" t="s">
        <v>2372</v>
      </c>
      <c r="BB16" s="285" t="s">
        <v>253</v>
      </c>
      <c r="BC16" s="285" t="s">
        <v>2963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2374</v>
      </c>
      <c r="BA17" s="285" t="s">
        <v>2375</v>
      </c>
      <c r="BB17" s="285" t="s">
        <v>253</v>
      </c>
      <c r="BC17" s="285" t="s">
        <v>2964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2377</v>
      </c>
      <c r="BA18" s="285" t="s">
        <v>2378</v>
      </c>
      <c r="BB18" s="285" t="s">
        <v>253</v>
      </c>
      <c r="BC18" s="285" t="s">
        <v>2965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2380</v>
      </c>
      <c r="BA19" s="285" t="s">
        <v>2381</v>
      </c>
      <c r="BB19" s="285" t="s">
        <v>253</v>
      </c>
      <c r="BC19" s="285" t="s">
        <v>2966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2383</v>
      </c>
      <c r="BA20" s="285" t="s">
        <v>2384</v>
      </c>
      <c r="BB20" s="285" t="s">
        <v>253</v>
      </c>
      <c r="BC20" s="285" t="s">
        <v>2967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2386</v>
      </c>
      <c r="BA21" s="285" t="s">
        <v>2387</v>
      </c>
      <c r="BB21" s="285" t="s">
        <v>253</v>
      </c>
      <c r="BC21" s="285" t="s">
        <v>2966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2388</v>
      </c>
      <c r="BA22" s="285" t="s">
        <v>2389</v>
      </c>
      <c r="BB22" s="285" t="s">
        <v>253</v>
      </c>
      <c r="BC22" s="285" t="s">
        <v>2967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429</v>
      </c>
      <c r="BA23" s="285" t="s">
        <v>430</v>
      </c>
      <c r="BB23" s="285" t="s">
        <v>253</v>
      </c>
      <c r="BC23" s="285" t="s">
        <v>2968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432</v>
      </c>
      <c r="BA24" s="285" t="s">
        <v>433</v>
      </c>
      <c r="BB24" s="285" t="s">
        <v>253</v>
      </c>
      <c r="BC24" s="285" t="s">
        <v>2969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436</v>
      </c>
      <c r="BA25" s="285" t="s">
        <v>437</v>
      </c>
      <c r="BB25" s="285" t="s">
        <v>246</v>
      </c>
      <c r="BC25" s="285" t="s">
        <v>2970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439</v>
      </c>
      <c r="BA26" s="285" t="s">
        <v>440</v>
      </c>
      <c r="BB26" s="285" t="s">
        <v>246</v>
      </c>
      <c r="BC26" s="285" t="s">
        <v>2971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442</v>
      </c>
      <c r="BA27" s="285" t="s">
        <v>443</v>
      </c>
      <c r="BB27" s="285" t="s">
        <v>246</v>
      </c>
      <c r="BC27" s="285" t="s">
        <v>2972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445</v>
      </c>
      <c r="BA28" s="285" t="s">
        <v>446</v>
      </c>
      <c r="BB28" s="285" t="s">
        <v>253</v>
      </c>
      <c r="BC28" s="285" t="s">
        <v>2973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448</v>
      </c>
      <c r="BA29" s="285" t="s">
        <v>449</v>
      </c>
      <c r="BB29" s="285" t="s">
        <v>253</v>
      </c>
      <c r="BC29" s="285" t="s">
        <v>2974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451</v>
      </c>
      <c r="BA30" s="285" t="s">
        <v>452</v>
      </c>
      <c r="BB30" s="285" t="s">
        <v>246</v>
      </c>
      <c r="BC30" s="285" t="s">
        <v>2975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2394</v>
      </c>
      <c r="BA31" s="286" t="s">
        <v>2395</v>
      </c>
      <c r="BB31" s="286" t="s">
        <v>246</v>
      </c>
      <c r="BC31" s="286" t="s">
        <v>2976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2977</v>
      </c>
      <c r="BA32" s="285" t="s">
        <v>2978</v>
      </c>
      <c r="BB32" s="285" t="s">
        <v>246</v>
      </c>
      <c r="BC32" s="285" t="s">
        <v>2979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2980</v>
      </c>
      <c r="BA33" s="285" t="s">
        <v>2981</v>
      </c>
      <c r="BB33" s="285" t="s">
        <v>246</v>
      </c>
      <c r="BC33" s="285" t="s">
        <v>2982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2983</v>
      </c>
      <c r="BA34" s="285" t="s">
        <v>2984</v>
      </c>
      <c r="BB34" s="285" t="s">
        <v>253</v>
      </c>
      <c r="BC34" s="285" t="s">
        <v>2985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2986</v>
      </c>
      <c r="BA35" s="285" t="s">
        <v>2987</v>
      </c>
      <c r="BB35" s="285" t="s">
        <v>289</v>
      </c>
      <c r="BC35" s="285" t="s">
        <v>2988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2989</v>
      </c>
      <c r="BA36" s="285" t="s">
        <v>2990</v>
      </c>
      <c r="BB36" s="285" t="s">
        <v>253</v>
      </c>
      <c r="BC36" s="285" t="s">
        <v>2991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ROUND((SUM(BE135:BE1008)),  2)</f>
        <v>0</v>
      </c>
      <c r="G37" s="39"/>
      <c r="H37" s="39"/>
      <c r="I37" s="166">
        <v>0.20999999999999999</v>
      </c>
      <c r="J37" s="165">
        <f>ROUND(((SUM(BE135:BE1008))*I37),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2992</v>
      </c>
      <c r="BA37" s="285" t="s">
        <v>2993</v>
      </c>
      <c r="BB37" s="285" t="s">
        <v>289</v>
      </c>
      <c r="BC37" s="285" t="s">
        <v>2994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ROUND((SUM(BF135:BF1008)),  2)</f>
        <v>0</v>
      </c>
      <c r="G38" s="39"/>
      <c r="H38" s="39"/>
      <c r="I38" s="166">
        <v>0.14999999999999999</v>
      </c>
      <c r="J38" s="165">
        <f>ROUND(((SUM(BF135:BF1008))*I38),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85" t="s">
        <v>2995</v>
      </c>
      <c r="BA38" s="285" t="s">
        <v>2996</v>
      </c>
      <c r="BB38" s="285" t="s">
        <v>289</v>
      </c>
      <c r="BC38" s="285" t="s">
        <v>14</v>
      </c>
      <c r="BD38" s="285" t="s">
        <v>88</v>
      </c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ROUND((SUM(BG135:BG1008)),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85" t="s">
        <v>784</v>
      </c>
      <c r="BA39" s="285" t="s">
        <v>1147</v>
      </c>
      <c r="BB39" s="285" t="s">
        <v>246</v>
      </c>
      <c r="BC39" s="285" t="s">
        <v>2997</v>
      </c>
      <c r="BD39" s="285" t="s">
        <v>88</v>
      </c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ROUND((SUM(BH135:BH1008)),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85" t="s">
        <v>1149</v>
      </c>
      <c r="BA40" s="285" t="s">
        <v>1150</v>
      </c>
      <c r="BB40" s="285" t="s">
        <v>246</v>
      </c>
      <c r="BC40" s="285" t="s">
        <v>2998</v>
      </c>
      <c r="BD40" s="285" t="s">
        <v>88</v>
      </c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ROUND((SUM(BI135:BI1008)),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85" t="s">
        <v>459</v>
      </c>
      <c r="BA41" s="285" t="s">
        <v>460</v>
      </c>
      <c r="BB41" s="285" t="s">
        <v>253</v>
      </c>
      <c r="BC41" s="285" t="s">
        <v>2999</v>
      </c>
      <c r="BD41" s="285" t="s">
        <v>88</v>
      </c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85" t="s">
        <v>462</v>
      </c>
      <c r="BA42" s="285" t="s">
        <v>463</v>
      </c>
      <c r="BB42" s="285" t="s">
        <v>253</v>
      </c>
      <c r="BC42" s="285" t="s">
        <v>3000</v>
      </c>
      <c r="BD42" s="285" t="s">
        <v>88</v>
      </c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Z43" s="285" t="s">
        <v>1887</v>
      </c>
      <c r="BA43" s="285" t="s">
        <v>1888</v>
      </c>
      <c r="BB43" s="285" t="s">
        <v>253</v>
      </c>
      <c r="BC43" s="285" t="s">
        <v>3001</v>
      </c>
      <c r="BD43" s="285" t="s">
        <v>88</v>
      </c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Z44" s="285" t="s">
        <v>465</v>
      </c>
      <c r="BA44" s="285" t="s">
        <v>466</v>
      </c>
      <c r="BB44" s="285" t="s">
        <v>467</v>
      </c>
      <c r="BC44" s="285" t="s">
        <v>3002</v>
      </c>
      <c r="BD44" s="285" t="s">
        <v>88</v>
      </c>
    </row>
    <row r="45" s="1" customFormat="1" ht="14.4" customHeight="1">
      <c r="B45" s="21"/>
      <c r="L45" s="21"/>
      <c r="AZ45" s="285" t="s">
        <v>469</v>
      </c>
      <c r="BA45" s="285" t="s">
        <v>470</v>
      </c>
      <c r="BB45" s="285" t="s">
        <v>467</v>
      </c>
      <c r="BC45" s="285" t="s">
        <v>3003</v>
      </c>
      <c r="BD45" s="285" t="s">
        <v>88</v>
      </c>
    </row>
    <row r="46" s="1" customFormat="1" ht="14.4" customHeight="1">
      <c r="B46" s="21"/>
      <c r="L46" s="21"/>
      <c r="AZ46" s="285" t="s">
        <v>472</v>
      </c>
      <c r="BA46" s="285" t="s">
        <v>473</v>
      </c>
      <c r="BB46" s="285" t="s">
        <v>467</v>
      </c>
      <c r="BC46" s="285" t="s">
        <v>3004</v>
      </c>
      <c r="BD46" s="285" t="s">
        <v>88</v>
      </c>
    </row>
    <row r="47" s="1" customFormat="1" ht="14.4" customHeight="1">
      <c r="B47" s="21"/>
      <c r="L47" s="21"/>
      <c r="AZ47" s="285" t="s">
        <v>475</v>
      </c>
      <c r="BA47" s="285" t="s">
        <v>476</v>
      </c>
      <c r="BB47" s="285" t="s">
        <v>467</v>
      </c>
      <c r="BC47" s="285" t="s">
        <v>3005</v>
      </c>
      <c r="BD47" s="285" t="s">
        <v>88</v>
      </c>
    </row>
    <row r="48" s="1" customFormat="1" ht="14.4" customHeight="1">
      <c r="B48" s="21"/>
      <c r="L48" s="21"/>
      <c r="AZ48" s="285" t="s">
        <v>478</v>
      </c>
      <c r="BA48" s="285" t="s">
        <v>479</v>
      </c>
      <c r="BB48" s="285" t="s">
        <v>289</v>
      </c>
      <c r="BC48" s="285" t="s">
        <v>480</v>
      </c>
      <c r="BD48" s="285" t="s">
        <v>88</v>
      </c>
    </row>
    <row r="49" s="1" customFormat="1" ht="14.4" customHeight="1">
      <c r="B49" s="21"/>
      <c r="L49" s="21"/>
      <c r="AZ49" s="285" t="s">
        <v>481</v>
      </c>
      <c r="BA49" s="285" t="s">
        <v>482</v>
      </c>
      <c r="BB49" s="285" t="s">
        <v>289</v>
      </c>
      <c r="BC49" s="285" t="s">
        <v>483</v>
      </c>
      <c r="BD49" s="285" t="s">
        <v>88</v>
      </c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  <c r="AZ50" s="285" t="s">
        <v>484</v>
      </c>
      <c r="BA50" s="285" t="s">
        <v>485</v>
      </c>
      <c r="BB50" s="285" t="s">
        <v>289</v>
      </c>
      <c r="BC50" s="285" t="s">
        <v>486</v>
      </c>
      <c r="BD50" s="285" t="s">
        <v>88</v>
      </c>
    </row>
    <row r="51">
      <c r="B51" s="21"/>
      <c r="L51" s="21"/>
      <c r="AZ51" s="285" t="s">
        <v>487</v>
      </c>
      <c r="BA51" s="285" t="s">
        <v>488</v>
      </c>
      <c r="BB51" s="285" t="s">
        <v>289</v>
      </c>
      <c r="BC51" s="285" t="s">
        <v>489</v>
      </c>
      <c r="BD51" s="285" t="s">
        <v>88</v>
      </c>
    </row>
    <row r="52">
      <c r="B52" s="21"/>
      <c r="L52" s="21"/>
      <c r="AZ52" s="285" t="s">
        <v>490</v>
      </c>
      <c r="BA52" s="285" t="s">
        <v>491</v>
      </c>
      <c r="BB52" s="285" t="s">
        <v>289</v>
      </c>
      <c r="BC52" s="285" t="s">
        <v>492</v>
      </c>
      <c r="BD52" s="285" t="s">
        <v>88</v>
      </c>
    </row>
    <row r="53">
      <c r="B53" s="21"/>
      <c r="L53" s="21"/>
      <c r="AZ53" s="285" t="s">
        <v>493</v>
      </c>
      <c r="BA53" s="285" t="s">
        <v>494</v>
      </c>
      <c r="BB53" s="285" t="s">
        <v>246</v>
      </c>
      <c r="BC53" s="285" t="s">
        <v>3006</v>
      </c>
      <c r="BD53" s="285" t="s">
        <v>88</v>
      </c>
    </row>
    <row r="54">
      <c r="B54" s="21"/>
      <c r="L54" s="21"/>
      <c r="AZ54" s="285" t="s">
        <v>496</v>
      </c>
      <c r="BA54" s="285" t="s">
        <v>496</v>
      </c>
      <c r="BB54" s="285" t="s">
        <v>253</v>
      </c>
      <c r="BC54" s="285" t="s">
        <v>3007</v>
      </c>
      <c r="BD54" s="285" t="s">
        <v>88</v>
      </c>
    </row>
    <row r="55">
      <c r="B55" s="21"/>
      <c r="L55" s="21"/>
      <c r="AZ55" s="285" t="s">
        <v>498</v>
      </c>
      <c r="BA55" s="285" t="s">
        <v>498</v>
      </c>
      <c r="BB55" s="285" t="s">
        <v>246</v>
      </c>
      <c r="BC55" s="285" t="s">
        <v>3008</v>
      </c>
      <c r="BD55" s="285" t="s">
        <v>88</v>
      </c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2956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03.1 - Kanalizační stoky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1894</v>
      </c>
      <c r="E103" s="199"/>
      <c r="F103" s="199"/>
      <c r="G103" s="199"/>
      <c r="H103" s="199"/>
      <c r="I103" s="199"/>
      <c r="J103" s="200">
        <f>J716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224</v>
      </c>
      <c r="E104" s="199"/>
      <c r="F104" s="199"/>
      <c r="G104" s="199"/>
      <c r="H104" s="199"/>
      <c r="I104" s="199"/>
      <c r="J104" s="200">
        <f>J725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500</v>
      </c>
      <c r="E105" s="199"/>
      <c r="F105" s="199"/>
      <c r="G105" s="199"/>
      <c r="H105" s="199"/>
      <c r="I105" s="199"/>
      <c r="J105" s="200">
        <f>J742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J826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J950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J977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J1001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3009</v>
      </c>
      <c r="E110" s="194"/>
      <c r="F110" s="194"/>
      <c r="G110" s="194"/>
      <c r="H110" s="194"/>
      <c r="I110" s="194"/>
      <c r="J110" s="195">
        <f>J1004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3010</v>
      </c>
      <c r="E111" s="199"/>
      <c r="F111" s="199"/>
      <c r="G111" s="199"/>
      <c r="H111" s="199"/>
      <c r="I111" s="199"/>
      <c r="J111" s="200">
        <f>J1005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226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5" t="str">
        <f>E7</f>
        <v>Zaječov rozšíření a intenzifikace ČOV Horní Kváň - kanalizace a vodovod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211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212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213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2956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215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SO 03.1 - Kanalizační stoky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obec Zaječov, místní část Kvaň, Nová Ves</v>
      </c>
      <c r="G129" s="41"/>
      <c r="H129" s="41"/>
      <c r="I129" s="33" t="s">
        <v>22</v>
      </c>
      <c r="J129" s="80" t="str">
        <f>IF(J16="","",J16)</f>
        <v>18. 8. 2021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54.45" customHeight="1">
      <c r="A131" s="39"/>
      <c r="B131" s="40"/>
      <c r="C131" s="33" t="s">
        <v>24</v>
      </c>
      <c r="D131" s="41"/>
      <c r="E131" s="41"/>
      <c r="F131" s="28" t="str">
        <f>E19</f>
        <v>Obec Zaječov, Zaječov 265, 267 63 Zaječov</v>
      </c>
      <c r="G131" s="41"/>
      <c r="H131" s="41"/>
      <c r="I131" s="33" t="s">
        <v>32</v>
      </c>
      <c r="J131" s="37" t="str">
        <f>E25</f>
        <v>PIK VÍTEK s.r.o.,Kořenského 1025/7, 150 00 Praha 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IF(E22="","",E22)</f>
        <v>Vyplň údaj</v>
      </c>
      <c r="G132" s="41"/>
      <c r="H132" s="41"/>
      <c r="I132" s="33" t="s">
        <v>37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227</v>
      </c>
      <c r="D134" s="205" t="s">
        <v>65</v>
      </c>
      <c r="E134" s="205" t="s">
        <v>61</v>
      </c>
      <c r="F134" s="205" t="s">
        <v>62</v>
      </c>
      <c r="G134" s="205" t="s">
        <v>228</v>
      </c>
      <c r="H134" s="205" t="s">
        <v>229</v>
      </c>
      <c r="I134" s="205" t="s">
        <v>230</v>
      </c>
      <c r="J134" s="205" t="s">
        <v>219</v>
      </c>
      <c r="K134" s="206" t="s">
        <v>231</v>
      </c>
      <c r="L134" s="207"/>
      <c r="M134" s="101" t="s">
        <v>1</v>
      </c>
      <c r="N134" s="102" t="s">
        <v>44</v>
      </c>
      <c r="O134" s="102" t="s">
        <v>232</v>
      </c>
      <c r="P134" s="102" t="s">
        <v>233</v>
      </c>
      <c r="Q134" s="102" t="s">
        <v>234</v>
      </c>
      <c r="R134" s="102" t="s">
        <v>235</v>
      </c>
      <c r="S134" s="102" t="s">
        <v>236</v>
      </c>
      <c r="T134" s="103" t="s">
        <v>237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238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P136+P1004</f>
        <v>0</v>
      </c>
      <c r="Q135" s="105"/>
      <c r="R135" s="210">
        <f>R136+R1004</f>
        <v>362.19857244000002</v>
      </c>
      <c r="S135" s="105"/>
      <c r="T135" s="211">
        <f>T136+T1004</f>
        <v>2030.3081490000002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79</v>
      </c>
      <c r="AU135" s="18" t="s">
        <v>221</v>
      </c>
      <c r="BK135" s="212">
        <f>BK136+BK1004</f>
        <v>0</v>
      </c>
    </row>
    <row r="136" s="12" customFormat="1" ht="25.92" customHeight="1">
      <c r="A136" s="12"/>
      <c r="B136" s="213"/>
      <c r="C136" s="214"/>
      <c r="D136" s="215" t="s">
        <v>79</v>
      </c>
      <c r="E136" s="216" t="s">
        <v>239</v>
      </c>
      <c r="F136" s="216" t="s">
        <v>240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P137+P716+P725+P742+P826+P950+P977+P1001</f>
        <v>0</v>
      </c>
      <c r="Q136" s="221"/>
      <c r="R136" s="222">
        <f>R137+R716+R725+R742+R826+R950+R977+R1001</f>
        <v>289.81747244000002</v>
      </c>
      <c r="S136" s="221"/>
      <c r="T136" s="223">
        <f>T137+T716+T725+T742+T826+T950+T977+T1001</f>
        <v>2030.3081490000002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14</v>
      </c>
      <c r="AT136" s="225" t="s">
        <v>79</v>
      </c>
      <c r="AU136" s="225" t="s">
        <v>80</v>
      </c>
      <c r="AY136" s="224" t="s">
        <v>241</v>
      </c>
      <c r="BK136" s="226">
        <f>BK137+BK716+BK725+BK742+BK826+BK950+BK977+BK1001</f>
        <v>0</v>
      </c>
    </row>
    <row r="137" s="12" customFormat="1" ht="22.8" customHeight="1">
      <c r="A137" s="12"/>
      <c r="B137" s="213"/>
      <c r="C137" s="214"/>
      <c r="D137" s="215" t="s">
        <v>79</v>
      </c>
      <c r="E137" s="227" t="s">
        <v>14</v>
      </c>
      <c r="F137" s="227" t="s">
        <v>242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SUM(P138:P715)</f>
        <v>0</v>
      </c>
      <c r="Q137" s="221"/>
      <c r="R137" s="222">
        <f>SUM(R138:R715)</f>
        <v>61.14890114</v>
      </c>
      <c r="S137" s="221"/>
      <c r="T137" s="223">
        <f>SUM(T138:T715)</f>
        <v>2029.5381490000002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14</v>
      </c>
      <c r="AT137" s="225" t="s">
        <v>79</v>
      </c>
      <c r="AU137" s="225" t="s">
        <v>14</v>
      </c>
      <c r="AY137" s="224" t="s">
        <v>241</v>
      </c>
      <c r="BK137" s="226">
        <f>SUM(BK138:BK715)</f>
        <v>0</v>
      </c>
    </row>
    <row r="138" s="2" customFormat="1" ht="24.15" customHeight="1">
      <c r="A138" s="39"/>
      <c r="B138" s="40"/>
      <c r="C138" s="229" t="s">
        <v>14</v>
      </c>
      <c r="D138" s="229" t="s">
        <v>243</v>
      </c>
      <c r="E138" s="230" t="s">
        <v>504</v>
      </c>
      <c r="F138" s="231" t="s">
        <v>505</v>
      </c>
      <c r="G138" s="232" t="s">
        <v>246</v>
      </c>
      <c r="H138" s="233">
        <v>449.33100000000002</v>
      </c>
      <c r="I138" s="234"/>
      <c r="J138" s="235">
        <f>ROUND(I138*H138,2)</f>
        <v>0</v>
      </c>
      <c r="K138" s="231" t="s">
        <v>247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0.28999999999999998</v>
      </c>
      <c r="T138" s="239">
        <f>S138*H138</f>
        <v>130.30599000000001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3011</v>
      </c>
    </row>
    <row r="139" s="2" customFormat="1">
      <c r="A139" s="39"/>
      <c r="B139" s="40"/>
      <c r="C139" s="41"/>
      <c r="D139" s="242" t="s">
        <v>249</v>
      </c>
      <c r="E139" s="41"/>
      <c r="F139" s="243" t="s">
        <v>507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88</v>
      </c>
    </row>
    <row r="140" s="15" customFormat="1">
      <c r="A140" s="15"/>
      <c r="B140" s="270"/>
      <c r="C140" s="271"/>
      <c r="D140" s="249" t="s">
        <v>256</v>
      </c>
      <c r="E140" s="272" t="s">
        <v>1</v>
      </c>
      <c r="F140" s="273" t="s">
        <v>508</v>
      </c>
      <c r="G140" s="271"/>
      <c r="H140" s="272" t="s">
        <v>1</v>
      </c>
      <c r="I140" s="274"/>
      <c r="J140" s="271"/>
      <c r="K140" s="271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256</v>
      </c>
      <c r="AU140" s="279" t="s">
        <v>88</v>
      </c>
      <c r="AV140" s="15" t="s">
        <v>14</v>
      </c>
      <c r="AW140" s="15" t="s">
        <v>36</v>
      </c>
      <c r="AX140" s="15" t="s">
        <v>80</v>
      </c>
      <c r="AY140" s="279" t="s">
        <v>241</v>
      </c>
    </row>
    <row r="141" s="13" customFormat="1">
      <c r="A141" s="13"/>
      <c r="B141" s="247"/>
      <c r="C141" s="248"/>
      <c r="D141" s="249" t="s">
        <v>256</v>
      </c>
      <c r="E141" s="250" t="s">
        <v>1</v>
      </c>
      <c r="F141" s="251" t="s">
        <v>1162</v>
      </c>
      <c r="G141" s="248"/>
      <c r="H141" s="252">
        <v>318.02800000000002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88</v>
      </c>
      <c r="AV141" s="13" t="s">
        <v>88</v>
      </c>
      <c r="AW141" s="13" t="s">
        <v>36</v>
      </c>
      <c r="AX141" s="13" t="s">
        <v>80</v>
      </c>
      <c r="AY141" s="258" t="s">
        <v>241</v>
      </c>
    </row>
    <row r="142" s="15" customFormat="1">
      <c r="A142" s="15"/>
      <c r="B142" s="270"/>
      <c r="C142" s="271"/>
      <c r="D142" s="249" t="s">
        <v>256</v>
      </c>
      <c r="E142" s="272" t="s">
        <v>1</v>
      </c>
      <c r="F142" s="273" t="s">
        <v>508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256</v>
      </c>
      <c r="AU142" s="279" t="s">
        <v>88</v>
      </c>
      <c r="AV142" s="15" t="s">
        <v>14</v>
      </c>
      <c r="AW142" s="15" t="s">
        <v>36</v>
      </c>
      <c r="AX142" s="15" t="s">
        <v>80</v>
      </c>
      <c r="AY142" s="279" t="s">
        <v>241</v>
      </c>
    </row>
    <row r="143" s="13" customFormat="1">
      <c r="A143" s="13"/>
      <c r="B143" s="247"/>
      <c r="C143" s="248"/>
      <c r="D143" s="249" t="s">
        <v>256</v>
      </c>
      <c r="E143" s="250" t="s">
        <v>1</v>
      </c>
      <c r="F143" s="251" t="s">
        <v>509</v>
      </c>
      <c r="G143" s="248"/>
      <c r="H143" s="252">
        <v>131.303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36</v>
      </c>
      <c r="AX143" s="13" t="s">
        <v>80</v>
      </c>
      <c r="AY143" s="258" t="s">
        <v>241</v>
      </c>
    </row>
    <row r="144" s="14" customFormat="1">
      <c r="A144" s="14"/>
      <c r="B144" s="259"/>
      <c r="C144" s="260"/>
      <c r="D144" s="249" t="s">
        <v>256</v>
      </c>
      <c r="E144" s="261" t="s">
        <v>1</v>
      </c>
      <c r="F144" s="262" t="s">
        <v>258</v>
      </c>
      <c r="G144" s="260"/>
      <c r="H144" s="263">
        <v>449.33100000000002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88</v>
      </c>
      <c r="AV144" s="14" t="s">
        <v>175</v>
      </c>
      <c r="AW144" s="14" t="s">
        <v>36</v>
      </c>
      <c r="AX144" s="14" t="s">
        <v>14</v>
      </c>
      <c r="AY144" s="269" t="s">
        <v>241</v>
      </c>
    </row>
    <row r="145" s="2" customFormat="1" ht="24.15" customHeight="1">
      <c r="A145" s="39"/>
      <c r="B145" s="40"/>
      <c r="C145" s="229" t="s">
        <v>88</v>
      </c>
      <c r="D145" s="229" t="s">
        <v>243</v>
      </c>
      <c r="E145" s="230" t="s">
        <v>1163</v>
      </c>
      <c r="F145" s="231" t="s">
        <v>1164</v>
      </c>
      <c r="G145" s="232" t="s">
        <v>246</v>
      </c>
      <c r="H145" s="233">
        <v>326.37599999999998</v>
      </c>
      <c r="I145" s="234"/>
      <c r="J145" s="235">
        <f>ROUND(I145*H145,2)</f>
        <v>0</v>
      </c>
      <c r="K145" s="231" t="s">
        <v>247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0.44</v>
      </c>
      <c r="T145" s="239">
        <f>S145*H145</f>
        <v>143.60543999999999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3012</v>
      </c>
    </row>
    <row r="146" s="2" customFormat="1">
      <c r="A146" s="39"/>
      <c r="B146" s="40"/>
      <c r="C146" s="41"/>
      <c r="D146" s="242" t="s">
        <v>249</v>
      </c>
      <c r="E146" s="41"/>
      <c r="F146" s="243" t="s">
        <v>1166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249</v>
      </c>
      <c r="AU146" s="18" t="s">
        <v>88</v>
      </c>
    </row>
    <row r="147" s="15" customFormat="1">
      <c r="A147" s="15"/>
      <c r="B147" s="270"/>
      <c r="C147" s="271"/>
      <c r="D147" s="249" t="s">
        <v>256</v>
      </c>
      <c r="E147" s="272" t="s">
        <v>1</v>
      </c>
      <c r="F147" s="273" t="s">
        <v>1167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256</v>
      </c>
      <c r="AU147" s="279" t="s">
        <v>88</v>
      </c>
      <c r="AV147" s="15" t="s">
        <v>14</v>
      </c>
      <c r="AW147" s="15" t="s">
        <v>36</v>
      </c>
      <c r="AX147" s="15" t="s">
        <v>80</v>
      </c>
      <c r="AY147" s="279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1162</v>
      </c>
      <c r="G148" s="248"/>
      <c r="H148" s="252">
        <v>318.02800000000002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5" customFormat="1">
      <c r="A149" s="15"/>
      <c r="B149" s="270"/>
      <c r="C149" s="271"/>
      <c r="D149" s="249" t="s">
        <v>256</v>
      </c>
      <c r="E149" s="272" t="s">
        <v>1</v>
      </c>
      <c r="F149" s="273" t="s">
        <v>1167</v>
      </c>
      <c r="G149" s="271"/>
      <c r="H149" s="272" t="s">
        <v>1</v>
      </c>
      <c r="I149" s="274"/>
      <c r="J149" s="271"/>
      <c r="K149" s="271"/>
      <c r="L149" s="275"/>
      <c r="M149" s="276"/>
      <c r="N149" s="277"/>
      <c r="O149" s="277"/>
      <c r="P149" s="277"/>
      <c r="Q149" s="277"/>
      <c r="R149" s="277"/>
      <c r="S149" s="277"/>
      <c r="T149" s="27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9" t="s">
        <v>256</v>
      </c>
      <c r="AU149" s="279" t="s">
        <v>88</v>
      </c>
      <c r="AV149" s="15" t="s">
        <v>14</v>
      </c>
      <c r="AW149" s="15" t="s">
        <v>36</v>
      </c>
      <c r="AX149" s="15" t="s">
        <v>80</v>
      </c>
      <c r="AY149" s="279" t="s">
        <v>241</v>
      </c>
    </row>
    <row r="150" s="13" customFormat="1">
      <c r="A150" s="13"/>
      <c r="B150" s="247"/>
      <c r="C150" s="248"/>
      <c r="D150" s="249" t="s">
        <v>256</v>
      </c>
      <c r="E150" s="250" t="s">
        <v>1</v>
      </c>
      <c r="F150" s="251" t="s">
        <v>1168</v>
      </c>
      <c r="G150" s="248"/>
      <c r="H150" s="252">
        <v>8.3480000000000008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256</v>
      </c>
      <c r="AU150" s="258" t="s">
        <v>88</v>
      </c>
      <c r="AV150" s="13" t="s">
        <v>88</v>
      </c>
      <c r="AW150" s="13" t="s">
        <v>36</v>
      </c>
      <c r="AX150" s="13" t="s">
        <v>80</v>
      </c>
      <c r="AY150" s="258" t="s">
        <v>241</v>
      </c>
    </row>
    <row r="151" s="14" customFormat="1">
      <c r="A151" s="14"/>
      <c r="B151" s="259"/>
      <c r="C151" s="260"/>
      <c r="D151" s="249" t="s">
        <v>256</v>
      </c>
      <c r="E151" s="261" t="s">
        <v>1</v>
      </c>
      <c r="F151" s="262" t="s">
        <v>258</v>
      </c>
      <c r="G151" s="260"/>
      <c r="H151" s="263">
        <v>326.37599999999998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88</v>
      </c>
      <c r="AV151" s="14" t="s">
        <v>175</v>
      </c>
      <c r="AW151" s="14" t="s">
        <v>36</v>
      </c>
      <c r="AX151" s="14" t="s">
        <v>14</v>
      </c>
      <c r="AY151" s="269" t="s">
        <v>241</v>
      </c>
    </row>
    <row r="152" s="2" customFormat="1" ht="24.15" customHeight="1">
      <c r="A152" s="39"/>
      <c r="B152" s="40"/>
      <c r="C152" s="229" t="s">
        <v>96</v>
      </c>
      <c r="D152" s="229" t="s">
        <v>243</v>
      </c>
      <c r="E152" s="230" t="s">
        <v>510</v>
      </c>
      <c r="F152" s="231" t="s">
        <v>511</v>
      </c>
      <c r="G152" s="232" t="s">
        <v>246</v>
      </c>
      <c r="H152" s="233">
        <v>1797.3199999999999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0.17000000000000001</v>
      </c>
      <c r="T152" s="239">
        <f>S152*H152</f>
        <v>305.5444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3013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513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15" customFormat="1">
      <c r="A154" s="15"/>
      <c r="B154" s="270"/>
      <c r="C154" s="271"/>
      <c r="D154" s="249" t="s">
        <v>256</v>
      </c>
      <c r="E154" s="272" t="s">
        <v>1</v>
      </c>
      <c r="F154" s="273" t="s">
        <v>514</v>
      </c>
      <c r="G154" s="271"/>
      <c r="H154" s="272" t="s">
        <v>1</v>
      </c>
      <c r="I154" s="274"/>
      <c r="J154" s="271"/>
      <c r="K154" s="271"/>
      <c r="L154" s="275"/>
      <c r="M154" s="276"/>
      <c r="N154" s="277"/>
      <c r="O154" s="277"/>
      <c r="P154" s="277"/>
      <c r="Q154" s="277"/>
      <c r="R154" s="277"/>
      <c r="S154" s="277"/>
      <c r="T154" s="27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9" t="s">
        <v>256</v>
      </c>
      <c r="AU154" s="279" t="s">
        <v>88</v>
      </c>
      <c r="AV154" s="15" t="s">
        <v>14</v>
      </c>
      <c r="AW154" s="15" t="s">
        <v>36</v>
      </c>
      <c r="AX154" s="15" t="s">
        <v>80</v>
      </c>
      <c r="AY154" s="279" t="s">
        <v>241</v>
      </c>
    </row>
    <row r="155" s="13" customFormat="1">
      <c r="A155" s="13"/>
      <c r="B155" s="247"/>
      <c r="C155" s="248"/>
      <c r="D155" s="249" t="s">
        <v>256</v>
      </c>
      <c r="E155" s="250" t="s">
        <v>1</v>
      </c>
      <c r="F155" s="251" t="s">
        <v>784</v>
      </c>
      <c r="G155" s="248"/>
      <c r="H155" s="252">
        <v>1272.1099999999999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256</v>
      </c>
      <c r="AU155" s="258" t="s">
        <v>88</v>
      </c>
      <c r="AV155" s="13" t="s">
        <v>88</v>
      </c>
      <c r="AW155" s="13" t="s">
        <v>36</v>
      </c>
      <c r="AX155" s="13" t="s">
        <v>80</v>
      </c>
      <c r="AY155" s="258" t="s">
        <v>241</v>
      </c>
    </row>
    <row r="156" s="13" customFormat="1">
      <c r="A156" s="13"/>
      <c r="B156" s="247"/>
      <c r="C156" s="248"/>
      <c r="D156" s="249" t="s">
        <v>256</v>
      </c>
      <c r="E156" s="250" t="s">
        <v>1</v>
      </c>
      <c r="F156" s="251" t="s">
        <v>436</v>
      </c>
      <c r="G156" s="248"/>
      <c r="H156" s="252">
        <v>525.21000000000004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88</v>
      </c>
      <c r="AV156" s="13" t="s">
        <v>88</v>
      </c>
      <c r="AW156" s="13" t="s">
        <v>36</v>
      </c>
      <c r="AX156" s="13" t="s">
        <v>80</v>
      </c>
      <c r="AY156" s="258" t="s">
        <v>241</v>
      </c>
    </row>
    <row r="157" s="14" customFormat="1">
      <c r="A157" s="14"/>
      <c r="B157" s="259"/>
      <c r="C157" s="260"/>
      <c r="D157" s="249" t="s">
        <v>256</v>
      </c>
      <c r="E157" s="261" t="s">
        <v>1</v>
      </c>
      <c r="F157" s="262" t="s">
        <v>258</v>
      </c>
      <c r="G157" s="260"/>
      <c r="H157" s="263">
        <v>1797.3199999999999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88</v>
      </c>
      <c r="AV157" s="14" t="s">
        <v>175</v>
      </c>
      <c r="AW157" s="14" t="s">
        <v>36</v>
      </c>
      <c r="AX157" s="14" t="s">
        <v>14</v>
      </c>
      <c r="AY157" s="269" t="s">
        <v>241</v>
      </c>
    </row>
    <row r="158" s="2" customFormat="1" ht="24.15" customHeight="1">
      <c r="A158" s="39"/>
      <c r="B158" s="40"/>
      <c r="C158" s="229" t="s">
        <v>175</v>
      </c>
      <c r="D158" s="229" t="s">
        <v>243</v>
      </c>
      <c r="E158" s="230" t="s">
        <v>516</v>
      </c>
      <c r="F158" s="231" t="s">
        <v>517</v>
      </c>
      <c r="G158" s="232" t="s">
        <v>246</v>
      </c>
      <c r="H158" s="233">
        <v>1347.991</v>
      </c>
      <c r="I158" s="234"/>
      <c r="J158" s="235">
        <f>ROUND(I158*H158,2)</f>
        <v>0</v>
      </c>
      <c r="K158" s="231" t="s">
        <v>247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0.28999999999999998</v>
      </c>
      <c r="T158" s="239">
        <f>S158*H158</f>
        <v>390.91738999999995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3014</v>
      </c>
    </row>
    <row r="159" s="2" customFormat="1">
      <c r="A159" s="39"/>
      <c r="B159" s="40"/>
      <c r="C159" s="41"/>
      <c r="D159" s="242" t="s">
        <v>249</v>
      </c>
      <c r="E159" s="41"/>
      <c r="F159" s="243" t="s">
        <v>519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249</v>
      </c>
      <c r="AU159" s="18" t="s">
        <v>88</v>
      </c>
    </row>
    <row r="160" s="15" customFormat="1">
      <c r="A160" s="15"/>
      <c r="B160" s="270"/>
      <c r="C160" s="271"/>
      <c r="D160" s="249" t="s">
        <v>256</v>
      </c>
      <c r="E160" s="272" t="s">
        <v>1</v>
      </c>
      <c r="F160" s="273" t="s">
        <v>520</v>
      </c>
      <c r="G160" s="271"/>
      <c r="H160" s="272" t="s">
        <v>1</v>
      </c>
      <c r="I160" s="274"/>
      <c r="J160" s="271"/>
      <c r="K160" s="271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256</v>
      </c>
      <c r="AU160" s="279" t="s">
        <v>88</v>
      </c>
      <c r="AV160" s="15" t="s">
        <v>14</v>
      </c>
      <c r="AW160" s="15" t="s">
        <v>36</v>
      </c>
      <c r="AX160" s="15" t="s">
        <v>80</v>
      </c>
      <c r="AY160" s="279" t="s">
        <v>241</v>
      </c>
    </row>
    <row r="161" s="13" customFormat="1">
      <c r="A161" s="13"/>
      <c r="B161" s="247"/>
      <c r="C161" s="248"/>
      <c r="D161" s="249" t="s">
        <v>256</v>
      </c>
      <c r="E161" s="250" t="s">
        <v>1</v>
      </c>
      <c r="F161" s="251" t="s">
        <v>1171</v>
      </c>
      <c r="G161" s="248"/>
      <c r="H161" s="252">
        <v>954.08299999999997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88</v>
      </c>
      <c r="AV161" s="13" t="s">
        <v>88</v>
      </c>
      <c r="AW161" s="13" t="s">
        <v>36</v>
      </c>
      <c r="AX161" s="13" t="s">
        <v>80</v>
      </c>
      <c r="AY161" s="258" t="s">
        <v>241</v>
      </c>
    </row>
    <row r="162" s="15" customFormat="1">
      <c r="A162" s="15"/>
      <c r="B162" s="270"/>
      <c r="C162" s="271"/>
      <c r="D162" s="249" t="s">
        <v>256</v>
      </c>
      <c r="E162" s="272" t="s">
        <v>1</v>
      </c>
      <c r="F162" s="273" t="s">
        <v>520</v>
      </c>
      <c r="G162" s="271"/>
      <c r="H162" s="272" t="s">
        <v>1</v>
      </c>
      <c r="I162" s="274"/>
      <c r="J162" s="271"/>
      <c r="K162" s="271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256</v>
      </c>
      <c r="AU162" s="279" t="s">
        <v>88</v>
      </c>
      <c r="AV162" s="15" t="s">
        <v>14</v>
      </c>
      <c r="AW162" s="15" t="s">
        <v>36</v>
      </c>
      <c r="AX162" s="15" t="s">
        <v>80</v>
      </c>
      <c r="AY162" s="279" t="s">
        <v>241</v>
      </c>
    </row>
    <row r="163" s="13" customFormat="1">
      <c r="A163" s="13"/>
      <c r="B163" s="247"/>
      <c r="C163" s="248"/>
      <c r="D163" s="249" t="s">
        <v>256</v>
      </c>
      <c r="E163" s="250" t="s">
        <v>1</v>
      </c>
      <c r="F163" s="251" t="s">
        <v>522</v>
      </c>
      <c r="G163" s="248"/>
      <c r="H163" s="252">
        <v>393.90800000000002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256</v>
      </c>
      <c r="AU163" s="258" t="s">
        <v>88</v>
      </c>
      <c r="AV163" s="13" t="s">
        <v>88</v>
      </c>
      <c r="AW163" s="13" t="s">
        <v>36</v>
      </c>
      <c r="AX163" s="13" t="s">
        <v>80</v>
      </c>
      <c r="AY163" s="258" t="s">
        <v>241</v>
      </c>
    </row>
    <row r="164" s="14" customFormat="1">
      <c r="A164" s="14"/>
      <c r="B164" s="259"/>
      <c r="C164" s="260"/>
      <c r="D164" s="249" t="s">
        <v>256</v>
      </c>
      <c r="E164" s="261" t="s">
        <v>1</v>
      </c>
      <c r="F164" s="262" t="s">
        <v>258</v>
      </c>
      <c r="G164" s="260"/>
      <c r="H164" s="263">
        <v>1347.991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88</v>
      </c>
      <c r="AV164" s="14" t="s">
        <v>175</v>
      </c>
      <c r="AW164" s="14" t="s">
        <v>36</v>
      </c>
      <c r="AX164" s="14" t="s">
        <v>14</v>
      </c>
      <c r="AY164" s="269" t="s">
        <v>241</v>
      </c>
    </row>
    <row r="165" s="2" customFormat="1" ht="24.15" customHeight="1">
      <c r="A165" s="39"/>
      <c r="B165" s="40"/>
      <c r="C165" s="229" t="s">
        <v>269</v>
      </c>
      <c r="D165" s="229" t="s">
        <v>243</v>
      </c>
      <c r="E165" s="230" t="s">
        <v>523</v>
      </c>
      <c r="F165" s="231" t="s">
        <v>524</v>
      </c>
      <c r="G165" s="232" t="s">
        <v>246</v>
      </c>
      <c r="H165" s="233">
        <v>979.12599999999998</v>
      </c>
      <c r="I165" s="234"/>
      <c r="J165" s="235">
        <f>ROUND(I165*H165,2)</f>
        <v>0</v>
      </c>
      <c r="K165" s="231" t="s">
        <v>247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0.44</v>
      </c>
      <c r="T165" s="239">
        <f>S165*H165</f>
        <v>430.81543999999997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88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3015</v>
      </c>
    </row>
    <row r="166" s="2" customFormat="1">
      <c r="A166" s="39"/>
      <c r="B166" s="40"/>
      <c r="C166" s="41"/>
      <c r="D166" s="242" t="s">
        <v>249</v>
      </c>
      <c r="E166" s="41"/>
      <c r="F166" s="243" t="s">
        <v>526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249</v>
      </c>
      <c r="AU166" s="18" t="s">
        <v>88</v>
      </c>
    </row>
    <row r="167" s="15" customFormat="1">
      <c r="A167" s="15"/>
      <c r="B167" s="270"/>
      <c r="C167" s="271"/>
      <c r="D167" s="249" t="s">
        <v>256</v>
      </c>
      <c r="E167" s="272" t="s">
        <v>1</v>
      </c>
      <c r="F167" s="273" t="s">
        <v>520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256</v>
      </c>
      <c r="AU167" s="279" t="s">
        <v>88</v>
      </c>
      <c r="AV167" s="15" t="s">
        <v>14</v>
      </c>
      <c r="AW167" s="15" t="s">
        <v>36</v>
      </c>
      <c r="AX167" s="15" t="s">
        <v>80</v>
      </c>
      <c r="AY167" s="279" t="s">
        <v>241</v>
      </c>
    </row>
    <row r="168" s="13" customFormat="1">
      <c r="A168" s="13"/>
      <c r="B168" s="247"/>
      <c r="C168" s="248"/>
      <c r="D168" s="249" t="s">
        <v>256</v>
      </c>
      <c r="E168" s="250" t="s">
        <v>1</v>
      </c>
      <c r="F168" s="251" t="s">
        <v>1171</v>
      </c>
      <c r="G168" s="248"/>
      <c r="H168" s="252">
        <v>954.08299999999997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256</v>
      </c>
      <c r="AU168" s="258" t="s">
        <v>88</v>
      </c>
      <c r="AV168" s="13" t="s">
        <v>88</v>
      </c>
      <c r="AW168" s="13" t="s">
        <v>36</v>
      </c>
      <c r="AX168" s="13" t="s">
        <v>80</v>
      </c>
      <c r="AY168" s="258" t="s">
        <v>241</v>
      </c>
    </row>
    <row r="169" s="15" customFormat="1">
      <c r="A169" s="15"/>
      <c r="B169" s="270"/>
      <c r="C169" s="271"/>
      <c r="D169" s="249" t="s">
        <v>256</v>
      </c>
      <c r="E169" s="272" t="s">
        <v>1</v>
      </c>
      <c r="F169" s="273" t="s">
        <v>520</v>
      </c>
      <c r="G169" s="271"/>
      <c r="H169" s="272" t="s">
        <v>1</v>
      </c>
      <c r="I169" s="274"/>
      <c r="J169" s="271"/>
      <c r="K169" s="271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256</v>
      </c>
      <c r="AU169" s="279" t="s">
        <v>88</v>
      </c>
      <c r="AV169" s="15" t="s">
        <v>14</v>
      </c>
      <c r="AW169" s="15" t="s">
        <v>36</v>
      </c>
      <c r="AX169" s="15" t="s">
        <v>80</v>
      </c>
      <c r="AY169" s="279" t="s">
        <v>241</v>
      </c>
    </row>
    <row r="170" s="13" customFormat="1">
      <c r="A170" s="13"/>
      <c r="B170" s="247"/>
      <c r="C170" s="248"/>
      <c r="D170" s="249" t="s">
        <v>256</v>
      </c>
      <c r="E170" s="250" t="s">
        <v>1</v>
      </c>
      <c r="F170" s="251" t="s">
        <v>521</v>
      </c>
      <c r="G170" s="248"/>
      <c r="H170" s="252">
        <v>25.042999999999999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256</v>
      </c>
      <c r="AU170" s="258" t="s">
        <v>88</v>
      </c>
      <c r="AV170" s="13" t="s">
        <v>88</v>
      </c>
      <c r="AW170" s="13" t="s">
        <v>36</v>
      </c>
      <c r="AX170" s="13" t="s">
        <v>80</v>
      </c>
      <c r="AY170" s="258" t="s">
        <v>241</v>
      </c>
    </row>
    <row r="171" s="14" customFormat="1">
      <c r="A171" s="14"/>
      <c r="B171" s="259"/>
      <c r="C171" s="260"/>
      <c r="D171" s="249" t="s">
        <v>256</v>
      </c>
      <c r="E171" s="261" t="s">
        <v>1</v>
      </c>
      <c r="F171" s="262" t="s">
        <v>258</v>
      </c>
      <c r="G171" s="260"/>
      <c r="H171" s="263">
        <v>979.12599999999998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88</v>
      </c>
      <c r="AV171" s="14" t="s">
        <v>175</v>
      </c>
      <c r="AW171" s="14" t="s">
        <v>36</v>
      </c>
      <c r="AX171" s="14" t="s">
        <v>14</v>
      </c>
      <c r="AY171" s="269" t="s">
        <v>241</v>
      </c>
    </row>
    <row r="172" s="2" customFormat="1" ht="33" customHeight="1">
      <c r="A172" s="39"/>
      <c r="B172" s="40"/>
      <c r="C172" s="229" t="s">
        <v>277</v>
      </c>
      <c r="D172" s="229" t="s">
        <v>243</v>
      </c>
      <c r="E172" s="230" t="s">
        <v>527</v>
      </c>
      <c r="F172" s="231" t="s">
        <v>528</v>
      </c>
      <c r="G172" s="232" t="s">
        <v>246</v>
      </c>
      <c r="H172" s="233">
        <v>525.21000000000004</v>
      </c>
      <c r="I172" s="234"/>
      <c r="J172" s="235">
        <f>ROUND(I172*H172,2)</f>
        <v>0</v>
      </c>
      <c r="K172" s="231" t="s">
        <v>247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5.0000000000000002E-05</v>
      </c>
      <c r="R172" s="238">
        <f>Q172*H172</f>
        <v>0.026260500000000003</v>
      </c>
      <c r="S172" s="238">
        <v>0.11500000000000001</v>
      </c>
      <c r="T172" s="239">
        <f>S172*H172</f>
        <v>60.399150000000006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88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3016</v>
      </c>
    </row>
    <row r="173" s="2" customFormat="1">
      <c r="A173" s="39"/>
      <c r="B173" s="40"/>
      <c r="C173" s="41"/>
      <c r="D173" s="242" t="s">
        <v>249</v>
      </c>
      <c r="E173" s="41"/>
      <c r="F173" s="243" t="s">
        <v>530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88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436</v>
      </c>
      <c r="G174" s="248"/>
      <c r="H174" s="252">
        <v>525.21000000000004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80</v>
      </c>
      <c r="AY174" s="258" t="s">
        <v>241</v>
      </c>
    </row>
    <row r="175" s="14" customFormat="1">
      <c r="A175" s="14"/>
      <c r="B175" s="259"/>
      <c r="C175" s="260"/>
      <c r="D175" s="249" t="s">
        <v>256</v>
      </c>
      <c r="E175" s="261" t="s">
        <v>1</v>
      </c>
      <c r="F175" s="262" t="s">
        <v>258</v>
      </c>
      <c r="G175" s="260"/>
      <c r="H175" s="263">
        <v>525.21000000000004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88</v>
      </c>
      <c r="AV175" s="14" t="s">
        <v>175</v>
      </c>
      <c r="AW175" s="14" t="s">
        <v>36</v>
      </c>
      <c r="AX175" s="14" t="s">
        <v>14</v>
      </c>
      <c r="AY175" s="269" t="s">
        <v>241</v>
      </c>
    </row>
    <row r="176" s="2" customFormat="1" ht="33" customHeight="1">
      <c r="A176" s="39"/>
      <c r="B176" s="40"/>
      <c r="C176" s="229" t="s">
        <v>286</v>
      </c>
      <c r="D176" s="229" t="s">
        <v>243</v>
      </c>
      <c r="E176" s="230" t="s">
        <v>531</v>
      </c>
      <c r="F176" s="231" t="s">
        <v>532</v>
      </c>
      <c r="G176" s="232" t="s">
        <v>246</v>
      </c>
      <c r="H176" s="233">
        <v>603.99199999999996</v>
      </c>
      <c r="I176" s="234"/>
      <c r="J176" s="235">
        <f>ROUND(I176*H176,2)</f>
        <v>0</v>
      </c>
      <c r="K176" s="231" t="s">
        <v>247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6.0000000000000002E-05</v>
      </c>
      <c r="R176" s="238">
        <f>Q176*H176</f>
        <v>0.036239519999999997</v>
      </c>
      <c r="S176" s="238">
        <v>0.091999999999999998</v>
      </c>
      <c r="T176" s="239">
        <f>S176*H176</f>
        <v>55.567263999999994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88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3017</v>
      </c>
    </row>
    <row r="177" s="2" customFormat="1">
      <c r="A177" s="39"/>
      <c r="B177" s="40"/>
      <c r="C177" s="41"/>
      <c r="D177" s="242" t="s">
        <v>249</v>
      </c>
      <c r="E177" s="41"/>
      <c r="F177" s="243" t="s">
        <v>534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88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439</v>
      </c>
      <c r="G178" s="248"/>
      <c r="H178" s="252">
        <v>603.99199999999996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4" customFormat="1">
      <c r="A179" s="14"/>
      <c r="B179" s="259"/>
      <c r="C179" s="260"/>
      <c r="D179" s="249" t="s">
        <v>256</v>
      </c>
      <c r="E179" s="261" t="s">
        <v>1</v>
      </c>
      <c r="F179" s="262" t="s">
        <v>258</v>
      </c>
      <c r="G179" s="260"/>
      <c r="H179" s="263">
        <v>603.99199999999996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88</v>
      </c>
      <c r="AV179" s="14" t="s">
        <v>175</v>
      </c>
      <c r="AW179" s="14" t="s">
        <v>36</v>
      </c>
      <c r="AX179" s="14" t="s">
        <v>14</v>
      </c>
      <c r="AY179" s="269" t="s">
        <v>241</v>
      </c>
    </row>
    <row r="180" s="2" customFormat="1" ht="33" customHeight="1">
      <c r="A180" s="39"/>
      <c r="B180" s="40"/>
      <c r="C180" s="229" t="s">
        <v>292</v>
      </c>
      <c r="D180" s="229" t="s">
        <v>243</v>
      </c>
      <c r="E180" s="230" t="s">
        <v>1175</v>
      </c>
      <c r="F180" s="231" t="s">
        <v>1176</v>
      </c>
      <c r="G180" s="232" t="s">
        <v>246</v>
      </c>
      <c r="H180" s="233">
        <v>1272.1099999999999</v>
      </c>
      <c r="I180" s="234"/>
      <c r="J180" s="235">
        <f>ROUND(I180*H180,2)</f>
        <v>0</v>
      </c>
      <c r="K180" s="231" t="s">
        <v>247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0.00012999999999999999</v>
      </c>
      <c r="R180" s="238">
        <f>Q180*H180</f>
        <v>0.16537429999999997</v>
      </c>
      <c r="S180" s="238">
        <v>0.23000000000000001</v>
      </c>
      <c r="T180" s="239">
        <f>S180*H180</f>
        <v>292.58530000000002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88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3018</v>
      </c>
    </row>
    <row r="181" s="2" customFormat="1">
      <c r="A181" s="39"/>
      <c r="B181" s="40"/>
      <c r="C181" s="41"/>
      <c r="D181" s="242" t="s">
        <v>249</v>
      </c>
      <c r="E181" s="41"/>
      <c r="F181" s="243" t="s">
        <v>1178</v>
      </c>
      <c r="G181" s="41"/>
      <c r="H181" s="41"/>
      <c r="I181" s="244"/>
      <c r="J181" s="41"/>
      <c r="K181" s="41"/>
      <c r="L181" s="45"/>
      <c r="M181" s="245"/>
      <c r="N181" s="24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249</v>
      </c>
      <c r="AU181" s="18" t="s">
        <v>88</v>
      </c>
    </row>
    <row r="182" s="13" customFormat="1">
      <c r="A182" s="13"/>
      <c r="B182" s="247"/>
      <c r="C182" s="248"/>
      <c r="D182" s="249" t="s">
        <v>256</v>
      </c>
      <c r="E182" s="250" t="s">
        <v>1</v>
      </c>
      <c r="F182" s="251" t="s">
        <v>784</v>
      </c>
      <c r="G182" s="248"/>
      <c r="H182" s="252">
        <v>1272.1099999999999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80</v>
      </c>
      <c r="AY182" s="258" t="s">
        <v>241</v>
      </c>
    </row>
    <row r="183" s="14" customFormat="1">
      <c r="A183" s="14"/>
      <c r="B183" s="259"/>
      <c r="C183" s="260"/>
      <c r="D183" s="249" t="s">
        <v>256</v>
      </c>
      <c r="E183" s="261" t="s">
        <v>1</v>
      </c>
      <c r="F183" s="262" t="s">
        <v>258</v>
      </c>
      <c r="G183" s="260"/>
      <c r="H183" s="263">
        <v>1272.1099999999999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88</v>
      </c>
      <c r="AV183" s="14" t="s">
        <v>175</v>
      </c>
      <c r="AW183" s="14" t="s">
        <v>36</v>
      </c>
      <c r="AX183" s="14" t="s">
        <v>14</v>
      </c>
      <c r="AY183" s="269" t="s">
        <v>241</v>
      </c>
    </row>
    <row r="184" s="2" customFormat="1" ht="33" customHeight="1">
      <c r="A184" s="39"/>
      <c r="B184" s="40"/>
      <c r="C184" s="229" t="s">
        <v>275</v>
      </c>
      <c r="D184" s="229" t="s">
        <v>243</v>
      </c>
      <c r="E184" s="230" t="s">
        <v>1179</v>
      </c>
      <c r="F184" s="231" t="s">
        <v>1180</v>
      </c>
      <c r="G184" s="232" t="s">
        <v>246</v>
      </c>
      <c r="H184" s="233">
        <v>1911.2850000000001</v>
      </c>
      <c r="I184" s="234"/>
      <c r="J184" s="235">
        <f>ROUND(I184*H184,2)</f>
        <v>0</v>
      </c>
      <c r="K184" s="231" t="s">
        <v>247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6.9999999999999994E-05</v>
      </c>
      <c r="R184" s="238">
        <f>Q184*H184</f>
        <v>0.13378994999999999</v>
      </c>
      <c r="S184" s="238">
        <v>0.11500000000000001</v>
      </c>
      <c r="T184" s="239">
        <f>S184*H184</f>
        <v>219.79777500000003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88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3019</v>
      </c>
    </row>
    <row r="185" s="2" customFormat="1">
      <c r="A185" s="39"/>
      <c r="B185" s="40"/>
      <c r="C185" s="41"/>
      <c r="D185" s="242" t="s">
        <v>249</v>
      </c>
      <c r="E185" s="41"/>
      <c r="F185" s="243" t="s">
        <v>1182</v>
      </c>
      <c r="G185" s="41"/>
      <c r="H185" s="41"/>
      <c r="I185" s="244"/>
      <c r="J185" s="41"/>
      <c r="K185" s="41"/>
      <c r="L185" s="45"/>
      <c r="M185" s="245"/>
      <c r="N185" s="24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249</v>
      </c>
      <c r="AU185" s="18" t="s">
        <v>88</v>
      </c>
    </row>
    <row r="186" s="13" customFormat="1">
      <c r="A186" s="13"/>
      <c r="B186" s="247"/>
      <c r="C186" s="248"/>
      <c r="D186" s="249" t="s">
        <v>256</v>
      </c>
      <c r="E186" s="250" t="s">
        <v>1</v>
      </c>
      <c r="F186" s="251" t="s">
        <v>1149</v>
      </c>
      <c r="G186" s="248"/>
      <c r="H186" s="252">
        <v>1911.2850000000001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88</v>
      </c>
      <c r="AV186" s="13" t="s">
        <v>88</v>
      </c>
      <c r="AW186" s="13" t="s">
        <v>36</v>
      </c>
      <c r="AX186" s="13" t="s">
        <v>80</v>
      </c>
      <c r="AY186" s="258" t="s">
        <v>241</v>
      </c>
    </row>
    <row r="187" s="14" customFormat="1">
      <c r="A187" s="14"/>
      <c r="B187" s="259"/>
      <c r="C187" s="260"/>
      <c r="D187" s="249" t="s">
        <v>256</v>
      </c>
      <c r="E187" s="261" t="s">
        <v>1</v>
      </c>
      <c r="F187" s="262" t="s">
        <v>258</v>
      </c>
      <c r="G187" s="260"/>
      <c r="H187" s="263">
        <v>1911.2850000000001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88</v>
      </c>
      <c r="AV187" s="14" t="s">
        <v>175</v>
      </c>
      <c r="AW187" s="14" t="s">
        <v>36</v>
      </c>
      <c r="AX187" s="14" t="s">
        <v>14</v>
      </c>
      <c r="AY187" s="269" t="s">
        <v>241</v>
      </c>
    </row>
    <row r="188" s="2" customFormat="1" ht="16.5" customHeight="1">
      <c r="A188" s="39"/>
      <c r="B188" s="40"/>
      <c r="C188" s="229" t="s">
        <v>301</v>
      </c>
      <c r="D188" s="229" t="s">
        <v>243</v>
      </c>
      <c r="E188" s="230" t="s">
        <v>1183</v>
      </c>
      <c r="F188" s="231" t="s">
        <v>1184</v>
      </c>
      <c r="G188" s="232" t="s">
        <v>289</v>
      </c>
      <c r="H188" s="233">
        <v>15</v>
      </c>
      <c r="I188" s="234"/>
      <c r="J188" s="235">
        <f>ROUND(I188*H188,2)</f>
        <v>0</v>
      </c>
      <c r="K188" s="231" t="s">
        <v>247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0.021930000000000002</v>
      </c>
      <c r="R188" s="238">
        <f>Q188*H188</f>
        <v>0.32895000000000002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88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3020</v>
      </c>
    </row>
    <row r="189" s="2" customFormat="1">
      <c r="A189" s="39"/>
      <c r="B189" s="40"/>
      <c r="C189" s="41"/>
      <c r="D189" s="242" t="s">
        <v>249</v>
      </c>
      <c r="E189" s="41"/>
      <c r="F189" s="243" t="s">
        <v>1186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249</v>
      </c>
      <c r="AU189" s="18" t="s">
        <v>88</v>
      </c>
    </row>
    <row r="190" s="2" customFormat="1">
      <c r="A190" s="39"/>
      <c r="B190" s="40"/>
      <c r="C190" s="41"/>
      <c r="D190" s="249" t="s">
        <v>701</v>
      </c>
      <c r="E190" s="41"/>
      <c r="F190" s="287" t="s">
        <v>1187</v>
      </c>
      <c r="G190" s="41"/>
      <c r="H190" s="41"/>
      <c r="I190" s="244"/>
      <c r="J190" s="41"/>
      <c r="K190" s="41"/>
      <c r="L190" s="45"/>
      <c r="M190" s="245"/>
      <c r="N190" s="24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701</v>
      </c>
      <c r="AU190" s="18" t="s">
        <v>88</v>
      </c>
    </row>
    <row r="191" s="15" customFormat="1">
      <c r="A191" s="15"/>
      <c r="B191" s="270"/>
      <c r="C191" s="271"/>
      <c r="D191" s="249" t="s">
        <v>256</v>
      </c>
      <c r="E191" s="272" t="s">
        <v>1</v>
      </c>
      <c r="F191" s="273" t="s">
        <v>3021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256</v>
      </c>
      <c r="AU191" s="279" t="s">
        <v>88</v>
      </c>
      <c r="AV191" s="15" t="s">
        <v>14</v>
      </c>
      <c r="AW191" s="15" t="s">
        <v>36</v>
      </c>
      <c r="AX191" s="15" t="s">
        <v>80</v>
      </c>
      <c r="AY191" s="279" t="s">
        <v>241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1189</v>
      </c>
      <c r="G192" s="248"/>
      <c r="H192" s="252">
        <v>15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15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24.15" customHeight="1">
      <c r="A194" s="39"/>
      <c r="B194" s="40"/>
      <c r="C194" s="229" t="s">
        <v>305</v>
      </c>
      <c r="D194" s="229" t="s">
        <v>243</v>
      </c>
      <c r="E194" s="230" t="s">
        <v>540</v>
      </c>
      <c r="F194" s="231" t="s">
        <v>541</v>
      </c>
      <c r="G194" s="232" t="s">
        <v>542</v>
      </c>
      <c r="H194" s="233">
        <v>48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4.0000000000000003E-05</v>
      </c>
      <c r="R194" s="238">
        <f>Q194*H194</f>
        <v>0.0019200000000000003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3022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544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5" customFormat="1">
      <c r="A196" s="15"/>
      <c r="B196" s="270"/>
      <c r="C196" s="271"/>
      <c r="D196" s="249" t="s">
        <v>256</v>
      </c>
      <c r="E196" s="272" t="s">
        <v>1</v>
      </c>
      <c r="F196" s="273" t="s">
        <v>3021</v>
      </c>
      <c r="G196" s="271"/>
      <c r="H196" s="272" t="s">
        <v>1</v>
      </c>
      <c r="I196" s="274"/>
      <c r="J196" s="271"/>
      <c r="K196" s="271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256</v>
      </c>
      <c r="AU196" s="279" t="s">
        <v>88</v>
      </c>
      <c r="AV196" s="15" t="s">
        <v>14</v>
      </c>
      <c r="AW196" s="15" t="s">
        <v>36</v>
      </c>
      <c r="AX196" s="15" t="s">
        <v>80</v>
      </c>
      <c r="AY196" s="279" t="s">
        <v>241</v>
      </c>
    </row>
    <row r="197" s="13" customFormat="1">
      <c r="A197" s="13"/>
      <c r="B197" s="247"/>
      <c r="C197" s="248"/>
      <c r="D197" s="249" t="s">
        <v>256</v>
      </c>
      <c r="E197" s="250" t="s">
        <v>1</v>
      </c>
      <c r="F197" s="251" t="s">
        <v>1191</v>
      </c>
      <c r="G197" s="248"/>
      <c r="H197" s="252">
        <v>48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8" t="s">
        <v>256</v>
      </c>
      <c r="AU197" s="258" t="s">
        <v>88</v>
      </c>
      <c r="AV197" s="13" t="s">
        <v>88</v>
      </c>
      <c r="AW197" s="13" t="s">
        <v>36</v>
      </c>
      <c r="AX197" s="13" t="s">
        <v>80</v>
      </c>
      <c r="AY197" s="258" t="s">
        <v>241</v>
      </c>
    </row>
    <row r="198" s="14" customFormat="1">
      <c r="A198" s="14"/>
      <c r="B198" s="259"/>
      <c r="C198" s="260"/>
      <c r="D198" s="249" t="s">
        <v>256</v>
      </c>
      <c r="E198" s="261" t="s">
        <v>1</v>
      </c>
      <c r="F198" s="262" t="s">
        <v>258</v>
      </c>
      <c r="G198" s="260"/>
      <c r="H198" s="263">
        <v>48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88</v>
      </c>
      <c r="AV198" s="14" t="s">
        <v>175</v>
      </c>
      <c r="AW198" s="14" t="s">
        <v>36</v>
      </c>
      <c r="AX198" s="14" t="s">
        <v>14</v>
      </c>
      <c r="AY198" s="269" t="s">
        <v>241</v>
      </c>
    </row>
    <row r="199" s="2" customFormat="1" ht="24.15" customHeight="1">
      <c r="A199" s="39"/>
      <c r="B199" s="40"/>
      <c r="C199" s="229" t="s">
        <v>309</v>
      </c>
      <c r="D199" s="229" t="s">
        <v>243</v>
      </c>
      <c r="E199" s="230" t="s">
        <v>546</v>
      </c>
      <c r="F199" s="231" t="s">
        <v>547</v>
      </c>
      <c r="G199" s="232" t="s">
        <v>548</v>
      </c>
      <c r="H199" s="233">
        <v>2</v>
      </c>
      <c r="I199" s="234"/>
      <c r="J199" s="235">
        <f>ROUND(I199*H199,2)</f>
        <v>0</v>
      </c>
      <c r="K199" s="231" t="s">
        <v>247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88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3023</v>
      </c>
    </row>
    <row r="200" s="2" customFormat="1">
      <c r="A200" s="39"/>
      <c r="B200" s="40"/>
      <c r="C200" s="41"/>
      <c r="D200" s="242" t="s">
        <v>249</v>
      </c>
      <c r="E200" s="41"/>
      <c r="F200" s="243" t="s">
        <v>550</v>
      </c>
      <c r="G200" s="41"/>
      <c r="H200" s="41"/>
      <c r="I200" s="244"/>
      <c r="J200" s="41"/>
      <c r="K200" s="41"/>
      <c r="L200" s="45"/>
      <c r="M200" s="245"/>
      <c r="N200" s="24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249</v>
      </c>
      <c r="AU200" s="18" t="s">
        <v>88</v>
      </c>
    </row>
    <row r="201" s="15" customFormat="1">
      <c r="A201" s="15"/>
      <c r="B201" s="270"/>
      <c r="C201" s="271"/>
      <c r="D201" s="249" t="s">
        <v>256</v>
      </c>
      <c r="E201" s="272" t="s">
        <v>1</v>
      </c>
      <c r="F201" s="273" t="s">
        <v>3021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256</v>
      </c>
      <c r="AU201" s="279" t="s">
        <v>88</v>
      </c>
      <c r="AV201" s="15" t="s">
        <v>14</v>
      </c>
      <c r="AW201" s="15" t="s">
        <v>36</v>
      </c>
      <c r="AX201" s="15" t="s">
        <v>80</v>
      </c>
      <c r="AY201" s="279" t="s">
        <v>241</v>
      </c>
    </row>
    <row r="202" s="13" customFormat="1">
      <c r="A202" s="13"/>
      <c r="B202" s="247"/>
      <c r="C202" s="248"/>
      <c r="D202" s="249" t="s">
        <v>256</v>
      </c>
      <c r="E202" s="250" t="s">
        <v>1</v>
      </c>
      <c r="F202" s="251" t="s">
        <v>1193</v>
      </c>
      <c r="G202" s="248"/>
      <c r="H202" s="252">
        <v>2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80</v>
      </c>
      <c r="AY202" s="258" t="s">
        <v>241</v>
      </c>
    </row>
    <row r="203" s="14" customFormat="1">
      <c r="A203" s="14"/>
      <c r="B203" s="259"/>
      <c r="C203" s="260"/>
      <c r="D203" s="249" t="s">
        <v>256</v>
      </c>
      <c r="E203" s="261" t="s">
        <v>1</v>
      </c>
      <c r="F203" s="262" t="s">
        <v>258</v>
      </c>
      <c r="G203" s="260"/>
      <c r="H203" s="263">
        <v>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88</v>
      </c>
      <c r="AV203" s="14" t="s">
        <v>175</v>
      </c>
      <c r="AW203" s="14" t="s">
        <v>36</v>
      </c>
      <c r="AX203" s="14" t="s">
        <v>14</v>
      </c>
      <c r="AY203" s="269" t="s">
        <v>241</v>
      </c>
    </row>
    <row r="204" s="2" customFormat="1" ht="24.15" customHeight="1">
      <c r="A204" s="39"/>
      <c r="B204" s="40"/>
      <c r="C204" s="229" t="s">
        <v>316</v>
      </c>
      <c r="D204" s="229" t="s">
        <v>243</v>
      </c>
      <c r="E204" s="230" t="s">
        <v>552</v>
      </c>
      <c r="F204" s="231" t="s">
        <v>553</v>
      </c>
      <c r="G204" s="232" t="s">
        <v>289</v>
      </c>
      <c r="H204" s="233">
        <v>150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0.06053</v>
      </c>
      <c r="R204" s="238">
        <f>Q204*H204</f>
        <v>9.0794999999999995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3024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555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3025</v>
      </c>
      <c r="G206" s="248"/>
      <c r="H206" s="252">
        <v>150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150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16.5" customHeight="1">
      <c r="A208" s="39"/>
      <c r="B208" s="40"/>
      <c r="C208" s="229" t="s">
        <v>322</v>
      </c>
      <c r="D208" s="229" t="s">
        <v>243</v>
      </c>
      <c r="E208" s="230" t="s">
        <v>244</v>
      </c>
      <c r="F208" s="231" t="s">
        <v>245</v>
      </c>
      <c r="G208" s="232" t="s">
        <v>246</v>
      </c>
      <c r="H208" s="233">
        <v>196.34999999999999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3026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250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493</v>
      </c>
      <c r="G210" s="248"/>
      <c r="H210" s="252">
        <v>196.34999999999999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196.34999999999999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24.15" customHeight="1">
      <c r="A212" s="39"/>
      <c r="B212" s="40"/>
      <c r="C212" s="229" t="s">
        <v>8</v>
      </c>
      <c r="D212" s="229" t="s">
        <v>243</v>
      </c>
      <c r="E212" s="230" t="s">
        <v>562</v>
      </c>
      <c r="F212" s="231" t="s">
        <v>563</v>
      </c>
      <c r="G212" s="232" t="s">
        <v>253</v>
      </c>
      <c r="H212" s="233">
        <v>103.101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3027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565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405</v>
      </c>
      <c r="G214" s="248"/>
      <c r="H214" s="252">
        <v>103.101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103.101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24.15" customHeight="1">
      <c r="A216" s="39"/>
      <c r="B216" s="40"/>
      <c r="C216" s="229" t="s">
        <v>332</v>
      </c>
      <c r="D216" s="229" t="s">
        <v>243</v>
      </c>
      <c r="E216" s="230" t="s">
        <v>566</v>
      </c>
      <c r="F216" s="231" t="s">
        <v>567</v>
      </c>
      <c r="G216" s="232" t="s">
        <v>253</v>
      </c>
      <c r="H216" s="233">
        <v>30.193000000000001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3028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569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5" customFormat="1">
      <c r="A218" s="15"/>
      <c r="B218" s="270"/>
      <c r="C218" s="271"/>
      <c r="D218" s="249" t="s">
        <v>256</v>
      </c>
      <c r="E218" s="272" t="s">
        <v>1</v>
      </c>
      <c r="F218" s="273" t="s">
        <v>3029</v>
      </c>
      <c r="G218" s="271"/>
      <c r="H218" s="272" t="s">
        <v>1</v>
      </c>
      <c r="I218" s="274"/>
      <c r="J218" s="271"/>
      <c r="K218" s="271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256</v>
      </c>
      <c r="AU218" s="279" t="s">
        <v>88</v>
      </c>
      <c r="AV218" s="15" t="s">
        <v>14</v>
      </c>
      <c r="AW218" s="15" t="s">
        <v>36</v>
      </c>
      <c r="AX218" s="15" t="s">
        <v>80</v>
      </c>
      <c r="AY218" s="279" t="s">
        <v>241</v>
      </c>
    </row>
    <row r="219" s="13" customFormat="1">
      <c r="A219" s="13"/>
      <c r="B219" s="247"/>
      <c r="C219" s="248"/>
      <c r="D219" s="249" t="s">
        <v>256</v>
      </c>
      <c r="E219" s="250" t="s">
        <v>1</v>
      </c>
      <c r="F219" s="251" t="s">
        <v>3030</v>
      </c>
      <c r="G219" s="248"/>
      <c r="H219" s="252">
        <v>18.535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88</v>
      </c>
      <c r="AV219" s="13" t="s">
        <v>88</v>
      </c>
      <c r="AW219" s="13" t="s">
        <v>36</v>
      </c>
      <c r="AX219" s="13" t="s">
        <v>80</v>
      </c>
      <c r="AY219" s="258" t="s">
        <v>241</v>
      </c>
    </row>
    <row r="220" s="15" customFormat="1">
      <c r="A220" s="15"/>
      <c r="B220" s="270"/>
      <c r="C220" s="271"/>
      <c r="D220" s="249" t="s">
        <v>256</v>
      </c>
      <c r="E220" s="272" t="s">
        <v>1</v>
      </c>
      <c r="F220" s="273" t="s">
        <v>3031</v>
      </c>
      <c r="G220" s="271"/>
      <c r="H220" s="272" t="s">
        <v>1</v>
      </c>
      <c r="I220" s="274"/>
      <c r="J220" s="271"/>
      <c r="K220" s="271"/>
      <c r="L220" s="275"/>
      <c r="M220" s="276"/>
      <c r="N220" s="277"/>
      <c r="O220" s="277"/>
      <c r="P220" s="277"/>
      <c r="Q220" s="277"/>
      <c r="R220" s="277"/>
      <c r="S220" s="277"/>
      <c r="T220" s="27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9" t="s">
        <v>256</v>
      </c>
      <c r="AU220" s="279" t="s">
        <v>88</v>
      </c>
      <c r="AV220" s="15" t="s">
        <v>14</v>
      </c>
      <c r="AW220" s="15" t="s">
        <v>36</v>
      </c>
      <c r="AX220" s="15" t="s">
        <v>80</v>
      </c>
      <c r="AY220" s="279" t="s">
        <v>241</v>
      </c>
    </row>
    <row r="221" s="13" customFormat="1">
      <c r="A221" s="13"/>
      <c r="B221" s="247"/>
      <c r="C221" s="248"/>
      <c r="D221" s="249" t="s">
        <v>256</v>
      </c>
      <c r="E221" s="250" t="s">
        <v>1</v>
      </c>
      <c r="F221" s="251" t="s">
        <v>3032</v>
      </c>
      <c r="G221" s="248"/>
      <c r="H221" s="252">
        <v>14.612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8" t="s">
        <v>256</v>
      </c>
      <c r="AU221" s="258" t="s">
        <v>88</v>
      </c>
      <c r="AV221" s="13" t="s">
        <v>88</v>
      </c>
      <c r="AW221" s="13" t="s">
        <v>36</v>
      </c>
      <c r="AX221" s="13" t="s">
        <v>80</v>
      </c>
      <c r="AY221" s="258" t="s">
        <v>241</v>
      </c>
    </row>
    <row r="222" s="15" customFormat="1">
      <c r="A222" s="15"/>
      <c r="B222" s="270"/>
      <c r="C222" s="271"/>
      <c r="D222" s="249" t="s">
        <v>256</v>
      </c>
      <c r="E222" s="272" t="s">
        <v>1</v>
      </c>
      <c r="F222" s="273" t="s">
        <v>576</v>
      </c>
      <c r="G222" s="271"/>
      <c r="H222" s="272" t="s">
        <v>1</v>
      </c>
      <c r="I222" s="274"/>
      <c r="J222" s="271"/>
      <c r="K222" s="271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256</v>
      </c>
      <c r="AU222" s="279" t="s">
        <v>88</v>
      </c>
      <c r="AV222" s="15" t="s">
        <v>14</v>
      </c>
      <c r="AW222" s="15" t="s">
        <v>36</v>
      </c>
      <c r="AX222" s="15" t="s">
        <v>80</v>
      </c>
      <c r="AY222" s="279" t="s">
        <v>241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429</v>
      </c>
      <c r="G223" s="248"/>
      <c r="H223" s="252">
        <v>24.835000000000001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5" customFormat="1">
      <c r="A224" s="15"/>
      <c r="B224" s="270"/>
      <c r="C224" s="271"/>
      <c r="D224" s="249" t="s">
        <v>256</v>
      </c>
      <c r="E224" s="272" t="s">
        <v>1</v>
      </c>
      <c r="F224" s="273" t="s">
        <v>3033</v>
      </c>
      <c r="G224" s="271"/>
      <c r="H224" s="272" t="s">
        <v>1</v>
      </c>
      <c r="I224" s="274"/>
      <c r="J224" s="271"/>
      <c r="K224" s="271"/>
      <c r="L224" s="275"/>
      <c r="M224" s="276"/>
      <c r="N224" s="277"/>
      <c r="O224" s="277"/>
      <c r="P224" s="277"/>
      <c r="Q224" s="277"/>
      <c r="R224" s="277"/>
      <c r="S224" s="277"/>
      <c r="T224" s="27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9" t="s">
        <v>256</v>
      </c>
      <c r="AU224" s="279" t="s">
        <v>88</v>
      </c>
      <c r="AV224" s="15" t="s">
        <v>14</v>
      </c>
      <c r="AW224" s="15" t="s">
        <v>36</v>
      </c>
      <c r="AX224" s="15" t="s">
        <v>80</v>
      </c>
      <c r="AY224" s="279" t="s">
        <v>241</v>
      </c>
    </row>
    <row r="225" s="13" customFormat="1">
      <c r="A225" s="13"/>
      <c r="B225" s="247"/>
      <c r="C225" s="248"/>
      <c r="D225" s="249" t="s">
        <v>256</v>
      </c>
      <c r="E225" s="250" t="s">
        <v>1</v>
      </c>
      <c r="F225" s="251" t="s">
        <v>1226</v>
      </c>
      <c r="G225" s="248"/>
      <c r="H225" s="252">
        <v>17.5</v>
      </c>
      <c r="I225" s="253"/>
      <c r="J225" s="248"/>
      <c r="K225" s="248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88</v>
      </c>
      <c r="AV225" s="13" t="s">
        <v>88</v>
      </c>
      <c r="AW225" s="13" t="s">
        <v>36</v>
      </c>
      <c r="AX225" s="13" t="s">
        <v>80</v>
      </c>
      <c r="AY225" s="258" t="s">
        <v>241</v>
      </c>
    </row>
    <row r="226" s="14" customFormat="1">
      <c r="A226" s="14"/>
      <c r="B226" s="259"/>
      <c r="C226" s="260"/>
      <c r="D226" s="249" t="s">
        <v>256</v>
      </c>
      <c r="E226" s="261" t="s">
        <v>417</v>
      </c>
      <c r="F226" s="262" t="s">
        <v>258</v>
      </c>
      <c r="G226" s="260"/>
      <c r="H226" s="263">
        <v>75.481999999999999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88</v>
      </c>
      <c r="AV226" s="14" t="s">
        <v>175</v>
      </c>
      <c r="AW226" s="14" t="s">
        <v>36</v>
      </c>
      <c r="AX226" s="14" t="s">
        <v>80</v>
      </c>
      <c r="AY226" s="269" t="s">
        <v>241</v>
      </c>
    </row>
    <row r="227" s="13" customFormat="1">
      <c r="A227" s="13"/>
      <c r="B227" s="247"/>
      <c r="C227" s="248"/>
      <c r="D227" s="249" t="s">
        <v>256</v>
      </c>
      <c r="E227" s="250" t="s">
        <v>420</v>
      </c>
      <c r="F227" s="251" t="s">
        <v>579</v>
      </c>
      <c r="G227" s="248"/>
      <c r="H227" s="252">
        <v>30.193000000000001</v>
      </c>
      <c r="I227" s="253"/>
      <c r="J227" s="248"/>
      <c r="K227" s="248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88</v>
      </c>
      <c r="AV227" s="13" t="s">
        <v>88</v>
      </c>
      <c r="AW227" s="13" t="s">
        <v>36</v>
      </c>
      <c r="AX227" s="13" t="s">
        <v>14</v>
      </c>
      <c r="AY227" s="258" t="s">
        <v>241</v>
      </c>
    </row>
    <row r="228" s="13" customFormat="1">
      <c r="A228" s="13"/>
      <c r="B228" s="247"/>
      <c r="C228" s="248"/>
      <c r="D228" s="249" t="s">
        <v>256</v>
      </c>
      <c r="E228" s="250" t="s">
        <v>423</v>
      </c>
      <c r="F228" s="251" t="s">
        <v>580</v>
      </c>
      <c r="G228" s="248"/>
      <c r="H228" s="252">
        <v>45.289000000000001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2" customFormat="1" ht="33" customHeight="1">
      <c r="A229" s="39"/>
      <c r="B229" s="40"/>
      <c r="C229" s="229" t="s">
        <v>337</v>
      </c>
      <c r="D229" s="229" t="s">
        <v>243</v>
      </c>
      <c r="E229" s="230" t="s">
        <v>581</v>
      </c>
      <c r="F229" s="231" t="s">
        <v>582</v>
      </c>
      <c r="G229" s="232" t="s">
        <v>253</v>
      </c>
      <c r="H229" s="233">
        <v>584.23900000000003</v>
      </c>
      <c r="I229" s="234"/>
      <c r="J229" s="235">
        <f>ROUND(I229*H229,2)</f>
        <v>0</v>
      </c>
      <c r="K229" s="231" t="s">
        <v>247</v>
      </c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175</v>
      </c>
      <c r="AT229" s="240" t="s">
        <v>243</v>
      </c>
      <c r="AU229" s="240" t="s">
        <v>88</v>
      </c>
      <c r="AY229" s="18" t="s">
        <v>241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14</v>
      </c>
      <c r="BK229" s="241">
        <f>ROUND(I229*H229,2)</f>
        <v>0</v>
      </c>
      <c r="BL229" s="18" t="s">
        <v>175</v>
      </c>
      <c r="BM229" s="240" t="s">
        <v>3034</v>
      </c>
    </row>
    <row r="230" s="2" customFormat="1">
      <c r="A230" s="39"/>
      <c r="B230" s="40"/>
      <c r="C230" s="41"/>
      <c r="D230" s="242" t="s">
        <v>249</v>
      </c>
      <c r="E230" s="41"/>
      <c r="F230" s="243" t="s">
        <v>584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249</v>
      </c>
      <c r="AU230" s="18" t="s">
        <v>88</v>
      </c>
    </row>
    <row r="231" s="13" customFormat="1">
      <c r="A231" s="13"/>
      <c r="B231" s="247"/>
      <c r="C231" s="248"/>
      <c r="D231" s="249" t="s">
        <v>256</v>
      </c>
      <c r="E231" s="250" t="s">
        <v>1</v>
      </c>
      <c r="F231" s="251" t="s">
        <v>408</v>
      </c>
      <c r="G231" s="248"/>
      <c r="H231" s="252">
        <v>584.23900000000003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88</v>
      </c>
      <c r="AV231" s="13" t="s">
        <v>88</v>
      </c>
      <c r="AW231" s="13" t="s">
        <v>36</v>
      </c>
      <c r="AX231" s="13" t="s">
        <v>80</v>
      </c>
      <c r="AY231" s="258" t="s">
        <v>241</v>
      </c>
    </row>
    <row r="232" s="14" customFormat="1">
      <c r="A232" s="14"/>
      <c r="B232" s="259"/>
      <c r="C232" s="260"/>
      <c r="D232" s="249" t="s">
        <v>256</v>
      </c>
      <c r="E232" s="261" t="s">
        <v>1</v>
      </c>
      <c r="F232" s="262" t="s">
        <v>258</v>
      </c>
      <c r="G232" s="260"/>
      <c r="H232" s="263">
        <v>584.23900000000003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88</v>
      </c>
      <c r="AV232" s="14" t="s">
        <v>175</v>
      </c>
      <c r="AW232" s="14" t="s">
        <v>36</v>
      </c>
      <c r="AX232" s="14" t="s">
        <v>14</v>
      </c>
      <c r="AY232" s="269" t="s">
        <v>241</v>
      </c>
    </row>
    <row r="233" s="2" customFormat="1" ht="24.15" customHeight="1">
      <c r="A233" s="39"/>
      <c r="B233" s="40"/>
      <c r="C233" s="229" t="s">
        <v>342</v>
      </c>
      <c r="D233" s="229" t="s">
        <v>243</v>
      </c>
      <c r="E233" s="230" t="s">
        <v>585</v>
      </c>
      <c r="F233" s="231" t="s">
        <v>586</v>
      </c>
      <c r="G233" s="232" t="s">
        <v>253</v>
      </c>
      <c r="H233" s="233">
        <v>360.85399999999998</v>
      </c>
      <c r="I233" s="234"/>
      <c r="J233" s="235">
        <f>ROUND(I233*H233,2)</f>
        <v>0</v>
      </c>
      <c r="K233" s="231" t="s">
        <v>247</v>
      </c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175</v>
      </c>
      <c r="AT233" s="240" t="s">
        <v>243</v>
      </c>
      <c r="AU233" s="240" t="s">
        <v>88</v>
      </c>
      <c r="AY233" s="18" t="s">
        <v>241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14</v>
      </c>
      <c r="BK233" s="241">
        <f>ROUND(I233*H233,2)</f>
        <v>0</v>
      </c>
      <c r="BL233" s="18" t="s">
        <v>175</v>
      </c>
      <c r="BM233" s="240" t="s">
        <v>3035</v>
      </c>
    </row>
    <row r="234" s="2" customFormat="1">
      <c r="A234" s="39"/>
      <c r="B234" s="40"/>
      <c r="C234" s="41"/>
      <c r="D234" s="242" t="s">
        <v>249</v>
      </c>
      <c r="E234" s="41"/>
      <c r="F234" s="243" t="s">
        <v>588</v>
      </c>
      <c r="G234" s="41"/>
      <c r="H234" s="41"/>
      <c r="I234" s="244"/>
      <c r="J234" s="41"/>
      <c r="K234" s="41"/>
      <c r="L234" s="45"/>
      <c r="M234" s="245"/>
      <c r="N234" s="24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249</v>
      </c>
      <c r="AU234" s="18" t="s">
        <v>88</v>
      </c>
    </row>
    <row r="235" s="13" customFormat="1">
      <c r="A235" s="13"/>
      <c r="B235" s="247"/>
      <c r="C235" s="248"/>
      <c r="D235" s="249" t="s">
        <v>256</v>
      </c>
      <c r="E235" s="250" t="s">
        <v>1</v>
      </c>
      <c r="F235" s="251" t="s">
        <v>411</v>
      </c>
      <c r="G235" s="248"/>
      <c r="H235" s="252">
        <v>360.85399999999998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88</v>
      </c>
      <c r="AV235" s="13" t="s">
        <v>88</v>
      </c>
      <c r="AW235" s="13" t="s">
        <v>36</v>
      </c>
      <c r="AX235" s="13" t="s">
        <v>80</v>
      </c>
      <c r="AY235" s="258" t="s">
        <v>241</v>
      </c>
    </row>
    <row r="236" s="14" customFormat="1">
      <c r="A236" s="14"/>
      <c r="B236" s="259"/>
      <c r="C236" s="260"/>
      <c r="D236" s="249" t="s">
        <v>256</v>
      </c>
      <c r="E236" s="261" t="s">
        <v>1</v>
      </c>
      <c r="F236" s="262" t="s">
        <v>258</v>
      </c>
      <c r="G236" s="260"/>
      <c r="H236" s="263">
        <v>360.85399999999998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88</v>
      </c>
      <c r="AV236" s="14" t="s">
        <v>175</v>
      </c>
      <c r="AW236" s="14" t="s">
        <v>36</v>
      </c>
      <c r="AX236" s="14" t="s">
        <v>14</v>
      </c>
      <c r="AY236" s="269" t="s">
        <v>241</v>
      </c>
    </row>
    <row r="237" s="2" customFormat="1" ht="24.15" customHeight="1">
      <c r="A237" s="39"/>
      <c r="B237" s="40"/>
      <c r="C237" s="229" t="s">
        <v>347</v>
      </c>
      <c r="D237" s="229" t="s">
        <v>243</v>
      </c>
      <c r="E237" s="230" t="s">
        <v>589</v>
      </c>
      <c r="F237" s="231" t="s">
        <v>590</v>
      </c>
      <c r="G237" s="232" t="s">
        <v>253</v>
      </c>
      <c r="H237" s="233">
        <v>45.289000000000001</v>
      </c>
      <c r="I237" s="234"/>
      <c r="J237" s="235">
        <f>ROUND(I237*H237,2)</f>
        <v>0</v>
      </c>
      <c r="K237" s="231" t="s">
        <v>247</v>
      </c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175</v>
      </c>
      <c r="AT237" s="240" t="s">
        <v>243</v>
      </c>
      <c r="AU237" s="240" t="s">
        <v>88</v>
      </c>
      <c r="AY237" s="18" t="s">
        <v>241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14</v>
      </c>
      <c r="BK237" s="241">
        <f>ROUND(I237*H237,2)</f>
        <v>0</v>
      </c>
      <c r="BL237" s="18" t="s">
        <v>175</v>
      </c>
      <c r="BM237" s="240" t="s">
        <v>3036</v>
      </c>
    </row>
    <row r="238" s="2" customFormat="1">
      <c r="A238" s="39"/>
      <c r="B238" s="40"/>
      <c r="C238" s="41"/>
      <c r="D238" s="242" t="s">
        <v>249</v>
      </c>
      <c r="E238" s="41"/>
      <c r="F238" s="243" t="s">
        <v>592</v>
      </c>
      <c r="G238" s="41"/>
      <c r="H238" s="41"/>
      <c r="I238" s="244"/>
      <c r="J238" s="41"/>
      <c r="K238" s="41"/>
      <c r="L238" s="45"/>
      <c r="M238" s="245"/>
      <c r="N238" s="24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249</v>
      </c>
      <c r="AU238" s="18" t="s">
        <v>88</v>
      </c>
    </row>
    <row r="239" s="13" customFormat="1">
      <c r="A239" s="13"/>
      <c r="B239" s="247"/>
      <c r="C239" s="248"/>
      <c r="D239" s="249" t="s">
        <v>256</v>
      </c>
      <c r="E239" s="250" t="s">
        <v>1</v>
      </c>
      <c r="F239" s="251" t="s">
        <v>423</v>
      </c>
      <c r="G239" s="248"/>
      <c r="H239" s="252">
        <v>45.289000000000001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88</v>
      </c>
      <c r="AV239" s="13" t="s">
        <v>88</v>
      </c>
      <c r="AW239" s="13" t="s">
        <v>36</v>
      </c>
      <c r="AX239" s="13" t="s">
        <v>80</v>
      </c>
      <c r="AY239" s="258" t="s">
        <v>241</v>
      </c>
    </row>
    <row r="240" s="14" customFormat="1">
      <c r="A240" s="14"/>
      <c r="B240" s="259"/>
      <c r="C240" s="260"/>
      <c r="D240" s="249" t="s">
        <v>256</v>
      </c>
      <c r="E240" s="261" t="s">
        <v>1</v>
      </c>
      <c r="F240" s="262" t="s">
        <v>258</v>
      </c>
      <c r="G240" s="260"/>
      <c r="H240" s="263">
        <v>45.289000000000001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88</v>
      </c>
      <c r="AV240" s="14" t="s">
        <v>175</v>
      </c>
      <c r="AW240" s="14" t="s">
        <v>36</v>
      </c>
      <c r="AX240" s="14" t="s">
        <v>14</v>
      </c>
      <c r="AY240" s="269" t="s">
        <v>241</v>
      </c>
    </row>
    <row r="241" s="2" customFormat="1" ht="33" customHeight="1">
      <c r="A241" s="39"/>
      <c r="B241" s="40"/>
      <c r="C241" s="229" t="s">
        <v>352</v>
      </c>
      <c r="D241" s="229" t="s">
        <v>243</v>
      </c>
      <c r="E241" s="230" t="s">
        <v>593</v>
      </c>
      <c r="F241" s="231" t="s">
        <v>594</v>
      </c>
      <c r="G241" s="232" t="s">
        <v>253</v>
      </c>
      <c r="H241" s="233">
        <v>2044.837</v>
      </c>
      <c r="I241" s="234"/>
      <c r="J241" s="235">
        <f>ROUND(I241*H241,2)</f>
        <v>0</v>
      </c>
      <c r="K241" s="231" t="s">
        <v>247</v>
      </c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175</v>
      </c>
      <c r="AT241" s="240" t="s">
        <v>243</v>
      </c>
      <c r="AU241" s="240" t="s">
        <v>88</v>
      </c>
      <c r="AY241" s="18" t="s">
        <v>241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14</v>
      </c>
      <c r="BK241" s="241">
        <f>ROUND(I241*H241,2)</f>
        <v>0</v>
      </c>
      <c r="BL241" s="18" t="s">
        <v>175</v>
      </c>
      <c r="BM241" s="240" t="s">
        <v>3037</v>
      </c>
    </row>
    <row r="242" s="2" customFormat="1">
      <c r="A242" s="39"/>
      <c r="B242" s="40"/>
      <c r="C242" s="41"/>
      <c r="D242" s="242" t="s">
        <v>249</v>
      </c>
      <c r="E242" s="41"/>
      <c r="F242" s="243" t="s">
        <v>596</v>
      </c>
      <c r="G242" s="41"/>
      <c r="H242" s="41"/>
      <c r="I242" s="244"/>
      <c r="J242" s="41"/>
      <c r="K242" s="41"/>
      <c r="L242" s="45"/>
      <c r="M242" s="245"/>
      <c r="N242" s="24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249</v>
      </c>
      <c r="AU242" s="18" t="s">
        <v>88</v>
      </c>
    </row>
    <row r="243" s="13" customFormat="1">
      <c r="A243" s="13"/>
      <c r="B243" s="247"/>
      <c r="C243" s="248"/>
      <c r="D243" s="249" t="s">
        <v>256</v>
      </c>
      <c r="E243" s="250" t="s">
        <v>1</v>
      </c>
      <c r="F243" s="251" t="s">
        <v>414</v>
      </c>
      <c r="G243" s="248"/>
      <c r="H243" s="252">
        <v>2044.837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4" customFormat="1">
      <c r="A244" s="14"/>
      <c r="B244" s="259"/>
      <c r="C244" s="260"/>
      <c r="D244" s="249" t="s">
        <v>256</v>
      </c>
      <c r="E244" s="261" t="s">
        <v>1</v>
      </c>
      <c r="F244" s="262" t="s">
        <v>258</v>
      </c>
      <c r="G244" s="260"/>
      <c r="H244" s="263">
        <v>2044.837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88</v>
      </c>
      <c r="AV244" s="14" t="s">
        <v>175</v>
      </c>
      <c r="AW244" s="14" t="s">
        <v>36</v>
      </c>
      <c r="AX244" s="14" t="s">
        <v>14</v>
      </c>
      <c r="AY244" s="269" t="s">
        <v>241</v>
      </c>
    </row>
    <row r="245" s="2" customFormat="1" ht="24.15" customHeight="1">
      <c r="A245" s="39"/>
      <c r="B245" s="40"/>
      <c r="C245" s="229" t="s">
        <v>7</v>
      </c>
      <c r="D245" s="229" t="s">
        <v>243</v>
      </c>
      <c r="E245" s="230" t="s">
        <v>2423</v>
      </c>
      <c r="F245" s="231" t="s">
        <v>2424</v>
      </c>
      <c r="G245" s="232" t="s">
        <v>253</v>
      </c>
      <c r="H245" s="233">
        <v>25.774999999999999</v>
      </c>
      <c r="I245" s="234"/>
      <c r="J245" s="235">
        <f>ROUND(I245*H245,2)</f>
        <v>0</v>
      </c>
      <c r="K245" s="231" t="s">
        <v>247</v>
      </c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175</v>
      </c>
      <c r="AT245" s="240" t="s">
        <v>243</v>
      </c>
      <c r="AU245" s="240" t="s">
        <v>88</v>
      </c>
      <c r="AY245" s="18" t="s">
        <v>241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14</v>
      </c>
      <c r="BK245" s="241">
        <f>ROUND(I245*H245,2)</f>
        <v>0</v>
      </c>
      <c r="BL245" s="18" t="s">
        <v>175</v>
      </c>
      <c r="BM245" s="240" t="s">
        <v>3038</v>
      </c>
    </row>
    <row r="246" s="2" customFormat="1">
      <c r="A246" s="39"/>
      <c r="B246" s="40"/>
      <c r="C246" s="41"/>
      <c r="D246" s="242" t="s">
        <v>249</v>
      </c>
      <c r="E246" s="41"/>
      <c r="F246" s="243" t="s">
        <v>2426</v>
      </c>
      <c r="G246" s="41"/>
      <c r="H246" s="41"/>
      <c r="I246" s="244"/>
      <c r="J246" s="41"/>
      <c r="K246" s="41"/>
      <c r="L246" s="45"/>
      <c r="M246" s="245"/>
      <c r="N246" s="24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249</v>
      </c>
      <c r="AU246" s="18" t="s">
        <v>88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2355</v>
      </c>
      <c r="G247" s="248"/>
      <c r="H247" s="252">
        <v>25.774999999999999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4" customFormat="1">
      <c r="A248" s="14"/>
      <c r="B248" s="259"/>
      <c r="C248" s="260"/>
      <c r="D248" s="249" t="s">
        <v>256</v>
      </c>
      <c r="E248" s="261" t="s">
        <v>1</v>
      </c>
      <c r="F248" s="262" t="s">
        <v>258</v>
      </c>
      <c r="G248" s="260"/>
      <c r="H248" s="263">
        <v>25.774999999999999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256</v>
      </c>
      <c r="AU248" s="269" t="s">
        <v>88</v>
      </c>
      <c r="AV248" s="14" t="s">
        <v>175</v>
      </c>
      <c r="AW248" s="14" t="s">
        <v>36</v>
      </c>
      <c r="AX248" s="14" t="s">
        <v>14</v>
      </c>
      <c r="AY248" s="269" t="s">
        <v>241</v>
      </c>
    </row>
    <row r="249" s="2" customFormat="1" ht="33" customHeight="1">
      <c r="A249" s="39"/>
      <c r="B249" s="40"/>
      <c r="C249" s="229" t="s">
        <v>361</v>
      </c>
      <c r="D249" s="229" t="s">
        <v>243</v>
      </c>
      <c r="E249" s="230" t="s">
        <v>3039</v>
      </c>
      <c r="F249" s="231" t="s">
        <v>3040</v>
      </c>
      <c r="G249" s="232" t="s">
        <v>253</v>
      </c>
      <c r="H249" s="233">
        <v>146.06</v>
      </c>
      <c r="I249" s="234"/>
      <c r="J249" s="235">
        <f>ROUND(I249*H249,2)</f>
        <v>0</v>
      </c>
      <c r="K249" s="231" t="s">
        <v>247</v>
      </c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175</v>
      </c>
      <c r="AT249" s="240" t="s">
        <v>243</v>
      </c>
      <c r="AU249" s="240" t="s">
        <v>88</v>
      </c>
      <c r="AY249" s="18" t="s">
        <v>241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14</v>
      </c>
      <c r="BK249" s="241">
        <f>ROUND(I249*H249,2)</f>
        <v>0</v>
      </c>
      <c r="BL249" s="18" t="s">
        <v>175</v>
      </c>
      <c r="BM249" s="240" t="s">
        <v>3041</v>
      </c>
    </row>
    <row r="250" s="2" customFormat="1">
      <c r="A250" s="39"/>
      <c r="B250" s="40"/>
      <c r="C250" s="41"/>
      <c r="D250" s="242" t="s">
        <v>249</v>
      </c>
      <c r="E250" s="41"/>
      <c r="F250" s="243" t="s">
        <v>3042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249</v>
      </c>
      <c r="AU250" s="18" t="s">
        <v>88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2358</v>
      </c>
      <c r="G251" s="248"/>
      <c r="H251" s="252">
        <v>146.06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4" customFormat="1">
      <c r="A252" s="14"/>
      <c r="B252" s="259"/>
      <c r="C252" s="260"/>
      <c r="D252" s="249" t="s">
        <v>256</v>
      </c>
      <c r="E252" s="261" t="s">
        <v>1</v>
      </c>
      <c r="F252" s="262" t="s">
        <v>258</v>
      </c>
      <c r="G252" s="260"/>
      <c r="H252" s="263">
        <v>146.06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88</v>
      </c>
      <c r="AV252" s="14" t="s">
        <v>175</v>
      </c>
      <c r="AW252" s="14" t="s">
        <v>36</v>
      </c>
      <c r="AX252" s="14" t="s">
        <v>14</v>
      </c>
      <c r="AY252" s="269" t="s">
        <v>241</v>
      </c>
    </row>
    <row r="253" s="2" customFormat="1" ht="33" customHeight="1">
      <c r="A253" s="39"/>
      <c r="B253" s="40"/>
      <c r="C253" s="229" t="s">
        <v>366</v>
      </c>
      <c r="D253" s="229" t="s">
        <v>243</v>
      </c>
      <c r="E253" s="230" t="s">
        <v>3043</v>
      </c>
      <c r="F253" s="231" t="s">
        <v>3044</v>
      </c>
      <c r="G253" s="232" t="s">
        <v>253</v>
      </c>
      <c r="H253" s="233">
        <v>146.06</v>
      </c>
      <c r="I253" s="234"/>
      <c r="J253" s="235">
        <f>ROUND(I253*H253,2)</f>
        <v>0</v>
      </c>
      <c r="K253" s="231" t="s">
        <v>247</v>
      </c>
      <c r="L253" s="45"/>
      <c r="M253" s="236" t="s">
        <v>1</v>
      </c>
      <c r="N253" s="237" t="s">
        <v>45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175</v>
      </c>
      <c r="AT253" s="240" t="s">
        <v>243</v>
      </c>
      <c r="AU253" s="240" t="s">
        <v>88</v>
      </c>
      <c r="AY253" s="18" t="s">
        <v>241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14</v>
      </c>
      <c r="BK253" s="241">
        <f>ROUND(I253*H253,2)</f>
        <v>0</v>
      </c>
      <c r="BL253" s="18" t="s">
        <v>175</v>
      </c>
      <c r="BM253" s="240" t="s">
        <v>3045</v>
      </c>
    </row>
    <row r="254" s="2" customFormat="1">
      <c r="A254" s="39"/>
      <c r="B254" s="40"/>
      <c r="C254" s="41"/>
      <c r="D254" s="242" t="s">
        <v>249</v>
      </c>
      <c r="E254" s="41"/>
      <c r="F254" s="243" t="s">
        <v>3046</v>
      </c>
      <c r="G254" s="41"/>
      <c r="H254" s="41"/>
      <c r="I254" s="244"/>
      <c r="J254" s="41"/>
      <c r="K254" s="41"/>
      <c r="L254" s="45"/>
      <c r="M254" s="245"/>
      <c r="N254" s="24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249</v>
      </c>
      <c r="AU254" s="18" t="s">
        <v>88</v>
      </c>
    </row>
    <row r="255" s="13" customFormat="1">
      <c r="A255" s="13"/>
      <c r="B255" s="247"/>
      <c r="C255" s="248"/>
      <c r="D255" s="249" t="s">
        <v>256</v>
      </c>
      <c r="E255" s="250" t="s">
        <v>1</v>
      </c>
      <c r="F255" s="251" t="s">
        <v>2363</v>
      </c>
      <c r="G255" s="248"/>
      <c r="H255" s="252">
        <v>146.06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4" customFormat="1">
      <c r="A256" s="14"/>
      <c r="B256" s="259"/>
      <c r="C256" s="260"/>
      <c r="D256" s="249" t="s">
        <v>256</v>
      </c>
      <c r="E256" s="261" t="s">
        <v>1</v>
      </c>
      <c r="F256" s="262" t="s">
        <v>258</v>
      </c>
      <c r="G256" s="260"/>
      <c r="H256" s="263">
        <v>146.06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88</v>
      </c>
      <c r="AV256" s="14" t="s">
        <v>175</v>
      </c>
      <c r="AW256" s="14" t="s">
        <v>36</v>
      </c>
      <c r="AX256" s="14" t="s">
        <v>14</v>
      </c>
      <c r="AY256" s="269" t="s">
        <v>241</v>
      </c>
    </row>
    <row r="257" s="2" customFormat="1" ht="33" customHeight="1">
      <c r="A257" s="39"/>
      <c r="B257" s="40"/>
      <c r="C257" s="229" t="s">
        <v>371</v>
      </c>
      <c r="D257" s="229" t="s">
        <v>243</v>
      </c>
      <c r="E257" s="230" t="s">
        <v>2435</v>
      </c>
      <c r="F257" s="231" t="s">
        <v>2436</v>
      </c>
      <c r="G257" s="232" t="s">
        <v>253</v>
      </c>
      <c r="H257" s="233">
        <v>27.628</v>
      </c>
      <c r="I257" s="234"/>
      <c r="J257" s="235">
        <f>ROUND(I257*H257,2)</f>
        <v>0</v>
      </c>
      <c r="K257" s="231" t="s">
        <v>247</v>
      </c>
      <c r="L257" s="45"/>
      <c r="M257" s="236" t="s">
        <v>1</v>
      </c>
      <c r="N257" s="237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175</v>
      </c>
      <c r="AT257" s="240" t="s">
        <v>243</v>
      </c>
      <c r="AU257" s="240" t="s">
        <v>88</v>
      </c>
      <c r="AY257" s="18" t="s">
        <v>241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14</v>
      </c>
      <c r="BK257" s="241">
        <f>ROUND(I257*H257,2)</f>
        <v>0</v>
      </c>
      <c r="BL257" s="18" t="s">
        <v>175</v>
      </c>
      <c r="BM257" s="240" t="s">
        <v>3047</v>
      </c>
    </row>
    <row r="258" s="2" customFormat="1">
      <c r="A258" s="39"/>
      <c r="B258" s="40"/>
      <c r="C258" s="41"/>
      <c r="D258" s="242" t="s">
        <v>249</v>
      </c>
      <c r="E258" s="41"/>
      <c r="F258" s="243" t="s">
        <v>2438</v>
      </c>
      <c r="G258" s="41"/>
      <c r="H258" s="41"/>
      <c r="I258" s="244"/>
      <c r="J258" s="41"/>
      <c r="K258" s="41"/>
      <c r="L258" s="45"/>
      <c r="M258" s="245"/>
      <c r="N258" s="24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249</v>
      </c>
      <c r="AU258" s="18" t="s">
        <v>88</v>
      </c>
    </row>
    <row r="259" s="13" customFormat="1">
      <c r="A259" s="13"/>
      <c r="B259" s="247"/>
      <c r="C259" s="248"/>
      <c r="D259" s="249" t="s">
        <v>256</v>
      </c>
      <c r="E259" s="250" t="s">
        <v>1</v>
      </c>
      <c r="F259" s="251" t="s">
        <v>2368</v>
      </c>
      <c r="G259" s="248"/>
      <c r="H259" s="252">
        <v>27.628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256</v>
      </c>
      <c r="AU259" s="258" t="s">
        <v>88</v>
      </c>
      <c r="AV259" s="13" t="s">
        <v>88</v>
      </c>
      <c r="AW259" s="13" t="s">
        <v>36</v>
      </c>
      <c r="AX259" s="13" t="s">
        <v>80</v>
      </c>
      <c r="AY259" s="258" t="s">
        <v>241</v>
      </c>
    </row>
    <row r="260" s="14" customFormat="1">
      <c r="A260" s="14"/>
      <c r="B260" s="259"/>
      <c r="C260" s="260"/>
      <c r="D260" s="249" t="s">
        <v>256</v>
      </c>
      <c r="E260" s="261" t="s">
        <v>1</v>
      </c>
      <c r="F260" s="262" t="s">
        <v>258</v>
      </c>
      <c r="G260" s="260"/>
      <c r="H260" s="263">
        <v>27.628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88</v>
      </c>
      <c r="AV260" s="14" t="s">
        <v>175</v>
      </c>
      <c r="AW260" s="14" t="s">
        <v>36</v>
      </c>
      <c r="AX260" s="14" t="s">
        <v>14</v>
      </c>
      <c r="AY260" s="269" t="s">
        <v>241</v>
      </c>
    </row>
    <row r="261" s="2" customFormat="1" ht="24.15" customHeight="1">
      <c r="A261" s="39"/>
      <c r="B261" s="40"/>
      <c r="C261" s="229" t="s">
        <v>376</v>
      </c>
      <c r="D261" s="229" t="s">
        <v>243</v>
      </c>
      <c r="E261" s="230" t="s">
        <v>3048</v>
      </c>
      <c r="F261" s="231" t="s">
        <v>3049</v>
      </c>
      <c r="G261" s="232" t="s">
        <v>253</v>
      </c>
      <c r="H261" s="233">
        <v>156.55600000000001</v>
      </c>
      <c r="I261" s="234"/>
      <c r="J261" s="235">
        <f>ROUND(I261*H261,2)</f>
        <v>0</v>
      </c>
      <c r="K261" s="231" t="s">
        <v>247</v>
      </c>
      <c r="L261" s="45"/>
      <c r="M261" s="236" t="s">
        <v>1</v>
      </c>
      <c r="N261" s="237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175</v>
      </c>
      <c r="AT261" s="240" t="s">
        <v>243</v>
      </c>
      <c r="AU261" s="240" t="s">
        <v>88</v>
      </c>
      <c r="AY261" s="18" t="s">
        <v>241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14</v>
      </c>
      <c r="BK261" s="241">
        <f>ROUND(I261*H261,2)</f>
        <v>0</v>
      </c>
      <c r="BL261" s="18" t="s">
        <v>175</v>
      </c>
      <c r="BM261" s="240" t="s">
        <v>3050</v>
      </c>
    </row>
    <row r="262" s="2" customFormat="1">
      <c r="A262" s="39"/>
      <c r="B262" s="40"/>
      <c r="C262" s="41"/>
      <c r="D262" s="242" t="s">
        <v>249</v>
      </c>
      <c r="E262" s="41"/>
      <c r="F262" s="243" t="s">
        <v>3051</v>
      </c>
      <c r="G262" s="41"/>
      <c r="H262" s="41"/>
      <c r="I262" s="244"/>
      <c r="J262" s="41"/>
      <c r="K262" s="41"/>
      <c r="L262" s="45"/>
      <c r="M262" s="245"/>
      <c r="N262" s="24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249</v>
      </c>
      <c r="AU262" s="18" t="s">
        <v>88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2371</v>
      </c>
      <c r="G263" s="248"/>
      <c r="H263" s="252">
        <v>156.55600000000001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4" customFormat="1">
      <c r="A264" s="14"/>
      <c r="B264" s="259"/>
      <c r="C264" s="260"/>
      <c r="D264" s="249" t="s">
        <v>256</v>
      </c>
      <c r="E264" s="261" t="s">
        <v>1</v>
      </c>
      <c r="F264" s="262" t="s">
        <v>258</v>
      </c>
      <c r="G264" s="260"/>
      <c r="H264" s="263">
        <v>156.55600000000001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88</v>
      </c>
      <c r="AV264" s="14" t="s">
        <v>175</v>
      </c>
      <c r="AW264" s="14" t="s">
        <v>36</v>
      </c>
      <c r="AX264" s="14" t="s">
        <v>14</v>
      </c>
      <c r="AY264" s="269" t="s">
        <v>241</v>
      </c>
    </row>
    <row r="265" s="2" customFormat="1" ht="33" customHeight="1">
      <c r="A265" s="39"/>
      <c r="B265" s="40"/>
      <c r="C265" s="229" t="s">
        <v>381</v>
      </c>
      <c r="D265" s="229" t="s">
        <v>243</v>
      </c>
      <c r="E265" s="230" t="s">
        <v>2443</v>
      </c>
      <c r="F265" s="231" t="s">
        <v>2444</v>
      </c>
      <c r="G265" s="232" t="s">
        <v>253</v>
      </c>
      <c r="H265" s="233">
        <v>96.695999999999998</v>
      </c>
      <c r="I265" s="234"/>
      <c r="J265" s="235">
        <f>ROUND(I265*H265,2)</f>
        <v>0</v>
      </c>
      <c r="K265" s="231" t="s">
        <v>247</v>
      </c>
      <c r="L265" s="45"/>
      <c r="M265" s="236" t="s">
        <v>1</v>
      </c>
      <c r="N265" s="237" t="s">
        <v>45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175</v>
      </c>
      <c r="AT265" s="240" t="s">
        <v>243</v>
      </c>
      <c r="AU265" s="240" t="s">
        <v>88</v>
      </c>
      <c r="AY265" s="18" t="s">
        <v>241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14</v>
      </c>
      <c r="BK265" s="241">
        <f>ROUND(I265*H265,2)</f>
        <v>0</v>
      </c>
      <c r="BL265" s="18" t="s">
        <v>175</v>
      </c>
      <c r="BM265" s="240" t="s">
        <v>3052</v>
      </c>
    </row>
    <row r="266" s="2" customFormat="1">
      <c r="A266" s="39"/>
      <c r="B266" s="40"/>
      <c r="C266" s="41"/>
      <c r="D266" s="242" t="s">
        <v>249</v>
      </c>
      <c r="E266" s="41"/>
      <c r="F266" s="243" t="s">
        <v>2446</v>
      </c>
      <c r="G266" s="41"/>
      <c r="H266" s="41"/>
      <c r="I266" s="244"/>
      <c r="J266" s="41"/>
      <c r="K266" s="41"/>
      <c r="L266" s="45"/>
      <c r="M266" s="245"/>
      <c r="N266" s="24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249</v>
      </c>
      <c r="AU266" s="18" t="s">
        <v>88</v>
      </c>
    </row>
    <row r="267" s="13" customFormat="1">
      <c r="A267" s="13"/>
      <c r="B267" s="247"/>
      <c r="C267" s="248"/>
      <c r="D267" s="249" t="s">
        <v>256</v>
      </c>
      <c r="E267" s="250" t="s">
        <v>1</v>
      </c>
      <c r="F267" s="251" t="s">
        <v>2374</v>
      </c>
      <c r="G267" s="248"/>
      <c r="H267" s="252">
        <v>96.695999999999998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4" customFormat="1">
      <c r="A268" s="14"/>
      <c r="B268" s="259"/>
      <c r="C268" s="260"/>
      <c r="D268" s="249" t="s">
        <v>256</v>
      </c>
      <c r="E268" s="261" t="s">
        <v>1</v>
      </c>
      <c r="F268" s="262" t="s">
        <v>258</v>
      </c>
      <c r="G268" s="260"/>
      <c r="H268" s="263">
        <v>96.695999999999998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88</v>
      </c>
      <c r="AV268" s="14" t="s">
        <v>175</v>
      </c>
      <c r="AW268" s="14" t="s">
        <v>36</v>
      </c>
      <c r="AX268" s="14" t="s">
        <v>14</v>
      </c>
      <c r="AY268" s="269" t="s">
        <v>241</v>
      </c>
    </row>
    <row r="269" s="2" customFormat="1" ht="24.15" customHeight="1">
      <c r="A269" s="39"/>
      <c r="B269" s="40"/>
      <c r="C269" s="229" t="s">
        <v>386</v>
      </c>
      <c r="D269" s="229" t="s">
        <v>243</v>
      </c>
      <c r="E269" s="230" t="s">
        <v>2447</v>
      </c>
      <c r="F269" s="231" t="s">
        <v>2448</v>
      </c>
      <c r="G269" s="232" t="s">
        <v>253</v>
      </c>
      <c r="H269" s="233">
        <v>547.947</v>
      </c>
      <c r="I269" s="234"/>
      <c r="J269" s="235">
        <f>ROUND(I269*H269,2)</f>
        <v>0</v>
      </c>
      <c r="K269" s="231" t="s">
        <v>247</v>
      </c>
      <c r="L269" s="45"/>
      <c r="M269" s="236" t="s">
        <v>1</v>
      </c>
      <c r="N269" s="237" t="s">
        <v>45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175</v>
      </c>
      <c r="AT269" s="240" t="s">
        <v>243</v>
      </c>
      <c r="AU269" s="240" t="s">
        <v>88</v>
      </c>
      <c r="AY269" s="18" t="s">
        <v>241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14</v>
      </c>
      <c r="BK269" s="241">
        <f>ROUND(I269*H269,2)</f>
        <v>0</v>
      </c>
      <c r="BL269" s="18" t="s">
        <v>175</v>
      </c>
      <c r="BM269" s="240" t="s">
        <v>3053</v>
      </c>
    </row>
    <row r="270" s="2" customFormat="1">
      <c r="A270" s="39"/>
      <c r="B270" s="40"/>
      <c r="C270" s="41"/>
      <c r="D270" s="242" t="s">
        <v>249</v>
      </c>
      <c r="E270" s="41"/>
      <c r="F270" s="243" t="s">
        <v>2450</v>
      </c>
      <c r="G270" s="41"/>
      <c r="H270" s="41"/>
      <c r="I270" s="244"/>
      <c r="J270" s="41"/>
      <c r="K270" s="41"/>
      <c r="L270" s="45"/>
      <c r="M270" s="245"/>
      <c r="N270" s="24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249</v>
      </c>
      <c r="AU270" s="18" t="s">
        <v>88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2377</v>
      </c>
      <c r="G271" s="248"/>
      <c r="H271" s="252">
        <v>547.947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4" customFormat="1">
      <c r="A272" s="14"/>
      <c r="B272" s="259"/>
      <c r="C272" s="260"/>
      <c r="D272" s="249" t="s">
        <v>256</v>
      </c>
      <c r="E272" s="261" t="s">
        <v>1</v>
      </c>
      <c r="F272" s="262" t="s">
        <v>258</v>
      </c>
      <c r="G272" s="260"/>
      <c r="H272" s="263">
        <v>547.947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88</v>
      </c>
      <c r="AV272" s="14" t="s">
        <v>175</v>
      </c>
      <c r="AW272" s="14" t="s">
        <v>36</v>
      </c>
      <c r="AX272" s="14" t="s">
        <v>14</v>
      </c>
      <c r="AY272" s="269" t="s">
        <v>241</v>
      </c>
    </row>
    <row r="273" s="2" customFormat="1" ht="33" customHeight="1">
      <c r="A273" s="39"/>
      <c r="B273" s="40"/>
      <c r="C273" s="229" t="s">
        <v>390</v>
      </c>
      <c r="D273" s="229" t="s">
        <v>243</v>
      </c>
      <c r="E273" s="230" t="s">
        <v>2451</v>
      </c>
      <c r="F273" s="231" t="s">
        <v>2452</v>
      </c>
      <c r="G273" s="232" t="s">
        <v>253</v>
      </c>
      <c r="H273" s="233">
        <v>6.907</v>
      </c>
      <c r="I273" s="234"/>
      <c r="J273" s="235">
        <f>ROUND(I273*H273,2)</f>
        <v>0</v>
      </c>
      <c r="K273" s="231" t="s">
        <v>247</v>
      </c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175</v>
      </c>
      <c r="AT273" s="240" t="s">
        <v>243</v>
      </c>
      <c r="AU273" s="240" t="s">
        <v>88</v>
      </c>
      <c r="AY273" s="18" t="s">
        <v>241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14</v>
      </c>
      <c r="BK273" s="241">
        <f>ROUND(I273*H273,2)</f>
        <v>0</v>
      </c>
      <c r="BL273" s="18" t="s">
        <v>175</v>
      </c>
      <c r="BM273" s="240" t="s">
        <v>3054</v>
      </c>
    </row>
    <row r="274" s="2" customFormat="1">
      <c r="A274" s="39"/>
      <c r="B274" s="40"/>
      <c r="C274" s="41"/>
      <c r="D274" s="242" t="s">
        <v>249</v>
      </c>
      <c r="E274" s="41"/>
      <c r="F274" s="243" t="s">
        <v>2454</v>
      </c>
      <c r="G274" s="41"/>
      <c r="H274" s="41"/>
      <c r="I274" s="244"/>
      <c r="J274" s="41"/>
      <c r="K274" s="41"/>
      <c r="L274" s="45"/>
      <c r="M274" s="245"/>
      <c r="N274" s="24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88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2380</v>
      </c>
      <c r="G275" s="248"/>
      <c r="H275" s="252">
        <v>6.907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4" customFormat="1">
      <c r="A276" s="14"/>
      <c r="B276" s="259"/>
      <c r="C276" s="260"/>
      <c r="D276" s="249" t="s">
        <v>256</v>
      </c>
      <c r="E276" s="261" t="s">
        <v>1</v>
      </c>
      <c r="F276" s="262" t="s">
        <v>258</v>
      </c>
      <c r="G276" s="260"/>
      <c r="H276" s="263">
        <v>6.907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88</v>
      </c>
      <c r="AV276" s="14" t="s">
        <v>175</v>
      </c>
      <c r="AW276" s="14" t="s">
        <v>36</v>
      </c>
      <c r="AX276" s="14" t="s">
        <v>14</v>
      </c>
      <c r="AY276" s="269" t="s">
        <v>241</v>
      </c>
    </row>
    <row r="277" s="2" customFormat="1" ht="24.15" customHeight="1">
      <c r="A277" s="39"/>
      <c r="B277" s="40"/>
      <c r="C277" s="229" t="s">
        <v>394</v>
      </c>
      <c r="D277" s="229" t="s">
        <v>243</v>
      </c>
      <c r="E277" s="230" t="s">
        <v>3055</v>
      </c>
      <c r="F277" s="231" t="s">
        <v>3056</v>
      </c>
      <c r="G277" s="232" t="s">
        <v>253</v>
      </c>
      <c r="H277" s="233">
        <v>39.139000000000003</v>
      </c>
      <c r="I277" s="234"/>
      <c r="J277" s="235">
        <f>ROUND(I277*H277,2)</f>
        <v>0</v>
      </c>
      <c r="K277" s="231" t="s">
        <v>247</v>
      </c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175</v>
      </c>
      <c r="AT277" s="240" t="s">
        <v>243</v>
      </c>
      <c r="AU277" s="240" t="s">
        <v>88</v>
      </c>
      <c r="AY277" s="18" t="s">
        <v>241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14</v>
      </c>
      <c r="BK277" s="241">
        <f>ROUND(I277*H277,2)</f>
        <v>0</v>
      </c>
      <c r="BL277" s="18" t="s">
        <v>175</v>
      </c>
      <c r="BM277" s="240" t="s">
        <v>3057</v>
      </c>
    </row>
    <row r="278" s="2" customFormat="1">
      <c r="A278" s="39"/>
      <c r="B278" s="40"/>
      <c r="C278" s="41"/>
      <c r="D278" s="242" t="s">
        <v>249</v>
      </c>
      <c r="E278" s="41"/>
      <c r="F278" s="243" t="s">
        <v>3058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249</v>
      </c>
      <c r="AU278" s="18" t="s">
        <v>88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2383</v>
      </c>
      <c r="G279" s="248"/>
      <c r="H279" s="252">
        <v>39.139000000000003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4" customFormat="1">
      <c r="A280" s="14"/>
      <c r="B280" s="259"/>
      <c r="C280" s="260"/>
      <c r="D280" s="249" t="s">
        <v>256</v>
      </c>
      <c r="E280" s="261" t="s">
        <v>1</v>
      </c>
      <c r="F280" s="262" t="s">
        <v>258</v>
      </c>
      <c r="G280" s="260"/>
      <c r="H280" s="263">
        <v>39.139000000000003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88</v>
      </c>
      <c r="AV280" s="14" t="s">
        <v>175</v>
      </c>
      <c r="AW280" s="14" t="s">
        <v>36</v>
      </c>
      <c r="AX280" s="14" t="s">
        <v>14</v>
      </c>
      <c r="AY280" s="269" t="s">
        <v>241</v>
      </c>
    </row>
    <row r="281" s="2" customFormat="1" ht="24.15" customHeight="1">
      <c r="A281" s="39"/>
      <c r="B281" s="40"/>
      <c r="C281" s="229" t="s">
        <v>398</v>
      </c>
      <c r="D281" s="229" t="s">
        <v>243</v>
      </c>
      <c r="E281" s="230" t="s">
        <v>3059</v>
      </c>
      <c r="F281" s="231" t="s">
        <v>3060</v>
      </c>
      <c r="G281" s="232" t="s">
        <v>253</v>
      </c>
      <c r="H281" s="233">
        <v>156.55600000000001</v>
      </c>
      <c r="I281" s="234"/>
      <c r="J281" s="235">
        <f>ROUND(I281*H281,2)</f>
        <v>0</v>
      </c>
      <c r="K281" s="231" t="s">
        <v>247</v>
      </c>
      <c r="L281" s="45"/>
      <c r="M281" s="236" t="s">
        <v>1</v>
      </c>
      <c r="N281" s="237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175</v>
      </c>
      <c r="AT281" s="240" t="s">
        <v>243</v>
      </c>
      <c r="AU281" s="240" t="s">
        <v>88</v>
      </c>
      <c r="AY281" s="18" t="s">
        <v>241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14</v>
      </c>
      <c r="BK281" s="241">
        <f>ROUND(I281*H281,2)</f>
        <v>0</v>
      </c>
      <c r="BL281" s="18" t="s">
        <v>175</v>
      </c>
      <c r="BM281" s="240" t="s">
        <v>3061</v>
      </c>
    </row>
    <row r="282" s="2" customFormat="1">
      <c r="A282" s="39"/>
      <c r="B282" s="40"/>
      <c r="C282" s="41"/>
      <c r="D282" s="242" t="s">
        <v>249</v>
      </c>
      <c r="E282" s="41"/>
      <c r="F282" s="243" t="s">
        <v>3062</v>
      </c>
      <c r="G282" s="41"/>
      <c r="H282" s="41"/>
      <c r="I282" s="244"/>
      <c r="J282" s="41"/>
      <c r="K282" s="41"/>
      <c r="L282" s="45"/>
      <c r="M282" s="245"/>
      <c r="N282" s="24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249</v>
      </c>
      <c r="AU282" s="18" t="s">
        <v>88</v>
      </c>
    </row>
    <row r="283" s="13" customFormat="1">
      <c r="A283" s="13"/>
      <c r="B283" s="247"/>
      <c r="C283" s="248"/>
      <c r="D283" s="249" t="s">
        <v>256</v>
      </c>
      <c r="E283" s="250" t="s">
        <v>1</v>
      </c>
      <c r="F283" s="251" t="s">
        <v>2371</v>
      </c>
      <c r="G283" s="248"/>
      <c r="H283" s="252">
        <v>156.55600000000001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256</v>
      </c>
      <c r="AU283" s="258" t="s">
        <v>88</v>
      </c>
      <c r="AV283" s="13" t="s">
        <v>88</v>
      </c>
      <c r="AW283" s="13" t="s">
        <v>36</v>
      </c>
      <c r="AX283" s="13" t="s">
        <v>80</v>
      </c>
      <c r="AY283" s="258" t="s">
        <v>241</v>
      </c>
    </row>
    <row r="284" s="14" customFormat="1">
      <c r="A284" s="14"/>
      <c r="B284" s="259"/>
      <c r="C284" s="260"/>
      <c r="D284" s="249" t="s">
        <v>256</v>
      </c>
      <c r="E284" s="261" t="s">
        <v>1</v>
      </c>
      <c r="F284" s="262" t="s">
        <v>258</v>
      </c>
      <c r="G284" s="260"/>
      <c r="H284" s="263">
        <v>156.55600000000001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88</v>
      </c>
      <c r="AV284" s="14" t="s">
        <v>175</v>
      </c>
      <c r="AW284" s="14" t="s">
        <v>36</v>
      </c>
      <c r="AX284" s="14" t="s">
        <v>14</v>
      </c>
      <c r="AY284" s="269" t="s">
        <v>241</v>
      </c>
    </row>
    <row r="285" s="2" customFormat="1" ht="33" customHeight="1">
      <c r="A285" s="39"/>
      <c r="B285" s="40"/>
      <c r="C285" s="229" t="s">
        <v>696</v>
      </c>
      <c r="D285" s="229" t="s">
        <v>243</v>
      </c>
      <c r="E285" s="230" t="s">
        <v>2464</v>
      </c>
      <c r="F285" s="231" t="s">
        <v>2465</v>
      </c>
      <c r="G285" s="232" t="s">
        <v>253</v>
      </c>
      <c r="H285" s="233">
        <v>25.774999999999999</v>
      </c>
      <c r="I285" s="234"/>
      <c r="J285" s="235">
        <f>ROUND(I285*H285,2)</f>
        <v>0</v>
      </c>
      <c r="K285" s="231" t="s">
        <v>247</v>
      </c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175</v>
      </c>
      <c r="AT285" s="240" t="s">
        <v>243</v>
      </c>
      <c r="AU285" s="240" t="s">
        <v>88</v>
      </c>
      <c r="AY285" s="18" t="s">
        <v>241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14</v>
      </c>
      <c r="BK285" s="241">
        <f>ROUND(I285*H285,2)</f>
        <v>0</v>
      </c>
      <c r="BL285" s="18" t="s">
        <v>175</v>
      </c>
      <c r="BM285" s="240" t="s">
        <v>3063</v>
      </c>
    </row>
    <row r="286" s="2" customFormat="1">
      <c r="A286" s="39"/>
      <c r="B286" s="40"/>
      <c r="C286" s="41"/>
      <c r="D286" s="242" t="s">
        <v>249</v>
      </c>
      <c r="E286" s="41"/>
      <c r="F286" s="243" t="s">
        <v>2467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249</v>
      </c>
      <c r="AU286" s="18" t="s">
        <v>88</v>
      </c>
    </row>
    <row r="287" s="13" customFormat="1">
      <c r="A287" s="13"/>
      <c r="B287" s="247"/>
      <c r="C287" s="248"/>
      <c r="D287" s="249" t="s">
        <v>256</v>
      </c>
      <c r="E287" s="250" t="s">
        <v>1</v>
      </c>
      <c r="F287" s="251" t="s">
        <v>2361</v>
      </c>
      <c r="G287" s="248"/>
      <c r="H287" s="252">
        <v>25.774999999999999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4" customFormat="1">
      <c r="A288" s="14"/>
      <c r="B288" s="259"/>
      <c r="C288" s="260"/>
      <c r="D288" s="249" t="s">
        <v>256</v>
      </c>
      <c r="E288" s="261" t="s">
        <v>1</v>
      </c>
      <c r="F288" s="262" t="s">
        <v>258</v>
      </c>
      <c r="G288" s="260"/>
      <c r="H288" s="263">
        <v>25.774999999999999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88</v>
      </c>
      <c r="AV288" s="14" t="s">
        <v>175</v>
      </c>
      <c r="AW288" s="14" t="s">
        <v>36</v>
      </c>
      <c r="AX288" s="14" t="s">
        <v>14</v>
      </c>
      <c r="AY288" s="269" t="s">
        <v>241</v>
      </c>
    </row>
    <row r="289" s="2" customFormat="1" ht="33" customHeight="1">
      <c r="A289" s="39"/>
      <c r="B289" s="40"/>
      <c r="C289" s="229" t="s">
        <v>704</v>
      </c>
      <c r="D289" s="229" t="s">
        <v>243</v>
      </c>
      <c r="E289" s="230" t="s">
        <v>2468</v>
      </c>
      <c r="F289" s="231" t="s">
        <v>2469</v>
      </c>
      <c r="G289" s="232" t="s">
        <v>253</v>
      </c>
      <c r="H289" s="233">
        <v>6.907</v>
      </c>
      <c r="I289" s="234"/>
      <c r="J289" s="235">
        <f>ROUND(I289*H289,2)</f>
        <v>0</v>
      </c>
      <c r="K289" s="231" t="s">
        <v>247</v>
      </c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175</v>
      </c>
      <c r="AT289" s="240" t="s">
        <v>243</v>
      </c>
      <c r="AU289" s="240" t="s">
        <v>88</v>
      </c>
      <c r="AY289" s="18" t="s">
        <v>241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14</v>
      </c>
      <c r="BK289" s="241">
        <f>ROUND(I289*H289,2)</f>
        <v>0</v>
      </c>
      <c r="BL289" s="18" t="s">
        <v>175</v>
      </c>
      <c r="BM289" s="240" t="s">
        <v>3064</v>
      </c>
    </row>
    <row r="290" s="2" customFormat="1">
      <c r="A290" s="39"/>
      <c r="B290" s="40"/>
      <c r="C290" s="41"/>
      <c r="D290" s="242" t="s">
        <v>249</v>
      </c>
      <c r="E290" s="41"/>
      <c r="F290" s="243" t="s">
        <v>2471</v>
      </c>
      <c r="G290" s="41"/>
      <c r="H290" s="41"/>
      <c r="I290" s="244"/>
      <c r="J290" s="41"/>
      <c r="K290" s="41"/>
      <c r="L290" s="45"/>
      <c r="M290" s="245"/>
      <c r="N290" s="24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249</v>
      </c>
      <c r="AU290" s="18" t="s">
        <v>88</v>
      </c>
    </row>
    <row r="291" s="13" customFormat="1">
      <c r="A291" s="13"/>
      <c r="B291" s="247"/>
      <c r="C291" s="248"/>
      <c r="D291" s="249" t="s">
        <v>256</v>
      </c>
      <c r="E291" s="250" t="s">
        <v>1</v>
      </c>
      <c r="F291" s="251" t="s">
        <v>2386</v>
      </c>
      <c r="G291" s="248"/>
      <c r="H291" s="252">
        <v>6.907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4" customFormat="1">
      <c r="A292" s="14"/>
      <c r="B292" s="259"/>
      <c r="C292" s="260"/>
      <c r="D292" s="249" t="s">
        <v>256</v>
      </c>
      <c r="E292" s="261" t="s">
        <v>1</v>
      </c>
      <c r="F292" s="262" t="s">
        <v>258</v>
      </c>
      <c r="G292" s="260"/>
      <c r="H292" s="263">
        <v>6.907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88</v>
      </c>
      <c r="AV292" s="14" t="s">
        <v>175</v>
      </c>
      <c r="AW292" s="14" t="s">
        <v>36</v>
      </c>
      <c r="AX292" s="14" t="s">
        <v>14</v>
      </c>
      <c r="AY292" s="269" t="s">
        <v>241</v>
      </c>
    </row>
    <row r="293" s="2" customFormat="1" ht="24.15" customHeight="1">
      <c r="A293" s="39"/>
      <c r="B293" s="40"/>
      <c r="C293" s="229" t="s">
        <v>706</v>
      </c>
      <c r="D293" s="229" t="s">
        <v>243</v>
      </c>
      <c r="E293" s="230" t="s">
        <v>597</v>
      </c>
      <c r="F293" s="231" t="s">
        <v>598</v>
      </c>
      <c r="G293" s="232" t="s">
        <v>253</v>
      </c>
      <c r="H293" s="233">
        <v>730.29899999999998</v>
      </c>
      <c r="I293" s="234"/>
      <c r="J293" s="235">
        <f>ROUND(I293*H293,2)</f>
        <v>0</v>
      </c>
      <c r="K293" s="231" t="s">
        <v>247</v>
      </c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175</v>
      </c>
      <c r="AT293" s="240" t="s">
        <v>243</v>
      </c>
      <c r="AU293" s="240" t="s">
        <v>88</v>
      </c>
      <c r="AY293" s="18" t="s">
        <v>241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14</v>
      </c>
      <c r="BK293" s="241">
        <f>ROUND(I293*H293,2)</f>
        <v>0</v>
      </c>
      <c r="BL293" s="18" t="s">
        <v>175</v>
      </c>
      <c r="BM293" s="240" t="s">
        <v>3065</v>
      </c>
    </row>
    <row r="294" s="2" customFormat="1">
      <c r="A294" s="39"/>
      <c r="B294" s="40"/>
      <c r="C294" s="41"/>
      <c r="D294" s="242" t="s">
        <v>249</v>
      </c>
      <c r="E294" s="41"/>
      <c r="F294" s="243" t="s">
        <v>600</v>
      </c>
      <c r="G294" s="41"/>
      <c r="H294" s="41"/>
      <c r="I294" s="244"/>
      <c r="J294" s="41"/>
      <c r="K294" s="41"/>
      <c r="L294" s="45"/>
      <c r="M294" s="245"/>
      <c r="N294" s="24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249</v>
      </c>
      <c r="AU294" s="18" t="s">
        <v>88</v>
      </c>
    </row>
    <row r="295" s="13" customFormat="1">
      <c r="A295" s="13"/>
      <c r="B295" s="247"/>
      <c r="C295" s="248"/>
      <c r="D295" s="249" t="s">
        <v>256</v>
      </c>
      <c r="E295" s="250" t="s">
        <v>2986</v>
      </c>
      <c r="F295" s="251" t="s">
        <v>3066</v>
      </c>
      <c r="G295" s="248"/>
      <c r="H295" s="252">
        <v>2037</v>
      </c>
      <c r="I295" s="253"/>
      <c r="J295" s="248"/>
      <c r="K295" s="248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88</v>
      </c>
      <c r="AV295" s="13" t="s">
        <v>88</v>
      </c>
      <c r="AW295" s="13" t="s">
        <v>36</v>
      </c>
      <c r="AX295" s="13" t="s">
        <v>80</v>
      </c>
      <c r="AY295" s="258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2992</v>
      </c>
      <c r="F296" s="251" t="s">
        <v>3067</v>
      </c>
      <c r="G296" s="248"/>
      <c r="H296" s="252">
        <v>1.25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3" customFormat="1">
      <c r="A297" s="13"/>
      <c r="B297" s="247"/>
      <c r="C297" s="248"/>
      <c r="D297" s="249" t="s">
        <v>256</v>
      </c>
      <c r="E297" s="250" t="s">
        <v>2995</v>
      </c>
      <c r="F297" s="251" t="s">
        <v>3068</v>
      </c>
      <c r="G297" s="248"/>
      <c r="H297" s="252">
        <v>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256</v>
      </c>
      <c r="AU297" s="258" t="s">
        <v>88</v>
      </c>
      <c r="AV297" s="13" t="s">
        <v>88</v>
      </c>
      <c r="AW297" s="13" t="s">
        <v>36</v>
      </c>
      <c r="AX297" s="13" t="s">
        <v>80</v>
      </c>
      <c r="AY297" s="258" t="s">
        <v>241</v>
      </c>
    </row>
    <row r="298" s="13" customFormat="1">
      <c r="A298" s="13"/>
      <c r="B298" s="247"/>
      <c r="C298" s="248"/>
      <c r="D298" s="249" t="s">
        <v>256</v>
      </c>
      <c r="E298" s="250" t="s">
        <v>484</v>
      </c>
      <c r="F298" s="251" t="s">
        <v>604</v>
      </c>
      <c r="G298" s="248"/>
      <c r="H298" s="252">
        <v>0.59999999999999998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256</v>
      </c>
      <c r="AU298" s="258" t="s">
        <v>88</v>
      </c>
      <c r="AV298" s="13" t="s">
        <v>88</v>
      </c>
      <c r="AW298" s="13" t="s">
        <v>36</v>
      </c>
      <c r="AX298" s="13" t="s">
        <v>80</v>
      </c>
      <c r="AY298" s="258" t="s">
        <v>241</v>
      </c>
    </row>
    <row r="299" s="13" customFormat="1">
      <c r="A299" s="13"/>
      <c r="B299" s="247"/>
      <c r="C299" s="248"/>
      <c r="D299" s="249" t="s">
        <v>256</v>
      </c>
      <c r="E299" s="250" t="s">
        <v>478</v>
      </c>
      <c r="F299" s="251" t="s">
        <v>605</v>
      </c>
      <c r="G299" s="248"/>
      <c r="H299" s="252">
        <v>0.28999999999999998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256</v>
      </c>
      <c r="AU299" s="258" t="s">
        <v>88</v>
      </c>
      <c r="AV299" s="13" t="s">
        <v>88</v>
      </c>
      <c r="AW299" s="13" t="s">
        <v>36</v>
      </c>
      <c r="AX299" s="13" t="s">
        <v>80</v>
      </c>
      <c r="AY299" s="258" t="s">
        <v>241</v>
      </c>
    </row>
    <row r="300" s="13" customFormat="1">
      <c r="A300" s="13"/>
      <c r="B300" s="247"/>
      <c r="C300" s="248"/>
      <c r="D300" s="249" t="s">
        <v>256</v>
      </c>
      <c r="E300" s="250" t="s">
        <v>481</v>
      </c>
      <c r="F300" s="251" t="s">
        <v>606</v>
      </c>
      <c r="G300" s="248"/>
      <c r="H300" s="252">
        <v>0.29999999999999999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8" t="s">
        <v>256</v>
      </c>
      <c r="AU300" s="258" t="s">
        <v>88</v>
      </c>
      <c r="AV300" s="13" t="s">
        <v>88</v>
      </c>
      <c r="AW300" s="13" t="s">
        <v>36</v>
      </c>
      <c r="AX300" s="13" t="s">
        <v>80</v>
      </c>
      <c r="AY300" s="258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490</v>
      </c>
      <c r="F301" s="251" t="s">
        <v>607</v>
      </c>
      <c r="G301" s="248"/>
      <c r="H301" s="252">
        <v>0.14999999999999999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3" customFormat="1">
      <c r="A302" s="13"/>
      <c r="B302" s="247"/>
      <c r="C302" s="248"/>
      <c r="D302" s="249" t="s">
        <v>256</v>
      </c>
      <c r="E302" s="250" t="s">
        <v>487</v>
      </c>
      <c r="F302" s="251" t="s">
        <v>608</v>
      </c>
      <c r="G302" s="248"/>
      <c r="H302" s="252">
        <v>0.10000000000000001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256</v>
      </c>
      <c r="AU302" s="258" t="s">
        <v>88</v>
      </c>
      <c r="AV302" s="13" t="s">
        <v>88</v>
      </c>
      <c r="AW302" s="13" t="s">
        <v>36</v>
      </c>
      <c r="AX302" s="13" t="s">
        <v>80</v>
      </c>
      <c r="AY302" s="258" t="s">
        <v>241</v>
      </c>
    </row>
    <row r="303" s="14" customFormat="1">
      <c r="A303" s="14"/>
      <c r="B303" s="259"/>
      <c r="C303" s="260"/>
      <c r="D303" s="249" t="s">
        <v>256</v>
      </c>
      <c r="E303" s="261" t="s">
        <v>1</v>
      </c>
      <c r="F303" s="262" t="s">
        <v>258</v>
      </c>
      <c r="G303" s="260"/>
      <c r="H303" s="263">
        <v>2040.6899999999998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88</v>
      </c>
      <c r="AV303" s="14" t="s">
        <v>175</v>
      </c>
      <c r="AW303" s="14" t="s">
        <v>36</v>
      </c>
      <c r="AX303" s="14" t="s">
        <v>80</v>
      </c>
      <c r="AY303" s="269" t="s">
        <v>241</v>
      </c>
    </row>
    <row r="304" s="15" customFormat="1">
      <c r="A304" s="15"/>
      <c r="B304" s="270"/>
      <c r="C304" s="271"/>
      <c r="D304" s="249" t="s">
        <v>256</v>
      </c>
      <c r="E304" s="272" t="s">
        <v>1</v>
      </c>
      <c r="F304" s="273" t="s">
        <v>3069</v>
      </c>
      <c r="G304" s="271"/>
      <c r="H304" s="272" t="s">
        <v>1</v>
      </c>
      <c r="I304" s="274"/>
      <c r="J304" s="271"/>
      <c r="K304" s="271"/>
      <c r="L304" s="275"/>
      <c r="M304" s="276"/>
      <c r="N304" s="277"/>
      <c r="O304" s="277"/>
      <c r="P304" s="277"/>
      <c r="Q304" s="277"/>
      <c r="R304" s="277"/>
      <c r="S304" s="277"/>
      <c r="T304" s="27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9" t="s">
        <v>256</v>
      </c>
      <c r="AU304" s="279" t="s">
        <v>88</v>
      </c>
      <c r="AV304" s="15" t="s">
        <v>14</v>
      </c>
      <c r="AW304" s="15" t="s">
        <v>36</v>
      </c>
      <c r="AX304" s="15" t="s">
        <v>80</v>
      </c>
      <c r="AY304" s="279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1</v>
      </c>
      <c r="F305" s="251" t="s">
        <v>3070</v>
      </c>
      <c r="G305" s="248"/>
      <c r="H305" s="252">
        <v>96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3" customFormat="1">
      <c r="A306" s="13"/>
      <c r="B306" s="247"/>
      <c r="C306" s="248"/>
      <c r="D306" s="249" t="s">
        <v>256</v>
      </c>
      <c r="E306" s="250" t="s">
        <v>1</v>
      </c>
      <c r="F306" s="251" t="s">
        <v>3071</v>
      </c>
      <c r="G306" s="248"/>
      <c r="H306" s="252">
        <v>744.58600000000001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256</v>
      </c>
      <c r="AU306" s="258" t="s">
        <v>88</v>
      </c>
      <c r="AV306" s="13" t="s">
        <v>88</v>
      </c>
      <c r="AW306" s="13" t="s">
        <v>36</v>
      </c>
      <c r="AX306" s="13" t="s">
        <v>80</v>
      </c>
      <c r="AY306" s="258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1</v>
      </c>
      <c r="F307" s="251" t="s">
        <v>3072</v>
      </c>
      <c r="G307" s="248"/>
      <c r="H307" s="252">
        <v>298.61000000000001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3073</v>
      </c>
      <c r="G308" s="248"/>
      <c r="H308" s="252">
        <v>346.38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3" customFormat="1">
      <c r="A309" s="13"/>
      <c r="B309" s="247"/>
      <c r="C309" s="248"/>
      <c r="D309" s="249" t="s">
        <v>256</v>
      </c>
      <c r="E309" s="250" t="s">
        <v>1</v>
      </c>
      <c r="F309" s="251" t="s">
        <v>3074</v>
      </c>
      <c r="G309" s="248"/>
      <c r="H309" s="252">
        <v>239.31999999999999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256</v>
      </c>
      <c r="AU309" s="258" t="s">
        <v>88</v>
      </c>
      <c r="AV309" s="13" t="s">
        <v>88</v>
      </c>
      <c r="AW309" s="13" t="s">
        <v>36</v>
      </c>
      <c r="AX309" s="13" t="s">
        <v>80</v>
      </c>
      <c r="AY309" s="258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3075</v>
      </c>
      <c r="G310" s="248"/>
      <c r="H310" s="252">
        <v>65.837999999999994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3076</v>
      </c>
      <c r="G311" s="248"/>
      <c r="H311" s="252">
        <v>39.186999999999998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3" customFormat="1">
      <c r="A312" s="13"/>
      <c r="B312" s="247"/>
      <c r="C312" s="248"/>
      <c r="D312" s="249" t="s">
        <v>256</v>
      </c>
      <c r="E312" s="250" t="s">
        <v>1</v>
      </c>
      <c r="F312" s="251" t="s">
        <v>3077</v>
      </c>
      <c r="G312" s="248"/>
      <c r="H312" s="252">
        <v>70.882000000000005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88</v>
      </c>
      <c r="AV312" s="13" t="s">
        <v>88</v>
      </c>
      <c r="AW312" s="13" t="s">
        <v>36</v>
      </c>
      <c r="AX312" s="13" t="s">
        <v>80</v>
      </c>
      <c r="AY312" s="258" t="s">
        <v>241</v>
      </c>
    </row>
    <row r="313" s="13" customFormat="1">
      <c r="A313" s="13"/>
      <c r="B313" s="247"/>
      <c r="C313" s="248"/>
      <c r="D313" s="249" t="s">
        <v>256</v>
      </c>
      <c r="E313" s="250" t="s">
        <v>1</v>
      </c>
      <c r="F313" s="251" t="s">
        <v>3078</v>
      </c>
      <c r="G313" s="248"/>
      <c r="H313" s="252">
        <v>319.00099999999998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8" t="s">
        <v>256</v>
      </c>
      <c r="AU313" s="258" t="s">
        <v>88</v>
      </c>
      <c r="AV313" s="13" t="s">
        <v>88</v>
      </c>
      <c r="AW313" s="13" t="s">
        <v>36</v>
      </c>
      <c r="AX313" s="13" t="s">
        <v>80</v>
      </c>
      <c r="AY313" s="258" t="s">
        <v>241</v>
      </c>
    </row>
    <row r="314" s="13" customFormat="1">
      <c r="A314" s="13"/>
      <c r="B314" s="247"/>
      <c r="C314" s="248"/>
      <c r="D314" s="249" t="s">
        <v>256</v>
      </c>
      <c r="E314" s="250" t="s">
        <v>1</v>
      </c>
      <c r="F314" s="251" t="s">
        <v>3079</v>
      </c>
      <c r="G314" s="248"/>
      <c r="H314" s="252">
        <v>183.994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8" t="s">
        <v>256</v>
      </c>
      <c r="AU314" s="258" t="s">
        <v>88</v>
      </c>
      <c r="AV314" s="13" t="s">
        <v>88</v>
      </c>
      <c r="AW314" s="13" t="s">
        <v>36</v>
      </c>
      <c r="AX314" s="13" t="s">
        <v>80</v>
      </c>
      <c r="AY314" s="258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3080</v>
      </c>
      <c r="G315" s="248"/>
      <c r="H315" s="252">
        <v>88.147000000000006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3" customFormat="1">
      <c r="A316" s="13"/>
      <c r="B316" s="247"/>
      <c r="C316" s="248"/>
      <c r="D316" s="249" t="s">
        <v>256</v>
      </c>
      <c r="E316" s="250" t="s">
        <v>1</v>
      </c>
      <c r="F316" s="251" t="s">
        <v>3081</v>
      </c>
      <c r="G316" s="248"/>
      <c r="H316" s="252">
        <v>341.23099999999999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256</v>
      </c>
      <c r="AU316" s="258" t="s">
        <v>88</v>
      </c>
      <c r="AV316" s="13" t="s">
        <v>88</v>
      </c>
      <c r="AW316" s="13" t="s">
        <v>36</v>
      </c>
      <c r="AX316" s="13" t="s">
        <v>80</v>
      </c>
      <c r="AY316" s="258" t="s">
        <v>241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3082</v>
      </c>
      <c r="G317" s="248"/>
      <c r="H317" s="252">
        <v>48.493000000000002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3" customFormat="1">
      <c r="A318" s="13"/>
      <c r="B318" s="247"/>
      <c r="C318" s="248"/>
      <c r="D318" s="249" t="s">
        <v>256</v>
      </c>
      <c r="E318" s="250" t="s">
        <v>1</v>
      </c>
      <c r="F318" s="251" t="s">
        <v>3083</v>
      </c>
      <c r="G318" s="248"/>
      <c r="H318" s="252">
        <v>211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88</v>
      </c>
      <c r="AV318" s="13" t="s">
        <v>88</v>
      </c>
      <c r="AW318" s="13" t="s">
        <v>36</v>
      </c>
      <c r="AX318" s="13" t="s">
        <v>80</v>
      </c>
      <c r="AY318" s="258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3084</v>
      </c>
      <c r="G319" s="248"/>
      <c r="H319" s="252">
        <v>169.99199999999999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3" customFormat="1">
      <c r="A320" s="13"/>
      <c r="B320" s="247"/>
      <c r="C320" s="248"/>
      <c r="D320" s="249" t="s">
        <v>256</v>
      </c>
      <c r="E320" s="250" t="s">
        <v>1</v>
      </c>
      <c r="F320" s="251" t="s">
        <v>3085</v>
      </c>
      <c r="G320" s="248"/>
      <c r="H320" s="252">
        <v>418.88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8" t="s">
        <v>256</v>
      </c>
      <c r="AU320" s="258" t="s">
        <v>88</v>
      </c>
      <c r="AV320" s="13" t="s">
        <v>88</v>
      </c>
      <c r="AW320" s="13" t="s">
        <v>36</v>
      </c>
      <c r="AX320" s="13" t="s">
        <v>80</v>
      </c>
      <c r="AY320" s="258" t="s">
        <v>241</v>
      </c>
    </row>
    <row r="321" s="15" customFormat="1">
      <c r="A321" s="15"/>
      <c r="B321" s="270"/>
      <c r="C321" s="271"/>
      <c r="D321" s="249" t="s">
        <v>256</v>
      </c>
      <c r="E321" s="272" t="s">
        <v>1</v>
      </c>
      <c r="F321" s="273" t="s">
        <v>3086</v>
      </c>
      <c r="G321" s="271"/>
      <c r="H321" s="272" t="s">
        <v>1</v>
      </c>
      <c r="I321" s="274"/>
      <c r="J321" s="271"/>
      <c r="K321" s="271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256</v>
      </c>
      <c r="AU321" s="279" t="s">
        <v>88</v>
      </c>
      <c r="AV321" s="15" t="s">
        <v>14</v>
      </c>
      <c r="AW321" s="15" t="s">
        <v>36</v>
      </c>
      <c r="AX321" s="15" t="s">
        <v>80</v>
      </c>
      <c r="AY321" s="279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3087</v>
      </c>
      <c r="G322" s="248"/>
      <c r="H322" s="252">
        <v>87.034999999999997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3" customFormat="1">
      <c r="A323" s="13"/>
      <c r="B323" s="247"/>
      <c r="C323" s="248"/>
      <c r="D323" s="249" t="s">
        <v>256</v>
      </c>
      <c r="E323" s="250" t="s">
        <v>1</v>
      </c>
      <c r="F323" s="251" t="s">
        <v>3088</v>
      </c>
      <c r="G323" s="248"/>
      <c r="H323" s="252">
        <v>29.131</v>
      </c>
      <c r="I323" s="253"/>
      <c r="J323" s="248"/>
      <c r="K323" s="248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88</v>
      </c>
      <c r="AV323" s="13" t="s">
        <v>88</v>
      </c>
      <c r="AW323" s="13" t="s">
        <v>36</v>
      </c>
      <c r="AX323" s="13" t="s">
        <v>80</v>
      </c>
      <c r="AY323" s="258" t="s">
        <v>241</v>
      </c>
    </row>
    <row r="324" s="13" customFormat="1">
      <c r="A324" s="13"/>
      <c r="B324" s="247"/>
      <c r="C324" s="248"/>
      <c r="D324" s="249" t="s">
        <v>256</v>
      </c>
      <c r="E324" s="250" t="s">
        <v>1</v>
      </c>
      <c r="F324" s="251" t="s">
        <v>3089</v>
      </c>
      <c r="G324" s="248"/>
      <c r="H324" s="252">
        <v>143.55000000000001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88</v>
      </c>
      <c r="AV324" s="13" t="s">
        <v>88</v>
      </c>
      <c r="AW324" s="13" t="s">
        <v>36</v>
      </c>
      <c r="AX324" s="13" t="s">
        <v>80</v>
      </c>
      <c r="AY324" s="258" t="s">
        <v>241</v>
      </c>
    </row>
    <row r="325" s="15" customFormat="1">
      <c r="A325" s="15"/>
      <c r="B325" s="270"/>
      <c r="C325" s="271"/>
      <c r="D325" s="249" t="s">
        <v>256</v>
      </c>
      <c r="E325" s="272" t="s">
        <v>1</v>
      </c>
      <c r="F325" s="273" t="s">
        <v>3090</v>
      </c>
      <c r="G325" s="271"/>
      <c r="H325" s="272" t="s">
        <v>1</v>
      </c>
      <c r="I325" s="274"/>
      <c r="J325" s="271"/>
      <c r="K325" s="271"/>
      <c r="L325" s="275"/>
      <c r="M325" s="276"/>
      <c r="N325" s="277"/>
      <c r="O325" s="277"/>
      <c r="P325" s="277"/>
      <c r="Q325" s="277"/>
      <c r="R325" s="277"/>
      <c r="S325" s="277"/>
      <c r="T325" s="27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9" t="s">
        <v>256</v>
      </c>
      <c r="AU325" s="279" t="s">
        <v>88</v>
      </c>
      <c r="AV325" s="15" t="s">
        <v>14</v>
      </c>
      <c r="AW325" s="15" t="s">
        <v>36</v>
      </c>
      <c r="AX325" s="15" t="s">
        <v>80</v>
      </c>
      <c r="AY325" s="279" t="s">
        <v>241</v>
      </c>
    </row>
    <row r="326" s="13" customFormat="1">
      <c r="A326" s="13"/>
      <c r="B326" s="247"/>
      <c r="C326" s="248"/>
      <c r="D326" s="249" t="s">
        <v>256</v>
      </c>
      <c r="E326" s="250" t="s">
        <v>1</v>
      </c>
      <c r="F326" s="251" t="s">
        <v>3091</v>
      </c>
      <c r="G326" s="248"/>
      <c r="H326" s="252">
        <v>10.010999999999999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256</v>
      </c>
      <c r="AU326" s="258" t="s">
        <v>88</v>
      </c>
      <c r="AV326" s="13" t="s">
        <v>88</v>
      </c>
      <c r="AW326" s="13" t="s">
        <v>36</v>
      </c>
      <c r="AX326" s="13" t="s">
        <v>80</v>
      </c>
      <c r="AY326" s="258" t="s">
        <v>241</v>
      </c>
    </row>
    <row r="327" s="13" customFormat="1">
      <c r="A327" s="13"/>
      <c r="B327" s="247"/>
      <c r="C327" s="248"/>
      <c r="D327" s="249" t="s">
        <v>256</v>
      </c>
      <c r="E327" s="250" t="s">
        <v>1</v>
      </c>
      <c r="F327" s="251" t="s">
        <v>3092</v>
      </c>
      <c r="G327" s="248"/>
      <c r="H327" s="252">
        <v>13.262000000000001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88</v>
      </c>
      <c r="AV327" s="13" t="s">
        <v>88</v>
      </c>
      <c r="AW327" s="13" t="s">
        <v>36</v>
      </c>
      <c r="AX327" s="13" t="s">
        <v>80</v>
      </c>
      <c r="AY327" s="258" t="s">
        <v>241</v>
      </c>
    </row>
    <row r="328" s="15" customFormat="1">
      <c r="A328" s="15"/>
      <c r="B328" s="270"/>
      <c r="C328" s="271"/>
      <c r="D328" s="249" t="s">
        <v>256</v>
      </c>
      <c r="E328" s="272" t="s">
        <v>1</v>
      </c>
      <c r="F328" s="273" t="s">
        <v>3093</v>
      </c>
      <c r="G328" s="271"/>
      <c r="H328" s="272" t="s">
        <v>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256</v>
      </c>
      <c r="AU328" s="279" t="s">
        <v>88</v>
      </c>
      <c r="AV328" s="15" t="s">
        <v>14</v>
      </c>
      <c r="AW328" s="15" t="s">
        <v>36</v>
      </c>
      <c r="AX328" s="15" t="s">
        <v>80</v>
      </c>
      <c r="AY328" s="279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3094</v>
      </c>
      <c r="G329" s="248"/>
      <c r="H329" s="252">
        <v>52.649999999999999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5" customFormat="1">
      <c r="A330" s="15"/>
      <c r="B330" s="270"/>
      <c r="C330" s="271"/>
      <c r="D330" s="249" t="s">
        <v>256</v>
      </c>
      <c r="E330" s="272" t="s">
        <v>1</v>
      </c>
      <c r="F330" s="273" t="s">
        <v>3095</v>
      </c>
      <c r="G330" s="271"/>
      <c r="H330" s="272" t="s">
        <v>1</v>
      </c>
      <c r="I330" s="274"/>
      <c r="J330" s="271"/>
      <c r="K330" s="271"/>
      <c r="L330" s="275"/>
      <c r="M330" s="276"/>
      <c r="N330" s="277"/>
      <c r="O330" s="277"/>
      <c r="P330" s="277"/>
      <c r="Q330" s="277"/>
      <c r="R330" s="277"/>
      <c r="S330" s="277"/>
      <c r="T330" s="27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9" t="s">
        <v>256</v>
      </c>
      <c r="AU330" s="279" t="s">
        <v>88</v>
      </c>
      <c r="AV330" s="15" t="s">
        <v>14</v>
      </c>
      <c r="AW330" s="15" t="s">
        <v>36</v>
      </c>
      <c r="AX330" s="15" t="s">
        <v>80</v>
      </c>
      <c r="AY330" s="279" t="s">
        <v>241</v>
      </c>
    </row>
    <row r="331" s="13" customFormat="1">
      <c r="A331" s="13"/>
      <c r="B331" s="247"/>
      <c r="C331" s="248"/>
      <c r="D331" s="249" t="s">
        <v>256</v>
      </c>
      <c r="E331" s="250" t="s">
        <v>1</v>
      </c>
      <c r="F331" s="251" t="s">
        <v>3096</v>
      </c>
      <c r="G331" s="248"/>
      <c r="H331" s="252">
        <v>140.70099999999999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88</v>
      </c>
      <c r="AV331" s="13" t="s">
        <v>88</v>
      </c>
      <c r="AW331" s="13" t="s">
        <v>36</v>
      </c>
      <c r="AX331" s="13" t="s">
        <v>80</v>
      </c>
      <c r="AY331" s="258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3097</v>
      </c>
      <c r="G332" s="248"/>
      <c r="H332" s="252">
        <v>61.585999999999999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3" customFormat="1">
      <c r="A333" s="13"/>
      <c r="B333" s="247"/>
      <c r="C333" s="248"/>
      <c r="D333" s="249" t="s">
        <v>256</v>
      </c>
      <c r="E333" s="250" t="s">
        <v>1</v>
      </c>
      <c r="F333" s="251" t="s">
        <v>3098</v>
      </c>
      <c r="G333" s="248"/>
      <c r="H333" s="252">
        <v>420.10899999999998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8" t="s">
        <v>256</v>
      </c>
      <c r="AU333" s="258" t="s">
        <v>88</v>
      </c>
      <c r="AV333" s="13" t="s">
        <v>88</v>
      </c>
      <c r="AW333" s="13" t="s">
        <v>36</v>
      </c>
      <c r="AX333" s="13" t="s">
        <v>80</v>
      </c>
      <c r="AY333" s="258" t="s">
        <v>241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3099</v>
      </c>
      <c r="G334" s="248"/>
      <c r="H334" s="252">
        <v>17.699999999999999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5" customFormat="1">
      <c r="A335" s="15"/>
      <c r="B335" s="270"/>
      <c r="C335" s="271"/>
      <c r="D335" s="249" t="s">
        <v>256</v>
      </c>
      <c r="E335" s="272" t="s">
        <v>1</v>
      </c>
      <c r="F335" s="273" t="s">
        <v>3100</v>
      </c>
      <c r="G335" s="271"/>
      <c r="H335" s="272" t="s">
        <v>1</v>
      </c>
      <c r="I335" s="274"/>
      <c r="J335" s="271"/>
      <c r="K335" s="271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256</v>
      </c>
      <c r="AU335" s="279" t="s">
        <v>88</v>
      </c>
      <c r="AV335" s="15" t="s">
        <v>14</v>
      </c>
      <c r="AW335" s="15" t="s">
        <v>36</v>
      </c>
      <c r="AX335" s="15" t="s">
        <v>80</v>
      </c>
      <c r="AY335" s="279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3101</v>
      </c>
      <c r="G336" s="248"/>
      <c r="H336" s="252">
        <v>44.045000000000002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5" customFormat="1">
      <c r="A337" s="15"/>
      <c r="B337" s="270"/>
      <c r="C337" s="271"/>
      <c r="D337" s="249" t="s">
        <v>256</v>
      </c>
      <c r="E337" s="272" t="s">
        <v>1</v>
      </c>
      <c r="F337" s="273" t="s">
        <v>3102</v>
      </c>
      <c r="G337" s="271"/>
      <c r="H337" s="272" t="s">
        <v>1</v>
      </c>
      <c r="I337" s="274"/>
      <c r="J337" s="271"/>
      <c r="K337" s="271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256</v>
      </c>
      <c r="AU337" s="279" t="s">
        <v>88</v>
      </c>
      <c r="AV337" s="15" t="s">
        <v>14</v>
      </c>
      <c r="AW337" s="15" t="s">
        <v>36</v>
      </c>
      <c r="AX337" s="15" t="s">
        <v>80</v>
      </c>
      <c r="AY337" s="279" t="s">
        <v>241</v>
      </c>
    </row>
    <row r="338" s="13" customFormat="1">
      <c r="A338" s="13"/>
      <c r="B338" s="247"/>
      <c r="C338" s="248"/>
      <c r="D338" s="249" t="s">
        <v>256</v>
      </c>
      <c r="E338" s="250" t="s">
        <v>1</v>
      </c>
      <c r="F338" s="251" t="s">
        <v>3103</v>
      </c>
      <c r="G338" s="248"/>
      <c r="H338" s="252">
        <v>96.900000000000006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256</v>
      </c>
      <c r="AU338" s="258" t="s">
        <v>88</v>
      </c>
      <c r="AV338" s="13" t="s">
        <v>88</v>
      </c>
      <c r="AW338" s="13" t="s">
        <v>36</v>
      </c>
      <c r="AX338" s="13" t="s">
        <v>80</v>
      </c>
      <c r="AY338" s="258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3104</v>
      </c>
      <c r="G339" s="248"/>
      <c r="H339" s="252">
        <v>260.779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1</v>
      </c>
      <c r="F340" s="251" t="s">
        <v>3105</v>
      </c>
      <c r="G340" s="248"/>
      <c r="H340" s="252">
        <v>96.037999999999997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3" customFormat="1">
      <c r="A341" s="13"/>
      <c r="B341" s="247"/>
      <c r="C341" s="248"/>
      <c r="D341" s="249" t="s">
        <v>256</v>
      </c>
      <c r="E341" s="250" t="s">
        <v>1</v>
      </c>
      <c r="F341" s="251" t="s">
        <v>3106</v>
      </c>
      <c r="G341" s="248"/>
      <c r="H341" s="252">
        <v>24.050000000000001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8" t="s">
        <v>256</v>
      </c>
      <c r="AU341" s="258" t="s">
        <v>88</v>
      </c>
      <c r="AV341" s="13" t="s">
        <v>88</v>
      </c>
      <c r="AW341" s="13" t="s">
        <v>36</v>
      </c>
      <c r="AX341" s="13" t="s">
        <v>80</v>
      </c>
      <c r="AY341" s="258" t="s">
        <v>241</v>
      </c>
    </row>
    <row r="342" s="13" customFormat="1">
      <c r="A342" s="13"/>
      <c r="B342" s="247"/>
      <c r="C342" s="248"/>
      <c r="D342" s="249" t="s">
        <v>256</v>
      </c>
      <c r="E342" s="250" t="s">
        <v>1</v>
      </c>
      <c r="F342" s="251" t="s">
        <v>3107</v>
      </c>
      <c r="G342" s="248"/>
      <c r="H342" s="252">
        <v>37.350000000000001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8" t="s">
        <v>256</v>
      </c>
      <c r="AU342" s="258" t="s">
        <v>88</v>
      </c>
      <c r="AV342" s="13" t="s">
        <v>88</v>
      </c>
      <c r="AW342" s="13" t="s">
        <v>36</v>
      </c>
      <c r="AX342" s="13" t="s">
        <v>80</v>
      </c>
      <c r="AY342" s="258" t="s">
        <v>241</v>
      </c>
    </row>
    <row r="343" s="13" customFormat="1">
      <c r="A343" s="13"/>
      <c r="B343" s="247"/>
      <c r="C343" s="248"/>
      <c r="D343" s="249" t="s">
        <v>256</v>
      </c>
      <c r="E343" s="250" t="s">
        <v>1</v>
      </c>
      <c r="F343" s="251" t="s">
        <v>3108</v>
      </c>
      <c r="G343" s="248"/>
      <c r="H343" s="252">
        <v>0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256</v>
      </c>
      <c r="AU343" s="258" t="s">
        <v>88</v>
      </c>
      <c r="AV343" s="13" t="s">
        <v>88</v>
      </c>
      <c r="AW343" s="13" t="s">
        <v>36</v>
      </c>
      <c r="AX343" s="13" t="s">
        <v>80</v>
      </c>
      <c r="AY343" s="258" t="s">
        <v>241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3109</v>
      </c>
      <c r="G344" s="248"/>
      <c r="H344" s="252">
        <v>0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3" customFormat="1">
      <c r="A345" s="13"/>
      <c r="B345" s="247"/>
      <c r="C345" s="248"/>
      <c r="D345" s="249" t="s">
        <v>256</v>
      </c>
      <c r="E345" s="250" t="s">
        <v>1</v>
      </c>
      <c r="F345" s="251" t="s">
        <v>3110</v>
      </c>
      <c r="G345" s="248"/>
      <c r="H345" s="252">
        <v>10.692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256</v>
      </c>
      <c r="AU345" s="258" t="s">
        <v>88</v>
      </c>
      <c r="AV345" s="13" t="s">
        <v>88</v>
      </c>
      <c r="AW345" s="13" t="s">
        <v>36</v>
      </c>
      <c r="AX345" s="13" t="s">
        <v>80</v>
      </c>
      <c r="AY345" s="258" t="s">
        <v>241</v>
      </c>
    </row>
    <row r="346" s="13" customFormat="1">
      <c r="A346" s="13"/>
      <c r="B346" s="247"/>
      <c r="C346" s="248"/>
      <c r="D346" s="249" t="s">
        <v>256</v>
      </c>
      <c r="E346" s="250" t="s">
        <v>1</v>
      </c>
      <c r="F346" s="251" t="s">
        <v>3111</v>
      </c>
      <c r="G346" s="248"/>
      <c r="H346" s="252">
        <v>0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256</v>
      </c>
      <c r="AU346" s="258" t="s">
        <v>88</v>
      </c>
      <c r="AV346" s="13" t="s">
        <v>88</v>
      </c>
      <c r="AW346" s="13" t="s">
        <v>36</v>
      </c>
      <c r="AX346" s="13" t="s">
        <v>80</v>
      </c>
      <c r="AY346" s="258" t="s">
        <v>241</v>
      </c>
    </row>
    <row r="347" s="13" customFormat="1">
      <c r="A347" s="13"/>
      <c r="B347" s="247"/>
      <c r="C347" s="248"/>
      <c r="D347" s="249" t="s">
        <v>256</v>
      </c>
      <c r="E347" s="250" t="s">
        <v>1</v>
      </c>
      <c r="F347" s="251" t="s">
        <v>3112</v>
      </c>
      <c r="G347" s="248"/>
      <c r="H347" s="252">
        <v>53.433999999999998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88</v>
      </c>
      <c r="AV347" s="13" t="s">
        <v>88</v>
      </c>
      <c r="AW347" s="13" t="s">
        <v>36</v>
      </c>
      <c r="AX347" s="13" t="s">
        <v>80</v>
      </c>
      <c r="AY347" s="258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3113</v>
      </c>
      <c r="G348" s="248"/>
      <c r="H348" s="252">
        <v>0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80</v>
      </c>
      <c r="AY348" s="258" t="s">
        <v>241</v>
      </c>
    </row>
    <row r="349" s="13" customFormat="1">
      <c r="A349" s="13"/>
      <c r="B349" s="247"/>
      <c r="C349" s="248"/>
      <c r="D349" s="249" t="s">
        <v>256</v>
      </c>
      <c r="E349" s="250" t="s">
        <v>1</v>
      </c>
      <c r="F349" s="251" t="s">
        <v>3114</v>
      </c>
      <c r="G349" s="248"/>
      <c r="H349" s="252">
        <v>10.666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8" t="s">
        <v>256</v>
      </c>
      <c r="AU349" s="258" t="s">
        <v>88</v>
      </c>
      <c r="AV349" s="13" t="s">
        <v>88</v>
      </c>
      <c r="AW349" s="13" t="s">
        <v>36</v>
      </c>
      <c r="AX349" s="13" t="s">
        <v>80</v>
      </c>
      <c r="AY349" s="258" t="s">
        <v>241</v>
      </c>
    </row>
    <row r="350" s="13" customFormat="1">
      <c r="A350" s="13"/>
      <c r="B350" s="247"/>
      <c r="C350" s="248"/>
      <c r="D350" s="249" t="s">
        <v>256</v>
      </c>
      <c r="E350" s="250" t="s">
        <v>1</v>
      </c>
      <c r="F350" s="251" t="s">
        <v>3115</v>
      </c>
      <c r="G350" s="248"/>
      <c r="H350" s="252">
        <v>0</v>
      </c>
      <c r="I350" s="253"/>
      <c r="J350" s="248"/>
      <c r="K350" s="248"/>
      <c r="L350" s="254"/>
      <c r="M350" s="255"/>
      <c r="N350" s="256"/>
      <c r="O350" s="256"/>
      <c r="P350" s="256"/>
      <c r="Q350" s="256"/>
      <c r="R350" s="256"/>
      <c r="S350" s="256"/>
      <c r="T350" s="25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8" t="s">
        <v>256</v>
      </c>
      <c r="AU350" s="258" t="s">
        <v>88</v>
      </c>
      <c r="AV350" s="13" t="s">
        <v>88</v>
      </c>
      <c r="AW350" s="13" t="s">
        <v>36</v>
      </c>
      <c r="AX350" s="13" t="s">
        <v>80</v>
      </c>
      <c r="AY350" s="258" t="s">
        <v>241</v>
      </c>
    </row>
    <row r="351" s="13" customFormat="1">
      <c r="A351" s="13"/>
      <c r="B351" s="247"/>
      <c r="C351" s="248"/>
      <c r="D351" s="249" t="s">
        <v>256</v>
      </c>
      <c r="E351" s="250" t="s">
        <v>1</v>
      </c>
      <c r="F351" s="251" t="s">
        <v>3116</v>
      </c>
      <c r="G351" s="248"/>
      <c r="H351" s="252">
        <v>21.437000000000001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3" customFormat="1">
      <c r="A352" s="13"/>
      <c r="B352" s="247"/>
      <c r="C352" s="248"/>
      <c r="D352" s="249" t="s">
        <v>256</v>
      </c>
      <c r="E352" s="250" t="s">
        <v>1</v>
      </c>
      <c r="F352" s="251" t="s">
        <v>3117</v>
      </c>
      <c r="G352" s="248"/>
      <c r="H352" s="252">
        <v>0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88</v>
      </c>
      <c r="AV352" s="13" t="s">
        <v>88</v>
      </c>
      <c r="AW352" s="13" t="s">
        <v>36</v>
      </c>
      <c r="AX352" s="13" t="s">
        <v>80</v>
      </c>
      <c r="AY352" s="258" t="s">
        <v>241</v>
      </c>
    </row>
    <row r="353" s="15" customFormat="1">
      <c r="A353" s="15"/>
      <c r="B353" s="270"/>
      <c r="C353" s="271"/>
      <c r="D353" s="249" t="s">
        <v>256</v>
      </c>
      <c r="E353" s="272" t="s">
        <v>1</v>
      </c>
      <c r="F353" s="273" t="s">
        <v>3118</v>
      </c>
      <c r="G353" s="271"/>
      <c r="H353" s="272" t="s">
        <v>1</v>
      </c>
      <c r="I353" s="274"/>
      <c r="J353" s="271"/>
      <c r="K353" s="271"/>
      <c r="L353" s="275"/>
      <c r="M353" s="276"/>
      <c r="N353" s="277"/>
      <c r="O353" s="277"/>
      <c r="P353" s="277"/>
      <c r="Q353" s="277"/>
      <c r="R353" s="277"/>
      <c r="S353" s="277"/>
      <c r="T353" s="27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9" t="s">
        <v>256</v>
      </c>
      <c r="AU353" s="279" t="s">
        <v>88</v>
      </c>
      <c r="AV353" s="15" t="s">
        <v>14</v>
      </c>
      <c r="AW353" s="15" t="s">
        <v>36</v>
      </c>
      <c r="AX353" s="15" t="s">
        <v>80</v>
      </c>
      <c r="AY353" s="279" t="s">
        <v>241</v>
      </c>
    </row>
    <row r="354" s="13" customFormat="1">
      <c r="A354" s="13"/>
      <c r="B354" s="247"/>
      <c r="C354" s="248"/>
      <c r="D354" s="249" t="s">
        <v>256</v>
      </c>
      <c r="E354" s="250" t="s">
        <v>1</v>
      </c>
      <c r="F354" s="251" t="s">
        <v>3119</v>
      </c>
      <c r="G354" s="248"/>
      <c r="H354" s="252">
        <v>-729.64200000000005</v>
      </c>
      <c r="I354" s="253"/>
      <c r="J354" s="248"/>
      <c r="K354" s="248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88</v>
      </c>
      <c r="AV354" s="13" t="s">
        <v>88</v>
      </c>
      <c r="AW354" s="13" t="s">
        <v>36</v>
      </c>
      <c r="AX354" s="13" t="s">
        <v>80</v>
      </c>
      <c r="AY354" s="258" t="s">
        <v>241</v>
      </c>
    </row>
    <row r="355" s="13" customFormat="1">
      <c r="A355" s="13"/>
      <c r="B355" s="247"/>
      <c r="C355" s="248"/>
      <c r="D355" s="249" t="s">
        <v>256</v>
      </c>
      <c r="E355" s="250" t="s">
        <v>1</v>
      </c>
      <c r="F355" s="251" t="s">
        <v>3120</v>
      </c>
      <c r="G355" s="248"/>
      <c r="H355" s="252">
        <v>-29.388999999999999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256</v>
      </c>
      <c r="AU355" s="258" t="s">
        <v>88</v>
      </c>
      <c r="AV355" s="13" t="s">
        <v>88</v>
      </c>
      <c r="AW355" s="13" t="s">
        <v>36</v>
      </c>
      <c r="AX355" s="13" t="s">
        <v>80</v>
      </c>
      <c r="AY355" s="258" t="s">
        <v>241</v>
      </c>
    </row>
    <row r="356" s="13" customFormat="1">
      <c r="A356" s="13"/>
      <c r="B356" s="247"/>
      <c r="C356" s="248"/>
      <c r="D356" s="249" t="s">
        <v>256</v>
      </c>
      <c r="E356" s="250" t="s">
        <v>1</v>
      </c>
      <c r="F356" s="251" t="s">
        <v>3121</v>
      </c>
      <c r="G356" s="248"/>
      <c r="H356" s="252">
        <v>0</v>
      </c>
      <c r="I356" s="253"/>
      <c r="J356" s="248"/>
      <c r="K356" s="248"/>
      <c r="L356" s="254"/>
      <c r="M356" s="255"/>
      <c r="N356" s="256"/>
      <c r="O356" s="256"/>
      <c r="P356" s="256"/>
      <c r="Q356" s="256"/>
      <c r="R356" s="256"/>
      <c r="S356" s="256"/>
      <c r="T356" s="25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8" t="s">
        <v>256</v>
      </c>
      <c r="AU356" s="258" t="s">
        <v>88</v>
      </c>
      <c r="AV356" s="13" t="s">
        <v>88</v>
      </c>
      <c r="AW356" s="13" t="s">
        <v>36</v>
      </c>
      <c r="AX356" s="13" t="s">
        <v>80</v>
      </c>
      <c r="AY356" s="258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3122</v>
      </c>
      <c r="G357" s="248"/>
      <c r="H357" s="252">
        <v>-28.027999999999999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80</v>
      </c>
      <c r="AY357" s="258" t="s">
        <v>241</v>
      </c>
    </row>
    <row r="358" s="15" customFormat="1">
      <c r="A358" s="15"/>
      <c r="B358" s="270"/>
      <c r="C358" s="271"/>
      <c r="D358" s="249" t="s">
        <v>256</v>
      </c>
      <c r="E358" s="272" t="s">
        <v>1</v>
      </c>
      <c r="F358" s="273" t="s">
        <v>3123</v>
      </c>
      <c r="G358" s="271"/>
      <c r="H358" s="272" t="s">
        <v>1</v>
      </c>
      <c r="I358" s="274"/>
      <c r="J358" s="271"/>
      <c r="K358" s="271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256</v>
      </c>
      <c r="AU358" s="279" t="s">
        <v>88</v>
      </c>
      <c r="AV358" s="15" t="s">
        <v>14</v>
      </c>
      <c r="AW358" s="15" t="s">
        <v>36</v>
      </c>
      <c r="AX358" s="15" t="s">
        <v>80</v>
      </c>
      <c r="AY358" s="279" t="s">
        <v>241</v>
      </c>
    </row>
    <row r="359" s="15" customFormat="1">
      <c r="A359" s="15"/>
      <c r="B359" s="270"/>
      <c r="C359" s="271"/>
      <c r="D359" s="249" t="s">
        <v>256</v>
      </c>
      <c r="E359" s="272" t="s">
        <v>1</v>
      </c>
      <c r="F359" s="273" t="s">
        <v>3124</v>
      </c>
      <c r="G359" s="271"/>
      <c r="H359" s="272" t="s">
        <v>1</v>
      </c>
      <c r="I359" s="274"/>
      <c r="J359" s="271"/>
      <c r="K359" s="271"/>
      <c r="L359" s="275"/>
      <c r="M359" s="276"/>
      <c r="N359" s="277"/>
      <c r="O359" s="277"/>
      <c r="P359" s="277"/>
      <c r="Q359" s="277"/>
      <c r="R359" s="277"/>
      <c r="S359" s="277"/>
      <c r="T359" s="27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9" t="s">
        <v>256</v>
      </c>
      <c r="AU359" s="279" t="s">
        <v>88</v>
      </c>
      <c r="AV359" s="15" t="s">
        <v>14</v>
      </c>
      <c r="AW359" s="15" t="s">
        <v>36</v>
      </c>
      <c r="AX359" s="15" t="s">
        <v>80</v>
      </c>
      <c r="AY359" s="279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1</v>
      </c>
      <c r="F360" s="251" t="s">
        <v>3125</v>
      </c>
      <c r="G360" s="248"/>
      <c r="H360" s="252">
        <v>-8.6880000000000006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3126</v>
      </c>
      <c r="G361" s="248"/>
      <c r="H361" s="252">
        <v>-16.82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80</v>
      </c>
      <c r="AY361" s="258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3127</v>
      </c>
      <c r="G362" s="248"/>
      <c r="H362" s="252">
        <v>-4.2960000000000003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3128</v>
      </c>
      <c r="G363" s="248"/>
      <c r="H363" s="252">
        <v>-0.67500000000000004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5" customFormat="1">
      <c r="A364" s="15"/>
      <c r="B364" s="270"/>
      <c r="C364" s="271"/>
      <c r="D364" s="249" t="s">
        <v>256</v>
      </c>
      <c r="E364" s="272" t="s">
        <v>1</v>
      </c>
      <c r="F364" s="273" t="s">
        <v>3129</v>
      </c>
      <c r="G364" s="271"/>
      <c r="H364" s="272" t="s">
        <v>1</v>
      </c>
      <c r="I364" s="274"/>
      <c r="J364" s="271"/>
      <c r="K364" s="271"/>
      <c r="L364" s="275"/>
      <c r="M364" s="276"/>
      <c r="N364" s="277"/>
      <c r="O364" s="277"/>
      <c r="P364" s="277"/>
      <c r="Q364" s="277"/>
      <c r="R364" s="277"/>
      <c r="S364" s="277"/>
      <c r="T364" s="27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9" t="s">
        <v>256</v>
      </c>
      <c r="AU364" s="279" t="s">
        <v>88</v>
      </c>
      <c r="AV364" s="15" t="s">
        <v>14</v>
      </c>
      <c r="AW364" s="15" t="s">
        <v>36</v>
      </c>
      <c r="AX364" s="15" t="s">
        <v>80</v>
      </c>
      <c r="AY364" s="279" t="s">
        <v>241</v>
      </c>
    </row>
    <row r="365" s="15" customFormat="1">
      <c r="A365" s="15"/>
      <c r="B365" s="270"/>
      <c r="C365" s="271"/>
      <c r="D365" s="249" t="s">
        <v>256</v>
      </c>
      <c r="E365" s="272" t="s">
        <v>1</v>
      </c>
      <c r="F365" s="273" t="s">
        <v>3130</v>
      </c>
      <c r="G365" s="271"/>
      <c r="H365" s="272" t="s">
        <v>1</v>
      </c>
      <c r="I365" s="274"/>
      <c r="J365" s="271"/>
      <c r="K365" s="271"/>
      <c r="L365" s="275"/>
      <c r="M365" s="276"/>
      <c r="N365" s="277"/>
      <c r="O365" s="277"/>
      <c r="P365" s="277"/>
      <c r="Q365" s="277"/>
      <c r="R365" s="277"/>
      <c r="S365" s="277"/>
      <c r="T365" s="27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9" t="s">
        <v>256</v>
      </c>
      <c r="AU365" s="279" t="s">
        <v>88</v>
      </c>
      <c r="AV365" s="15" t="s">
        <v>14</v>
      </c>
      <c r="AW365" s="15" t="s">
        <v>36</v>
      </c>
      <c r="AX365" s="15" t="s">
        <v>80</v>
      </c>
      <c r="AY365" s="279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3131</v>
      </c>
      <c r="G366" s="248"/>
      <c r="H366" s="252">
        <v>-3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3" customFormat="1">
      <c r="A367" s="13"/>
      <c r="B367" s="247"/>
      <c r="C367" s="248"/>
      <c r="D367" s="249" t="s">
        <v>256</v>
      </c>
      <c r="E367" s="250" t="s">
        <v>1</v>
      </c>
      <c r="F367" s="251" t="s">
        <v>3132</v>
      </c>
      <c r="G367" s="248"/>
      <c r="H367" s="252">
        <v>0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8" t="s">
        <v>256</v>
      </c>
      <c r="AU367" s="258" t="s">
        <v>88</v>
      </c>
      <c r="AV367" s="13" t="s">
        <v>88</v>
      </c>
      <c r="AW367" s="13" t="s">
        <v>36</v>
      </c>
      <c r="AX367" s="13" t="s">
        <v>80</v>
      </c>
      <c r="AY367" s="258" t="s">
        <v>241</v>
      </c>
    </row>
    <row r="368" s="13" customFormat="1">
      <c r="A368" s="13"/>
      <c r="B368" s="247"/>
      <c r="C368" s="248"/>
      <c r="D368" s="249" t="s">
        <v>256</v>
      </c>
      <c r="E368" s="250" t="s">
        <v>1</v>
      </c>
      <c r="F368" s="251" t="s">
        <v>3133</v>
      </c>
      <c r="G368" s="248"/>
      <c r="H368" s="252">
        <v>0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88</v>
      </c>
      <c r="AV368" s="13" t="s">
        <v>88</v>
      </c>
      <c r="AW368" s="13" t="s">
        <v>36</v>
      </c>
      <c r="AX368" s="13" t="s">
        <v>80</v>
      </c>
      <c r="AY368" s="258" t="s">
        <v>241</v>
      </c>
    </row>
    <row r="369" s="13" customFormat="1">
      <c r="A369" s="13"/>
      <c r="B369" s="247"/>
      <c r="C369" s="248"/>
      <c r="D369" s="249" t="s">
        <v>256</v>
      </c>
      <c r="E369" s="250" t="s">
        <v>1</v>
      </c>
      <c r="F369" s="251" t="s">
        <v>3134</v>
      </c>
      <c r="G369" s="248"/>
      <c r="H369" s="252">
        <v>-0.75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256</v>
      </c>
      <c r="AU369" s="258" t="s">
        <v>88</v>
      </c>
      <c r="AV369" s="13" t="s">
        <v>88</v>
      </c>
      <c r="AW369" s="13" t="s">
        <v>36</v>
      </c>
      <c r="AX369" s="13" t="s">
        <v>80</v>
      </c>
      <c r="AY369" s="258" t="s">
        <v>241</v>
      </c>
    </row>
    <row r="370" s="15" customFormat="1">
      <c r="A370" s="15"/>
      <c r="B370" s="270"/>
      <c r="C370" s="271"/>
      <c r="D370" s="249" t="s">
        <v>256</v>
      </c>
      <c r="E370" s="272" t="s">
        <v>1</v>
      </c>
      <c r="F370" s="273" t="s">
        <v>3135</v>
      </c>
      <c r="G370" s="271"/>
      <c r="H370" s="272" t="s">
        <v>1</v>
      </c>
      <c r="I370" s="274"/>
      <c r="J370" s="271"/>
      <c r="K370" s="271"/>
      <c r="L370" s="275"/>
      <c r="M370" s="276"/>
      <c r="N370" s="277"/>
      <c r="O370" s="277"/>
      <c r="P370" s="277"/>
      <c r="Q370" s="277"/>
      <c r="R370" s="277"/>
      <c r="S370" s="277"/>
      <c r="T370" s="27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9" t="s">
        <v>256</v>
      </c>
      <c r="AU370" s="279" t="s">
        <v>88</v>
      </c>
      <c r="AV370" s="15" t="s">
        <v>14</v>
      </c>
      <c r="AW370" s="15" t="s">
        <v>36</v>
      </c>
      <c r="AX370" s="15" t="s">
        <v>80</v>
      </c>
      <c r="AY370" s="279" t="s">
        <v>241</v>
      </c>
    </row>
    <row r="371" s="15" customFormat="1">
      <c r="A371" s="15"/>
      <c r="B371" s="270"/>
      <c r="C371" s="271"/>
      <c r="D371" s="249" t="s">
        <v>256</v>
      </c>
      <c r="E371" s="272" t="s">
        <v>1</v>
      </c>
      <c r="F371" s="273" t="s">
        <v>3136</v>
      </c>
      <c r="G371" s="271"/>
      <c r="H371" s="272" t="s">
        <v>1</v>
      </c>
      <c r="I371" s="274"/>
      <c r="J371" s="271"/>
      <c r="K371" s="271"/>
      <c r="L371" s="275"/>
      <c r="M371" s="276"/>
      <c r="N371" s="277"/>
      <c r="O371" s="277"/>
      <c r="P371" s="277"/>
      <c r="Q371" s="277"/>
      <c r="R371" s="277"/>
      <c r="S371" s="277"/>
      <c r="T371" s="27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9" t="s">
        <v>256</v>
      </c>
      <c r="AU371" s="279" t="s">
        <v>88</v>
      </c>
      <c r="AV371" s="15" t="s">
        <v>14</v>
      </c>
      <c r="AW371" s="15" t="s">
        <v>36</v>
      </c>
      <c r="AX371" s="15" t="s">
        <v>80</v>
      </c>
      <c r="AY371" s="279" t="s">
        <v>241</v>
      </c>
    </row>
    <row r="372" s="13" customFormat="1">
      <c r="A372" s="13"/>
      <c r="B372" s="247"/>
      <c r="C372" s="248"/>
      <c r="D372" s="249" t="s">
        <v>256</v>
      </c>
      <c r="E372" s="250" t="s">
        <v>1</v>
      </c>
      <c r="F372" s="251" t="s">
        <v>3137</v>
      </c>
      <c r="G372" s="248"/>
      <c r="H372" s="252">
        <v>-3.3359999999999999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256</v>
      </c>
      <c r="AU372" s="258" t="s">
        <v>88</v>
      </c>
      <c r="AV372" s="13" t="s">
        <v>88</v>
      </c>
      <c r="AW372" s="13" t="s">
        <v>36</v>
      </c>
      <c r="AX372" s="13" t="s">
        <v>80</v>
      </c>
      <c r="AY372" s="258" t="s">
        <v>241</v>
      </c>
    </row>
    <row r="373" s="13" customFormat="1">
      <c r="A373" s="13"/>
      <c r="B373" s="247"/>
      <c r="C373" s="248"/>
      <c r="D373" s="249" t="s">
        <v>256</v>
      </c>
      <c r="E373" s="250" t="s">
        <v>1</v>
      </c>
      <c r="F373" s="251" t="s">
        <v>3138</v>
      </c>
      <c r="G373" s="248"/>
      <c r="H373" s="252">
        <v>-6.218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88</v>
      </c>
      <c r="AV373" s="13" t="s">
        <v>88</v>
      </c>
      <c r="AW373" s="13" t="s">
        <v>36</v>
      </c>
      <c r="AX373" s="13" t="s">
        <v>80</v>
      </c>
      <c r="AY373" s="258" t="s">
        <v>241</v>
      </c>
    </row>
    <row r="374" s="13" customFormat="1">
      <c r="A374" s="13"/>
      <c r="B374" s="247"/>
      <c r="C374" s="248"/>
      <c r="D374" s="249" t="s">
        <v>256</v>
      </c>
      <c r="E374" s="250" t="s">
        <v>1</v>
      </c>
      <c r="F374" s="251" t="s">
        <v>3139</v>
      </c>
      <c r="G374" s="248"/>
      <c r="H374" s="252">
        <v>0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256</v>
      </c>
      <c r="AU374" s="258" t="s">
        <v>88</v>
      </c>
      <c r="AV374" s="13" t="s">
        <v>88</v>
      </c>
      <c r="AW374" s="13" t="s">
        <v>36</v>
      </c>
      <c r="AX374" s="13" t="s">
        <v>80</v>
      </c>
      <c r="AY374" s="258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3140</v>
      </c>
      <c r="G375" s="248"/>
      <c r="H375" s="252">
        <v>0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5" customFormat="1">
      <c r="A376" s="15"/>
      <c r="B376" s="270"/>
      <c r="C376" s="271"/>
      <c r="D376" s="249" t="s">
        <v>256</v>
      </c>
      <c r="E376" s="272" t="s">
        <v>1</v>
      </c>
      <c r="F376" s="273" t="s">
        <v>3135</v>
      </c>
      <c r="G376" s="271"/>
      <c r="H376" s="272" t="s">
        <v>1</v>
      </c>
      <c r="I376" s="274"/>
      <c r="J376" s="271"/>
      <c r="K376" s="271"/>
      <c r="L376" s="275"/>
      <c r="M376" s="276"/>
      <c r="N376" s="277"/>
      <c r="O376" s="277"/>
      <c r="P376" s="277"/>
      <c r="Q376" s="277"/>
      <c r="R376" s="277"/>
      <c r="S376" s="277"/>
      <c r="T376" s="27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9" t="s">
        <v>256</v>
      </c>
      <c r="AU376" s="279" t="s">
        <v>88</v>
      </c>
      <c r="AV376" s="15" t="s">
        <v>14</v>
      </c>
      <c r="AW376" s="15" t="s">
        <v>36</v>
      </c>
      <c r="AX376" s="15" t="s">
        <v>80</v>
      </c>
      <c r="AY376" s="279" t="s">
        <v>241</v>
      </c>
    </row>
    <row r="377" s="15" customFormat="1">
      <c r="A377" s="15"/>
      <c r="B377" s="270"/>
      <c r="C377" s="271"/>
      <c r="D377" s="249" t="s">
        <v>256</v>
      </c>
      <c r="E377" s="272" t="s">
        <v>1</v>
      </c>
      <c r="F377" s="273" t="s">
        <v>3141</v>
      </c>
      <c r="G377" s="271"/>
      <c r="H377" s="272" t="s">
        <v>1</v>
      </c>
      <c r="I377" s="274"/>
      <c r="J377" s="271"/>
      <c r="K377" s="271"/>
      <c r="L377" s="275"/>
      <c r="M377" s="276"/>
      <c r="N377" s="277"/>
      <c r="O377" s="277"/>
      <c r="P377" s="277"/>
      <c r="Q377" s="277"/>
      <c r="R377" s="277"/>
      <c r="S377" s="277"/>
      <c r="T377" s="27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9" t="s">
        <v>256</v>
      </c>
      <c r="AU377" s="279" t="s">
        <v>88</v>
      </c>
      <c r="AV377" s="15" t="s">
        <v>14</v>
      </c>
      <c r="AW377" s="15" t="s">
        <v>36</v>
      </c>
      <c r="AX377" s="15" t="s">
        <v>80</v>
      </c>
      <c r="AY377" s="279" t="s">
        <v>241</v>
      </c>
    </row>
    <row r="378" s="13" customFormat="1">
      <c r="A378" s="13"/>
      <c r="B378" s="247"/>
      <c r="C378" s="248"/>
      <c r="D378" s="249" t="s">
        <v>256</v>
      </c>
      <c r="E378" s="250" t="s">
        <v>1</v>
      </c>
      <c r="F378" s="251" t="s">
        <v>3142</v>
      </c>
      <c r="G378" s="248"/>
      <c r="H378" s="252">
        <v>-3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8" t="s">
        <v>256</v>
      </c>
      <c r="AU378" s="258" t="s">
        <v>88</v>
      </c>
      <c r="AV378" s="13" t="s">
        <v>88</v>
      </c>
      <c r="AW378" s="13" t="s">
        <v>36</v>
      </c>
      <c r="AX378" s="13" t="s">
        <v>80</v>
      </c>
      <c r="AY378" s="258" t="s">
        <v>241</v>
      </c>
    </row>
    <row r="379" s="13" customFormat="1">
      <c r="A379" s="13"/>
      <c r="B379" s="247"/>
      <c r="C379" s="248"/>
      <c r="D379" s="249" t="s">
        <v>256</v>
      </c>
      <c r="E379" s="250" t="s">
        <v>1</v>
      </c>
      <c r="F379" s="251" t="s">
        <v>3143</v>
      </c>
      <c r="G379" s="248"/>
      <c r="H379" s="252">
        <v>-91.495000000000005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8" t="s">
        <v>256</v>
      </c>
      <c r="AU379" s="258" t="s">
        <v>88</v>
      </c>
      <c r="AV379" s="13" t="s">
        <v>88</v>
      </c>
      <c r="AW379" s="13" t="s">
        <v>36</v>
      </c>
      <c r="AX379" s="13" t="s">
        <v>80</v>
      </c>
      <c r="AY379" s="258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3139</v>
      </c>
      <c r="G380" s="248"/>
      <c r="H380" s="252">
        <v>0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3" customFormat="1">
      <c r="A381" s="13"/>
      <c r="B381" s="247"/>
      <c r="C381" s="248"/>
      <c r="D381" s="249" t="s">
        <v>256</v>
      </c>
      <c r="E381" s="250" t="s">
        <v>1</v>
      </c>
      <c r="F381" s="251" t="s">
        <v>3140</v>
      </c>
      <c r="G381" s="248"/>
      <c r="H381" s="252">
        <v>0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88</v>
      </c>
      <c r="AV381" s="13" t="s">
        <v>88</v>
      </c>
      <c r="AW381" s="13" t="s">
        <v>36</v>
      </c>
      <c r="AX381" s="13" t="s">
        <v>80</v>
      </c>
      <c r="AY381" s="258" t="s">
        <v>241</v>
      </c>
    </row>
    <row r="382" s="15" customFormat="1">
      <c r="A382" s="15"/>
      <c r="B382" s="270"/>
      <c r="C382" s="271"/>
      <c r="D382" s="249" t="s">
        <v>256</v>
      </c>
      <c r="E382" s="272" t="s">
        <v>1</v>
      </c>
      <c r="F382" s="273" t="s">
        <v>3135</v>
      </c>
      <c r="G382" s="271"/>
      <c r="H382" s="272" t="s">
        <v>1</v>
      </c>
      <c r="I382" s="274"/>
      <c r="J382" s="271"/>
      <c r="K382" s="271"/>
      <c r="L382" s="275"/>
      <c r="M382" s="276"/>
      <c r="N382" s="277"/>
      <c r="O382" s="277"/>
      <c r="P382" s="277"/>
      <c r="Q382" s="277"/>
      <c r="R382" s="277"/>
      <c r="S382" s="277"/>
      <c r="T382" s="27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9" t="s">
        <v>256</v>
      </c>
      <c r="AU382" s="279" t="s">
        <v>88</v>
      </c>
      <c r="AV382" s="15" t="s">
        <v>14</v>
      </c>
      <c r="AW382" s="15" t="s">
        <v>36</v>
      </c>
      <c r="AX382" s="15" t="s">
        <v>80</v>
      </c>
      <c r="AY382" s="279" t="s">
        <v>241</v>
      </c>
    </row>
    <row r="383" s="15" customFormat="1">
      <c r="A383" s="15"/>
      <c r="B383" s="270"/>
      <c r="C383" s="271"/>
      <c r="D383" s="249" t="s">
        <v>256</v>
      </c>
      <c r="E383" s="272" t="s">
        <v>1</v>
      </c>
      <c r="F383" s="273" t="s">
        <v>3144</v>
      </c>
      <c r="G383" s="271"/>
      <c r="H383" s="272" t="s">
        <v>1</v>
      </c>
      <c r="I383" s="274"/>
      <c r="J383" s="271"/>
      <c r="K383" s="271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256</v>
      </c>
      <c r="AU383" s="279" t="s">
        <v>88</v>
      </c>
      <c r="AV383" s="15" t="s">
        <v>14</v>
      </c>
      <c r="AW383" s="15" t="s">
        <v>36</v>
      </c>
      <c r="AX383" s="15" t="s">
        <v>80</v>
      </c>
      <c r="AY383" s="279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3145</v>
      </c>
      <c r="G384" s="248"/>
      <c r="H384" s="252">
        <v>0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3" customFormat="1">
      <c r="A385" s="13"/>
      <c r="B385" s="247"/>
      <c r="C385" s="248"/>
      <c r="D385" s="249" t="s">
        <v>256</v>
      </c>
      <c r="E385" s="250" t="s">
        <v>1</v>
      </c>
      <c r="F385" s="251" t="s">
        <v>3146</v>
      </c>
      <c r="G385" s="248"/>
      <c r="H385" s="252">
        <v>-1.1399999999999999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3" customFormat="1">
      <c r="A386" s="13"/>
      <c r="B386" s="247"/>
      <c r="C386" s="248"/>
      <c r="D386" s="249" t="s">
        <v>256</v>
      </c>
      <c r="E386" s="250" t="s">
        <v>1</v>
      </c>
      <c r="F386" s="251" t="s">
        <v>3147</v>
      </c>
      <c r="G386" s="248"/>
      <c r="H386" s="252">
        <v>-5.7210000000000001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88</v>
      </c>
      <c r="AV386" s="13" t="s">
        <v>88</v>
      </c>
      <c r="AW386" s="13" t="s">
        <v>36</v>
      </c>
      <c r="AX386" s="13" t="s">
        <v>80</v>
      </c>
      <c r="AY386" s="258" t="s">
        <v>241</v>
      </c>
    </row>
    <row r="387" s="13" customFormat="1">
      <c r="A387" s="13"/>
      <c r="B387" s="247"/>
      <c r="C387" s="248"/>
      <c r="D387" s="249" t="s">
        <v>256</v>
      </c>
      <c r="E387" s="250" t="s">
        <v>1</v>
      </c>
      <c r="F387" s="251" t="s">
        <v>3140</v>
      </c>
      <c r="G387" s="248"/>
      <c r="H387" s="252">
        <v>0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256</v>
      </c>
      <c r="AU387" s="258" t="s">
        <v>88</v>
      </c>
      <c r="AV387" s="13" t="s">
        <v>88</v>
      </c>
      <c r="AW387" s="13" t="s">
        <v>36</v>
      </c>
      <c r="AX387" s="13" t="s">
        <v>80</v>
      </c>
      <c r="AY387" s="258" t="s">
        <v>241</v>
      </c>
    </row>
    <row r="388" s="15" customFormat="1">
      <c r="A388" s="15"/>
      <c r="B388" s="270"/>
      <c r="C388" s="271"/>
      <c r="D388" s="249" t="s">
        <v>256</v>
      </c>
      <c r="E388" s="272" t="s">
        <v>1</v>
      </c>
      <c r="F388" s="273" t="s">
        <v>3135</v>
      </c>
      <c r="G388" s="271"/>
      <c r="H388" s="272" t="s">
        <v>1</v>
      </c>
      <c r="I388" s="274"/>
      <c r="J388" s="271"/>
      <c r="K388" s="271"/>
      <c r="L388" s="275"/>
      <c r="M388" s="276"/>
      <c r="N388" s="277"/>
      <c r="O388" s="277"/>
      <c r="P388" s="277"/>
      <c r="Q388" s="277"/>
      <c r="R388" s="277"/>
      <c r="S388" s="277"/>
      <c r="T388" s="27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9" t="s">
        <v>256</v>
      </c>
      <c r="AU388" s="279" t="s">
        <v>88</v>
      </c>
      <c r="AV388" s="15" t="s">
        <v>14</v>
      </c>
      <c r="AW388" s="15" t="s">
        <v>36</v>
      </c>
      <c r="AX388" s="15" t="s">
        <v>80</v>
      </c>
      <c r="AY388" s="279" t="s">
        <v>241</v>
      </c>
    </row>
    <row r="389" s="15" customFormat="1">
      <c r="A389" s="15"/>
      <c r="B389" s="270"/>
      <c r="C389" s="271"/>
      <c r="D389" s="249" t="s">
        <v>256</v>
      </c>
      <c r="E389" s="272" t="s">
        <v>1</v>
      </c>
      <c r="F389" s="273" t="s">
        <v>3148</v>
      </c>
      <c r="G389" s="271"/>
      <c r="H389" s="272" t="s">
        <v>1</v>
      </c>
      <c r="I389" s="274"/>
      <c r="J389" s="271"/>
      <c r="K389" s="271"/>
      <c r="L389" s="275"/>
      <c r="M389" s="276"/>
      <c r="N389" s="277"/>
      <c r="O389" s="277"/>
      <c r="P389" s="277"/>
      <c r="Q389" s="277"/>
      <c r="R389" s="277"/>
      <c r="S389" s="277"/>
      <c r="T389" s="27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9" t="s">
        <v>256</v>
      </c>
      <c r="AU389" s="279" t="s">
        <v>88</v>
      </c>
      <c r="AV389" s="15" t="s">
        <v>14</v>
      </c>
      <c r="AW389" s="15" t="s">
        <v>36</v>
      </c>
      <c r="AX389" s="15" t="s">
        <v>80</v>
      </c>
      <c r="AY389" s="279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3149</v>
      </c>
      <c r="G390" s="248"/>
      <c r="H390" s="252">
        <v>-15.6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3" customFormat="1">
      <c r="A391" s="13"/>
      <c r="B391" s="247"/>
      <c r="C391" s="248"/>
      <c r="D391" s="249" t="s">
        <v>256</v>
      </c>
      <c r="E391" s="250" t="s">
        <v>1</v>
      </c>
      <c r="F391" s="251" t="s">
        <v>3150</v>
      </c>
      <c r="G391" s="248"/>
      <c r="H391" s="252">
        <v>-7.25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256</v>
      </c>
      <c r="AU391" s="258" t="s">
        <v>88</v>
      </c>
      <c r="AV391" s="13" t="s">
        <v>88</v>
      </c>
      <c r="AW391" s="13" t="s">
        <v>36</v>
      </c>
      <c r="AX391" s="13" t="s">
        <v>80</v>
      </c>
      <c r="AY391" s="258" t="s">
        <v>241</v>
      </c>
    </row>
    <row r="392" s="13" customFormat="1">
      <c r="A392" s="13"/>
      <c r="B392" s="247"/>
      <c r="C392" s="248"/>
      <c r="D392" s="249" t="s">
        <v>256</v>
      </c>
      <c r="E392" s="250" t="s">
        <v>1</v>
      </c>
      <c r="F392" s="251" t="s">
        <v>3139</v>
      </c>
      <c r="G392" s="248"/>
      <c r="H392" s="252">
        <v>0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88</v>
      </c>
      <c r="AV392" s="13" t="s">
        <v>88</v>
      </c>
      <c r="AW392" s="13" t="s">
        <v>36</v>
      </c>
      <c r="AX392" s="13" t="s">
        <v>80</v>
      </c>
      <c r="AY392" s="258" t="s">
        <v>241</v>
      </c>
    </row>
    <row r="393" s="13" customFormat="1">
      <c r="A393" s="13"/>
      <c r="B393" s="247"/>
      <c r="C393" s="248"/>
      <c r="D393" s="249" t="s">
        <v>256</v>
      </c>
      <c r="E393" s="250" t="s">
        <v>1</v>
      </c>
      <c r="F393" s="251" t="s">
        <v>3140</v>
      </c>
      <c r="G393" s="248"/>
      <c r="H393" s="252">
        <v>0</v>
      </c>
      <c r="I393" s="253"/>
      <c r="J393" s="248"/>
      <c r="K393" s="248"/>
      <c r="L393" s="254"/>
      <c r="M393" s="255"/>
      <c r="N393" s="256"/>
      <c r="O393" s="256"/>
      <c r="P393" s="256"/>
      <c r="Q393" s="256"/>
      <c r="R393" s="256"/>
      <c r="S393" s="256"/>
      <c r="T393" s="25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8" t="s">
        <v>256</v>
      </c>
      <c r="AU393" s="258" t="s">
        <v>88</v>
      </c>
      <c r="AV393" s="13" t="s">
        <v>88</v>
      </c>
      <c r="AW393" s="13" t="s">
        <v>36</v>
      </c>
      <c r="AX393" s="13" t="s">
        <v>80</v>
      </c>
      <c r="AY393" s="258" t="s">
        <v>241</v>
      </c>
    </row>
    <row r="394" s="15" customFormat="1">
      <c r="A394" s="15"/>
      <c r="B394" s="270"/>
      <c r="C394" s="271"/>
      <c r="D394" s="249" t="s">
        <v>256</v>
      </c>
      <c r="E394" s="272" t="s">
        <v>1</v>
      </c>
      <c r="F394" s="273" t="s">
        <v>3135</v>
      </c>
      <c r="G394" s="271"/>
      <c r="H394" s="272" t="s">
        <v>1</v>
      </c>
      <c r="I394" s="274"/>
      <c r="J394" s="271"/>
      <c r="K394" s="271"/>
      <c r="L394" s="275"/>
      <c r="M394" s="276"/>
      <c r="N394" s="277"/>
      <c r="O394" s="277"/>
      <c r="P394" s="277"/>
      <c r="Q394" s="277"/>
      <c r="R394" s="277"/>
      <c r="S394" s="277"/>
      <c r="T394" s="27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9" t="s">
        <v>256</v>
      </c>
      <c r="AU394" s="279" t="s">
        <v>88</v>
      </c>
      <c r="AV394" s="15" t="s">
        <v>14</v>
      </c>
      <c r="AW394" s="15" t="s">
        <v>36</v>
      </c>
      <c r="AX394" s="15" t="s">
        <v>80</v>
      </c>
      <c r="AY394" s="279" t="s">
        <v>241</v>
      </c>
    </row>
    <row r="395" s="13" customFormat="1">
      <c r="A395" s="13"/>
      <c r="B395" s="247"/>
      <c r="C395" s="248"/>
      <c r="D395" s="249" t="s">
        <v>256</v>
      </c>
      <c r="E395" s="250" t="s">
        <v>1</v>
      </c>
      <c r="F395" s="251" t="s">
        <v>3151</v>
      </c>
      <c r="G395" s="248"/>
      <c r="H395" s="252">
        <v>-920.91899999999998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88</v>
      </c>
      <c r="AV395" s="13" t="s">
        <v>88</v>
      </c>
      <c r="AW395" s="13" t="s">
        <v>36</v>
      </c>
      <c r="AX395" s="13" t="s">
        <v>80</v>
      </c>
      <c r="AY395" s="258" t="s">
        <v>241</v>
      </c>
    </row>
    <row r="396" s="14" customFormat="1">
      <c r="A396" s="14"/>
      <c r="B396" s="259"/>
      <c r="C396" s="260"/>
      <c r="D396" s="249" t="s">
        <v>256</v>
      </c>
      <c r="E396" s="261" t="s">
        <v>402</v>
      </c>
      <c r="F396" s="262" t="s">
        <v>258</v>
      </c>
      <c r="G396" s="260"/>
      <c r="H396" s="263">
        <v>3436.6999999999998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88</v>
      </c>
      <c r="AV396" s="14" t="s">
        <v>175</v>
      </c>
      <c r="AW396" s="14" t="s">
        <v>36</v>
      </c>
      <c r="AX396" s="14" t="s">
        <v>80</v>
      </c>
      <c r="AY396" s="269" t="s">
        <v>241</v>
      </c>
    </row>
    <row r="397" s="13" customFormat="1">
      <c r="A397" s="13"/>
      <c r="B397" s="247"/>
      <c r="C397" s="248"/>
      <c r="D397" s="249" t="s">
        <v>256</v>
      </c>
      <c r="E397" s="250" t="s">
        <v>408</v>
      </c>
      <c r="F397" s="251" t="s">
        <v>2486</v>
      </c>
      <c r="G397" s="248"/>
      <c r="H397" s="252">
        <v>584.23900000000003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256</v>
      </c>
      <c r="AU397" s="258" t="s">
        <v>88</v>
      </c>
      <c r="AV397" s="13" t="s">
        <v>88</v>
      </c>
      <c r="AW397" s="13" t="s">
        <v>36</v>
      </c>
      <c r="AX397" s="13" t="s">
        <v>80</v>
      </c>
      <c r="AY397" s="258" t="s">
        <v>241</v>
      </c>
    </row>
    <row r="398" s="13" customFormat="1">
      <c r="A398" s="13"/>
      <c r="B398" s="247"/>
      <c r="C398" s="248"/>
      <c r="D398" s="249" t="s">
        <v>256</v>
      </c>
      <c r="E398" s="250" t="s">
        <v>405</v>
      </c>
      <c r="F398" s="251" t="s">
        <v>2487</v>
      </c>
      <c r="G398" s="248"/>
      <c r="H398" s="252">
        <v>103.101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3" customFormat="1">
      <c r="A399" s="13"/>
      <c r="B399" s="247"/>
      <c r="C399" s="248"/>
      <c r="D399" s="249" t="s">
        <v>256</v>
      </c>
      <c r="E399" s="250" t="s">
        <v>414</v>
      </c>
      <c r="F399" s="251" t="s">
        <v>2488</v>
      </c>
      <c r="G399" s="248"/>
      <c r="H399" s="252">
        <v>2044.837</v>
      </c>
      <c r="I399" s="253"/>
      <c r="J399" s="248"/>
      <c r="K399" s="248"/>
      <c r="L399" s="254"/>
      <c r="M399" s="255"/>
      <c r="N399" s="256"/>
      <c r="O399" s="256"/>
      <c r="P399" s="256"/>
      <c r="Q399" s="256"/>
      <c r="R399" s="256"/>
      <c r="S399" s="256"/>
      <c r="T399" s="25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8" t="s">
        <v>256</v>
      </c>
      <c r="AU399" s="258" t="s">
        <v>88</v>
      </c>
      <c r="AV399" s="13" t="s">
        <v>88</v>
      </c>
      <c r="AW399" s="13" t="s">
        <v>36</v>
      </c>
      <c r="AX399" s="13" t="s">
        <v>80</v>
      </c>
      <c r="AY399" s="258" t="s">
        <v>241</v>
      </c>
    </row>
    <row r="400" s="13" customFormat="1">
      <c r="A400" s="13"/>
      <c r="B400" s="247"/>
      <c r="C400" s="248"/>
      <c r="D400" s="249" t="s">
        <v>256</v>
      </c>
      <c r="E400" s="250" t="s">
        <v>411</v>
      </c>
      <c r="F400" s="251" t="s">
        <v>2489</v>
      </c>
      <c r="G400" s="248"/>
      <c r="H400" s="252">
        <v>360.85399999999998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8" t="s">
        <v>256</v>
      </c>
      <c r="AU400" s="258" t="s">
        <v>88</v>
      </c>
      <c r="AV400" s="13" t="s">
        <v>88</v>
      </c>
      <c r="AW400" s="13" t="s">
        <v>36</v>
      </c>
      <c r="AX400" s="13" t="s">
        <v>80</v>
      </c>
      <c r="AY400" s="258" t="s">
        <v>241</v>
      </c>
    </row>
    <row r="401" s="13" customFormat="1">
      <c r="A401" s="13"/>
      <c r="B401" s="247"/>
      <c r="C401" s="248"/>
      <c r="D401" s="249" t="s">
        <v>256</v>
      </c>
      <c r="E401" s="250" t="s">
        <v>2358</v>
      </c>
      <c r="F401" s="251" t="s">
        <v>2490</v>
      </c>
      <c r="G401" s="248"/>
      <c r="H401" s="252">
        <v>146.06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88</v>
      </c>
      <c r="AV401" s="13" t="s">
        <v>88</v>
      </c>
      <c r="AW401" s="13" t="s">
        <v>36</v>
      </c>
      <c r="AX401" s="13" t="s">
        <v>80</v>
      </c>
      <c r="AY401" s="258" t="s">
        <v>241</v>
      </c>
    </row>
    <row r="402" s="13" customFormat="1">
      <c r="A402" s="13"/>
      <c r="B402" s="247"/>
      <c r="C402" s="248"/>
      <c r="D402" s="249" t="s">
        <v>256</v>
      </c>
      <c r="E402" s="250" t="s">
        <v>2355</v>
      </c>
      <c r="F402" s="251" t="s">
        <v>2491</v>
      </c>
      <c r="G402" s="248"/>
      <c r="H402" s="252">
        <v>25.774999999999999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88</v>
      </c>
      <c r="AV402" s="13" t="s">
        <v>88</v>
      </c>
      <c r="AW402" s="13" t="s">
        <v>36</v>
      </c>
      <c r="AX402" s="13" t="s">
        <v>80</v>
      </c>
      <c r="AY402" s="258" t="s">
        <v>241</v>
      </c>
    </row>
    <row r="403" s="13" customFormat="1">
      <c r="A403" s="13"/>
      <c r="B403" s="247"/>
      <c r="C403" s="248"/>
      <c r="D403" s="249" t="s">
        <v>256</v>
      </c>
      <c r="E403" s="250" t="s">
        <v>2363</v>
      </c>
      <c r="F403" s="251" t="s">
        <v>2492</v>
      </c>
      <c r="G403" s="248"/>
      <c r="H403" s="252">
        <v>146.06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3" customFormat="1">
      <c r="A404" s="13"/>
      <c r="B404" s="247"/>
      <c r="C404" s="248"/>
      <c r="D404" s="249" t="s">
        <v>256</v>
      </c>
      <c r="E404" s="250" t="s">
        <v>2361</v>
      </c>
      <c r="F404" s="251" t="s">
        <v>2493</v>
      </c>
      <c r="G404" s="248"/>
      <c r="H404" s="252">
        <v>25.774999999999999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256</v>
      </c>
      <c r="AU404" s="258" t="s">
        <v>88</v>
      </c>
      <c r="AV404" s="13" t="s">
        <v>88</v>
      </c>
      <c r="AW404" s="13" t="s">
        <v>36</v>
      </c>
      <c r="AX404" s="13" t="s">
        <v>80</v>
      </c>
      <c r="AY404" s="258" t="s">
        <v>241</v>
      </c>
    </row>
    <row r="405" s="14" customFormat="1">
      <c r="A405" s="14"/>
      <c r="B405" s="259"/>
      <c r="C405" s="260"/>
      <c r="D405" s="249" t="s">
        <v>256</v>
      </c>
      <c r="E405" s="261" t="s">
        <v>1</v>
      </c>
      <c r="F405" s="262" t="s">
        <v>258</v>
      </c>
      <c r="G405" s="260"/>
      <c r="H405" s="263">
        <v>3436.701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88</v>
      </c>
      <c r="AV405" s="14" t="s">
        <v>175</v>
      </c>
      <c r="AW405" s="14" t="s">
        <v>36</v>
      </c>
      <c r="AX405" s="14" t="s">
        <v>80</v>
      </c>
      <c r="AY405" s="269" t="s">
        <v>241</v>
      </c>
    </row>
    <row r="406" s="13" customFormat="1">
      <c r="A406" s="13"/>
      <c r="B406" s="247"/>
      <c r="C406" s="248"/>
      <c r="D406" s="249" t="s">
        <v>256</v>
      </c>
      <c r="E406" s="250" t="s">
        <v>1</v>
      </c>
      <c r="F406" s="251" t="s">
        <v>3152</v>
      </c>
      <c r="G406" s="248"/>
      <c r="H406" s="252">
        <v>478.09500000000003</v>
      </c>
      <c r="I406" s="253"/>
      <c r="J406" s="248"/>
      <c r="K406" s="248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88</v>
      </c>
      <c r="AV406" s="13" t="s">
        <v>88</v>
      </c>
      <c r="AW406" s="13" t="s">
        <v>36</v>
      </c>
      <c r="AX406" s="13" t="s">
        <v>80</v>
      </c>
      <c r="AY406" s="258" t="s">
        <v>241</v>
      </c>
    </row>
    <row r="407" s="13" customFormat="1">
      <c r="A407" s="13"/>
      <c r="B407" s="247"/>
      <c r="C407" s="248"/>
      <c r="D407" s="249" t="s">
        <v>256</v>
      </c>
      <c r="E407" s="250" t="s">
        <v>1</v>
      </c>
      <c r="F407" s="251" t="s">
        <v>3153</v>
      </c>
      <c r="G407" s="248"/>
      <c r="H407" s="252">
        <v>160.06299999999999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256</v>
      </c>
      <c r="AU407" s="258" t="s">
        <v>88</v>
      </c>
      <c r="AV407" s="13" t="s">
        <v>88</v>
      </c>
      <c r="AW407" s="13" t="s">
        <v>36</v>
      </c>
      <c r="AX407" s="13" t="s">
        <v>80</v>
      </c>
      <c r="AY407" s="258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3154</v>
      </c>
      <c r="G408" s="248"/>
      <c r="H408" s="252">
        <v>44.091999999999999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3155</v>
      </c>
      <c r="G409" s="248"/>
      <c r="H409" s="252">
        <v>62.25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3" customFormat="1">
      <c r="A410" s="13"/>
      <c r="B410" s="247"/>
      <c r="C410" s="248"/>
      <c r="D410" s="249" t="s">
        <v>256</v>
      </c>
      <c r="E410" s="250" t="s">
        <v>1</v>
      </c>
      <c r="F410" s="251" t="s">
        <v>3156</v>
      </c>
      <c r="G410" s="248"/>
      <c r="H410" s="252">
        <v>0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256</v>
      </c>
      <c r="AU410" s="258" t="s">
        <v>88</v>
      </c>
      <c r="AV410" s="13" t="s">
        <v>88</v>
      </c>
      <c r="AW410" s="13" t="s">
        <v>36</v>
      </c>
      <c r="AX410" s="13" t="s">
        <v>80</v>
      </c>
      <c r="AY410" s="258" t="s">
        <v>241</v>
      </c>
    </row>
    <row r="411" s="13" customFormat="1">
      <c r="A411" s="13"/>
      <c r="B411" s="247"/>
      <c r="C411" s="248"/>
      <c r="D411" s="249" t="s">
        <v>256</v>
      </c>
      <c r="E411" s="250" t="s">
        <v>1</v>
      </c>
      <c r="F411" s="251" t="s">
        <v>3157</v>
      </c>
      <c r="G411" s="248"/>
      <c r="H411" s="252">
        <v>0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88</v>
      </c>
      <c r="AV411" s="13" t="s">
        <v>88</v>
      </c>
      <c r="AW411" s="13" t="s">
        <v>36</v>
      </c>
      <c r="AX411" s="13" t="s">
        <v>80</v>
      </c>
      <c r="AY411" s="258" t="s">
        <v>241</v>
      </c>
    </row>
    <row r="412" s="13" customFormat="1">
      <c r="A412" s="13"/>
      <c r="B412" s="247"/>
      <c r="C412" s="248"/>
      <c r="D412" s="249" t="s">
        <v>256</v>
      </c>
      <c r="E412" s="250" t="s">
        <v>1</v>
      </c>
      <c r="F412" s="251" t="s">
        <v>3158</v>
      </c>
      <c r="G412" s="248"/>
      <c r="H412" s="252">
        <v>19.602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88</v>
      </c>
      <c r="AV412" s="13" t="s">
        <v>88</v>
      </c>
      <c r="AW412" s="13" t="s">
        <v>36</v>
      </c>
      <c r="AX412" s="13" t="s">
        <v>80</v>
      </c>
      <c r="AY412" s="258" t="s">
        <v>241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3159</v>
      </c>
      <c r="G413" s="248"/>
      <c r="H413" s="252">
        <v>0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3" customFormat="1">
      <c r="A414" s="13"/>
      <c r="B414" s="247"/>
      <c r="C414" s="248"/>
      <c r="D414" s="249" t="s">
        <v>256</v>
      </c>
      <c r="E414" s="250" t="s">
        <v>1</v>
      </c>
      <c r="F414" s="251" t="s">
        <v>3160</v>
      </c>
      <c r="G414" s="248"/>
      <c r="H414" s="252">
        <v>97.962000000000003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256</v>
      </c>
      <c r="AU414" s="258" t="s">
        <v>88</v>
      </c>
      <c r="AV414" s="13" t="s">
        <v>88</v>
      </c>
      <c r="AW414" s="13" t="s">
        <v>36</v>
      </c>
      <c r="AX414" s="13" t="s">
        <v>80</v>
      </c>
      <c r="AY414" s="258" t="s">
        <v>241</v>
      </c>
    </row>
    <row r="415" s="13" customFormat="1">
      <c r="A415" s="13"/>
      <c r="B415" s="247"/>
      <c r="C415" s="248"/>
      <c r="D415" s="249" t="s">
        <v>256</v>
      </c>
      <c r="E415" s="250" t="s">
        <v>1</v>
      </c>
      <c r="F415" s="251" t="s">
        <v>3161</v>
      </c>
      <c r="G415" s="248"/>
      <c r="H415" s="252">
        <v>0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3162</v>
      </c>
      <c r="G416" s="248"/>
      <c r="H416" s="252">
        <v>19.553999999999998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1</v>
      </c>
      <c r="F417" s="251" t="s">
        <v>3163</v>
      </c>
      <c r="G417" s="248"/>
      <c r="H417" s="252">
        <v>0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3" customFormat="1">
      <c r="A418" s="13"/>
      <c r="B418" s="247"/>
      <c r="C418" s="248"/>
      <c r="D418" s="249" t="s">
        <v>256</v>
      </c>
      <c r="E418" s="250" t="s">
        <v>1</v>
      </c>
      <c r="F418" s="251" t="s">
        <v>3164</v>
      </c>
      <c r="G418" s="248"/>
      <c r="H418" s="252">
        <v>39.301000000000002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256</v>
      </c>
      <c r="AU418" s="258" t="s">
        <v>88</v>
      </c>
      <c r="AV418" s="13" t="s">
        <v>88</v>
      </c>
      <c r="AW418" s="13" t="s">
        <v>36</v>
      </c>
      <c r="AX418" s="13" t="s">
        <v>80</v>
      </c>
      <c r="AY418" s="258" t="s">
        <v>241</v>
      </c>
    </row>
    <row r="419" s="13" customFormat="1">
      <c r="A419" s="13"/>
      <c r="B419" s="247"/>
      <c r="C419" s="248"/>
      <c r="D419" s="249" t="s">
        <v>256</v>
      </c>
      <c r="E419" s="250" t="s">
        <v>1</v>
      </c>
      <c r="F419" s="251" t="s">
        <v>3165</v>
      </c>
      <c r="G419" s="248"/>
      <c r="H419" s="252">
        <v>0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256</v>
      </c>
      <c r="AU419" s="258" t="s">
        <v>88</v>
      </c>
      <c r="AV419" s="13" t="s">
        <v>88</v>
      </c>
      <c r="AW419" s="13" t="s">
        <v>36</v>
      </c>
      <c r="AX419" s="13" t="s">
        <v>80</v>
      </c>
      <c r="AY419" s="258" t="s">
        <v>241</v>
      </c>
    </row>
    <row r="420" s="14" customFormat="1">
      <c r="A420" s="14"/>
      <c r="B420" s="259"/>
      <c r="C420" s="260"/>
      <c r="D420" s="249" t="s">
        <v>256</v>
      </c>
      <c r="E420" s="261" t="s">
        <v>2365</v>
      </c>
      <c r="F420" s="262" t="s">
        <v>258</v>
      </c>
      <c r="G420" s="260"/>
      <c r="H420" s="263">
        <v>920.91899999999998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88</v>
      </c>
      <c r="AV420" s="14" t="s">
        <v>175</v>
      </c>
      <c r="AW420" s="14" t="s">
        <v>36</v>
      </c>
      <c r="AX420" s="14" t="s">
        <v>80</v>
      </c>
      <c r="AY420" s="269" t="s">
        <v>241</v>
      </c>
    </row>
    <row r="421" s="13" customFormat="1">
      <c r="A421" s="13"/>
      <c r="B421" s="247"/>
      <c r="C421" s="248"/>
      <c r="D421" s="249" t="s">
        <v>256</v>
      </c>
      <c r="E421" s="250" t="s">
        <v>2371</v>
      </c>
      <c r="F421" s="251" t="s">
        <v>2497</v>
      </c>
      <c r="G421" s="248"/>
      <c r="H421" s="252">
        <v>156.55600000000001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2368</v>
      </c>
      <c r="F422" s="251" t="s">
        <v>2498</v>
      </c>
      <c r="G422" s="248"/>
      <c r="H422" s="252">
        <v>27.628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2377</v>
      </c>
      <c r="F423" s="251" t="s">
        <v>2499</v>
      </c>
      <c r="G423" s="248"/>
      <c r="H423" s="252">
        <v>547.947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2374</v>
      </c>
      <c r="F424" s="251" t="s">
        <v>2500</v>
      </c>
      <c r="G424" s="248"/>
      <c r="H424" s="252">
        <v>96.695999999999998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2383</v>
      </c>
      <c r="F425" s="251" t="s">
        <v>2501</v>
      </c>
      <c r="G425" s="248"/>
      <c r="H425" s="252">
        <v>39.139000000000003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3" customFormat="1">
      <c r="A426" s="13"/>
      <c r="B426" s="247"/>
      <c r="C426" s="248"/>
      <c r="D426" s="249" t="s">
        <v>256</v>
      </c>
      <c r="E426" s="250" t="s">
        <v>2380</v>
      </c>
      <c r="F426" s="251" t="s">
        <v>2502</v>
      </c>
      <c r="G426" s="248"/>
      <c r="H426" s="252">
        <v>6.907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8" t="s">
        <v>256</v>
      </c>
      <c r="AU426" s="258" t="s">
        <v>88</v>
      </c>
      <c r="AV426" s="13" t="s">
        <v>88</v>
      </c>
      <c r="AW426" s="13" t="s">
        <v>36</v>
      </c>
      <c r="AX426" s="13" t="s">
        <v>80</v>
      </c>
      <c r="AY426" s="258" t="s">
        <v>241</v>
      </c>
    </row>
    <row r="427" s="13" customFormat="1">
      <c r="A427" s="13"/>
      <c r="B427" s="247"/>
      <c r="C427" s="248"/>
      <c r="D427" s="249" t="s">
        <v>256</v>
      </c>
      <c r="E427" s="250" t="s">
        <v>2388</v>
      </c>
      <c r="F427" s="251" t="s">
        <v>2503</v>
      </c>
      <c r="G427" s="248"/>
      <c r="H427" s="252">
        <v>39.139000000000003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256</v>
      </c>
      <c r="AU427" s="258" t="s">
        <v>88</v>
      </c>
      <c r="AV427" s="13" t="s">
        <v>88</v>
      </c>
      <c r="AW427" s="13" t="s">
        <v>36</v>
      </c>
      <c r="AX427" s="13" t="s">
        <v>80</v>
      </c>
      <c r="AY427" s="258" t="s">
        <v>241</v>
      </c>
    </row>
    <row r="428" s="13" customFormat="1">
      <c r="A428" s="13"/>
      <c r="B428" s="247"/>
      <c r="C428" s="248"/>
      <c r="D428" s="249" t="s">
        <v>256</v>
      </c>
      <c r="E428" s="250" t="s">
        <v>2386</v>
      </c>
      <c r="F428" s="251" t="s">
        <v>2504</v>
      </c>
      <c r="G428" s="248"/>
      <c r="H428" s="252">
        <v>6.907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256</v>
      </c>
      <c r="AU428" s="258" t="s">
        <v>88</v>
      </c>
      <c r="AV428" s="13" t="s">
        <v>88</v>
      </c>
      <c r="AW428" s="13" t="s">
        <v>36</v>
      </c>
      <c r="AX428" s="13" t="s">
        <v>80</v>
      </c>
      <c r="AY428" s="258" t="s">
        <v>241</v>
      </c>
    </row>
    <row r="429" s="14" customFormat="1">
      <c r="A429" s="14"/>
      <c r="B429" s="259"/>
      <c r="C429" s="260"/>
      <c r="D429" s="249" t="s">
        <v>256</v>
      </c>
      <c r="E429" s="261" t="s">
        <v>1</v>
      </c>
      <c r="F429" s="262" t="s">
        <v>258</v>
      </c>
      <c r="G429" s="260"/>
      <c r="H429" s="263">
        <v>920.91900000000021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9" t="s">
        <v>256</v>
      </c>
      <c r="AU429" s="269" t="s">
        <v>88</v>
      </c>
      <c r="AV429" s="14" t="s">
        <v>175</v>
      </c>
      <c r="AW429" s="14" t="s">
        <v>36</v>
      </c>
      <c r="AX429" s="14" t="s">
        <v>80</v>
      </c>
      <c r="AY429" s="269" t="s">
        <v>241</v>
      </c>
    </row>
    <row r="430" s="13" customFormat="1">
      <c r="A430" s="13"/>
      <c r="B430" s="247"/>
      <c r="C430" s="248"/>
      <c r="D430" s="249" t="s">
        <v>256</v>
      </c>
      <c r="E430" s="250" t="s">
        <v>1</v>
      </c>
      <c r="F430" s="251" t="s">
        <v>2516</v>
      </c>
      <c r="G430" s="248"/>
      <c r="H430" s="252">
        <v>730.29899999999998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88</v>
      </c>
      <c r="AV430" s="13" t="s">
        <v>88</v>
      </c>
      <c r="AW430" s="13" t="s">
        <v>36</v>
      </c>
      <c r="AX430" s="13" t="s">
        <v>80</v>
      </c>
      <c r="AY430" s="258" t="s">
        <v>241</v>
      </c>
    </row>
    <row r="431" s="14" customFormat="1">
      <c r="A431" s="14"/>
      <c r="B431" s="259"/>
      <c r="C431" s="260"/>
      <c r="D431" s="249" t="s">
        <v>256</v>
      </c>
      <c r="E431" s="261" t="s">
        <v>1</v>
      </c>
      <c r="F431" s="262" t="s">
        <v>258</v>
      </c>
      <c r="G431" s="260"/>
      <c r="H431" s="263">
        <v>730.29899999999998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88</v>
      </c>
      <c r="AV431" s="14" t="s">
        <v>175</v>
      </c>
      <c r="AW431" s="14" t="s">
        <v>36</v>
      </c>
      <c r="AX431" s="14" t="s">
        <v>14</v>
      </c>
      <c r="AY431" s="269" t="s">
        <v>241</v>
      </c>
    </row>
    <row r="432" s="2" customFormat="1" ht="21.75" customHeight="1">
      <c r="A432" s="39"/>
      <c r="B432" s="40"/>
      <c r="C432" s="229" t="s">
        <v>715</v>
      </c>
      <c r="D432" s="229" t="s">
        <v>243</v>
      </c>
      <c r="E432" s="230" t="s">
        <v>630</v>
      </c>
      <c r="F432" s="231" t="s">
        <v>631</v>
      </c>
      <c r="G432" s="232" t="s">
        <v>246</v>
      </c>
      <c r="H432" s="233">
        <v>1693.691</v>
      </c>
      <c r="I432" s="234"/>
      <c r="J432" s="235">
        <f>ROUND(I432*H432,2)</f>
        <v>0</v>
      </c>
      <c r="K432" s="231" t="s">
        <v>247</v>
      </c>
      <c r="L432" s="45"/>
      <c r="M432" s="236" t="s">
        <v>1</v>
      </c>
      <c r="N432" s="237" t="s">
        <v>45</v>
      </c>
      <c r="O432" s="92"/>
      <c r="P432" s="238">
        <f>O432*H432</f>
        <v>0</v>
      </c>
      <c r="Q432" s="238">
        <v>0.00084000000000000003</v>
      </c>
      <c r="R432" s="238">
        <f>Q432*H432</f>
        <v>1.4227004400000001</v>
      </c>
      <c r="S432" s="238">
        <v>0</v>
      </c>
      <c r="T432" s="23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0" t="s">
        <v>175</v>
      </c>
      <c r="AT432" s="240" t="s">
        <v>243</v>
      </c>
      <c r="AU432" s="240" t="s">
        <v>88</v>
      </c>
      <c r="AY432" s="18" t="s">
        <v>241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14</v>
      </c>
      <c r="BK432" s="241">
        <f>ROUND(I432*H432,2)</f>
        <v>0</v>
      </c>
      <c r="BL432" s="18" t="s">
        <v>175</v>
      </c>
      <c r="BM432" s="240" t="s">
        <v>3166</v>
      </c>
    </row>
    <row r="433" s="2" customFormat="1">
      <c r="A433" s="39"/>
      <c r="B433" s="40"/>
      <c r="C433" s="41"/>
      <c r="D433" s="242" t="s">
        <v>249</v>
      </c>
      <c r="E433" s="41"/>
      <c r="F433" s="243" t="s">
        <v>633</v>
      </c>
      <c r="G433" s="41"/>
      <c r="H433" s="41"/>
      <c r="I433" s="244"/>
      <c r="J433" s="41"/>
      <c r="K433" s="41"/>
      <c r="L433" s="45"/>
      <c r="M433" s="245"/>
      <c r="N433" s="24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249</v>
      </c>
      <c r="AU433" s="18" t="s">
        <v>88</v>
      </c>
    </row>
    <row r="434" s="15" customFormat="1">
      <c r="A434" s="15"/>
      <c r="B434" s="270"/>
      <c r="C434" s="271"/>
      <c r="D434" s="249" t="s">
        <v>256</v>
      </c>
      <c r="E434" s="272" t="s">
        <v>1</v>
      </c>
      <c r="F434" s="273" t="s">
        <v>3069</v>
      </c>
      <c r="G434" s="271"/>
      <c r="H434" s="272" t="s">
        <v>1</v>
      </c>
      <c r="I434" s="274"/>
      <c r="J434" s="271"/>
      <c r="K434" s="271"/>
      <c r="L434" s="275"/>
      <c r="M434" s="276"/>
      <c r="N434" s="277"/>
      <c r="O434" s="277"/>
      <c r="P434" s="277"/>
      <c r="Q434" s="277"/>
      <c r="R434" s="277"/>
      <c r="S434" s="277"/>
      <c r="T434" s="27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9" t="s">
        <v>256</v>
      </c>
      <c r="AU434" s="279" t="s">
        <v>88</v>
      </c>
      <c r="AV434" s="15" t="s">
        <v>14</v>
      </c>
      <c r="AW434" s="15" t="s">
        <v>36</v>
      </c>
      <c r="AX434" s="15" t="s">
        <v>80</v>
      </c>
      <c r="AY434" s="279" t="s">
        <v>241</v>
      </c>
    </row>
    <row r="435" s="13" customFormat="1">
      <c r="A435" s="13"/>
      <c r="B435" s="247"/>
      <c r="C435" s="248"/>
      <c r="D435" s="249" t="s">
        <v>256</v>
      </c>
      <c r="E435" s="250" t="s">
        <v>1</v>
      </c>
      <c r="F435" s="251" t="s">
        <v>3167</v>
      </c>
      <c r="G435" s="248"/>
      <c r="H435" s="252">
        <v>96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8" t="s">
        <v>256</v>
      </c>
      <c r="AU435" s="258" t="s">
        <v>88</v>
      </c>
      <c r="AV435" s="13" t="s">
        <v>88</v>
      </c>
      <c r="AW435" s="13" t="s">
        <v>36</v>
      </c>
      <c r="AX435" s="13" t="s">
        <v>80</v>
      </c>
      <c r="AY435" s="258" t="s">
        <v>241</v>
      </c>
    </row>
    <row r="436" s="13" customFormat="1">
      <c r="A436" s="13"/>
      <c r="B436" s="247"/>
      <c r="C436" s="248"/>
      <c r="D436" s="249" t="s">
        <v>256</v>
      </c>
      <c r="E436" s="250" t="s">
        <v>1</v>
      </c>
      <c r="F436" s="251" t="s">
        <v>3168</v>
      </c>
      <c r="G436" s="248"/>
      <c r="H436" s="252">
        <v>346.38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88</v>
      </c>
      <c r="AV436" s="13" t="s">
        <v>88</v>
      </c>
      <c r="AW436" s="13" t="s">
        <v>36</v>
      </c>
      <c r="AX436" s="13" t="s">
        <v>80</v>
      </c>
      <c r="AY436" s="258" t="s">
        <v>241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3169</v>
      </c>
      <c r="G437" s="248"/>
      <c r="H437" s="252">
        <v>239.31999999999999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3170</v>
      </c>
      <c r="G438" s="248"/>
      <c r="H438" s="252">
        <v>319.00099999999998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5" customFormat="1">
      <c r="A439" s="15"/>
      <c r="B439" s="270"/>
      <c r="C439" s="271"/>
      <c r="D439" s="249" t="s">
        <v>256</v>
      </c>
      <c r="E439" s="272" t="s">
        <v>1</v>
      </c>
      <c r="F439" s="273" t="s">
        <v>3093</v>
      </c>
      <c r="G439" s="271"/>
      <c r="H439" s="272" t="s">
        <v>1</v>
      </c>
      <c r="I439" s="274"/>
      <c r="J439" s="271"/>
      <c r="K439" s="271"/>
      <c r="L439" s="275"/>
      <c r="M439" s="276"/>
      <c r="N439" s="277"/>
      <c r="O439" s="277"/>
      <c r="P439" s="277"/>
      <c r="Q439" s="277"/>
      <c r="R439" s="277"/>
      <c r="S439" s="277"/>
      <c r="T439" s="278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9" t="s">
        <v>256</v>
      </c>
      <c r="AU439" s="279" t="s">
        <v>88</v>
      </c>
      <c r="AV439" s="15" t="s">
        <v>14</v>
      </c>
      <c r="AW439" s="15" t="s">
        <v>36</v>
      </c>
      <c r="AX439" s="15" t="s">
        <v>80</v>
      </c>
      <c r="AY439" s="279" t="s">
        <v>241</v>
      </c>
    </row>
    <row r="440" s="13" customFormat="1">
      <c r="A440" s="13"/>
      <c r="B440" s="247"/>
      <c r="C440" s="248"/>
      <c r="D440" s="249" t="s">
        <v>256</v>
      </c>
      <c r="E440" s="250" t="s">
        <v>1</v>
      </c>
      <c r="F440" s="251" t="s">
        <v>3171</v>
      </c>
      <c r="G440" s="248"/>
      <c r="H440" s="252">
        <v>52.649999999999999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256</v>
      </c>
      <c r="AU440" s="258" t="s">
        <v>88</v>
      </c>
      <c r="AV440" s="13" t="s">
        <v>88</v>
      </c>
      <c r="AW440" s="13" t="s">
        <v>36</v>
      </c>
      <c r="AX440" s="13" t="s">
        <v>80</v>
      </c>
      <c r="AY440" s="258" t="s">
        <v>241</v>
      </c>
    </row>
    <row r="441" s="15" customFormat="1">
      <c r="A441" s="15"/>
      <c r="B441" s="270"/>
      <c r="C441" s="271"/>
      <c r="D441" s="249" t="s">
        <v>256</v>
      </c>
      <c r="E441" s="272" t="s">
        <v>1</v>
      </c>
      <c r="F441" s="273" t="s">
        <v>3095</v>
      </c>
      <c r="G441" s="271"/>
      <c r="H441" s="272" t="s">
        <v>1</v>
      </c>
      <c r="I441" s="274"/>
      <c r="J441" s="271"/>
      <c r="K441" s="271"/>
      <c r="L441" s="275"/>
      <c r="M441" s="276"/>
      <c r="N441" s="277"/>
      <c r="O441" s="277"/>
      <c r="P441" s="277"/>
      <c r="Q441" s="277"/>
      <c r="R441" s="277"/>
      <c r="S441" s="277"/>
      <c r="T441" s="27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9" t="s">
        <v>256</v>
      </c>
      <c r="AU441" s="279" t="s">
        <v>88</v>
      </c>
      <c r="AV441" s="15" t="s">
        <v>14</v>
      </c>
      <c r="AW441" s="15" t="s">
        <v>36</v>
      </c>
      <c r="AX441" s="15" t="s">
        <v>80</v>
      </c>
      <c r="AY441" s="279" t="s">
        <v>241</v>
      </c>
    </row>
    <row r="442" s="13" customFormat="1">
      <c r="A442" s="13"/>
      <c r="B442" s="247"/>
      <c r="C442" s="248"/>
      <c r="D442" s="249" t="s">
        <v>256</v>
      </c>
      <c r="E442" s="250" t="s">
        <v>1</v>
      </c>
      <c r="F442" s="251" t="s">
        <v>3172</v>
      </c>
      <c r="G442" s="248"/>
      <c r="H442" s="252">
        <v>61.585999999999999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8" t="s">
        <v>256</v>
      </c>
      <c r="AU442" s="258" t="s">
        <v>88</v>
      </c>
      <c r="AV442" s="13" t="s">
        <v>88</v>
      </c>
      <c r="AW442" s="13" t="s">
        <v>36</v>
      </c>
      <c r="AX442" s="13" t="s">
        <v>80</v>
      </c>
      <c r="AY442" s="258" t="s">
        <v>241</v>
      </c>
    </row>
    <row r="443" s="13" customFormat="1">
      <c r="A443" s="13"/>
      <c r="B443" s="247"/>
      <c r="C443" s="248"/>
      <c r="D443" s="249" t="s">
        <v>256</v>
      </c>
      <c r="E443" s="250" t="s">
        <v>1</v>
      </c>
      <c r="F443" s="251" t="s">
        <v>3173</v>
      </c>
      <c r="G443" s="248"/>
      <c r="H443" s="252">
        <v>420.10899999999998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256</v>
      </c>
      <c r="AU443" s="258" t="s">
        <v>88</v>
      </c>
      <c r="AV443" s="13" t="s">
        <v>88</v>
      </c>
      <c r="AW443" s="13" t="s">
        <v>36</v>
      </c>
      <c r="AX443" s="13" t="s">
        <v>80</v>
      </c>
      <c r="AY443" s="258" t="s">
        <v>241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3174</v>
      </c>
      <c r="G444" s="248"/>
      <c r="H444" s="252">
        <v>17.699999999999999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5" customFormat="1">
      <c r="A445" s="15"/>
      <c r="B445" s="270"/>
      <c r="C445" s="271"/>
      <c r="D445" s="249" t="s">
        <v>256</v>
      </c>
      <c r="E445" s="272" t="s">
        <v>1</v>
      </c>
      <c r="F445" s="273" t="s">
        <v>3100</v>
      </c>
      <c r="G445" s="271"/>
      <c r="H445" s="272" t="s">
        <v>1</v>
      </c>
      <c r="I445" s="274"/>
      <c r="J445" s="271"/>
      <c r="K445" s="271"/>
      <c r="L445" s="275"/>
      <c r="M445" s="276"/>
      <c r="N445" s="277"/>
      <c r="O445" s="277"/>
      <c r="P445" s="277"/>
      <c r="Q445" s="277"/>
      <c r="R445" s="277"/>
      <c r="S445" s="277"/>
      <c r="T445" s="27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9" t="s">
        <v>256</v>
      </c>
      <c r="AU445" s="279" t="s">
        <v>88</v>
      </c>
      <c r="AV445" s="15" t="s">
        <v>14</v>
      </c>
      <c r="AW445" s="15" t="s">
        <v>36</v>
      </c>
      <c r="AX445" s="15" t="s">
        <v>80</v>
      </c>
      <c r="AY445" s="279" t="s">
        <v>241</v>
      </c>
    </row>
    <row r="446" s="13" customFormat="1">
      <c r="A446" s="13"/>
      <c r="B446" s="247"/>
      <c r="C446" s="248"/>
      <c r="D446" s="249" t="s">
        <v>256</v>
      </c>
      <c r="E446" s="250" t="s">
        <v>1</v>
      </c>
      <c r="F446" s="251" t="s">
        <v>3175</v>
      </c>
      <c r="G446" s="248"/>
      <c r="H446" s="252">
        <v>44.045000000000002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36</v>
      </c>
      <c r="AX446" s="13" t="s">
        <v>80</v>
      </c>
      <c r="AY446" s="258" t="s">
        <v>241</v>
      </c>
    </row>
    <row r="447" s="15" customFormat="1">
      <c r="A447" s="15"/>
      <c r="B447" s="270"/>
      <c r="C447" s="271"/>
      <c r="D447" s="249" t="s">
        <v>256</v>
      </c>
      <c r="E447" s="272" t="s">
        <v>1</v>
      </c>
      <c r="F447" s="273" t="s">
        <v>3102</v>
      </c>
      <c r="G447" s="271"/>
      <c r="H447" s="272" t="s">
        <v>1</v>
      </c>
      <c r="I447" s="274"/>
      <c r="J447" s="271"/>
      <c r="K447" s="271"/>
      <c r="L447" s="275"/>
      <c r="M447" s="276"/>
      <c r="N447" s="277"/>
      <c r="O447" s="277"/>
      <c r="P447" s="277"/>
      <c r="Q447" s="277"/>
      <c r="R447" s="277"/>
      <c r="S447" s="277"/>
      <c r="T447" s="27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9" t="s">
        <v>256</v>
      </c>
      <c r="AU447" s="279" t="s">
        <v>88</v>
      </c>
      <c r="AV447" s="15" t="s">
        <v>14</v>
      </c>
      <c r="AW447" s="15" t="s">
        <v>36</v>
      </c>
      <c r="AX447" s="15" t="s">
        <v>80</v>
      </c>
      <c r="AY447" s="279" t="s">
        <v>241</v>
      </c>
    </row>
    <row r="448" s="13" customFormat="1">
      <c r="A448" s="13"/>
      <c r="B448" s="247"/>
      <c r="C448" s="248"/>
      <c r="D448" s="249" t="s">
        <v>256</v>
      </c>
      <c r="E448" s="250" t="s">
        <v>1</v>
      </c>
      <c r="F448" s="251" t="s">
        <v>3176</v>
      </c>
      <c r="G448" s="248"/>
      <c r="H448" s="252">
        <v>96.900000000000006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256</v>
      </c>
      <c r="AU448" s="258" t="s">
        <v>88</v>
      </c>
      <c r="AV448" s="13" t="s">
        <v>88</v>
      </c>
      <c r="AW448" s="13" t="s">
        <v>36</v>
      </c>
      <c r="AX448" s="13" t="s">
        <v>80</v>
      </c>
      <c r="AY448" s="258" t="s">
        <v>241</v>
      </c>
    </row>
    <row r="449" s="14" customFormat="1">
      <c r="A449" s="14"/>
      <c r="B449" s="259"/>
      <c r="C449" s="260"/>
      <c r="D449" s="249" t="s">
        <v>256</v>
      </c>
      <c r="E449" s="261" t="s">
        <v>451</v>
      </c>
      <c r="F449" s="262" t="s">
        <v>258</v>
      </c>
      <c r="G449" s="260"/>
      <c r="H449" s="263">
        <v>1693.691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88</v>
      </c>
      <c r="AV449" s="14" t="s">
        <v>175</v>
      </c>
      <c r="AW449" s="14" t="s">
        <v>36</v>
      </c>
      <c r="AX449" s="14" t="s">
        <v>14</v>
      </c>
      <c r="AY449" s="269" t="s">
        <v>241</v>
      </c>
    </row>
    <row r="450" s="2" customFormat="1" ht="24.15" customHeight="1">
      <c r="A450" s="39"/>
      <c r="B450" s="40"/>
      <c r="C450" s="229" t="s">
        <v>721</v>
      </c>
      <c r="D450" s="229" t="s">
        <v>243</v>
      </c>
      <c r="E450" s="230" t="s">
        <v>2520</v>
      </c>
      <c r="F450" s="231" t="s">
        <v>2521</v>
      </c>
      <c r="G450" s="232" t="s">
        <v>246</v>
      </c>
      <c r="H450" s="233">
        <v>2689.1170000000002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0.00084999999999999995</v>
      </c>
      <c r="R450" s="238">
        <f>Q450*H450</f>
        <v>2.28574945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3177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2523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5" customFormat="1">
      <c r="A452" s="15"/>
      <c r="B452" s="270"/>
      <c r="C452" s="271"/>
      <c r="D452" s="249" t="s">
        <v>256</v>
      </c>
      <c r="E452" s="272" t="s">
        <v>1</v>
      </c>
      <c r="F452" s="273" t="s">
        <v>3069</v>
      </c>
      <c r="G452" s="271"/>
      <c r="H452" s="272" t="s">
        <v>1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9" t="s">
        <v>256</v>
      </c>
      <c r="AU452" s="279" t="s">
        <v>88</v>
      </c>
      <c r="AV452" s="15" t="s">
        <v>14</v>
      </c>
      <c r="AW452" s="15" t="s">
        <v>36</v>
      </c>
      <c r="AX452" s="15" t="s">
        <v>80</v>
      </c>
      <c r="AY452" s="279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3178</v>
      </c>
      <c r="G453" s="248"/>
      <c r="H453" s="252">
        <v>744.58600000000001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3" customFormat="1">
      <c r="A454" s="13"/>
      <c r="B454" s="247"/>
      <c r="C454" s="248"/>
      <c r="D454" s="249" t="s">
        <v>256</v>
      </c>
      <c r="E454" s="250" t="s">
        <v>1</v>
      </c>
      <c r="F454" s="251" t="s">
        <v>3179</v>
      </c>
      <c r="G454" s="248"/>
      <c r="H454" s="252">
        <v>298.61000000000001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8" t="s">
        <v>256</v>
      </c>
      <c r="AU454" s="258" t="s">
        <v>88</v>
      </c>
      <c r="AV454" s="13" t="s">
        <v>88</v>
      </c>
      <c r="AW454" s="13" t="s">
        <v>36</v>
      </c>
      <c r="AX454" s="13" t="s">
        <v>80</v>
      </c>
      <c r="AY454" s="258" t="s">
        <v>241</v>
      </c>
    </row>
    <row r="455" s="13" customFormat="1">
      <c r="A455" s="13"/>
      <c r="B455" s="247"/>
      <c r="C455" s="248"/>
      <c r="D455" s="249" t="s">
        <v>256</v>
      </c>
      <c r="E455" s="250" t="s">
        <v>1</v>
      </c>
      <c r="F455" s="251" t="s">
        <v>3180</v>
      </c>
      <c r="G455" s="248"/>
      <c r="H455" s="252">
        <v>65.837999999999994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8" t="s">
        <v>256</v>
      </c>
      <c r="AU455" s="258" t="s">
        <v>88</v>
      </c>
      <c r="AV455" s="13" t="s">
        <v>88</v>
      </c>
      <c r="AW455" s="13" t="s">
        <v>36</v>
      </c>
      <c r="AX455" s="13" t="s">
        <v>80</v>
      </c>
      <c r="AY455" s="258" t="s">
        <v>241</v>
      </c>
    </row>
    <row r="456" s="13" customFormat="1">
      <c r="A456" s="13"/>
      <c r="B456" s="247"/>
      <c r="C456" s="248"/>
      <c r="D456" s="249" t="s">
        <v>256</v>
      </c>
      <c r="E456" s="250" t="s">
        <v>1</v>
      </c>
      <c r="F456" s="251" t="s">
        <v>3181</v>
      </c>
      <c r="G456" s="248"/>
      <c r="H456" s="252">
        <v>39.186999999999998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256</v>
      </c>
      <c r="AU456" s="258" t="s">
        <v>88</v>
      </c>
      <c r="AV456" s="13" t="s">
        <v>88</v>
      </c>
      <c r="AW456" s="13" t="s">
        <v>36</v>
      </c>
      <c r="AX456" s="13" t="s">
        <v>80</v>
      </c>
      <c r="AY456" s="258" t="s">
        <v>241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3182</v>
      </c>
      <c r="G457" s="248"/>
      <c r="H457" s="252">
        <v>70.882000000000005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3" customFormat="1">
      <c r="A458" s="13"/>
      <c r="B458" s="247"/>
      <c r="C458" s="248"/>
      <c r="D458" s="249" t="s">
        <v>256</v>
      </c>
      <c r="E458" s="250" t="s">
        <v>1</v>
      </c>
      <c r="F458" s="251" t="s">
        <v>3183</v>
      </c>
      <c r="G458" s="248"/>
      <c r="H458" s="252">
        <v>183.994</v>
      </c>
      <c r="I458" s="253"/>
      <c r="J458" s="248"/>
      <c r="K458" s="248"/>
      <c r="L458" s="254"/>
      <c r="M458" s="255"/>
      <c r="N458" s="256"/>
      <c r="O458" s="256"/>
      <c r="P458" s="256"/>
      <c r="Q458" s="256"/>
      <c r="R458" s="256"/>
      <c r="S458" s="256"/>
      <c r="T458" s="25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8" t="s">
        <v>256</v>
      </c>
      <c r="AU458" s="258" t="s">
        <v>88</v>
      </c>
      <c r="AV458" s="13" t="s">
        <v>88</v>
      </c>
      <c r="AW458" s="13" t="s">
        <v>36</v>
      </c>
      <c r="AX458" s="13" t="s">
        <v>80</v>
      </c>
      <c r="AY458" s="258" t="s">
        <v>241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3184</v>
      </c>
      <c r="G459" s="248"/>
      <c r="H459" s="252">
        <v>48.493000000000002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3" customFormat="1">
      <c r="A460" s="13"/>
      <c r="B460" s="247"/>
      <c r="C460" s="248"/>
      <c r="D460" s="249" t="s">
        <v>256</v>
      </c>
      <c r="E460" s="250" t="s">
        <v>1</v>
      </c>
      <c r="F460" s="251" t="s">
        <v>3185</v>
      </c>
      <c r="G460" s="248"/>
      <c r="H460" s="252">
        <v>211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256</v>
      </c>
      <c r="AU460" s="258" t="s">
        <v>88</v>
      </c>
      <c r="AV460" s="13" t="s">
        <v>88</v>
      </c>
      <c r="AW460" s="13" t="s">
        <v>36</v>
      </c>
      <c r="AX460" s="13" t="s">
        <v>80</v>
      </c>
      <c r="AY460" s="258" t="s">
        <v>241</v>
      </c>
    </row>
    <row r="461" s="13" customFormat="1">
      <c r="A461" s="13"/>
      <c r="B461" s="247"/>
      <c r="C461" s="248"/>
      <c r="D461" s="249" t="s">
        <v>256</v>
      </c>
      <c r="E461" s="250" t="s">
        <v>1</v>
      </c>
      <c r="F461" s="251" t="s">
        <v>3186</v>
      </c>
      <c r="G461" s="248"/>
      <c r="H461" s="252">
        <v>169.99199999999999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8" t="s">
        <v>256</v>
      </c>
      <c r="AU461" s="258" t="s">
        <v>88</v>
      </c>
      <c r="AV461" s="13" t="s">
        <v>88</v>
      </c>
      <c r="AW461" s="13" t="s">
        <v>36</v>
      </c>
      <c r="AX461" s="13" t="s">
        <v>80</v>
      </c>
      <c r="AY461" s="258" t="s">
        <v>241</v>
      </c>
    </row>
    <row r="462" s="13" customFormat="1">
      <c r="A462" s="13"/>
      <c r="B462" s="247"/>
      <c r="C462" s="248"/>
      <c r="D462" s="249" t="s">
        <v>256</v>
      </c>
      <c r="E462" s="250" t="s">
        <v>1</v>
      </c>
      <c r="F462" s="251" t="s">
        <v>3187</v>
      </c>
      <c r="G462" s="248"/>
      <c r="H462" s="252">
        <v>418.88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256</v>
      </c>
      <c r="AU462" s="258" t="s">
        <v>88</v>
      </c>
      <c r="AV462" s="13" t="s">
        <v>88</v>
      </c>
      <c r="AW462" s="13" t="s">
        <v>36</v>
      </c>
      <c r="AX462" s="13" t="s">
        <v>80</v>
      </c>
      <c r="AY462" s="258" t="s">
        <v>241</v>
      </c>
    </row>
    <row r="463" s="15" customFormat="1">
      <c r="A463" s="15"/>
      <c r="B463" s="270"/>
      <c r="C463" s="271"/>
      <c r="D463" s="249" t="s">
        <v>256</v>
      </c>
      <c r="E463" s="272" t="s">
        <v>1</v>
      </c>
      <c r="F463" s="273" t="s">
        <v>3086</v>
      </c>
      <c r="G463" s="271"/>
      <c r="H463" s="272" t="s">
        <v>1</v>
      </c>
      <c r="I463" s="274"/>
      <c r="J463" s="271"/>
      <c r="K463" s="271"/>
      <c r="L463" s="275"/>
      <c r="M463" s="276"/>
      <c r="N463" s="277"/>
      <c r="O463" s="277"/>
      <c r="P463" s="277"/>
      <c r="Q463" s="277"/>
      <c r="R463" s="277"/>
      <c r="S463" s="277"/>
      <c r="T463" s="27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9" t="s">
        <v>256</v>
      </c>
      <c r="AU463" s="279" t="s">
        <v>88</v>
      </c>
      <c r="AV463" s="15" t="s">
        <v>14</v>
      </c>
      <c r="AW463" s="15" t="s">
        <v>36</v>
      </c>
      <c r="AX463" s="15" t="s">
        <v>80</v>
      </c>
      <c r="AY463" s="279" t="s">
        <v>241</v>
      </c>
    </row>
    <row r="464" s="13" customFormat="1">
      <c r="A464" s="13"/>
      <c r="B464" s="247"/>
      <c r="C464" s="248"/>
      <c r="D464" s="249" t="s">
        <v>256</v>
      </c>
      <c r="E464" s="250" t="s">
        <v>1</v>
      </c>
      <c r="F464" s="251" t="s">
        <v>3188</v>
      </c>
      <c r="G464" s="248"/>
      <c r="H464" s="252">
        <v>87.034999999999997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256</v>
      </c>
      <c r="AU464" s="258" t="s">
        <v>88</v>
      </c>
      <c r="AV464" s="13" t="s">
        <v>88</v>
      </c>
      <c r="AW464" s="13" t="s">
        <v>36</v>
      </c>
      <c r="AX464" s="13" t="s">
        <v>80</v>
      </c>
      <c r="AY464" s="258" t="s">
        <v>241</v>
      </c>
    </row>
    <row r="465" s="13" customFormat="1">
      <c r="A465" s="13"/>
      <c r="B465" s="247"/>
      <c r="C465" s="248"/>
      <c r="D465" s="249" t="s">
        <v>256</v>
      </c>
      <c r="E465" s="250" t="s">
        <v>1</v>
      </c>
      <c r="F465" s="251" t="s">
        <v>3189</v>
      </c>
      <c r="G465" s="248"/>
      <c r="H465" s="252">
        <v>29.131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8" t="s">
        <v>256</v>
      </c>
      <c r="AU465" s="258" t="s">
        <v>88</v>
      </c>
      <c r="AV465" s="13" t="s">
        <v>88</v>
      </c>
      <c r="AW465" s="13" t="s">
        <v>36</v>
      </c>
      <c r="AX465" s="13" t="s">
        <v>80</v>
      </c>
      <c r="AY465" s="258" t="s">
        <v>241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3190</v>
      </c>
      <c r="G466" s="248"/>
      <c r="H466" s="252">
        <v>143.55000000000001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80</v>
      </c>
      <c r="AY466" s="258" t="s">
        <v>241</v>
      </c>
    </row>
    <row r="467" s="15" customFormat="1">
      <c r="A467" s="15"/>
      <c r="B467" s="270"/>
      <c r="C467" s="271"/>
      <c r="D467" s="249" t="s">
        <v>256</v>
      </c>
      <c r="E467" s="272" t="s">
        <v>1</v>
      </c>
      <c r="F467" s="273" t="s">
        <v>3090</v>
      </c>
      <c r="G467" s="271"/>
      <c r="H467" s="272" t="s">
        <v>1</v>
      </c>
      <c r="I467" s="274"/>
      <c r="J467" s="271"/>
      <c r="K467" s="271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256</v>
      </c>
      <c r="AU467" s="279" t="s">
        <v>88</v>
      </c>
      <c r="AV467" s="15" t="s">
        <v>14</v>
      </c>
      <c r="AW467" s="15" t="s">
        <v>36</v>
      </c>
      <c r="AX467" s="15" t="s">
        <v>80</v>
      </c>
      <c r="AY467" s="279" t="s">
        <v>241</v>
      </c>
    </row>
    <row r="468" s="13" customFormat="1">
      <c r="A468" s="13"/>
      <c r="B468" s="247"/>
      <c r="C468" s="248"/>
      <c r="D468" s="249" t="s">
        <v>256</v>
      </c>
      <c r="E468" s="250" t="s">
        <v>1</v>
      </c>
      <c r="F468" s="251" t="s">
        <v>3191</v>
      </c>
      <c r="G468" s="248"/>
      <c r="H468" s="252">
        <v>16.018000000000001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256</v>
      </c>
      <c r="AU468" s="258" t="s">
        <v>88</v>
      </c>
      <c r="AV468" s="13" t="s">
        <v>88</v>
      </c>
      <c r="AW468" s="13" t="s">
        <v>36</v>
      </c>
      <c r="AX468" s="13" t="s">
        <v>80</v>
      </c>
      <c r="AY468" s="258" t="s">
        <v>241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3192</v>
      </c>
      <c r="G469" s="248"/>
      <c r="H469" s="252">
        <v>21.219999999999999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80</v>
      </c>
      <c r="AY469" s="258" t="s">
        <v>241</v>
      </c>
    </row>
    <row r="470" s="15" customFormat="1">
      <c r="A470" s="15"/>
      <c r="B470" s="270"/>
      <c r="C470" s="271"/>
      <c r="D470" s="249" t="s">
        <v>256</v>
      </c>
      <c r="E470" s="272" t="s">
        <v>1</v>
      </c>
      <c r="F470" s="273" t="s">
        <v>3095</v>
      </c>
      <c r="G470" s="271"/>
      <c r="H470" s="272" t="s">
        <v>1</v>
      </c>
      <c r="I470" s="274"/>
      <c r="J470" s="271"/>
      <c r="K470" s="271"/>
      <c r="L470" s="275"/>
      <c r="M470" s="276"/>
      <c r="N470" s="277"/>
      <c r="O470" s="277"/>
      <c r="P470" s="277"/>
      <c r="Q470" s="277"/>
      <c r="R470" s="277"/>
      <c r="S470" s="277"/>
      <c r="T470" s="27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9" t="s">
        <v>256</v>
      </c>
      <c r="AU470" s="279" t="s">
        <v>88</v>
      </c>
      <c r="AV470" s="15" t="s">
        <v>14</v>
      </c>
      <c r="AW470" s="15" t="s">
        <v>36</v>
      </c>
      <c r="AX470" s="15" t="s">
        <v>80</v>
      </c>
      <c r="AY470" s="279" t="s">
        <v>241</v>
      </c>
    </row>
    <row r="471" s="13" customFormat="1">
      <c r="A471" s="13"/>
      <c r="B471" s="247"/>
      <c r="C471" s="248"/>
      <c r="D471" s="249" t="s">
        <v>256</v>
      </c>
      <c r="E471" s="250" t="s">
        <v>1</v>
      </c>
      <c r="F471" s="251" t="s">
        <v>3193</v>
      </c>
      <c r="G471" s="248"/>
      <c r="H471" s="252">
        <v>140.70099999999999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8" t="s">
        <v>256</v>
      </c>
      <c r="AU471" s="258" t="s">
        <v>88</v>
      </c>
      <c r="AV471" s="13" t="s">
        <v>88</v>
      </c>
      <c r="AW471" s="13" t="s">
        <v>36</v>
      </c>
      <c r="AX471" s="13" t="s">
        <v>80</v>
      </c>
      <c r="AY471" s="258" t="s">
        <v>241</v>
      </c>
    </row>
    <row r="472" s="14" customFormat="1">
      <c r="A472" s="14"/>
      <c r="B472" s="259"/>
      <c r="C472" s="260"/>
      <c r="D472" s="249" t="s">
        <v>256</v>
      </c>
      <c r="E472" s="261" t="s">
        <v>2394</v>
      </c>
      <c r="F472" s="262" t="s">
        <v>258</v>
      </c>
      <c r="G472" s="260"/>
      <c r="H472" s="263">
        <v>2689.1170000000002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88</v>
      </c>
      <c r="AV472" s="14" t="s">
        <v>175</v>
      </c>
      <c r="AW472" s="14" t="s">
        <v>36</v>
      </c>
      <c r="AX472" s="14" t="s">
        <v>14</v>
      </c>
      <c r="AY472" s="269" t="s">
        <v>241</v>
      </c>
    </row>
    <row r="473" s="2" customFormat="1" ht="24.15" customHeight="1">
      <c r="A473" s="39"/>
      <c r="B473" s="40"/>
      <c r="C473" s="229" t="s">
        <v>729</v>
      </c>
      <c r="D473" s="229" t="s">
        <v>243</v>
      </c>
      <c r="E473" s="230" t="s">
        <v>3194</v>
      </c>
      <c r="F473" s="231" t="s">
        <v>3195</v>
      </c>
      <c r="G473" s="232" t="s">
        <v>246</v>
      </c>
      <c r="H473" s="233">
        <v>429.37799999999999</v>
      </c>
      <c r="I473" s="234"/>
      <c r="J473" s="235">
        <f>ROUND(I473*H473,2)</f>
        <v>0</v>
      </c>
      <c r="K473" s="231" t="s">
        <v>247</v>
      </c>
      <c r="L473" s="45"/>
      <c r="M473" s="236" t="s">
        <v>1</v>
      </c>
      <c r="N473" s="237" t="s">
        <v>45</v>
      </c>
      <c r="O473" s="92"/>
      <c r="P473" s="238">
        <f>O473*H473</f>
        <v>0</v>
      </c>
      <c r="Q473" s="238">
        <v>0.0011900000000000001</v>
      </c>
      <c r="R473" s="238">
        <f>Q473*H473</f>
        <v>0.51095982000000006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175</v>
      </c>
      <c r="AT473" s="240" t="s">
        <v>243</v>
      </c>
      <c r="AU473" s="240" t="s">
        <v>88</v>
      </c>
      <c r="AY473" s="18" t="s">
        <v>241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14</v>
      </c>
      <c r="BK473" s="241">
        <f>ROUND(I473*H473,2)</f>
        <v>0</v>
      </c>
      <c r="BL473" s="18" t="s">
        <v>175</v>
      </c>
      <c r="BM473" s="240" t="s">
        <v>3196</v>
      </c>
    </row>
    <row r="474" s="2" customFormat="1">
      <c r="A474" s="39"/>
      <c r="B474" s="40"/>
      <c r="C474" s="41"/>
      <c r="D474" s="242" t="s">
        <v>249</v>
      </c>
      <c r="E474" s="41"/>
      <c r="F474" s="243" t="s">
        <v>3197</v>
      </c>
      <c r="G474" s="41"/>
      <c r="H474" s="41"/>
      <c r="I474" s="244"/>
      <c r="J474" s="41"/>
      <c r="K474" s="41"/>
      <c r="L474" s="45"/>
      <c r="M474" s="245"/>
      <c r="N474" s="246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249</v>
      </c>
      <c r="AU474" s="18" t="s">
        <v>88</v>
      </c>
    </row>
    <row r="475" s="15" customFormat="1">
      <c r="A475" s="15"/>
      <c r="B475" s="270"/>
      <c r="C475" s="271"/>
      <c r="D475" s="249" t="s">
        <v>256</v>
      </c>
      <c r="E475" s="272" t="s">
        <v>1</v>
      </c>
      <c r="F475" s="273" t="s">
        <v>3069</v>
      </c>
      <c r="G475" s="271"/>
      <c r="H475" s="272" t="s">
        <v>1</v>
      </c>
      <c r="I475" s="274"/>
      <c r="J475" s="271"/>
      <c r="K475" s="271"/>
      <c r="L475" s="275"/>
      <c r="M475" s="276"/>
      <c r="N475" s="277"/>
      <c r="O475" s="277"/>
      <c r="P475" s="277"/>
      <c r="Q475" s="277"/>
      <c r="R475" s="277"/>
      <c r="S475" s="277"/>
      <c r="T475" s="27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9" t="s">
        <v>256</v>
      </c>
      <c r="AU475" s="279" t="s">
        <v>88</v>
      </c>
      <c r="AV475" s="15" t="s">
        <v>14</v>
      </c>
      <c r="AW475" s="15" t="s">
        <v>36</v>
      </c>
      <c r="AX475" s="15" t="s">
        <v>80</v>
      </c>
      <c r="AY475" s="279" t="s">
        <v>241</v>
      </c>
    </row>
    <row r="476" s="13" customFormat="1">
      <c r="A476" s="13"/>
      <c r="B476" s="247"/>
      <c r="C476" s="248"/>
      <c r="D476" s="249" t="s">
        <v>256</v>
      </c>
      <c r="E476" s="250" t="s">
        <v>1</v>
      </c>
      <c r="F476" s="251" t="s">
        <v>3080</v>
      </c>
      <c r="G476" s="248"/>
      <c r="H476" s="252">
        <v>88.147000000000006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8" t="s">
        <v>256</v>
      </c>
      <c r="AU476" s="258" t="s">
        <v>88</v>
      </c>
      <c r="AV476" s="13" t="s">
        <v>88</v>
      </c>
      <c r="AW476" s="13" t="s">
        <v>36</v>
      </c>
      <c r="AX476" s="13" t="s">
        <v>80</v>
      </c>
      <c r="AY476" s="258" t="s">
        <v>241</v>
      </c>
    </row>
    <row r="477" s="13" customFormat="1">
      <c r="A477" s="13"/>
      <c r="B477" s="247"/>
      <c r="C477" s="248"/>
      <c r="D477" s="249" t="s">
        <v>256</v>
      </c>
      <c r="E477" s="250" t="s">
        <v>1</v>
      </c>
      <c r="F477" s="251" t="s">
        <v>3081</v>
      </c>
      <c r="G477" s="248"/>
      <c r="H477" s="252">
        <v>341.23099999999999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256</v>
      </c>
      <c r="AU477" s="258" t="s">
        <v>88</v>
      </c>
      <c r="AV477" s="13" t="s">
        <v>88</v>
      </c>
      <c r="AW477" s="13" t="s">
        <v>36</v>
      </c>
      <c r="AX477" s="13" t="s">
        <v>80</v>
      </c>
      <c r="AY477" s="258" t="s">
        <v>241</v>
      </c>
    </row>
    <row r="478" s="14" customFormat="1">
      <c r="A478" s="14"/>
      <c r="B478" s="259"/>
      <c r="C478" s="260"/>
      <c r="D478" s="249" t="s">
        <v>256</v>
      </c>
      <c r="E478" s="261" t="s">
        <v>2977</v>
      </c>
      <c r="F478" s="262" t="s">
        <v>258</v>
      </c>
      <c r="G478" s="260"/>
      <c r="H478" s="263">
        <v>429.37799999999999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88</v>
      </c>
      <c r="AV478" s="14" t="s">
        <v>175</v>
      </c>
      <c r="AW478" s="14" t="s">
        <v>36</v>
      </c>
      <c r="AX478" s="14" t="s">
        <v>14</v>
      </c>
      <c r="AY478" s="269" t="s">
        <v>241</v>
      </c>
    </row>
    <row r="479" s="2" customFormat="1" ht="24.15" customHeight="1">
      <c r="A479" s="39"/>
      <c r="B479" s="40"/>
      <c r="C479" s="229" t="s">
        <v>735</v>
      </c>
      <c r="D479" s="229" t="s">
        <v>243</v>
      </c>
      <c r="E479" s="230" t="s">
        <v>635</v>
      </c>
      <c r="F479" s="231" t="s">
        <v>636</v>
      </c>
      <c r="G479" s="232" t="s">
        <v>246</v>
      </c>
      <c r="H479" s="233">
        <v>1693.691</v>
      </c>
      <c r="I479" s="234"/>
      <c r="J479" s="235">
        <f>ROUND(I479*H479,2)</f>
        <v>0</v>
      </c>
      <c r="K479" s="231" t="s">
        <v>247</v>
      </c>
      <c r="L479" s="45"/>
      <c r="M479" s="236" t="s">
        <v>1</v>
      </c>
      <c r="N479" s="237" t="s">
        <v>45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175</v>
      </c>
      <c r="AT479" s="240" t="s">
        <v>243</v>
      </c>
      <c r="AU479" s="240" t="s">
        <v>88</v>
      </c>
      <c r="AY479" s="18" t="s">
        <v>241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14</v>
      </c>
      <c r="BK479" s="241">
        <f>ROUND(I479*H479,2)</f>
        <v>0</v>
      </c>
      <c r="BL479" s="18" t="s">
        <v>175</v>
      </c>
      <c r="BM479" s="240" t="s">
        <v>3198</v>
      </c>
    </row>
    <row r="480" s="2" customFormat="1">
      <c r="A480" s="39"/>
      <c r="B480" s="40"/>
      <c r="C480" s="41"/>
      <c r="D480" s="242" t="s">
        <v>249</v>
      </c>
      <c r="E480" s="41"/>
      <c r="F480" s="243" t="s">
        <v>638</v>
      </c>
      <c r="G480" s="41"/>
      <c r="H480" s="41"/>
      <c r="I480" s="244"/>
      <c r="J480" s="41"/>
      <c r="K480" s="41"/>
      <c r="L480" s="45"/>
      <c r="M480" s="245"/>
      <c r="N480" s="24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249</v>
      </c>
      <c r="AU480" s="18" t="s">
        <v>88</v>
      </c>
    </row>
    <row r="481" s="13" customFormat="1">
      <c r="A481" s="13"/>
      <c r="B481" s="247"/>
      <c r="C481" s="248"/>
      <c r="D481" s="249" t="s">
        <v>256</v>
      </c>
      <c r="E481" s="250" t="s">
        <v>1</v>
      </c>
      <c r="F481" s="251" t="s">
        <v>451</v>
      </c>
      <c r="G481" s="248"/>
      <c r="H481" s="252">
        <v>1693.691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256</v>
      </c>
      <c r="AU481" s="258" t="s">
        <v>88</v>
      </c>
      <c r="AV481" s="13" t="s">
        <v>88</v>
      </c>
      <c r="AW481" s="13" t="s">
        <v>36</v>
      </c>
      <c r="AX481" s="13" t="s">
        <v>80</v>
      </c>
      <c r="AY481" s="258" t="s">
        <v>241</v>
      </c>
    </row>
    <row r="482" s="14" customFormat="1">
      <c r="A482" s="14"/>
      <c r="B482" s="259"/>
      <c r="C482" s="260"/>
      <c r="D482" s="249" t="s">
        <v>256</v>
      </c>
      <c r="E482" s="261" t="s">
        <v>1</v>
      </c>
      <c r="F482" s="262" t="s">
        <v>258</v>
      </c>
      <c r="G482" s="260"/>
      <c r="H482" s="263">
        <v>1693.691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88</v>
      </c>
      <c r="AV482" s="14" t="s">
        <v>175</v>
      </c>
      <c r="AW482" s="14" t="s">
        <v>36</v>
      </c>
      <c r="AX482" s="14" t="s">
        <v>14</v>
      </c>
      <c r="AY482" s="269" t="s">
        <v>241</v>
      </c>
    </row>
    <row r="483" s="2" customFormat="1" ht="24.15" customHeight="1">
      <c r="A483" s="39"/>
      <c r="B483" s="40"/>
      <c r="C483" s="229" t="s">
        <v>740</v>
      </c>
      <c r="D483" s="229" t="s">
        <v>243</v>
      </c>
      <c r="E483" s="230" t="s">
        <v>2527</v>
      </c>
      <c r="F483" s="231" t="s">
        <v>2528</v>
      </c>
      <c r="G483" s="232" t="s">
        <v>246</v>
      </c>
      <c r="H483" s="233">
        <v>2689.1170000000002</v>
      </c>
      <c r="I483" s="234"/>
      <c r="J483" s="235">
        <f>ROUND(I483*H483,2)</f>
        <v>0</v>
      </c>
      <c r="K483" s="231" t="s">
        <v>247</v>
      </c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175</v>
      </c>
      <c r="AT483" s="240" t="s">
        <v>243</v>
      </c>
      <c r="AU483" s="240" t="s">
        <v>88</v>
      </c>
      <c r="AY483" s="18" t="s">
        <v>241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14</v>
      </c>
      <c r="BK483" s="241">
        <f>ROUND(I483*H483,2)</f>
        <v>0</v>
      </c>
      <c r="BL483" s="18" t="s">
        <v>175</v>
      </c>
      <c r="BM483" s="240" t="s">
        <v>3199</v>
      </c>
    </row>
    <row r="484" s="2" customFormat="1">
      <c r="A484" s="39"/>
      <c r="B484" s="40"/>
      <c r="C484" s="41"/>
      <c r="D484" s="242" t="s">
        <v>249</v>
      </c>
      <c r="E484" s="41"/>
      <c r="F484" s="243" t="s">
        <v>2530</v>
      </c>
      <c r="G484" s="41"/>
      <c r="H484" s="41"/>
      <c r="I484" s="244"/>
      <c r="J484" s="41"/>
      <c r="K484" s="41"/>
      <c r="L484" s="45"/>
      <c r="M484" s="245"/>
      <c r="N484" s="24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249</v>
      </c>
      <c r="AU484" s="18" t="s">
        <v>88</v>
      </c>
    </row>
    <row r="485" s="13" customFormat="1">
      <c r="A485" s="13"/>
      <c r="B485" s="247"/>
      <c r="C485" s="248"/>
      <c r="D485" s="249" t="s">
        <v>256</v>
      </c>
      <c r="E485" s="250" t="s">
        <v>1</v>
      </c>
      <c r="F485" s="251" t="s">
        <v>2394</v>
      </c>
      <c r="G485" s="248"/>
      <c r="H485" s="252">
        <v>2689.1170000000002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256</v>
      </c>
      <c r="AU485" s="258" t="s">
        <v>88</v>
      </c>
      <c r="AV485" s="13" t="s">
        <v>88</v>
      </c>
      <c r="AW485" s="13" t="s">
        <v>36</v>
      </c>
      <c r="AX485" s="13" t="s">
        <v>80</v>
      </c>
      <c r="AY485" s="258" t="s">
        <v>241</v>
      </c>
    </row>
    <row r="486" s="14" customFormat="1">
      <c r="A486" s="14"/>
      <c r="B486" s="259"/>
      <c r="C486" s="260"/>
      <c r="D486" s="249" t="s">
        <v>256</v>
      </c>
      <c r="E486" s="261" t="s">
        <v>1</v>
      </c>
      <c r="F486" s="262" t="s">
        <v>258</v>
      </c>
      <c r="G486" s="260"/>
      <c r="H486" s="263">
        <v>2689.1170000000002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88</v>
      </c>
      <c r="AV486" s="14" t="s">
        <v>175</v>
      </c>
      <c r="AW486" s="14" t="s">
        <v>36</v>
      </c>
      <c r="AX486" s="14" t="s">
        <v>14</v>
      </c>
      <c r="AY486" s="269" t="s">
        <v>241</v>
      </c>
    </row>
    <row r="487" s="2" customFormat="1" ht="24.15" customHeight="1">
      <c r="A487" s="39"/>
      <c r="B487" s="40"/>
      <c r="C487" s="229" t="s">
        <v>749</v>
      </c>
      <c r="D487" s="229" t="s">
        <v>243</v>
      </c>
      <c r="E487" s="230" t="s">
        <v>3200</v>
      </c>
      <c r="F487" s="231" t="s">
        <v>3201</v>
      </c>
      <c r="G487" s="232" t="s">
        <v>246</v>
      </c>
      <c r="H487" s="233">
        <v>429.37799999999999</v>
      </c>
      <c r="I487" s="234"/>
      <c r="J487" s="235">
        <f>ROUND(I487*H487,2)</f>
        <v>0</v>
      </c>
      <c r="K487" s="231" t="s">
        <v>247</v>
      </c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175</v>
      </c>
      <c r="AT487" s="240" t="s">
        <v>243</v>
      </c>
      <c r="AU487" s="240" t="s">
        <v>88</v>
      </c>
      <c r="AY487" s="18" t="s">
        <v>241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14</v>
      </c>
      <c r="BK487" s="241">
        <f>ROUND(I487*H487,2)</f>
        <v>0</v>
      </c>
      <c r="BL487" s="18" t="s">
        <v>175</v>
      </c>
      <c r="BM487" s="240" t="s">
        <v>3202</v>
      </c>
    </row>
    <row r="488" s="2" customFormat="1">
      <c r="A488" s="39"/>
      <c r="B488" s="40"/>
      <c r="C488" s="41"/>
      <c r="D488" s="242" t="s">
        <v>249</v>
      </c>
      <c r="E488" s="41"/>
      <c r="F488" s="243" t="s">
        <v>3203</v>
      </c>
      <c r="G488" s="41"/>
      <c r="H488" s="41"/>
      <c r="I488" s="244"/>
      <c r="J488" s="41"/>
      <c r="K488" s="41"/>
      <c r="L488" s="45"/>
      <c r="M488" s="245"/>
      <c r="N488" s="24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249</v>
      </c>
      <c r="AU488" s="18" t="s">
        <v>88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2977</v>
      </c>
      <c r="G489" s="248"/>
      <c r="H489" s="252">
        <v>429.37799999999999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4" customFormat="1">
      <c r="A490" s="14"/>
      <c r="B490" s="259"/>
      <c r="C490" s="260"/>
      <c r="D490" s="249" t="s">
        <v>256</v>
      </c>
      <c r="E490" s="261" t="s">
        <v>1</v>
      </c>
      <c r="F490" s="262" t="s">
        <v>258</v>
      </c>
      <c r="G490" s="260"/>
      <c r="H490" s="263">
        <v>429.37799999999999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88</v>
      </c>
      <c r="AV490" s="14" t="s">
        <v>175</v>
      </c>
      <c r="AW490" s="14" t="s">
        <v>36</v>
      </c>
      <c r="AX490" s="14" t="s">
        <v>14</v>
      </c>
      <c r="AY490" s="269" t="s">
        <v>241</v>
      </c>
    </row>
    <row r="491" s="2" customFormat="1" ht="21.75" customHeight="1">
      <c r="A491" s="39"/>
      <c r="B491" s="40"/>
      <c r="C491" s="229" t="s">
        <v>754</v>
      </c>
      <c r="D491" s="229" t="s">
        <v>243</v>
      </c>
      <c r="E491" s="230" t="s">
        <v>1720</v>
      </c>
      <c r="F491" s="231" t="s">
        <v>1721</v>
      </c>
      <c r="G491" s="232" t="s">
        <v>246</v>
      </c>
      <c r="H491" s="233">
        <v>1270.192</v>
      </c>
      <c r="I491" s="234"/>
      <c r="J491" s="235">
        <f>ROUND(I491*H491,2)</f>
        <v>0</v>
      </c>
      <c r="K491" s="231" t="s">
        <v>247</v>
      </c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0.00069999999999999999</v>
      </c>
      <c r="R491" s="238">
        <f>Q491*H491</f>
        <v>0.88913439999999999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175</v>
      </c>
      <c r="AT491" s="240" t="s">
        <v>243</v>
      </c>
      <c r="AU491" s="240" t="s">
        <v>88</v>
      </c>
      <c r="AY491" s="18" t="s">
        <v>241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14</v>
      </c>
      <c r="BK491" s="241">
        <f>ROUND(I491*H491,2)</f>
        <v>0</v>
      </c>
      <c r="BL491" s="18" t="s">
        <v>175</v>
      </c>
      <c r="BM491" s="240" t="s">
        <v>3204</v>
      </c>
    </row>
    <row r="492" s="2" customFormat="1">
      <c r="A492" s="39"/>
      <c r="B492" s="40"/>
      <c r="C492" s="41"/>
      <c r="D492" s="242" t="s">
        <v>249</v>
      </c>
      <c r="E492" s="41"/>
      <c r="F492" s="243" t="s">
        <v>1723</v>
      </c>
      <c r="G492" s="41"/>
      <c r="H492" s="41"/>
      <c r="I492" s="244"/>
      <c r="J492" s="41"/>
      <c r="K492" s="41"/>
      <c r="L492" s="45"/>
      <c r="M492" s="245"/>
      <c r="N492" s="24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249</v>
      </c>
      <c r="AU492" s="18" t="s">
        <v>88</v>
      </c>
    </row>
    <row r="493" s="13" customFormat="1">
      <c r="A493" s="13"/>
      <c r="B493" s="247"/>
      <c r="C493" s="248"/>
      <c r="D493" s="249" t="s">
        <v>256</v>
      </c>
      <c r="E493" s="250" t="s">
        <v>1</v>
      </c>
      <c r="F493" s="251" t="s">
        <v>3205</v>
      </c>
      <c r="G493" s="248"/>
      <c r="H493" s="252">
        <v>869.26400000000001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256</v>
      </c>
      <c r="AU493" s="258" t="s">
        <v>88</v>
      </c>
      <c r="AV493" s="13" t="s">
        <v>88</v>
      </c>
      <c r="AW493" s="13" t="s">
        <v>36</v>
      </c>
      <c r="AX493" s="13" t="s">
        <v>80</v>
      </c>
      <c r="AY493" s="258" t="s">
        <v>241</v>
      </c>
    </row>
    <row r="494" s="13" customFormat="1">
      <c r="A494" s="13"/>
      <c r="B494" s="247"/>
      <c r="C494" s="248"/>
      <c r="D494" s="249" t="s">
        <v>256</v>
      </c>
      <c r="E494" s="250" t="s">
        <v>1</v>
      </c>
      <c r="F494" s="251" t="s">
        <v>3206</v>
      </c>
      <c r="G494" s="248"/>
      <c r="H494" s="252">
        <v>80.168000000000006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256</v>
      </c>
      <c r="AU494" s="258" t="s">
        <v>88</v>
      </c>
      <c r="AV494" s="13" t="s">
        <v>88</v>
      </c>
      <c r="AW494" s="13" t="s">
        <v>36</v>
      </c>
      <c r="AX494" s="13" t="s">
        <v>80</v>
      </c>
      <c r="AY494" s="258" t="s">
        <v>241</v>
      </c>
    </row>
    <row r="495" s="13" customFormat="1">
      <c r="A495" s="13"/>
      <c r="B495" s="247"/>
      <c r="C495" s="248"/>
      <c r="D495" s="249" t="s">
        <v>256</v>
      </c>
      <c r="E495" s="250" t="s">
        <v>1</v>
      </c>
      <c r="F495" s="251" t="s">
        <v>3207</v>
      </c>
      <c r="G495" s="248"/>
      <c r="H495" s="252">
        <v>0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256</v>
      </c>
      <c r="AU495" s="258" t="s">
        <v>88</v>
      </c>
      <c r="AV495" s="13" t="s">
        <v>88</v>
      </c>
      <c r="AW495" s="13" t="s">
        <v>36</v>
      </c>
      <c r="AX495" s="13" t="s">
        <v>80</v>
      </c>
      <c r="AY495" s="258" t="s">
        <v>241</v>
      </c>
    </row>
    <row r="496" s="13" customFormat="1">
      <c r="A496" s="13"/>
      <c r="B496" s="247"/>
      <c r="C496" s="248"/>
      <c r="D496" s="249" t="s">
        <v>256</v>
      </c>
      <c r="E496" s="250" t="s">
        <v>1</v>
      </c>
      <c r="F496" s="251" t="s">
        <v>3208</v>
      </c>
      <c r="G496" s="248"/>
      <c r="H496" s="252">
        <v>35.640000000000001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8" t="s">
        <v>256</v>
      </c>
      <c r="AU496" s="258" t="s">
        <v>88</v>
      </c>
      <c r="AV496" s="13" t="s">
        <v>88</v>
      </c>
      <c r="AW496" s="13" t="s">
        <v>36</v>
      </c>
      <c r="AX496" s="13" t="s">
        <v>80</v>
      </c>
      <c r="AY496" s="258" t="s">
        <v>241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3209</v>
      </c>
      <c r="G497" s="248"/>
      <c r="H497" s="252">
        <v>178.112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3" customFormat="1">
      <c r="A498" s="13"/>
      <c r="B498" s="247"/>
      <c r="C498" s="248"/>
      <c r="D498" s="249" t="s">
        <v>256</v>
      </c>
      <c r="E498" s="250" t="s">
        <v>1</v>
      </c>
      <c r="F498" s="251" t="s">
        <v>3210</v>
      </c>
      <c r="G498" s="248"/>
      <c r="H498" s="252">
        <v>35.552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256</v>
      </c>
      <c r="AU498" s="258" t="s">
        <v>88</v>
      </c>
      <c r="AV498" s="13" t="s">
        <v>88</v>
      </c>
      <c r="AW498" s="13" t="s">
        <v>36</v>
      </c>
      <c r="AX498" s="13" t="s">
        <v>80</v>
      </c>
      <c r="AY498" s="258" t="s">
        <v>241</v>
      </c>
    </row>
    <row r="499" s="13" customFormat="1">
      <c r="A499" s="13"/>
      <c r="B499" s="247"/>
      <c r="C499" s="248"/>
      <c r="D499" s="249" t="s">
        <v>256</v>
      </c>
      <c r="E499" s="250" t="s">
        <v>1</v>
      </c>
      <c r="F499" s="251" t="s">
        <v>3211</v>
      </c>
      <c r="G499" s="248"/>
      <c r="H499" s="252">
        <v>71.456000000000003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256</v>
      </c>
      <c r="AU499" s="258" t="s">
        <v>88</v>
      </c>
      <c r="AV499" s="13" t="s">
        <v>88</v>
      </c>
      <c r="AW499" s="13" t="s">
        <v>36</v>
      </c>
      <c r="AX499" s="13" t="s">
        <v>80</v>
      </c>
      <c r="AY499" s="258" t="s">
        <v>241</v>
      </c>
    </row>
    <row r="500" s="14" customFormat="1">
      <c r="A500" s="14"/>
      <c r="B500" s="259"/>
      <c r="C500" s="260"/>
      <c r="D500" s="249" t="s">
        <v>256</v>
      </c>
      <c r="E500" s="261" t="s">
        <v>2980</v>
      </c>
      <c r="F500" s="262" t="s">
        <v>258</v>
      </c>
      <c r="G500" s="260"/>
      <c r="H500" s="263">
        <v>1270.192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88</v>
      </c>
      <c r="AV500" s="14" t="s">
        <v>175</v>
      </c>
      <c r="AW500" s="14" t="s">
        <v>36</v>
      </c>
      <c r="AX500" s="14" t="s">
        <v>14</v>
      </c>
      <c r="AY500" s="269" t="s">
        <v>241</v>
      </c>
    </row>
    <row r="501" s="2" customFormat="1" ht="16.5" customHeight="1">
      <c r="A501" s="39"/>
      <c r="B501" s="40"/>
      <c r="C501" s="229" t="s">
        <v>759</v>
      </c>
      <c r="D501" s="229" t="s">
        <v>243</v>
      </c>
      <c r="E501" s="230" t="s">
        <v>1725</v>
      </c>
      <c r="F501" s="231" t="s">
        <v>1726</v>
      </c>
      <c r="G501" s="232" t="s">
        <v>246</v>
      </c>
      <c r="H501" s="233">
        <v>1270.192</v>
      </c>
      <c r="I501" s="234"/>
      <c r="J501" s="235">
        <f>ROUND(I501*H501,2)</f>
        <v>0</v>
      </c>
      <c r="K501" s="231" t="s">
        <v>247</v>
      </c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175</v>
      </c>
      <c r="AT501" s="240" t="s">
        <v>243</v>
      </c>
      <c r="AU501" s="240" t="s">
        <v>88</v>
      </c>
      <c r="AY501" s="18" t="s">
        <v>241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14</v>
      </c>
      <c r="BK501" s="241">
        <f>ROUND(I501*H501,2)</f>
        <v>0</v>
      </c>
      <c r="BL501" s="18" t="s">
        <v>175</v>
      </c>
      <c r="BM501" s="240" t="s">
        <v>3212</v>
      </c>
    </row>
    <row r="502" s="2" customFormat="1">
      <c r="A502" s="39"/>
      <c r="B502" s="40"/>
      <c r="C502" s="41"/>
      <c r="D502" s="242" t="s">
        <v>249</v>
      </c>
      <c r="E502" s="41"/>
      <c r="F502" s="243" t="s">
        <v>1728</v>
      </c>
      <c r="G502" s="41"/>
      <c r="H502" s="41"/>
      <c r="I502" s="244"/>
      <c r="J502" s="41"/>
      <c r="K502" s="41"/>
      <c r="L502" s="45"/>
      <c r="M502" s="245"/>
      <c r="N502" s="24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249</v>
      </c>
      <c r="AU502" s="18" t="s">
        <v>88</v>
      </c>
    </row>
    <row r="503" s="13" customFormat="1">
      <c r="A503" s="13"/>
      <c r="B503" s="247"/>
      <c r="C503" s="248"/>
      <c r="D503" s="249" t="s">
        <v>256</v>
      </c>
      <c r="E503" s="250" t="s">
        <v>1</v>
      </c>
      <c r="F503" s="251" t="s">
        <v>2980</v>
      </c>
      <c r="G503" s="248"/>
      <c r="H503" s="252">
        <v>1270.192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256</v>
      </c>
      <c r="AU503" s="258" t="s">
        <v>88</v>
      </c>
      <c r="AV503" s="13" t="s">
        <v>88</v>
      </c>
      <c r="AW503" s="13" t="s">
        <v>36</v>
      </c>
      <c r="AX503" s="13" t="s">
        <v>80</v>
      </c>
      <c r="AY503" s="258" t="s">
        <v>241</v>
      </c>
    </row>
    <row r="504" s="14" customFormat="1">
      <c r="A504" s="14"/>
      <c r="B504" s="259"/>
      <c r="C504" s="260"/>
      <c r="D504" s="249" t="s">
        <v>256</v>
      </c>
      <c r="E504" s="261" t="s">
        <v>1</v>
      </c>
      <c r="F504" s="262" t="s">
        <v>258</v>
      </c>
      <c r="G504" s="260"/>
      <c r="H504" s="263">
        <v>1270.192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88</v>
      </c>
      <c r="AV504" s="14" t="s">
        <v>175</v>
      </c>
      <c r="AW504" s="14" t="s">
        <v>36</v>
      </c>
      <c r="AX504" s="14" t="s">
        <v>14</v>
      </c>
      <c r="AY504" s="269" t="s">
        <v>241</v>
      </c>
    </row>
    <row r="505" s="2" customFormat="1" ht="21.75" customHeight="1">
      <c r="A505" s="39"/>
      <c r="B505" s="40"/>
      <c r="C505" s="229" t="s">
        <v>766</v>
      </c>
      <c r="D505" s="229" t="s">
        <v>243</v>
      </c>
      <c r="E505" s="230" t="s">
        <v>1729</v>
      </c>
      <c r="F505" s="231" t="s">
        <v>1730</v>
      </c>
      <c r="G505" s="232" t="s">
        <v>253</v>
      </c>
      <c r="H505" s="233">
        <v>698.60599999999999</v>
      </c>
      <c r="I505" s="234"/>
      <c r="J505" s="235">
        <f>ROUND(I505*H505,2)</f>
        <v>0</v>
      </c>
      <c r="K505" s="231" t="s">
        <v>247</v>
      </c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0.00046000000000000001</v>
      </c>
      <c r="R505" s="238">
        <f>Q505*H505</f>
        <v>0.32135876000000002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175</v>
      </c>
      <c r="AT505" s="240" t="s">
        <v>243</v>
      </c>
      <c r="AU505" s="240" t="s">
        <v>88</v>
      </c>
      <c r="AY505" s="18" t="s">
        <v>241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14</v>
      </c>
      <c r="BK505" s="241">
        <f>ROUND(I505*H505,2)</f>
        <v>0</v>
      </c>
      <c r="BL505" s="18" t="s">
        <v>175</v>
      </c>
      <c r="BM505" s="240" t="s">
        <v>3213</v>
      </c>
    </row>
    <row r="506" s="2" customFormat="1">
      <c r="A506" s="39"/>
      <c r="B506" s="40"/>
      <c r="C506" s="41"/>
      <c r="D506" s="242" t="s">
        <v>249</v>
      </c>
      <c r="E506" s="41"/>
      <c r="F506" s="243" t="s">
        <v>1732</v>
      </c>
      <c r="G506" s="41"/>
      <c r="H506" s="41"/>
      <c r="I506" s="244"/>
      <c r="J506" s="41"/>
      <c r="K506" s="41"/>
      <c r="L506" s="45"/>
      <c r="M506" s="245"/>
      <c r="N506" s="24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249</v>
      </c>
      <c r="AU506" s="18" t="s">
        <v>88</v>
      </c>
    </row>
    <row r="507" s="13" customFormat="1">
      <c r="A507" s="13"/>
      <c r="B507" s="247"/>
      <c r="C507" s="248"/>
      <c r="D507" s="249" t="s">
        <v>256</v>
      </c>
      <c r="E507" s="250" t="s">
        <v>1</v>
      </c>
      <c r="F507" s="251" t="s">
        <v>3152</v>
      </c>
      <c r="G507" s="248"/>
      <c r="H507" s="252">
        <v>478.09500000000003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3" customFormat="1">
      <c r="A508" s="13"/>
      <c r="B508" s="247"/>
      <c r="C508" s="248"/>
      <c r="D508" s="249" t="s">
        <v>256</v>
      </c>
      <c r="E508" s="250" t="s">
        <v>1</v>
      </c>
      <c r="F508" s="251" t="s">
        <v>3154</v>
      </c>
      <c r="G508" s="248"/>
      <c r="H508" s="252">
        <v>44.091999999999999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256</v>
      </c>
      <c r="AU508" s="258" t="s">
        <v>88</v>
      </c>
      <c r="AV508" s="13" t="s">
        <v>88</v>
      </c>
      <c r="AW508" s="13" t="s">
        <v>36</v>
      </c>
      <c r="AX508" s="13" t="s">
        <v>80</v>
      </c>
      <c r="AY508" s="258" t="s">
        <v>241</v>
      </c>
    </row>
    <row r="509" s="13" customFormat="1">
      <c r="A509" s="13"/>
      <c r="B509" s="247"/>
      <c r="C509" s="248"/>
      <c r="D509" s="249" t="s">
        <v>256</v>
      </c>
      <c r="E509" s="250" t="s">
        <v>1</v>
      </c>
      <c r="F509" s="251" t="s">
        <v>3156</v>
      </c>
      <c r="G509" s="248"/>
      <c r="H509" s="252">
        <v>0</v>
      </c>
      <c r="I509" s="253"/>
      <c r="J509" s="248"/>
      <c r="K509" s="248"/>
      <c r="L509" s="254"/>
      <c r="M509" s="255"/>
      <c r="N509" s="256"/>
      <c r="O509" s="256"/>
      <c r="P509" s="256"/>
      <c r="Q509" s="256"/>
      <c r="R509" s="256"/>
      <c r="S509" s="256"/>
      <c r="T509" s="25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8" t="s">
        <v>256</v>
      </c>
      <c r="AU509" s="258" t="s">
        <v>88</v>
      </c>
      <c r="AV509" s="13" t="s">
        <v>88</v>
      </c>
      <c r="AW509" s="13" t="s">
        <v>36</v>
      </c>
      <c r="AX509" s="13" t="s">
        <v>80</v>
      </c>
      <c r="AY509" s="258" t="s">
        <v>241</v>
      </c>
    </row>
    <row r="510" s="13" customFormat="1">
      <c r="A510" s="13"/>
      <c r="B510" s="247"/>
      <c r="C510" s="248"/>
      <c r="D510" s="249" t="s">
        <v>256</v>
      </c>
      <c r="E510" s="250" t="s">
        <v>1</v>
      </c>
      <c r="F510" s="251" t="s">
        <v>3158</v>
      </c>
      <c r="G510" s="248"/>
      <c r="H510" s="252">
        <v>19.602</v>
      </c>
      <c r="I510" s="253"/>
      <c r="J510" s="248"/>
      <c r="K510" s="248"/>
      <c r="L510" s="254"/>
      <c r="M510" s="255"/>
      <c r="N510" s="256"/>
      <c r="O510" s="256"/>
      <c r="P510" s="256"/>
      <c r="Q510" s="256"/>
      <c r="R510" s="256"/>
      <c r="S510" s="256"/>
      <c r="T510" s="25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8" t="s">
        <v>256</v>
      </c>
      <c r="AU510" s="258" t="s">
        <v>88</v>
      </c>
      <c r="AV510" s="13" t="s">
        <v>88</v>
      </c>
      <c r="AW510" s="13" t="s">
        <v>36</v>
      </c>
      <c r="AX510" s="13" t="s">
        <v>80</v>
      </c>
      <c r="AY510" s="258" t="s">
        <v>241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3160</v>
      </c>
      <c r="G511" s="248"/>
      <c r="H511" s="252">
        <v>97.962000000000003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3" customFormat="1">
      <c r="A512" s="13"/>
      <c r="B512" s="247"/>
      <c r="C512" s="248"/>
      <c r="D512" s="249" t="s">
        <v>256</v>
      </c>
      <c r="E512" s="250" t="s">
        <v>1</v>
      </c>
      <c r="F512" s="251" t="s">
        <v>3162</v>
      </c>
      <c r="G512" s="248"/>
      <c r="H512" s="252">
        <v>19.553999999999998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88</v>
      </c>
      <c r="AV512" s="13" t="s">
        <v>88</v>
      </c>
      <c r="AW512" s="13" t="s">
        <v>36</v>
      </c>
      <c r="AX512" s="13" t="s">
        <v>80</v>
      </c>
      <c r="AY512" s="258" t="s">
        <v>241</v>
      </c>
    </row>
    <row r="513" s="13" customFormat="1">
      <c r="A513" s="13"/>
      <c r="B513" s="247"/>
      <c r="C513" s="248"/>
      <c r="D513" s="249" t="s">
        <v>256</v>
      </c>
      <c r="E513" s="250" t="s">
        <v>1</v>
      </c>
      <c r="F513" s="251" t="s">
        <v>3164</v>
      </c>
      <c r="G513" s="248"/>
      <c r="H513" s="252">
        <v>39.301000000000002</v>
      </c>
      <c r="I513" s="253"/>
      <c r="J513" s="248"/>
      <c r="K513" s="248"/>
      <c r="L513" s="254"/>
      <c r="M513" s="255"/>
      <c r="N513" s="256"/>
      <c r="O513" s="256"/>
      <c r="P513" s="256"/>
      <c r="Q513" s="256"/>
      <c r="R513" s="256"/>
      <c r="S513" s="256"/>
      <c r="T513" s="25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8" t="s">
        <v>256</v>
      </c>
      <c r="AU513" s="258" t="s">
        <v>88</v>
      </c>
      <c r="AV513" s="13" t="s">
        <v>88</v>
      </c>
      <c r="AW513" s="13" t="s">
        <v>36</v>
      </c>
      <c r="AX513" s="13" t="s">
        <v>80</v>
      </c>
      <c r="AY513" s="258" t="s">
        <v>241</v>
      </c>
    </row>
    <row r="514" s="14" customFormat="1">
      <c r="A514" s="14"/>
      <c r="B514" s="259"/>
      <c r="C514" s="260"/>
      <c r="D514" s="249" t="s">
        <v>256</v>
      </c>
      <c r="E514" s="261" t="s">
        <v>2989</v>
      </c>
      <c r="F514" s="262" t="s">
        <v>258</v>
      </c>
      <c r="G514" s="260"/>
      <c r="H514" s="263">
        <v>698.60599999999999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88</v>
      </c>
      <c r="AV514" s="14" t="s">
        <v>175</v>
      </c>
      <c r="AW514" s="14" t="s">
        <v>36</v>
      </c>
      <c r="AX514" s="14" t="s">
        <v>14</v>
      </c>
      <c r="AY514" s="269" t="s">
        <v>241</v>
      </c>
    </row>
    <row r="515" s="2" customFormat="1" ht="24.15" customHeight="1">
      <c r="A515" s="39"/>
      <c r="B515" s="40"/>
      <c r="C515" s="229" t="s">
        <v>772</v>
      </c>
      <c r="D515" s="229" t="s">
        <v>243</v>
      </c>
      <c r="E515" s="230" t="s">
        <v>1733</v>
      </c>
      <c r="F515" s="231" t="s">
        <v>1734</v>
      </c>
      <c r="G515" s="232" t="s">
        <v>253</v>
      </c>
      <c r="H515" s="233">
        <v>698.60599999999999</v>
      </c>
      <c r="I515" s="234"/>
      <c r="J515" s="235">
        <f>ROUND(I515*H515,2)</f>
        <v>0</v>
      </c>
      <c r="K515" s="231" t="s">
        <v>247</v>
      </c>
      <c r="L515" s="45"/>
      <c r="M515" s="236" t="s">
        <v>1</v>
      </c>
      <c r="N515" s="237" t="s">
        <v>45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175</v>
      </c>
      <c r="AT515" s="240" t="s">
        <v>243</v>
      </c>
      <c r="AU515" s="240" t="s">
        <v>88</v>
      </c>
      <c r="AY515" s="18" t="s">
        <v>241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14</v>
      </c>
      <c r="BK515" s="241">
        <f>ROUND(I515*H515,2)</f>
        <v>0</v>
      </c>
      <c r="BL515" s="18" t="s">
        <v>175</v>
      </c>
      <c r="BM515" s="240" t="s">
        <v>3214</v>
      </c>
    </row>
    <row r="516" s="2" customFormat="1">
      <c r="A516" s="39"/>
      <c r="B516" s="40"/>
      <c r="C516" s="41"/>
      <c r="D516" s="242" t="s">
        <v>249</v>
      </c>
      <c r="E516" s="41"/>
      <c r="F516" s="243" t="s">
        <v>1736</v>
      </c>
      <c r="G516" s="41"/>
      <c r="H516" s="41"/>
      <c r="I516" s="244"/>
      <c r="J516" s="41"/>
      <c r="K516" s="41"/>
      <c r="L516" s="45"/>
      <c r="M516" s="245"/>
      <c r="N516" s="24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249</v>
      </c>
      <c r="AU516" s="18" t="s">
        <v>88</v>
      </c>
    </row>
    <row r="517" s="13" customFormat="1">
      <c r="A517" s="13"/>
      <c r="B517" s="247"/>
      <c r="C517" s="248"/>
      <c r="D517" s="249" t="s">
        <v>256</v>
      </c>
      <c r="E517" s="250" t="s">
        <v>1</v>
      </c>
      <c r="F517" s="251" t="s">
        <v>2989</v>
      </c>
      <c r="G517" s="248"/>
      <c r="H517" s="252">
        <v>698.60599999999999</v>
      </c>
      <c r="I517" s="253"/>
      <c r="J517" s="248"/>
      <c r="K517" s="248"/>
      <c r="L517" s="254"/>
      <c r="M517" s="255"/>
      <c r="N517" s="256"/>
      <c r="O517" s="256"/>
      <c r="P517" s="256"/>
      <c r="Q517" s="256"/>
      <c r="R517" s="256"/>
      <c r="S517" s="256"/>
      <c r="T517" s="25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8" t="s">
        <v>256</v>
      </c>
      <c r="AU517" s="258" t="s">
        <v>88</v>
      </c>
      <c r="AV517" s="13" t="s">
        <v>88</v>
      </c>
      <c r="AW517" s="13" t="s">
        <v>36</v>
      </c>
      <c r="AX517" s="13" t="s">
        <v>80</v>
      </c>
      <c r="AY517" s="258" t="s">
        <v>241</v>
      </c>
    </row>
    <row r="518" s="14" customFormat="1">
      <c r="A518" s="14"/>
      <c r="B518" s="259"/>
      <c r="C518" s="260"/>
      <c r="D518" s="249" t="s">
        <v>256</v>
      </c>
      <c r="E518" s="261" t="s">
        <v>1</v>
      </c>
      <c r="F518" s="262" t="s">
        <v>258</v>
      </c>
      <c r="G518" s="260"/>
      <c r="H518" s="263">
        <v>698.60599999999999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88</v>
      </c>
      <c r="AV518" s="14" t="s">
        <v>175</v>
      </c>
      <c r="AW518" s="14" t="s">
        <v>36</v>
      </c>
      <c r="AX518" s="14" t="s">
        <v>14</v>
      </c>
      <c r="AY518" s="269" t="s">
        <v>241</v>
      </c>
    </row>
    <row r="519" s="2" customFormat="1" ht="21.75" customHeight="1">
      <c r="A519" s="39"/>
      <c r="B519" s="40"/>
      <c r="C519" s="229" t="s">
        <v>779</v>
      </c>
      <c r="D519" s="229" t="s">
        <v>243</v>
      </c>
      <c r="E519" s="230" t="s">
        <v>3215</v>
      </c>
      <c r="F519" s="231" t="s">
        <v>3216</v>
      </c>
      <c r="G519" s="232" t="s">
        <v>253</v>
      </c>
      <c r="H519" s="233">
        <v>698.60599999999999</v>
      </c>
      <c r="I519" s="234"/>
      <c r="J519" s="235">
        <f>ROUND(I519*H519,2)</f>
        <v>0</v>
      </c>
      <c r="K519" s="231" t="s">
        <v>247</v>
      </c>
      <c r="L519" s="45"/>
      <c r="M519" s="236" t="s">
        <v>1</v>
      </c>
      <c r="N519" s="237" t="s">
        <v>45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175</v>
      </c>
      <c r="AT519" s="240" t="s">
        <v>243</v>
      </c>
      <c r="AU519" s="240" t="s">
        <v>88</v>
      </c>
      <c r="AY519" s="18" t="s">
        <v>241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14</v>
      </c>
      <c r="BK519" s="241">
        <f>ROUND(I519*H519,2)</f>
        <v>0</v>
      </c>
      <c r="BL519" s="18" t="s">
        <v>175</v>
      </c>
      <c r="BM519" s="240" t="s">
        <v>3217</v>
      </c>
    </row>
    <row r="520" s="2" customFormat="1">
      <c r="A520" s="39"/>
      <c r="B520" s="40"/>
      <c r="C520" s="41"/>
      <c r="D520" s="242" t="s">
        <v>249</v>
      </c>
      <c r="E520" s="41"/>
      <c r="F520" s="243" t="s">
        <v>3218</v>
      </c>
      <c r="G520" s="41"/>
      <c r="H520" s="41"/>
      <c r="I520" s="244"/>
      <c r="J520" s="41"/>
      <c r="K520" s="41"/>
      <c r="L520" s="45"/>
      <c r="M520" s="245"/>
      <c r="N520" s="246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249</v>
      </c>
      <c r="AU520" s="18" t="s">
        <v>88</v>
      </c>
    </row>
    <row r="521" s="13" customFormat="1">
      <c r="A521" s="13"/>
      <c r="B521" s="247"/>
      <c r="C521" s="248"/>
      <c r="D521" s="249" t="s">
        <v>256</v>
      </c>
      <c r="E521" s="250" t="s">
        <v>1</v>
      </c>
      <c r="F521" s="251" t="s">
        <v>2989</v>
      </c>
      <c r="G521" s="248"/>
      <c r="H521" s="252">
        <v>698.60599999999999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36</v>
      </c>
      <c r="AX521" s="13" t="s">
        <v>80</v>
      </c>
      <c r="AY521" s="258" t="s">
        <v>241</v>
      </c>
    </row>
    <row r="522" s="14" customFormat="1">
      <c r="A522" s="14"/>
      <c r="B522" s="259"/>
      <c r="C522" s="260"/>
      <c r="D522" s="249" t="s">
        <v>256</v>
      </c>
      <c r="E522" s="261" t="s">
        <v>1</v>
      </c>
      <c r="F522" s="262" t="s">
        <v>258</v>
      </c>
      <c r="G522" s="260"/>
      <c r="H522" s="263">
        <v>698.60599999999999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88</v>
      </c>
      <c r="AV522" s="14" t="s">
        <v>175</v>
      </c>
      <c r="AW522" s="14" t="s">
        <v>36</v>
      </c>
      <c r="AX522" s="14" t="s">
        <v>14</v>
      </c>
      <c r="AY522" s="269" t="s">
        <v>241</v>
      </c>
    </row>
    <row r="523" s="2" customFormat="1" ht="37.8" customHeight="1">
      <c r="A523" s="39"/>
      <c r="B523" s="40"/>
      <c r="C523" s="229" t="s">
        <v>788</v>
      </c>
      <c r="D523" s="229" t="s">
        <v>243</v>
      </c>
      <c r="E523" s="230" t="s">
        <v>639</v>
      </c>
      <c r="F523" s="231" t="s">
        <v>640</v>
      </c>
      <c r="G523" s="232" t="s">
        <v>253</v>
      </c>
      <c r="H523" s="233">
        <v>1436.0550000000001</v>
      </c>
      <c r="I523" s="234"/>
      <c r="J523" s="235">
        <f>ROUND(I523*H523,2)</f>
        <v>0</v>
      </c>
      <c r="K523" s="231" t="s">
        <v>247</v>
      </c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175</v>
      </c>
      <c r="AT523" s="240" t="s">
        <v>243</v>
      </c>
      <c r="AU523" s="240" t="s">
        <v>88</v>
      </c>
      <c r="AY523" s="18" t="s">
        <v>241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14</v>
      </c>
      <c r="BK523" s="241">
        <f>ROUND(I523*H523,2)</f>
        <v>0</v>
      </c>
      <c r="BL523" s="18" t="s">
        <v>175</v>
      </c>
      <c r="BM523" s="240" t="s">
        <v>3219</v>
      </c>
    </row>
    <row r="524" s="2" customFormat="1">
      <c r="A524" s="39"/>
      <c r="B524" s="40"/>
      <c r="C524" s="41"/>
      <c r="D524" s="242" t="s">
        <v>249</v>
      </c>
      <c r="E524" s="41"/>
      <c r="F524" s="243" t="s">
        <v>642</v>
      </c>
      <c r="G524" s="41"/>
      <c r="H524" s="41"/>
      <c r="I524" s="244"/>
      <c r="J524" s="41"/>
      <c r="K524" s="41"/>
      <c r="L524" s="45"/>
      <c r="M524" s="245"/>
      <c r="N524" s="24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249</v>
      </c>
      <c r="AU524" s="18" t="s">
        <v>88</v>
      </c>
    </row>
    <row r="525" s="15" customFormat="1">
      <c r="A525" s="15"/>
      <c r="B525" s="270"/>
      <c r="C525" s="271"/>
      <c r="D525" s="249" t="s">
        <v>256</v>
      </c>
      <c r="E525" s="272" t="s">
        <v>1</v>
      </c>
      <c r="F525" s="273" t="s">
        <v>643</v>
      </c>
      <c r="G525" s="271"/>
      <c r="H525" s="272" t="s">
        <v>1</v>
      </c>
      <c r="I525" s="274"/>
      <c r="J525" s="271"/>
      <c r="K525" s="271"/>
      <c r="L525" s="275"/>
      <c r="M525" s="276"/>
      <c r="N525" s="277"/>
      <c r="O525" s="277"/>
      <c r="P525" s="277"/>
      <c r="Q525" s="277"/>
      <c r="R525" s="277"/>
      <c r="S525" s="277"/>
      <c r="T525" s="27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9" t="s">
        <v>256</v>
      </c>
      <c r="AU525" s="279" t="s">
        <v>88</v>
      </c>
      <c r="AV525" s="15" t="s">
        <v>14</v>
      </c>
      <c r="AW525" s="15" t="s">
        <v>36</v>
      </c>
      <c r="AX525" s="15" t="s">
        <v>80</v>
      </c>
      <c r="AY525" s="279" t="s">
        <v>241</v>
      </c>
    </row>
    <row r="526" s="13" customFormat="1">
      <c r="A526" s="13"/>
      <c r="B526" s="247"/>
      <c r="C526" s="248"/>
      <c r="D526" s="249" t="s">
        <v>256</v>
      </c>
      <c r="E526" s="250" t="s">
        <v>1</v>
      </c>
      <c r="F526" s="251" t="s">
        <v>3220</v>
      </c>
      <c r="G526" s="248"/>
      <c r="H526" s="252">
        <v>871.524</v>
      </c>
      <c r="I526" s="253"/>
      <c r="J526" s="248"/>
      <c r="K526" s="248"/>
      <c r="L526" s="254"/>
      <c r="M526" s="255"/>
      <c r="N526" s="256"/>
      <c r="O526" s="256"/>
      <c r="P526" s="256"/>
      <c r="Q526" s="256"/>
      <c r="R526" s="256"/>
      <c r="S526" s="256"/>
      <c r="T526" s="25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8" t="s">
        <v>256</v>
      </c>
      <c r="AU526" s="258" t="s">
        <v>88</v>
      </c>
      <c r="AV526" s="13" t="s">
        <v>88</v>
      </c>
      <c r="AW526" s="13" t="s">
        <v>36</v>
      </c>
      <c r="AX526" s="13" t="s">
        <v>80</v>
      </c>
      <c r="AY526" s="258" t="s">
        <v>241</v>
      </c>
    </row>
    <row r="527" s="15" customFormat="1">
      <c r="A527" s="15"/>
      <c r="B527" s="270"/>
      <c r="C527" s="271"/>
      <c r="D527" s="249" t="s">
        <v>256</v>
      </c>
      <c r="E527" s="272" t="s">
        <v>1</v>
      </c>
      <c r="F527" s="273" t="s">
        <v>645</v>
      </c>
      <c r="G527" s="271"/>
      <c r="H527" s="272" t="s">
        <v>1</v>
      </c>
      <c r="I527" s="274"/>
      <c r="J527" s="271"/>
      <c r="K527" s="271"/>
      <c r="L527" s="275"/>
      <c r="M527" s="276"/>
      <c r="N527" s="277"/>
      <c r="O527" s="277"/>
      <c r="P527" s="277"/>
      <c r="Q527" s="277"/>
      <c r="R527" s="277"/>
      <c r="S527" s="277"/>
      <c r="T527" s="278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9" t="s">
        <v>256</v>
      </c>
      <c r="AU527" s="279" t="s">
        <v>88</v>
      </c>
      <c r="AV527" s="15" t="s">
        <v>14</v>
      </c>
      <c r="AW527" s="15" t="s">
        <v>36</v>
      </c>
      <c r="AX527" s="15" t="s">
        <v>80</v>
      </c>
      <c r="AY527" s="279" t="s">
        <v>241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646</v>
      </c>
      <c r="G528" s="248"/>
      <c r="H528" s="252">
        <v>535.07799999999997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80</v>
      </c>
      <c r="AY528" s="258" t="s">
        <v>241</v>
      </c>
    </row>
    <row r="529" s="15" customFormat="1">
      <c r="A529" s="15"/>
      <c r="B529" s="270"/>
      <c r="C529" s="271"/>
      <c r="D529" s="249" t="s">
        <v>256</v>
      </c>
      <c r="E529" s="272" t="s">
        <v>1</v>
      </c>
      <c r="F529" s="273" t="s">
        <v>647</v>
      </c>
      <c r="G529" s="271"/>
      <c r="H529" s="272" t="s">
        <v>1</v>
      </c>
      <c r="I529" s="274"/>
      <c r="J529" s="271"/>
      <c r="K529" s="271"/>
      <c r="L529" s="275"/>
      <c r="M529" s="276"/>
      <c r="N529" s="277"/>
      <c r="O529" s="277"/>
      <c r="P529" s="277"/>
      <c r="Q529" s="277"/>
      <c r="R529" s="277"/>
      <c r="S529" s="277"/>
      <c r="T529" s="278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9" t="s">
        <v>256</v>
      </c>
      <c r="AU529" s="279" t="s">
        <v>88</v>
      </c>
      <c r="AV529" s="15" t="s">
        <v>14</v>
      </c>
      <c r="AW529" s="15" t="s">
        <v>36</v>
      </c>
      <c r="AX529" s="15" t="s">
        <v>80</v>
      </c>
      <c r="AY529" s="279" t="s">
        <v>241</v>
      </c>
    </row>
    <row r="530" s="13" customFormat="1">
      <c r="A530" s="13"/>
      <c r="B530" s="247"/>
      <c r="C530" s="248"/>
      <c r="D530" s="249" t="s">
        <v>256</v>
      </c>
      <c r="E530" s="250" t="s">
        <v>1</v>
      </c>
      <c r="F530" s="251" t="s">
        <v>648</v>
      </c>
      <c r="G530" s="248"/>
      <c r="H530" s="252">
        <v>29.452999999999999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256</v>
      </c>
      <c r="AU530" s="258" t="s">
        <v>88</v>
      </c>
      <c r="AV530" s="13" t="s">
        <v>88</v>
      </c>
      <c r="AW530" s="13" t="s">
        <v>36</v>
      </c>
      <c r="AX530" s="13" t="s">
        <v>80</v>
      </c>
      <c r="AY530" s="258" t="s">
        <v>241</v>
      </c>
    </row>
    <row r="531" s="14" customFormat="1">
      <c r="A531" s="14"/>
      <c r="B531" s="259"/>
      <c r="C531" s="260"/>
      <c r="D531" s="249" t="s">
        <v>256</v>
      </c>
      <c r="E531" s="261" t="s">
        <v>1</v>
      </c>
      <c r="F531" s="262" t="s">
        <v>258</v>
      </c>
      <c r="G531" s="260"/>
      <c r="H531" s="263">
        <v>1436.0550000000001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88</v>
      </c>
      <c r="AV531" s="14" t="s">
        <v>175</v>
      </c>
      <c r="AW531" s="14" t="s">
        <v>36</v>
      </c>
      <c r="AX531" s="14" t="s">
        <v>14</v>
      </c>
      <c r="AY531" s="269" t="s">
        <v>241</v>
      </c>
    </row>
    <row r="532" s="2" customFormat="1" ht="37.8" customHeight="1">
      <c r="A532" s="39"/>
      <c r="B532" s="40"/>
      <c r="C532" s="229" t="s">
        <v>793</v>
      </c>
      <c r="D532" s="229" t="s">
        <v>243</v>
      </c>
      <c r="E532" s="230" t="s">
        <v>649</v>
      </c>
      <c r="F532" s="231" t="s">
        <v>650</v>
      </c>
      <c r="G532" s="232" t="s">
        <v>253</v>
      </c>
      <c r="H532" s="233">
        <v>3050.3339999999998</v>
      </c>
      <c r="I532" s="234"/>
      <c r="J532" s="235">
        <f>ROUND(I532*H532,2)</f>
        <v>0</v>
      </c>
      <c r="K532" s="231" t="s">
        <v>247</v>
      </c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175</v>
      </c>
      <c r="AT532" s="240" t="s">
        <v>243</v>
      </c>
      <c r="AU532" s="240" t="s">
        <v>88</v>
      </c>
      <c r="AY532" s="18" t="s">
        <v>241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14</v>
      </c>
      <c r="BK532" s="241">
        <f>ROUND(I532*H532,2)</f>
        <v>0</v>
      </c>
      <c r="BL532" s="18" t="s">
        <v>175</v>
      </c>
      <c r="BM532" s="240" t="s">
        <v>3221</v>
      </c>
    </row>
    <row r="533" s="2" customFormat="1">
      <c r="A533" s="39"/>
      <c r="B533" s="40"/>
      <c r="C533" s="41"/>
      <c r="D533" s="242" t="s">
        <v>249</v>
      </c>
      <c r="E533" s="41"/>
      <c r="F533" s="243" t="s">
        <v>652</v>
      </c>
      <c r="G533" s="41"/>
      <c r="H533" s="41"/>
      <c r="I533" s="244"/>
      <c r="J533" s="41"/>
      <c r="K533" s="41"/>
      <c r="L533" s="45"/>
      <c r="M533" s="245"/>
      <c r="N533" s="246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249</v>
      </c>
      <c r="AU533" s="18" t="s">
        <v>88</v>
      </c>
    </row>
    <row r="534" s="15" customFormat="1">
      <c r="A534" s="15"/>
      <c r="B534" s="270"/>
      <c r="C534" s="271"/>
      <c r="D534" s="249" t="s">
        <v>256</v>
      </c>
      <c r="E534" s="272" t="s">
        <v>1</v>
      </c>
      <c r="F534" s="273" t="s">
        <v>643</v>
      </c>
      <c r="G534" s="271"/>
      <c r="H534" s="272" t="s">
        <v>1</v>
      </c>
      <c r="I534" s="274"/>
      <c r="J534" s="271"/>
      <c r="K534" s="271"/>
      <c r="L534" s="275"/>
      <c r="M534" s="276"/>
      <c r="N534" s="277"/>
      <c r="O534" s="277"/>
      <c r="P534" s="277"/>
      <c r="Q534" s="277"/>
      <c r="R534" s="277"/>
      <c r="S534" s="277"/>
      <c r="T534" s="27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9" t="s">
        <v>256</v>
      </c>
      <c r="AU534" s="279" t="s">
        <v>88</v>
      </c>
      <c r="AV534" s="15" t="s">
        <v>14</v>
      </c>
      <c r="AW534" s="15" t="s">
        <v>36</v>
      </c>
      <c r="AX534" s="15" t="s">
        <v>80</v>
      </c>
      <c r="AY534" s="279" t="s">
        <v>241</v>
      </c>
    </row>
    <row r="535" s="13" customFormat="1">
      <c r="A535" s="13"/>
      <c r="B535" s="247"/>
      <c r="C535" s="248"/>
      <c r="D535" s="249" t="s">
        <v>256</v>
      </c>
      <c r="E535" s="250" t="s">
        <v>1</v>
      </c>
      <c r="F535" s="251" t="s">
        <v>3222</v>
      </c>
      <c r="G535" s="248"/>
      <c r="H535" s="252">
        <v>3050.3339999999998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256</v>
      </c>
      <c r="AU535" s="258" t="s">
        <v>88</v>
      </c>
      <c r="AV535" s="13" t="s">
        <v>88</v>
      </c>
      <c r="AW535" s="13" t="s">
        <v>36</v>
      </c>
      <c r="AX535" s="13" t="s">
        <v>80</v>
      </c>
      <c r="AY535" s="258" t="s">
        <v>241</v>
      </c>
    </row>
    <row r="536" s="14" customFormat="1">
      <c r="A536" s="14"/>
      <c r="B536" s="259"/>
      <c r="C536" s="260"/>
      <c r="D536" s="249" t="s">
        <v>256</v>
      </c>
      <c r="E536" s="261" t="s">
        <v>1</v>
      </c>
      <c r="F536" s="262" t="s">
        <v>258</v>
      </c>
      <c r="G536" s="260"/>
      <c r="H536" s="263">
        <v>3050.3339999999998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256</v>
      </c>
      <c r="AU536" s="269" t="s">
        <v>88</v>
      </c>
      <c r="AV536" s="14" t="s">
        <v>175</v>
      </c>
      <c r="AW536" s="14" t="s">
        <v>36</v>
      </c>
      <c r="AX536" s="14" t="s">
        <v>14</v>
      </c>
      <c r="AY536" s="269" t="s">
        <v>241</v>
      </c>
    </row>
    <row r="537" s="2" customFormat="1" ht="37.8" customHeight="1">
      <c r="A537" s="39"/>
      <c r="B537" s="40"/>
      <c r="C537" s="229" t="s">
        <v>798</v>
      </c>
      <c r="D537" s="229" t="s">
        <v>243</v>
      </c>
      <c r="E537" s="230" t="s">
        <v>654</v>
      </c>
      <c r="F537" s="231" t="s">
        <v>655</v>
      </c>
      <c r="G537" s="232" t="s">
        <v>253</v>
      </c>
      <c r="H537" s="233">
        <v>366.63900000000001</v>
      </c>
      <c r="I537" s="234"/>
      <c r="J537" s="235">
        <f>ROUND(I537*H537,2)</f>
        <v>0</v>
      </c>
      <c r="K537" s="231" t="s">
        <v>247</v>
      </c>
      <c r="L537" s="45"/>
      <c r="M537" s="236" t="s">
        <v>1</v>
      </c>
      <c r="N537" s="237" t="s">
        <v>45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175</v>
      </c>
      <c r="AT537" s="240" t="s">
        <v>243</v>
      </c>
      <c r="AU537" s="240" t="s">
        <v>88</v>
      </c>
      <c r="AY537" s="18" t="s">
        <v>241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14</v>
      </c>
      <c r="BK537" s="241">
        <f>ROUND(I537*H537,2)</f>
        <v>0</v>
      </c>
      <c r="BL537" s="18" t="s">
        <v>175</v>
      </c>
      <c r="BM537" s="240" t="s">
        <v>3223</v>
      </c>
    </row>
    <row r="538" s="2" customFormat="1">
      <c r="A538" s="39"/>
      <c r="B538" s="40"/>
      <c r="C538" s="41"/>
      <c r="D538" s="242" t="s">
        <v>249</v>
      </c>
      <c r="E538" s="41"/>
      <c r="F538" s="243" t="s">
        <v>657</v>
      </c>
      <c r="G538" s="41"/>
      <c r="H538" s="41"/>
      <c r="I538" s="244"/>
      <c r="J538" s="41"/>
      <c r="K538" s="41"/>
      <c r="L538" s="45"/>
      <c r="M538" s="245"/>
      <c r="N538" s="246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249</v>
      </c>
      <c r="AU538" s="18" t="s">
        <v>88</v>
      </c>
    </row>
    <row r="539" s="15" customFormat="1">
      <c r="A539" s="15"/>
      <c r="B539" s="270"/>
      <c r="C539" s="271"/>
      <c r="D539" s="249" t="s">
        <v>256</v>
      </c>
      <c r="E539" s="272" t="s">
        <v>1</v>
      </c>
      <c r="F539" s="273" t="s">
        <v>658</v>
      </c>
      <c r="G539" s="271"/>
      <c r="H539" s="272" t="s">
        <v>1</v>
      </c>
      <c r="I539" s="274"/>
      <c r="J539" s="271"/>
      <c r="K539" s="271"/>
      <c r="L539" s="275"/>
      <c r="M539" s="276"/>
      <c r="N539" s="277"/>
      <c r="O539" s="277"/>
      <c r="P539" s="277"/>
      <c r="Q539" s="277"/>
      <c r="R539" s="277"/>
      <c r="S539" s="277"/>
      <c r="T539" s="27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9" t="s">
        <v>256</v>
      </c>
      <c r="AU539" s="279" t="s">
        <v>88</v>
      </c>
      <c r="AV539" s="15" t="s">
        <v>14</v>
      </c>
      <c r="AW539" s="15" t="s">
        <v>36</v>
      </c>
      <c r="AX539" s="15" t="s">
        <v>80</v>
      </c>
      <c r="AY539" s="279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3220</v>
      </c>
      <c r="G540" s="248"/>
      <c r="H540" s="252">
        <v>871.524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5" customFormat="1">
      <c r="A541" s="15"/>
      <c r="B541" s="270"/>
      <c r="C541" s="271"/>
      <c r="D541" s="249" t="s">
        <v>256</v>
      </c>
      <c r="E541" s="272" t="s">
        <v>1</v>
      </c>
      <c r="F541" s="273" t="s">
        <v>660</v>
      </c>
      <c r="G541" s="271"/>
      <c r="H541" s="272" t="s">
        <v>1</v>
      </c>
      <c r="I541" s="274"/>
      <c r="J541" s="271"/>
      <c r="K541" s="271"/>
      <c r="L541" s="275"/>
      <c r="M541" s="276"/>
      <c r="N541" s="277"/>
      <c r="O541" s="277"/>
      <c r="P541" s="277"/>
      <c r="Q541" s="277"/>
      <c r="R541" s="277"/>
      <c r="S541" s="277"/>
      <c r="T541" s="27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9" t="s">
        <v>256</v>
      </c>
      <c r="AU541" s="279" t="s">
        <v>88</v>
      </c>
      <c r="AV541" s="15" t="s">
        <v>14</v>
      </c>
      <c r="AW541" s="15" t="s">
        <v>36</v>
      </c>
      <c r="AX541" s="15" t="s">
        <v>80</v>
      </c>
      <c r="AY541" s="279" t="s">
        <v>241</v>
      </c>
    </row>
    <row r="542" s="13" customFormat="1">
      <c r="A542" s="13"/>
      <c r="B542" s="247"/>
      <c r="C542" s="248"/>
      <c r="D542" s="249" t="s">
        <v>256</v>
      </c>
      <c r="E542" s="250" t="s">
        <v>1</v>
      </c>
      <c r="F542" s="251" t="s">
        <v>420</v>
      </c>
      <c r="G542" s="248"/>
      <c r="H542" s="252">
        <v>30.193000000000001</v>
      </c>
      <c r="I542" s="253"/>
      <c r="J542" s="248"/>
      <c r="K542" s="248"/>
      <c r="L542" s="254"/>
      <c r="M542" s="255"/>
      <c r="N542" s="256"/>
      <c r="O542" s="256"/>
      <c r="P542" s="256"/>
      <c r="Q542" s="256"/>
      <c r="R542" s="256"/>
      <c r="S542" s="256"/>
      <c r="T542" s="25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8" t="s">
        <v>256</v>
      </c>
      <c r="AU542" s="258" t="s">
        <v>88</v>
      </c>
      <c r="AV542" s="13" t="s">
        <v>88</v>
      </c>
      <c r="AW542" s="13" t="s">
        <v>36</v>
      </c>
      <c r="AX542" s="13" t="s">
        <v>80</v>
      </c>
      <c r="AY542" s="258" t="s">
        <v>241</v>
      </c>
    </row>
    <row r="543" s="15" customFormat="1">
      <c r="A543" s="15"/>
      <c r="B543" s="270"/>
      <c r="C543" s="271"/>
      <c r="D543" s="249" t="s">
        <v>256</v>
      </c>
      <c r="E543" s="272" t="s">
        <v>1</v>
      </c>
      <c r="F543" s="273" t="s">
        <v>661</v>
      </c>
      <c r="G543" s="271"/>
      <c r="H543" s="272" t="s">
        <v>1</v>
      </c>
      <c r="I543" s="274"/>
      <c r="J543" s="271"/>
      <c r="K543" s="271"/>
      <c r="L543" s="275"/>
      <c r="M543" s="276"/>
      <c r="N543" s="277"/>
      <c r="O543" s="277"/>
      <c r="P543" s="277"/>
      <c r="Q543" s="277"/>
      <c r="R543" s="277"/>
      <c r="S543" s="277"/>
      <c r="T543" s="27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9" t="s">
        <v>256</v>
      </c>
      <c r="AU543" s="279" t="s">
        <v>88</v>
      </c>
      <c r="AV543" s="15" t="s">
        <v>14</v>
      </c>
      <c r="AW543" s="15" t="s">
        <v>36</v>
      </c>
      <c r="AX543" s="15" t="s">
        <v>80</v>
      </c>
      <c r="AY543" s="279" t="s">
        <v>241</v>
      </c>
    </row>
    <row r="544" s="13" customFormat="1">
      <c r="A544" s="13"/>
      <c r="B544" s="247"/>
      <c r="C544" s="248"/>
      <c r="D544" s="249" t="s">
        <v>256</v>
      </c>
      <c r="E544" s="250" t="s">
        <v>1</v>
      </c>
      <c r="F544" s="251" t="s">
        <v>662</v>
      </c>
      <c r="G544" s="248"/>
      <c r="H544" s="252">
        <v>-535.07799999999997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4" customFormat="1">
      <c r="A545" s="14"/>
      <c r="B545" s="259"/>
      <c r="C545" s="260"/>
      <c r="D545" s="249" t="s">
        <v>256</v>
      </c>
      <c r="E545" s="261" t="s">
        <v>459</v>
      </c>
      <c r="F545" s="262" t="s">
        <v>258</v>
      </c>
      <c r="G545" s="260"/>
      <c r="H545" s="263">
        <v>366.63900000000001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88</v>
      </c>
      <c r="AV545" s="14" t="s">
        <v>175</v>
      </c>
      <c r="AW545" s="14" t="s">
        <v>36</v>
      </c>
      <c r="AX545" s="14" t="s">
        <v>14</v>
      </c>
      <c r="AY545" s="269" t="s">
        <v>241</v>
      </c>
    </row>
    <row r="546" s="2" customFormat="1" ht="37.8" customHeight="1">
      <c r="A546" s="39"/>
      <c r="B546" s="40"/>
      <c r="C546" s="229" t="s">
        <v>804</v>
      </c>
      <c r="D546" s="229" t="s">
        <v>243</v>
      </c>
      <c r="E546" s="230" t="s">
        <v>663</v>
      </c>
      <c r="F546" s="231" t="s">
        <v>664</v>
      </c>
      <c r="G546" s="232" t="s">
        <v>253</v>
      </c>
      <c r="H546" s="233">
        <v>4766.3069999999998</v>
      </c>
      <c r="I546" s="234"/>
      <c r="J546" s="235">
        <f>ROUND(I546*H546,2)</f>
        <v>0</v>
      </c>
      <c r="K546" s="231" t="s">
        <v>247</v>
      </c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175</v>
      </c>
      <c r="AT546" s="240" t="s">
        <v>243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3224</v>
      </c>
    </row>
    <row r="547" s="2" customFormat="1">
      <c r="A547" s="39"/>
      <c r="B547" s="40"/>
      <c r="C547" s="41"/>
      <c r="D547" s="242" t="s">
        <v>249</v>
      </c>
      <c r="E547" s="41"/>
      <c r="F547" s="243" t="s">
        <v>666</v>
      </c>
      <c r="G547" s="41"/>
      <c r="H547" s="41"/>
      <c r="I547" s="244"/>
      <c r="J547" s="41"/>
      <c r="K547" s="41"/>
      <c r="L547" s="45"/>
      <c r="M547" s="245"/>
      <c r="N547" s="24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249</v>
      </c>
      <c r="AU547" s="18" t="s">
        <v>88</v>
      </c>
    </row>
    <row r="548" s="15" customFormat="1">
      <c r="A548" s="15"/>
      <c r="B548" s="270"/>
      <c r="C548" s="271"/>
      <c r="D548" s="249" t="s">
        <v>256</v>
      </c>
      <c r="E548" s="272" t="s">
        <v>1</v>
      </c>
      <c r="F548" s="273" t="s">
        <v>667</v>
      </c>
      <c r="G548" s="271"/>
      <c r="H548" s="272" t="s">
        <v>1</v>
      </c>
      <c r="I548" s="274"/>
      <c r="J548" s="271"/>
      <c r="K548" s="271"/>
      <c r="L548" s="275"/>
      <c r="M548" s="276"/>
      <c r="N548" s="277"/>
      <c r="O548" s="277"/>
      <c r="P548" s="277"/>
      <c r="Q548" s="277"/>
      <c r="R548" s="277"/>
      <c r="S548" s="277"/>
      <c r="T548" s="27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9" t="s">
        <v>256</v>
      </c>
      <c r="AU548" s="279" t="s">
        <v>88</v>
      </c>
      <c r="AV548" s="15" t="s">
        <v>14</v>
      </c>
      <c r="AW548" s="15" t="s">
        <v>36</v>
      </c>
      <c r="AX548" s="15" t="s">
        <v>80</v>
      </c>
      <c r="AY548" s="279" t="s">
        <v>241</v>
      </c>
    </row>
    <row r="549" s="13" customFormat="1">
      <c r="A549" s="13"/>
      <c r="B549" s="247"/>
      <c r="C549" s="248"/>
      <c r="D549" s="249" t="s">
        <v>256</v>
      </c>
      <c r="E549" s="250" t="s">
        <v>1</v>
      </c>
      <c r="F549" s="251" t="s">
        <v>668</v>
      </c>
      <c r="G549" s="248"/>
      <c r="H549" s="252">
        <v>4766.3069999999998</v>
      </c>
      <c r="I549" s="253"/>
      <c r="J549" s="248"/>
      <c r="K549" s="248"/>
      <c r="L549" s="254"/>
      <c r="M549" s="255"/>
      <c r="N549" s="256"/>
      <c r="O549" s="256"/>
      <c r="P549" s="256"/>
      <c r="Q549" s="256"/>
      <c r="R549" s="256"/>
      <c r="S549" s="256"/>
      <c r="T549" s="25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8" t="s">
        <v>256</v>
      </c>
      <c r="AU549" s="258" t="s">
        <v>88</v>
      </c>
      <c r="AV549" s="13" t="s">
        <v>88</v>
      </c>
      <c r="AW549" s="13" t="s">
        <v>36</v>
      </c>
      <c r="AX549" s="13" t="s">
        <v>80</v>
      </c>
      <c r="AY549" s="258" t="s">
        <v>241</v>
      </c>
    </row>
    <row r="550" s="14" customFormat="1">
      <c r="A550" s="14"/>
      <c r="B550" s="259"/>
      <c r="C550" s="260"/>
      <c r="D550" s="249" t="s">
        <v>256</v>
      </c>
      <c r="E550" s="261" t="s">
        <v>1</v>
      </c>
      <c r="F550" s="262" t="s">
        <v>258</v>
      </c>
      <c r="G550" s="260"/>
      <c r="H550" s="263">
        <v>4766.3069999999998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88</v>
      </c>
      <c r="AV550" s="14" t="s">
        <v>175</v>
      </c>
      <c r="AW550" s="14" t="s">
        <v>36</v>
      </c>
      <c r="AX550" s="14" t="s">
        <v>14</v>
      </c>
      <c r="AY550" s="269" t="s">
        <v>241</v>
      </c>
    </row>
    <row r="551" s="2" customFormat="1" ht="37.8" customHeight="1">
      <c r="A551" s="39"/>
      <c r="B551" s="40"/>
      <c r="C551" s="229" t="s">
        <v>813</v>
      </c>
      <c r="D551" s="229" t="s">
        <v>243</v>
      </c>
      <c r="E551" s="230" t="s">
        <v>669</v>
      </c>
      <c r="F551" s="231" t="s">
        <v>670</v>
      </c>
      <c r="G551" s="232" t="s">
        <v>253</v>
      </c>
      <c r="H551" s="233">
        <v>3313.5039999999999</v>
      </c>
      <c r="I551" s="234"/>
      <c r="J551" s="235">
        <f>ROUND(I551*H551,2)</f>
        <v>0</v>
      </c>
      <c r="K551" s="231" t="s">
        <v>247</v>
      </c>
      <c r="L551" s="45"/>
      <c r="M551" s="236" t="s">
        <v>1</v>
      </c>
      <c r="N551" s="237" t="s">
        <v>45</v>
      </c>
      <c r="O551" s="92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175</v>
      </c>
      <c r="AT551" s="240" t="s">
        <v>243</v>
      </c>
      <c r="AU551" s="240" t="s">
        <v>88</v>
      </c>
      <c r="AY551" s="18" t="s">
        <v>241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14</v>
      </c>
      <c r="BK551" s="241">
        <f>ROUND(I551*H551,2)</f>
        <v>0</v>
      </c>
      <c r="BL551" s="18" t="s">
        <v>175</v>
      </c>
      <c r="BM551" s="240" t="s">
        <v>3225</v>
      </c>
    </row>
    <row r="552" s="2" customFormat="1">
      <c r="A552" s="39"/>
      <c r="B552" s="40"/>
      <c r="C552" s="41"/>
      <c r="D552" s="242" t="s">
        <v>249</v>
      </c>
      <c r="E552" s="41"/>
      <c r="F552" s="243" t="s">
        <v>672</v>
      </c>
      <c r="G552" s="41"/>
      <c r="H552" s="41"/>
      <c r="I552" s="244"/>
      <c r="J552" s="41"/>
      <c r="K552" s="41"/>
      <c r="L552" s="45"/>
      <c r="M552" s="245"/>
      <c r="N552" s="246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249</v>
      </c>
      <c r="AU552" s="18" t="s">
        <v>88</v>
      </c>
    </row>
    <row r="553" s="15" customFormat="1">
      <c r="A553" s="15"/>
      <c r="B553" s="270"/>
      <c r="C553" s="271"/>
      <c r="D553" s="249" t="s">
        <v>256</v>
      </c>
      <c r="E553" s="272" t="s">
        <v>1</v>
      </c>
      <c r="F553" s="273" t="s">
        <v>673</v>
      </c>
      <c r="G553" s="271"/>
      <c r="H553" s="272" t="s">
        <v>1</v>
      </c>
      <c r="I553" s="274"/>
      <c r="J553" s="271"/>
      <c r="K553" s="271"/>
      <c r="L553" s="275"/>
      <c r="M553" s="276"/>
      <c r="N553" s="277"/>
      <c r="O553" s="277"/>
      <c r="P553" s="277"/>
      <c r="Q553" s="277"/>
      <c r="R553" s="277"/>
      <c r="S553" s="277"/>
      <c r="T553" s="27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9" t="s">
        <v>256</v>
      </c>
      <c r="AU553" s="279" t="s">
        <v>88</v>
      </c>
      <c r="AV553" s="15" t="s">
        <v>14</v>
      </c>
      <c r="AW553" s="15" t="s">
        <v>36</v>
      </c>
      <c r="AX553" s="15" t="s">
        <v>80</v>
      </c>
      <c r="AY553" s="279" t="s">
        <v>241</v>
      </c>
    </row>
    <row r="554" s="13" customFormat="1">
      <c r="A554" s="13"/>
      <c r="B554" s="247"/>
      <c r="C554" s="248"/>
      <c r="D554" s="249" t="s">
        <v>256</v>
      </c>
      <c r="E554" s="250" t="s">
        <v>1</v>
      </c>
      <c r="F554" s="251" t="s">
        <v>3226</v>
      </c>
      <c r="G554" s="248"/>
      <c r="H554" s="252">
        <v>3050.3339999999998</v>
      </c>
      <c r="I554" s="253"/>
      <c r="J554" s="248"/>
      <c r="K554" s="248"/>
      <c r="L554" s="254"/>
      <c r="M554" s="255"/>
      <c r="N554" s="256"/>
      <c r="O554" s="256"/>
      <c r="P554" s="256"/>
      <c r="Q554" s="256"/>
      <c r="R554" s="256"/>
      <c r="S554" s="256"/>
      <c r="T554" s="25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8" t="s">
        <v>256</v>
      </c>
      <c r="AU554" s="258" t="s">
        <v>88</v>
      </c>
      <c r="AV554" s="13" t="s">
        <v>88</v>
      </c>
      <c r="AW554" s="13" t="s">
        <v>36</v>
      </c>
      <c r="AX554" s="13" t="s">
        <v>80</v>
      </c>
      <c r="AY554" s="258" t="s">
        <v>241</v>
      </c>
    </row>
    <row r="555" s="13" customFormat="1">
      <c r="A555" s="13"/>
      <c r="B555" s="247"/>
      <c r="C555" s="248"/>
      <c r="D555" s="249" t="s">
        <v>256</v>
      </c>
      <c r="E555" s="250" t="s">
        <v>1</v>
      </c>
      <c r="F555" s="251" t="s">
        <v>3227</v>
      </c>
      <c r="G555" s="248"/>
      <c r="H555" s="252">
        <v>217.881</v>
      </c>
      <c r="I555" s="253"/>
      <c r="J555" s="248"/>
      <c r="K555" s="248"/>
      <c r="L555" s="254"/>
      <c r="M555" s="255"/>
      <c r="N555" s="256"/>
      <c r="O555" s="256"/>
      <c r="P555" s="256"/>
      <c r="Q555" s="256"/>
      <c r="R555" s="256"/>
      <c r="S555" s="256"/>
      <c r="T555" s="25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8" t="s">
        <v>256</v>
      </c>
      <c r="AU555" s="258" t="s">
        <v>88</v>
      </c>
      <c r="AV555" s="13" t="s">
        <v>88</v>
      </c>
      <c r="AW555" s="13" t="s">
        <v>36</v>
      </c>
      <c r="AX555" s="13" t="s">
        <v>80</v>
      </c>
      <c r="AY555" s="258" t="s">
        <v>241</v>
      </c>
    </row>
    <row r="556" s="15" customFormat="1">
      <c r="A556" s="15"/>
      <c r="B556" s="270"/>
      <c r="C556" s="271"/>
      <c r="D556" s="249" t="s">
        <v>256</v>
      </c>
      <c r="E556" s="272" t="s">
        <v>1</v>
      </c>
      <c r="F556" s="273" t="s">
        <v>675</v>
      </c>
      <c r="G556" s="271"/>
      <c r="H556" s="272" t="s">
        <v>1</v>
      </c>
      <c r="I556" s="274"/>
      <c r="J556" s="271"/>
      <c r="K556" s="271"/>
      <c r="L556" s="275"/>
      <c r="M556" s="276"/>
      <c r="N556" s="277"/>
      <c r="O556" s="277"/>
      <c r="P556" s="277"/>
      <c r="Q556" s="277"/>
      <c r="R556" s="277"/>
      <c r="S556" s="277"/>
      <c r="T556" s="27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9" t="s">
        <v>256</v>
      </c>
      <c r="AU556" s="279" t="s">
        <v>88</v>
      </c>
      <c r="AV556" s="15" t="s">
        <v>14</v>
      </c>
      <c r="AW556" s="15" t="s">
        <v>36</v>
      </c>
      <c r="AX556" s="15" t="s">
        <v>80</v>
      </c>
      <c r="AY556" s="279" t="s">
        <v>241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423</v>
      </c>
      <c r="G557" s="248"/>
      <c r="H557" s="252">
        <v>45.289000000000001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4" customFormat="1">
      <c r="A558" s="14"/>
      <c r="B558" s="259"/>
      <c r="C558" s="260"/>
      <c r="D558" s="249" t="s">
        <v>256</v>
      </c>
      <c r="E558" s="261" t="s">
        <v>462</v>
      </c>
      <c r="F558" s="262" t="s">
        <v>258</v>
      </c>
      <c r="G558" s="260"/>
      <c r="H558" s="263">
        <v>3313.5039999999999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88</v>
      </c>
      <c r="AV558" s="14" t="s">
        <v>175</v>
      </c>
      <c r="AW558" s="14" t="s">
        <v>36</v>
      </c>
      <c r="AX558" s="14" t="s">
        <v>14</v>
      </c>
      <c r="AY558" s="269" t="s">
        <v>241</v>
      </c>
    </row>
    <row r="559" s="2" customFormat="1" ht="37.8" customHeight="1">
      <c r="A559" s="39"/>
      <c r="B559" s="40"/>
      <c r="C559" s="229" t="s">
        <v>820</v>
      </c>
      <c r="D559" s="229" t="s">
        <v>243</v>
      </c>
      <c r="E559" s="230" t="s">
        <v>676</v>
      </c>
      <c r="F559" s="231" t="s">
        <v>677</v>
      </c>
      <c r="G559" s="232" t="s">
        <v>253</v>
      </c>
      <c r="H559" s="233">
        <v>43075.552000000003</v>
      </c>
      <c r="I559" s="234"/>
      <c r="J559" s="235">
        <f>ROUND(I559*H559,2)</f>
        <v>0</v>
      </c>
      <c r="K559" s="231" t="s">
        <v>247</v>
      </c>
      <c r="L559" s="45"/>
      <c r="M559" s="236" t="s">
        <v>1</v>
      </c>
      <c r="N559" s="237" t="s">
        <v>45</v>
      </c>
      <c r="O559" s="92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175</v>
      </c>
      <c r="AT559" s="240" t="s">
        <v>243</v>
      </c>
      <c r="AU559" s="240" t="s">
        <v>88</v>
      </c>
      <c r="AY559" s="18" t="s">
        <v>241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14</v>
      </c>
      <c r="BK559" s="241">
        <f>ROUND(I559*H559,2)</f>
        <v>0</v>
      </c>
      <c r="BL559" s="18" t="s">
        <v>175</v>
      </c>
      <c r="BM559" s="240" t="s">
        <v>3228</v>
      </c>
    </row>
    <row r="560" s="2" customFormat="1">
      <c r="A560" s="39"/>
      <c r="B560" s="40"/>
      <c r="C560" s="41"/>
      <c r="D560" s="242" t="s">
        <v>249</v>
      </c>
      <c r="E560" s="41"/>
      <c r="F560" s="243" t="s">
        <v>679</v>
      </c>
      <c r="G560" s="41"/>
      <c r="H560" s="41"/>
      <c r="I560" s="244"/>
      <c r="J560" s="41"/>
      <c r="K560" s="41"/>
      <c r="L560" s="45"/>
      <c r="M560" s="245"/>
      <c r="N560" s="246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249</v>
      </c>
      <c r="AU560" s="18" t="s">
        <v>88</v>
      </c>
    </row>
    <row r="561" s="15" customFormat="1">
      <c r="A561" s="15"/>
      <c r="B561" s="270"/>
      <c r="C561" s="271"/>
      <c r="D561" s="249" t="s">
        <v>256</v>
      </c>
      <c r="E561" s="272" t="s">
        <v>1</v>
      </c>
      <c r="F561" s="273" t="s">
        <v>667</v>
      </c>
      <c r="G561" s="271"/>
      <c r="H561" s="272" t="s">
        <v>1</v>
      </c>
      <c r="I561" s="274"/>
      <c r="J561" s="271"/>
      <c r="K561" s="271"/>
      <c r="L561" s="275"/>
      <c r="M561" s="276"/>
      <c r="N561" s="277"/>
      <c r="O561" s="277"/>
      <c r="P561" s="277"/>
      <c r="Q561" s="277"/>
      <c r="R561" s="277"/>
      <c r="S561" s="277"/>
      <c r="T561" s="27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9" t="s">
        <v>256</v>
      </c>
      <c r="AU561" s="279" t="s">
        <v>88</v>
      </c>
      <c r="AV561" s="15" t="s">
        <v>14</v>
      </c>
      <c r="AW561" s="15" t="s">
        <v>36</v>
      </c>
      <c r="AX561" s="15" t="s">
        <v>80</v>
      </c>
      <c r="AY561" s="279" t="s">
        <v>241</v>
      </c>
    </row>
    <row r="562" s="13" customFormat="1">
      <c r="A562" s="13"/>
      <c r="B562" s="247"/>
      <c r="C562" s="248"/>
      <c r="D562" s="249" t="s">
        <v>256</v>
      </c>
      <c r="E562" s="250" t="s">
        <v>1</v>
      </c>
      <c r="F562" s="251" t="s">
        <v>680</v>
      </c>
      <c r="G562" s="248"/>
      <c r="H562" s="252">
        <v>43075.552000000003</v>
      </c>
      <c r="I562" s="253"/>
      <c r="J562" s="248"/>
      <c r="K562" s="248"/>
      <c r="L562" s="254"/>
      <c r="M562" s="255"/>
      <c r="N562" s="256"/>
      <c r="O562" s="256"/>
      <c r="P562" s="256"/>
      <c r="Q562" s="256"/>
      <c r="R562" s="256"/>
      <c r="S562" s="256"/>
      <c r="T562" s="25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8" t="s">
        <v>256</v>
      </c>
      <c r="AU562" s="258" t="s">
        <v>88</v>
      </c>
      <c r="AV562" s="13" t="s">
        <v>88</v>
      </c>
      <c r="AW562" s="13" t="s">
        <v>36</v>
      </c>
      <c r="AX562" s="13" t="s">
        <v>80</v>
      </c>
      <c r="AY562" s="258" t="s">
        <v>241</v>
      </c>
    </row>
    <row r="563" s="14" customFormat="1">
      <c r="A563" s="14"/>
      <c r="B563" s="259"/>
      <c r="C563" s="260"/>
      <c r="D563" s="249" t="s">
        <v>256</v>
      </c>
      <c r="E563" s="261" t="s">
        <v>1</v>
      </c>
      <c r="F563" s="262" t="s">
        <v>258</v>
      </c>
      <c r="G563" s="260"/>
      <c r="H563" s="263">
        <v>43075.552000000003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88</v>
      </c>
      <c r="AV563" s="14" t="s">
        <v>175</v>
      </c>
      <c r="AW563" s="14" t="s">
        <v>36</v>
      </c>
      <c r="AX563" s="14" t="s">
        <v>14</v>
      </c>
      <c r="AY563" s="269" t="s">
        <v>241</v>
      </c>
    </row>
    <row r="564" s="2" customFormat="1" ht="37.8" customHeight="1">
      <c r="A564" s="39"/>
      <c r="B564" s="40"/>
      <c r="C564" s="229" t="s">
        <v>825</v>
      </c>
      <c r="D564" s="229" t="s">
        <v>243</v>
      </c>
      <c r="E564" s="230" t="s">
        <v>1945</v>
      </c>
      <c r="F564" s="231" t="s">
        <v>1946</v>
      </c>
      <c r="G564" s="232" t="s">
        <v>253</v>
      </c>
      <c r="H564" s="233">
        <v>217.881</v>
      </c>
      <c r="I564" s="234"/>
      <c r="J564" s="235">
        <f>ROUND(I564*H564,2)</f>
        <v>0</v>
      </c>
      <c r="K564" s="231" t="s">
        <v>247</v>
      </c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175</v>
      </c>
      <c r="AT564" s="240" t="s">
        <v>243</v>
      </c>
      <c r="AU564" s="240" t="s">
        <v>88</v>
      </c>
      <c r="AY564" s="18" t="s">
        <v>241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</v>
      </c>
      <c r="BK564" s="241">
        <f>ROUND(I564*H564,2)</f>
        <v>0</v>
      </c>
      <c r="BL564" s="18" t="s">
        <v>175</v>
      </c>
      <c r="BM564" s="240" t="s">
        <v>3229</v>
      </c>
    </row>
    <row r="565" s="2" customFormat="1">
      <c r="A565" s="39"/>
      <c r="B565" s="40"/>
      <c r="C565" s="41"/>
      <c r="D565" s="242" t="s">
        <v>249</v>
      </c>
      <c r="E565" s="41"/>
      <c r="F565" s="243" t="s">
        <v>1948</v>
      </c>
      <c r="G565" s="41"/>
      <c r="H565" s="41"/>
      <c r="I565" s="244"/>
      <c r="J565" s="41"/>
      <c r="K565" s="41"/>
      <c r="L565" s="45"/>
      <c r="M565" s="245"/>
      <c r="N565" s="246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249</v>
      </c>
      <c r="AU565" s="18" t="s">
        <v>88</v>
      </c>
    </row>
    <row r="566" s="15" customFormat="1">
      <c r="A566" s="15"/>
      <c r="B566" s="270"/>
      <c r="C566" s="271"/>
      <c r="D566" s="249" t="s">
        <v>256</v>
      </c>
      <c r="E566" s="272" t="s">
        <v>1</v>
      </c>
      <c r="F566" s="273" t="s">
        <v>673</v>
      </c>
      <c r="G566" s="271"/>
      <c r="H566" s="272" t="s">
        <v>1</v>
      </c>
      <c r="I566" s="274"/>
      <c r="J566" s="271"/>
      <c r="K566" s="271"/>
      <c r="L566" s="275"/>
      <c r="M566" s="276"/>
      <c r="N566" s="277"/>
      <c r="O566" s="277"/>
      <c r="P566" s="277"/>
      <c r="Q566" s="277"/>
      <c r="R566" s="277"/>
      <c r="S566" s="277"/>
      <c r="T566" s="278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9" t="s">
        <v>256</v>
      </c>
      <c r="AU566" s="279" t="s">
        <v>88</v>
      </c>
      <c r="AV566" s="15" t="s">
        <v>14</v>
      </c>
      <c r="AW566" s="15" t="s">
        <v>36</v>
      </c>
      <c r="AX566" s="15" t="s">
        <v>80</v>
      </c>
      <c r="AY566" s="279" t="s">
        <v>241</v>
      </c>
    </row>
    <row r="567" s="13" customFormat="1">
      <c r="A567" s="13"/>
      <c r="B567" s="247"/>
      <c r="C567" s="248"/>
      <c r="D567" s="249" t="s">
        <v>256</v>
      </c>
      <c r="E567" s="250" t="s">
        <v>1</v>
      </c>
      <c r="F567" s="251" t="s">
        <v>3230</v>
      </c>
      <c r="G567" s="248"/>
      <c r="H567" s="252">
        <v>217.881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256</v>
      </c>
      <c r="AU567" s="258" t="s">
        <v>88</v>
      </c>
      <c r="AV567" s="13" t="s">
        <v>88</v>
      </c>
      <c r="AW567" s="13" t="s">
        <v>36</v>
      </c>
      <c r="AX567" s="13" t="s">
        <v>80</v>
      </c>
      <c r="AY567" s="258" t="s">
        <v>241</v>
      </c>
    </row>
    <row r="568" s="14" customFormat="1">
      <c r="A568" s="14"/>
      <c r="B568" s="259"/>
      <c r="C568" s="260"/>
      <c r="D568" s="249" t="s">
        <v>256</v>
      </c>
      <c r="E568" s="261" t="s">
        <v>1887</v>
      </c>
      <c r="F568" s="262" t="s">
        <v>258</v>
      </c>
      <c r="G568" s="260"/>
      <c r="H568" s="263">
        <v>217.881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88</v>
      </c>
      <c r="AV568" s="14" t="s">
        <v>175</v>
      </c>
      <c r="AW568" s="14" t="s">
        <v>36</v>
      </c>
      <c r="AX568" s="14" t="s">
        <v>14</v>
      </c>
      <c r="AY568" s="269" t="s">
        <v>241</v>
      </c>
    </row>
    <row r="569" s="2" customFormat="1" ht="37.8" customHeight="1">
      <c r="A569" s="39"/>
      <c r="B569" s="40"/>
      <c r="C569" s="229" t="s">
        <v>830</v>
      </c>
      <c r="D569" s="229" t="s">
        <v>243</v>
      </c>
      <c r="E569" s="230" t="s">
        <v>1950</v>
      </c>
      <c r="F569" s="231" t="s">
        <v>1951</v>
      </c>
      <c r="G569" s="232" t="s">
        <v>253</v>
      </c>
      <c r="H569" s="233">
        <v>2832.453</v>
      </c>
      <c r="I569" s="234"/>
      <c r="J569" s="235">
        <f>ROUND(I569*H569,2)</f>
        <v>0</v>
      </c>
      <c r="K569" s="231" t="s">
        <v>247</v>
      </c>
      <c r="L569" s="45"/>
      <c r="M569" s="236" t="s">
        <v>1</v>
      </c>
      <c r="N569" s="237" t="s">
        <v>45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175</v>
      </c>
      <c r="AT569" s="240" t="s">
        <v>243</v>
      </c>
      <c r="AU569" s="240" t="s">
        <v>88</v>
      </c>
      <c r="AY569" s="18" t="s">
        <v>241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14</v>
      </c>
      <c r="BK569" s="241">
        <f>ROUND(I569*H569,2)</f>
        <v>0</v>
      </c>
      <c r="BL569" s="18" t="s">
        <v>175</v>
      </c>
      <c r="BM569" s="240" t="s">
        <v>3231</v>
      </c>
    </row>
    <row r="570" s="2" customFormat="1">
      <c r="A570" s="39"/>
      <c r="B570" s="40"/>
      <c r="C570" s="41"/>
      <c r="D570" s="242" t="s">
        <v>249</v>
      </c>
      <c r="E570" s="41"/>
      <c r="F570" s="243" t="s">
        <v>1953</v>
      </c>
      <c r="G570" s="41"/>
      <c r="H570" s="41"/>
      <c r="I570" s="244"/>
      <c r="J570" s="41"/>
      <c r="K570" s="41"/>
      <c r="L570" s="45"/>
      <c r="M570" s="245"/>
      <c r="N570" s="24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249</v>
      </c>
      <c r="AU570" s="18" t="s">
        <v>88</v>
      </c>
    </row>
    <row r="571" s="15" customFormat="1">
      <c r="A571" s="15"/>
      <c r="B571" s="270"/>
      <c r="C571" s="271"/>
      <c r="D571" s="249" t="s">
        <v>256</v>
      </c>
      <c r="E571" s="272" t="s">
        <v>1</v>
      </c>
      <c r="F571" s="273" t="s">
        <v>667</v>
      </c>
      <c r="G571" s="271"/>
      <c r="H571" s="272" t="s">
        <v>1</v>
      </c>
      <c r="I571" s="274"/>
      <c r="J571" s="271"/>
      <c r="K571" s="271"/>
      <c r="L571" s="275"/>
      <c r="M571" s="276"/>
      <c r="N571" s="277"/>
      <c r="O571" s="277"/>
      <c r="P571" s="277"/>
      <c r="Q571" s="277"/>
      <c r="R571" s="277"/>
      <c r="S571" s="277"/>
      <c r="T571" s="27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9" t="s">
        <v>256</v>
      </c>
      <c r="AU571" s="279" t="s">
        <v>88</v>
      </c>
      <c r="AV571" s="15" t="s">
        <v>14</v>
      </c>
      <c r="AW571" s="15" t="s">
        <v>36</v>
      </c>
      <c r="AX571" s="15" t="s">
        <v>80</v>
      </c>
      <c r="AY571" s="279" t="s">
        <v>241</v>
      </c>
    </row>
    <row r="572" s="13" customFormat="1">
      <c r="A572" s="13"/>
      <c r="B572" s="247"/>
      <c r="C572" s="248"/>
      <c r="D572" s="249" t="s">
        <v>256</v>
      </c>
      <c r="E572" s="250" t="s">
        <v>1</v>
      </c>
      <c r="F572" s="251" t="s">
        <v>1954</v>
      </c>
      <c r="G572" s="248"/>
      <c r="H572" s="252">
        <v>2832.453</v>
      </c>
      <c r="I572" s="253"/>
      <c r="J572" s="248"/>
      <c r="K572" s="248"/>
      <c r="L572" s="254"/>
      <c r="M572" s="255"/>
      <c r="N572" s="256"/>
      <c r="O572" s="256"/>
      <c r="P572" s="256"/>
      <c r="Q572" s="256"/>
      <c r="R572" s="256"/>
      <c r="S572" s="256"/>
      <c r="T572" s="25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8" t="s">
        <v>256</v>
      </c>
      <c r="AU572" s="258" t="s">
        <v>88</v>
      </c>
      <c r="AV572" s="13" t="s">
        <v>88</v>
      </c>
      <c r="AW572" s="13" t="s">
        <v>36</v>
      </c>
      <c r="AX572" s="13" t="s">
        <v>80</v>
      </c>
      <c r="AY572" s="258" t="s">
        <v>241</v>
      </c>
    </row>
    <row r="573" s="14" customFormat="1">
      <c r="A573" s="14"/>
      <c r="B573" s="259"/>
      <c r="C573" s="260"/>
      <c r="D573" s="249" t="s">
        <v>256</v>
      </c>
      <c r="E573" s="261" t="s">
        <v>1</v>
      </c>
      <c r="F573" s="262" t="s">
        <v>258</v>
      </c>
      <c r="G573" s="260"/>
      <c r="H573" s="263">
        <v>2832.453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88</v>
      </c>
      <c r="AV573" s="14" t="s">
        <v>175</v>
      </c>
      <c r="AW573" s="14" t="s">
        <v>36</v>
      </c>
      <c r="AX573" s="14" t="s">
        <v>14</v>
      </c>
      <c r="AY573" s="269" t="s">
        <v>241</v>
      </c>
    </row>
    <row r="574" s="2" customFormat="1" ht="24.15" customHeight="1">
      <c r="A574" s="39"/>
      <c r="B574" s="40"/>
      <c r="C574" s="229" t="s">
        <v>835</v>
      </c>
      <c r="D574" s="229" t="s">
        <v>243</v>
      </c>
      <c r="E574" s="230" t="s">
        <v>681</v>
      </c>
      <c r="F574" s="231" t="s">
        <v>682</v>
      </c>
      <c r="G574" s="232" t="s">
        <v>253</v>
      </c>
      <c r="H574" s="233">
        <v>900.97699999999998</v>
      </c>
      <c r="I574" s="234"/>
      <c r="J574" s="235">
        <f>ROUND(I574*H574,2)</f>
        <v>0</v>
      </c>
      <c r="K574" s="231" t="s">
        <v>247</v>
      </c>
      <c r="L574" s="45"/>
      <c r="M574" s="236" t="s">
        <v>1</v>
      </c>
      <c r="N574" s="237" t="s">
        <v>45</v>
      </c>
      <c r="O574" s="92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175</v>
      </c>
      <c r="AT574" s="240" t="s">
        <v>243</v>
      </c>
      <c r="AU574" s="240" t="s">
        <v>88</v>
      </c>
      <c r="AY574" s="18" t="s">
        <v>241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14</v>
      </c>
      <c r="BK574" s="241">
        <f>ROUND(I574*H574,2)</f>
        <v>0</v>
      </c>
      <c r="BL574" s="18" t="s">
        <v>175</v>
      </c>
      <c r="BM574" s="240" t="s">
        <v>3232</v>
      </c>
    </row>
    <row r="575" s="2" customFormat="1">
      <c r="A575" s="39"/>
      <c r="B575" s="40"/>
      <c r="C575" s="41"/>
      <c r="D575" s="242" t="s">
        <v>249</v>
      </c>
      <c r="E575" s="41"/>
      <c r="F575" s="243" t="s">
        <v>684</v>
      </c>
      <c r="G575" s="41"/>
      <c r="H575" s="41"/>
      <c r="I575" s="244"/>
      <c r="J575" s="41"/>
      <c r="K575" s="41"/>
      <c r="L575" s="45"/>
      <c r="M575" s="245"/>
      <c r="N575" s="246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249</v>
      </c>
      <c r="AU575" s="18" t="s">
        <v>88</v>
      </c>
    </row>
    <row r="576" s="15" customFormat="1">
      <c r="A576" s="15"/>
      <c r="B576" s="270"/>
      <c r="C576" s="271"/>
      <c r="D576" s="249" t="s">
        <v>256</v>
      </c>
      <c r="E576" s="272" t="s">
        <v>1</v>
      </c>
      <c r="F576" s="273" t="s">
        <v>685</v>
      </c>
      <c r="G576" s="271"/>
      <c r="H576" s="272" t="s">
        <v>1</v>
      </c>
      <c r="I576" s="274"/>
      <c r="J576" s="271"/>
      <c r="K576" s="271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256</v>
      </c>
      <c r="AU576" s="279" t="s">
        <v>88</v>
      </c>
      <c r="AV576" s="15" t="s">
        <v>14</v>
      </c>
      <c r="AW576" s="15" t="s">
        <v>36</v>
      </c>
      <c r="AX576" s="15" t="s">
        <v>80</v>
      </c>
      <c r="AY576" s="279" t="s">
        <v>241</v>
      </c>
    </row>
    <row r="577" s="13" customFormat="1">
      <c r="A577" s="13"/>
      <c r="B577" s="247"/>
      <c r="C577" s="248"/>
      <c r="D577" s="249" t="s">
        <v>256</v>
      </c>
      <c r="E577" s="250" t="s">
        <v>1</v>
      </c>
      <c r="F577" s="251" t="s">
        <v>3220</v>
      </c>
      <c r="G577" s="248"/>
      <c r="H577" s="252">
        <v>871.524</v>
      </c>
      <c r="I577" s="253"/>
      <c r="J577" s="248"/>
      <c r="K577" s="248"/>
      <c r="L577" s="254"/>
      <c r="M577" s="255"/>
      <c r="N577" s="256"/>
      <c r="O577" s="256"/>
      <c r="P577" s="256"/>
      <c r="Q577" s="256"/>
      <c r="R577" s="256"/>
      <c r="S577" s="256"/>
      <c r="T577" s="25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8" t="s">
        <v>256</v>
      </c>
      <c r="AU577" s="258" t="s">
        <v>88</v>
      </c>
      <c r="AV577" s="13" t="s">
        <v>88</v>
      </c>
      <c r="AW577" s="13" t="s">
        <v>36</v>
      </c>
      <c r="AX577" s="13" t="s">
        <v>80</v>
      </c>
      <c r="AY577" s="258" t="s">
        <v>241</v>
      </c>
    </row>
    <row r="578" s="15" customFormat="1">
      <c r="A578" s="15"/>
      <c r="B578" s="270"/>
      <c r="C578" s="271"/>
      <c r="D578" s="249" t="s">
        <v>256</v>
      </c>
      <c r="E578" s="272" t="s">
        <v>1</v>
      </c>
      <c r="F578" s="273" t="s">
        <v>686</v>
      </c>
      <c r="G578" s="271"/>
      <c r="H578" s="272" t="s">
        <v>1</v>
      </c>
      <c r="I578" s="274"/>
      <c r="J578" s="271"/>
      <c r="K578" s="271"/>
      <c r="L578" s="275"/>
      <c r="M578" s="276"/>
      <c r="N578" s="277"/>
      <c r="O578" s="277"/>
      <c r="P578" s="277"/>
      <c r="Q578" s="277"/>
      <c r="R578" s="277"/>
      <c r="S578" s="277"/>
      <c r="T578" s="27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9" t="s">
        <v>256</v>
      </c>
      <c r="AU578" s="279" t="s">
        <v>88</v>
      </c>
      <c r="AV578" s="15" t="s">
        <v>14</v>
      </c>
      <c r="AW578" s="15" t="s">
        <v>36</v>
      </c>
      <c r="AX578" s="15" t="s">
        <v>80</v>
      </c>
      <c r="AY578" s="279" t="s">
        <v>241</v>
      </c>
    </row>
    <row r="579" s="13" customFormat="1">
      <c r="A579" s="13"/>
      <c r="B579" s="247"/>
      <c r="C579" s="248"/>
      <c r="D579" s="249" t="s">
        <v>256</v>
      </c>
      <c r="E579" s="250" t="s">
        <v>1</v>
      </c>
      <c r="F579" s="251" t="s">
        <v>648</v>
      </c>
      <c r="G579" s="248"/>
      <c r="H579" s="252">
        <v>29.452999999999999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256</v>
      </c>
      <c r="AU579" s="258" t="s">
        <v>88</v>
      </c>
      <c r="AV579" s="13" t="s">
        <v>88</v>
      </c>
      <c r="AW579" s="13" t="s">
        <v>36</v>
      </c>
      <c r="AX579" s="13" t="s">
        <v>80</v>
      </c>
      <c r="AY579" s="258" t="s">
        <v>241</v>
      </c>
    </row>
    <row r="580" s="14" customFormat="1">
      <c r="A580" s="14"/>
      <c r="B580" s="259"/>
      <c r="C580" s="260"/>
      <c r="D580" s="249" t="s">
        <v>256</v>
      </c>
      <c r="E580" s="261" t="s">
        <v>1</v>
      </c>
      <c r="F580" s="262" t="s">
        <v>258</v>
      </c>
      <c r="G580" s="260"/>
      <c r="H580" s="263">
        <v>900.97699999999998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88</v>
      </c>
      <c r="AV580" s="14" t="s">
        <v>175</v>
      </c>
      <c r="AW580" s="14" t="s">
        <v>36</v>
      </c>
      <c r="AX580" s="14" t="s">
        <v>14</v>
      </c>
      <c r="AY580" s="269" t="s">
        <v>241</v>
      </c>
    </row>
    <row r="581" s="2" customFormat="1" ht="24.15" customHeight="1">
      <c r="A581" s="39"/>
      <c r="B581" s="40"/>
      <c r="C581" s="229" t="s">
        <v>843</v>
      </c>
      <c r="D581" s="229" t="s">
        <v>243</v>
      </c>
      <c r="E581" s="230" t="s">
        <v>687</v>
      </c>
      <c r="F581" s="231" t="s">
        <v>688</v>
      </c>
      <c r="G581" s="232" t="s">
        <v>253</v>
      </c>
      <c r="H581" s="233">
        <v>3268.2150000000001</v>
      </c>
      <c r="I581" s="234"/>
      <c r="J581" s="235">
        <f>ROUND(I581*H581,2)</f>
        <v>0</v>
      </c>
      <c r="K581" s="231" t="s">
        <v>247</v>
      </c>
      <c r="L581" s="45"/>
      <c r="M581" s="236" t="s">
        <v>1</v>
      </c>
      <c r="N581" s="237" t="s">
        <v>45</v>
      </c>
      <c r="O581" s="92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0" t="s">
        <v>175</v>
      </c>
      <c r="AT581" s="240" t="s">
        <v>243</v>
      </c>
      <c r="AU581" s="240" t="s">
        <v>88</v>
      </c>
      <c r="AY581" s="18" t="s">
        <v>241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8" t="s">
        <v>14</v>
      </c>
      <c r="BK581" s="241">
        <f>ROUND(I581*H581,2)</f>
        <v>0</v>
      </c>
      <c r="BL581" s="18" t="s">
        <v>175</v>
      </c>
      <c r="BM581" s="240" t="s">
        <v>3233</v>
      </c>
    </row>
    <row r="582" s="2" customFormat="1">
      <c r="A582" s="39"/>
      <c r="B582" s="40"/>
      <c r="C582" s="41"/>
      <c r="D582" s="242" t="s">
        <v>249</v>
      </c>
      <c r="E582" s="41"/>
      <c r="F582" s="243" t="s">
        <v>690</v>
      </c>
      <c r="G582" s="41"/>
      <c r="H582" s="41"/>
      <c r="I582" s="244"/>
      <c r="J582" s="41"/>
      <c r="K582" s="41"/>
      <c r="L582" s="45"/>
      <c r="M582" s="245"/>
      <c r="N582" s="246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249</v>
      </c>
      <c r="AU582" s="18" t="s">
        <v>88</v>
      </c>
    </row>
    <row r="583" s="15" customFormat="1">
      <c r="A583" s="15"/>
      <c r="B583" s="270"/>
      <c r="C583" s="271"/>
      <c r="D583" s="249" t="s">
        <v>256</v>
      </c>
      <c r="E583" s="272" t="s">
        <v>1</v>
      </c>
      <c r="F583" s="273" t="s">
        <v>691</v>
      </c>
      <c r="G583" s="271"/>
      <c r="H583" s="272" t="s">
        <v>1</v>
      </c>
      <c r="I583" s="274"/>
      <c r="J583" s="271"/>
      <c r="K583" s="271"/>
      <c r="L583" s="275"/>
      <c r="M583" s="276"/>
      <c r="N583" s="277"/>
      <c r="O583" s="277"/>
      <c r="P583" s="277"/>
      <c r="Q583" s="277"/>
      <c r="R583" s="277"/>
      <c r="S583" s="277"/>
      <c r="T583" s="278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9" t="s">
        <v>256</v>
      </c>
      <c r="AU583" s="279" t="s">
        <v>88</v>
      </c>
      <c r="AV583" s="15" t="s">
        <v>14</v>
      </c>
      <c r="AW583" s="15" t="s">
        <v>36</v>
      </c>
      <c r="AX583" s="15" t="s">
        <v>80</v>
      </c>
      <c r="AY583" s="279" t="s">
        <v>241</v>
      </c>
    </row>
    <row r="584" s="13" customFormat="1">
      <c r="A584" s="13"/>
      <c r="B584" s="247"/>
      <c r="C584" s="248"/>
      <c r="D584" s="249" t="s">
        <v>256</v>
      </c>
      <c r="E584" s="250" t="s">
        <v>1</v>
      </c>
      <c r="F584" s="251" t="s">
        <v>3222</v>
      </c>
      <c r="G584" s="248"/>
      <c r="H584" s="252">
        <v>3050.3339999999998</v>
      </c>
      <c r="I584" s="253"/>
      <c r="J584" s="248"/>
      <c r="K584" s="248"/>
      <c r="L584" s="254"/>
      <c r="M584" s="255"/>
      <c r="N584" s="256"/>
      <c r="O584" s="256"/>
      <c r="P584" s="256"/>
      <c r="Q584" s="256"/>
      <c r="R584" s="256"/>
      <c r="S584" s="256"/>
      <c r="T584" s="25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8" t="s">
        <v>256</v>
      </c>
      <c r="AU584" s="258" t="s">
        <v>88</v>
      </c>
      <c r="AV584" s="13" t="s">
        <v>88</v>
      </c>
      <c r="AW584" s="13" t="s">
        <v>36</v>
      </c>
      <c r="AX584" s="13" t="s">
        <v>80</v>
      </c>
      <c r="AY584" s="258" t="s">
        <v>241</v>
      </c>
    </row>
    <row r="585" s="13" customFormat="1">
      <c r="A585" s="13"/>
      <c r="B585" s="247"/>
      <c r="C585" s="248"/>
      <c r="D585" s="249" t="s">
        <v>256</v>
      </c>
      <c r="E585" s="250" t="s">
        <v>1</v>
      </c>
      <c r="F585" s="251" t="s">
        <v>3234</v>
      </c>
      <c r="G585" s="248"/>
      <c r="H585" s="252">
        <v>217.881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256</v>
      </c>
      <c r="AU585" s="258" t="s">
        <v>88</v>
      </c>
      <c r="AV585" s="13" t="s">
        <v>88</v>
      </c>
      <c r="AW585" s="13" t="s">
        <v>36</v>
      </c>
      <c r="AX585" s="13" t="s">
        <v>80</v>
      </c>
      <c r="AY585" s="258" t="s">
        <v>241</v>
      </c>
    </row>
    <row r="586" s="14" customFormat="1">
      <c r="A586" s="14"/>
      <c r="B586" s="259"/>
      <c r="C586" s="260"/>
      <c r="D586" s="249" t="s">
        <v>256</v>
      </c>
      <c r="E586" s="261" t="s">
        <v>1</v>
      </c>
      <c r="F586" s="262" t="s">
        <v>258</v>
      </c>
      <c r="G586" s="260"/>
      <c r="H586" s="263">
        <v>3268.2150000000001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88</v>
      </c>
      <c r="AV586" s="14" t="s">
        <v>175</v>
      </c>
      <c r="AW586" s="14" t="s">
        <v>36</v>
      </c>
      <c r="AX586" s="14" t="s">
        <v>14</v>
      </c>
      <c r="AY586" s="269" t="s">
        <v>241</v>
      </c>
    </row>
    <row r="587" s="2" customFormat="1" ht="24.15" customHeight="1">
      <c r="A587" s="39"/>
      <c r="B587" s="40"/>
      <c r="C587" s="229" t="s">
        <v>852</v>
      </c>
      <c r="D587" s="229" t="s">
        <v>243</v>
      </c>
      <c r="E587" s="230" t="s">
        <v>692</v>
      </c>
      <c r="F587" s="231" t="s">
        <v>693</v>
      </c>
      <c r="G587" s="232" t="s">
        <v>253</v>
      </c>
      <c r="H587" s="233">
        <v>3898.0239999999999</v>
      </c>
      <c r="I587" s="234"/>
      <c r="J587" s="235">
        <f>ROUND(I587*H587,2)</f>
        <v>0</v>
      </c>
      <c r="K587" s="231" t="s">
        <v>247</v>
      </c>
      <c r="L587" s="45"/>
      <c r="M587" s="236" t="s">
        <v>1</v>
      </c>
      <c r="N587" s="237" t="s">
        <v>45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175</v>
      </c>
      <c r="AT587" s="240" t="s">
        <v>243</v>
      </c>
      <c r="AU587" s="240" t="s">
        <v>88</v>
      </c>
      <c r="AY587" s="18" t="s">
        <v>241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14</v>
      </c>
      <c r="BK587" s="241">
        <f>ROUND(I587*H587,2)</f>
        <v>0</v>
      </c>
      <c r="BL587" s="18" t="s">
        <v>175</v>
      </c>
      <c r="BM587" s="240" t="s">
        <v>3235</v>
      </c>
    </row>
    <row r="588" s="2" customFormat="1">
      <c r="A588" s="39"/>
      <c r="B588" s="40"/>
      <c r="C588" s="41"/>
      <c r="D588" s="242" t="s">
        <v>249</v>
      </c>
      <c r="E588" s="41"/>
      <c r="F588" s="243" t="s">
        <v>695</v>
      </c>
      <c r="G588" s="41"/>
      <c r="H588" s="41"/>
      <c r="I588" s="244"/>
      <c r="J588" s="41"/>
      <c r="K588" s="41"/>
      <c r="L588" s="45"/>
      <c r="M588" s="245"/>
      <c r="N588" s="246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249</v>
      </c>
      <c r="AU588" s="18" t="s">
        <v>88</v>
      </c>
    </row>
    <row r="589" s="13" customFormat="1">
      <c r="A589" s="13"/>
      <c r="B589" s="247"/>
      <c r="C589" s="248"/>
      <c r="D589" s="249" t="s">
        <v>256</v>
      </c>
      <c r="E589" s="250" t="s">
        <v>1</v>
      </c>
      <c r="F589" s="251" t="s">
        <v>459</v>
      </c>
      <c r="G589" s="248"/>
      <c r="H589" s="252">
        <v>366.63900000000001</v>
      </c>
      <c r="I589" s="253"/>
      <c r="J589" s="248"/>
      <c r="K589" s="248"/>
      <c r="L589" s="254"/>
      <c r="M589" s="255"/>
      <c r="N589" s="256"/>
      <c r="O589" s="256"/>
      <c r="P589" s="256"/>
      <c r="Q589" s="256"/>
      <c r="R589" s="256"/>
      <c r="S589" s="256"/>
      <c r="T589" s="25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8" t="s">
        <v>256</v>
      </c>
      <c r="AU589" s="258" t="s">
        <v>88</v>
      </c>
      <c r="AV589" s="13" t="s">
        <v>88</v>
      </c>
      <c r="AW589" s="13" t="s">
        <v>36</v>
      </c>
      <c r="AX589" s="13" t="s">
        <v>80</v>
      </c>
      <c r="AY589" s="258" t="s">
        <v>241</v>
      </c>
    </row>
    <row r="590" s="13" customFormat="1">
      <c r="A590" s="13"/>
      <c r="B590" s="247"/>
      <c r="C590" s="248"/>
      <c r="D590" s="249" t="s">
        <v>256</v>
      </c>
      <c r="E590" s="250" t="s">
        <v>1</v>
      </c>
      <c r="F590" s="251" t="s">
        <v>462</v>
      </c>
      <c r="G590" s="248"/>
      <c r="H590" s="252">
        <v>3313.5039999999999</v>
      </c>
      <c r="I590" s="253"/>
      <c r="J590" s="248"/>
      <c r="K590" s="248"/>
      <c r="L590" s="254"/>
      <c r="M590" s="255"/>
      <c r="N590" s="256"/>
      <c r="O590" s="256"/>
      <c r="P590" s="256"/>
      <c r="Q590" s="256"/>
      <c r="R590" s="256"/>
      <c r="S590" s="256"/>
      <c r="T590" s="25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8" t="s">
        <v>256</v>
      </c>
      <c r="AU590" s="258" t="s">
        <v>88</v>
      </c>
      <c r="AV590" s="13" t="s">
        <v>88</v>
      </c>
      <c r="AW590" s="13" t="s">
        <v>36</v>
      </c>
      <c r="AX590" s="13" t="s">
        <v>80</v>
      </c>
      <c r="AY590" s="258" t="s">
        <v>241</v>
      </c>
    </row>
    <row r="591" s="13" customFormat="1">
      <c r="A591" s="13"/>
      <c r="B591" s="247"/>
      <c r="C591" s="248"/>
      <c r="D591" s="249" t="s">
        <v>256</v>
      </c>
      <c r="E591" s="250" t="s">
        <v>1</v>
      </c>
      <c r="F591" s="251" t="s">
        <v>1887</v>
      </c>
      <c r="G591" s="248"/>
      <c r="H591" s="252">
        <v>217.881</v>
      </c>
      <c r="I591" s="253"/>
      <c r="J591" s="248"/>
      <c r="K591" s="248"/>
      <c r="L591" s="254"/>
      <c r="M591" s="255"/>
      <c r="N591" s="256"/>
      <c r="O591" s="256"/>
      <c r="P591" s="256"/>
      <c r="Q591" s="256"/>
      <c r="R591" s="256"/>
      <c r="S591" s="256"/>
      <c r="T591" s="25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8" t="s">
        <v>256</v>
      </c>
      <c r="AU591" s="258" t="s">
        <v>88</v>
      </c>
      <c r="AV591" s="13" t="s">
        <v>88</v>
      </c>
      <c r="AW591" s="13" t="s">
        <v>36</v>
      </c>
      <c r="AX591" s="13" t="s">
        <v>80</v>
      </c>
      <c r="AY591" s="258" t="s">
        <v>241</v>
      </c>
    </row>
    <row r="592" s="14" customFormat="1">
      <c r="A592" s="14"/>
      <c r="B592" s="259"/>
      <c r="C592" s="260"/>
      <c r="D592" s="249" t="s">
        <v>256</v>
      </c>
      <c r="E592" s="261" t="s">
        <v>1</v>
      </c>
      <c r="F592" s="262" t="s">
        <v>258</v>
      </c>
      <c r="G592" s="260"/>
      <c r="H592" s="263">
        <v>3898.0239999999999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88</v>
      </c>
      <c r="AV592" s="14" t="s">
        <v>175</v>
      </c>
      <c r="AW592" s="14" t="s">
        <v>36</v>
      </c>
      <c r="AX592" s="14" t="s">
        <v>14</v>
      </c>
      <c r="AY592" s="269" t="s">
        <v>241</v>
      </c>
    </row>
    <row r="593" s="2" customFormat="1" ht="33" customHeight="1">
      <c r="A593" s="39"/>
      <c r="B593" s="40"/>
      <c r="C593" s="229" t="s">
        <v>856</v>
      </c>
      <c r="D593" s="229" t="s">
        <v>243</v>
      </c>
      <c r="E593" s="230" t="s">
        <v>697</v>
      </c>
      <c r="F593" s="231" t="s">
        <v>698</v>
      </c>
      <c r="G593" s="232" t="s">
        <v>467</v>
      </c>
      <c r="H593" s="233">
        <v>6431.7399999999998</v>
      </c>
      <c r="I593" s="234"/>
      <c r="J593" s="235">
        <f>ROUND(I593*H593,2)</f>
        <v>0</v>
      </c>
      <c r="K593" s="231" t="s">
        <v>247</v>
      </c>
      <c r="L593" s="45"/>
      <c r="M593" s="236" t="s">
        <v>1</v>
      </c>
      <c r="N593" s="237" t="s">
        <v>45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175</v>
      </c>
      <c r="AT593" s="240" t="s">
        <v>243</v>
      </c>
      <c r="AU593" s="240" t="s">
        <v>88</v>
      </c>
      <c r="AY593" s="18" t="s">
        <v>241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14</v>
      </c>
      <c r="BK593" s="241">
        <f>ROUND(I593*H593,2)</f>
        <v>0</v>
      </c>
      <c r="BL593" s="18" t="s">
        <v>175</v>
      </c>
      <c r="BM593" s="240" t="s">
        <v>3236</v>
      </c>
    </row>
    <row r="594" s="2" customFormat="1">
      <c r="A594" s="39"/>
      <c r="B594" s="40"/>
      <c r="C594" s="41"/>
      <c r="D594" s="242" t="s">
        <v>249</v>
      </c>
      <c r="E594" s="41"/>
      <c r="F594" s="243" t="s">
        <v>700</v>
      </c>
      <c r="G594" s="41"/>
      <c r="H594" s="41"/>
      <c r="I594" s="244"/>
      <c r="J594" s="41"/>
      <c r="K594" s="41"/>
      <c r="L594" s="45"/>
      <c r="M594" s="245"/>
      <c r="N594" s="246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249</v>
      </c>
      <c r="AU594" s="18" t="s">
        <v>88</v>
      </c>
    </row>
    <row r="595" s="2" customFormat="1">
      <c r="A595" s="39"/>
      <c r="B595" s="40"/>
      <c r="C595" s="41"/>
      <c r="D595" s="249" t="s">
        <v>701</v>
      </c>
      <c r="E595" s="41"/>
      <c r="F595" s="287" t="s">
        <v>702</v>
      </c>
      <c r="G595" s="41"/>
      <c r="H595" s="41"/>
      <c r="I595" s="244"/>
      <c r="J595" s="41"/>
      <c r="K595" s="41"/>
      <c r="L595" s="45"/>
      <c r="M595" s="245"/>
      <c r="N595" s="246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701</v>
      </c>
      <c r="AU595" s="18" t="s">
        <v>88</v>
      </c>
    </row>
    <row r="596" s="13" customFormat="1">
      <c r="A596" s="13"/>
      <c r="B596" s="247"/>
      <c r="C596" s="248"/>
      <c r="D596" s="249" t="s">
        <v>256</v>
      </c>
      <c r="E596" s="250" t="s">
        <v>1</v>
      </c>
      <c r="F596" s="251" t="s">
        <v>2557</v>
      </c>
      <c r="G596" s="248"/>
      <c r="H596" s="252">
        <v>6431.7399999999998</v>
      </c>
      <c r="I596" s="253"/>
      <c r="J596" s="248"/>
      <c r="K596" s="248"/>
      <c r="L596" s="254"/>
      <c r="M596" s="255"/>
      <c r="N596" s="256"/>
      <c r="O596" s="256"/>
      <c r="P596" s="256"/>
      <c r="Q596" s="256"/>
      <c r="R596" s="256"/>
      <c r="S596" s="256"/>
      <c r="T596" s="25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8" t="s">
        <v>256</v>
      </c>
      <c r="AU596" s="258" t="s">
        <v>88</v>
      </c>
      <c r="AV596" s="13" t="s">
        <v>88</v>
      </c>
      <c r="AW596" s="13" t="s">
        <v>36</v>
      </c>
      <c r="AX596" s="13" t="s">
        <v>80</v>
      </c>
      <c r="AY596" s="258" t="s">
        <v>241</v>
      </c>
    </row>
    <row r="597" s="14" customFormat="1">
      <c r="A597" s="14"/>
      <c r="B597" s="259"/>
      <c r="C597" s="260"/>
      <c r="D597" s="249" t="s">
        <v>256</v>
      </c>
      <c r="E597" s="261" t="s">
        <v>1</v>
      </c>
      <c r="F597" s="262" t="s">
        <v>258</v>
      </c>
      <c r="G597" s="260"/>
      <c r="H597" s="263">
        <v>6431.7399999999998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88</v>
      </c>
      <c r="AV597" s="14" t="s">
        <v>175</v>
      </c>
      <c r="AW597" s="14" t="s">
        <v>36</v>
      </c>
      <c r="AX597" s="14" t="s">
        <v>14</v>
      </c>
      <c r="AY597" s="269" t="s">
        <v>241</v>
      </c>
    </row>
    <row r="598" s="2" customFormat="1" ht="16.5" customHeight="1">
      <c r="A598" s="39"/>
      <c r="B598" s="40"/>
      <c r="C598" s="229" t="s">
        <v>860</v>
      </c>
      <c r="D598" s="229" t="s">
        <v>243</v>
      </c>
      <c r="E598" s="230" t="s">
        <v>259</v>
      </c>
      <c r="F598" s="231" t="s">
        <v>260</v>
      </c>
      <c r="G598" s="232" t="s">
        <v>253</v>
      </c>
      <c r="H598" s="233">
        <v>4387.0730000000003</v>
      </c>
      <c r="I598" s="234"/>
      <c r="J598" s="235">
        <f>ROUND(I598*H598,2)</f>
        <v>0</v>
      </c>
      <c r="K598" s="231" t="s">
        <v>247</v>
      </c>
      <c r="L598" s="45"/>
      <c r="M598" s="236" t="s">
        <v>1</v>
      </c>
      <c r="N598" s="237" t="s">
        <v>45</v>
      </c>
      <c r="O598" s="92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175</v>
      </c>
      <c r="AT598" s="240" t="s">
        <v>243</v>
      </c>
      <c r="AU598" s="240" t="s">
        <v>88</v>
      </c>
      <c r="AY598" s="18" t="s">
        <v>241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14</v>
      </c>
      <c r="BK598" s="241">
        <f>ROUND(I598*H598,2)</f>
        <v>0</v>
      </c>
      <c r="BL598" s="18" t="s">
        <v>175</v>
      </c>
      <c r="BM598" s="240" t="s">
        <v>3237</v>
      </c>
    </row>
    <row r="599" s="2" customFormat="1">
      <c r="A599" s="39"/>
      <c r="B599" s="40"/>
      <c r="C599" s="41"/>
      <c r="D599" s="242" t="s">
        <v>249</v>
      </c>
      <c r="E599" s="41"/>
      <c r="F599" s="243" t="s">
        <v>262</v>
      </c>
      <c r="G599" s="41"/>
      <c r="H599" s="41"/>
      <c r="I599" s="244"/>
      <c r="J599" s="41"/>
      <c r="K599" s="41"/>
      <c r="L599" s="45"/>
      <c r="M599" s="245"/>
      <c r="N599" s="246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249</v>
      </c>
      <c r="AU599" s="18" t="s">
        <v>88</v>
      </c>
    </row>
    <row r="600" s="13" customFormat="1">
      <c r="A600" s="13"/>
      <c r="B600" s="247"/>
      <c r="C600" s="248"/>
      <c r="D600" s="249" t="s">
        <v>256</v>
      </c>
      <c r="E600" s="250" t="s">
        <v>1</v>
      </c>
      <c r="F600" s="251" t="s">
        <v>3238</v>
      </c>
      <c r="G600" s="248"/>
      <c r="H600" s="252">
        <v>871.524</v>
      </c>
      <c r="I600" s="253"/>
      <c r="J600" s="248"/>
      <c r="K600" s="248"/>
      <c r="L600" s="254"/>
      <c r="M600" s="255"/>
      <c r="N600" s="256"/>
      <c r="O600" s="256"/>
      <c r="P600" s="256"/>
      <c r="Q600" s="256"/>
      <c r="R600" s="256"/>
      <c r="S600" s="256"/>
      <c r="T600" s="25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8" t="s">
        <v>256</v>
      </c>
      <c r="AU600" s="258" t="s">
        <v>88</v>
      </c>
      <c r="AV600" s="13" t="s">
        <v>88</v>
      </c>
      <c r="AW600" s="13" t="s">
        <v>36</v>
      </c>
      <c r="AX600" s="13" t="s">
        <v>80</v>
      </c>
      <c r="AY600" s="258" t="s">
        <v>241</v>
      </c>
    </row>
    <row r="601" s="13" customFormat="1">
      <c r="A601" s="13"/>
      <c r="B601" s="247"/>
      <c r="C601" s="248"/>
      <c r="D601" s="249" t="s">
        <v>256</v>
      </c>
      <c r="E601" s="250" t="s">
        <v>1</v>
      </c>
      <c r="F601" s="251" t="s">
        <v>3239</v>
      </c>
      <c r="G601" s="248"/>
      <c r="H601" s="252">
        <v>3050.3339999999998</v>
      </c>
      <c r="I601" s="253"/>
      <c r="J601" s="248"/>
      <c r="K601" s="248"/>
      <c r="L601" s="254"/>
      <c r="M601" s="255"/>
      <c r="N601" s="256"/>
      <c r="O601" s="256"/>
      <c r="P601" s="256"/>
      <c r="Q601" s="256"/>
      <c r="R601" s="256"/>
      <c r="S601" s="256"/>
      <c r="T601" s="25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8" t="s">
        <v>256</v>
      </c>
      <c r="AU601" s="258" t="s">
        <v>88</v>
      </c>
      <c r="AV601" s="13" t="s">
        <v>88</v>
      </c>
      <c r="AW601" s="13" t="s">
        <v>36</v>
      </c>
      <c r="AX601" s="13" t="s">
        <v>80</v>
      </c>
      <c r="AY601" s="258" t="s">
        <v>241</v>
      </c>
    </row>
    <row r="602" s="13" customFormat="1">
      <c r="A602" s="13"/>
      <c r="B602" s="247"/>
      <c r="C602" s="248"/>
      <c r="D602" s="249" t="s">
        <v>256</v>
      </c>
      <c r="E602" s="250" t="s">
        <v>1</v>
      </c>
      <c r="F602" s="251" t="s">
        <v>3240</v>
      </c>
      <c r="G602" s="248"/>
      <c r="H602" s="252">
        <v>217.881</v>
      </c>
      <c r="I602" s="253"/>
      <c r="J602" s="248"/>
      <c r="K602" s="248"/>
      <c r="L602" s="254"/>
      <c r="M602" s="255"/>
      <c r="N602" s="256"/>
      <c r="O602" s="256"/>
      <c r="P602" s="256"/>
      <c r="Q602" s="256"/>
      <c r="R602" s="256"/>
      <c r="S602" s="256"/>
      <c r="T602" s="25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8" t="s">
        <v>256</v>
      </c>
      <c r="AU602" s="258" t="s">
        <v>88</v>
      </c>
      <c r="AV602" s="13" t="s">
        <v>88</v>
      </c>
      <c r="AW602" s="13" t="s">
        <v>36</v>
      </c>
      <c r="AX602" s="13" t="s">
        <v>80</v>
      </c>
      <c r="AY602" s="258" t="s">
        <v>241</v>
      </c>
    </row>
    <row r="603" s="13" customFormat="1">
      <c r="A603" s="13"/>
      <c r="B603" s="247"/>
      <c r="C603" s="248"/>
      <c r="D603" s="249" t="s">
        <v>256</v>
      </c>
      <c r="E603" s="250" t="s">
        <v>1</v>
      </c>
      <c r="F603" s="251" t="s">
        <v>3241</v>
      </c>
      <c r="G603" s="248"/>
      <c r="H603" s="252">
        <v>217.881</v>
      </c>
      <c r="I603" s="253"/>
      <c r="J603" s="248"/>
      <c r="K603" s="248"/>
      <c r="L603" s="254"/>
      <c r="M603" s="255"/>
      <c r="N603" s="256"/>
      <c r="O603" s="256"/>
      <c r="P603" s="256"/>
      <c r="Q603" s="256"/>
      <c r="R603" s="256"/>
      <c r="S603" s="256"/>
      <c r="T603" s="25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8" t="s">
        <v>256</v>
      </c>
      <c r="AU603" s="258" t="s">
        <v>88</v>
      </c>
      <c r="AV603" s="13" t="s">
        <v>88</v>
      </c>
      <c r="AW603" s="13" t="s">
        <v>36</v>
      </c>
      <c r="AX603" s="13" t="s">
        <v>80</v>
      </c>
      <c r="AY603" s="258" t="s">
        <v>241</v>
      </c>
    </row>
    <row r="604" s="13" customFormat="1">
      <c r="A604" s="13"/>
      <c r="B604" s="247"/>
      <c r="C604" s="248"/>
      <c r="D604" s="249" t="s">
        <v>256</v>
      </c>
      <c r="E604" s="250" t="s">
        <v>1</v>
      </c>
      <c r="F604" s="251" t="s">
        <v>648</v>
      </c>
      <c r="G604" s="248"/>
      <c r="H604" s="252">
        <v>29.452999999999999</v>
      </c>
      <c r="I604" s="253"/>
      <c r="J604" s="248"/>
      <c r="K604" s="248"/>
      <c r="L604" s="254"/>
      <c r="M604" s="255"/>
      <c r="N604" s="256"/>
      <c r="O604" s="256"/>
      <c r="P604" s="256"/>
      <c r="Q604" s="256"/>
      <c r="R604" s="256"/>
      <c r="S604" s="256"/>
      <c r="T604" s="25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8" t="s">
        <v>256</v>
      </c>
      <c r="AU604" s="258" t="s">
        <v>88</v>
      </c>
      <c r="AV604" s="13" t="s">
        <v>88</v>
      </c>
      <c r="AW604" s="13" t="s">
        <v>36</v>
      </c>
      <c r="AX604" s="13" t="s">
        <v>80</v>
      </c>
      <c r="AY604" s="258" t="s">
        <v>241</v>
      </c>
    </row>
    <row r="605" s="14" customFormat="1">
      <c r="A605" s="14"/>
      <c r="B605" s="259"/>
      <c r="C605" s="260"/>
      <c r="D605" s="249" t="s">
        <v>256</v>
      </c>
      <c r="E605" s="261" t="s">
        <v>1</v>
      </c>
      <c r="F605" s="262" t="s">
        <v>258</v>
      </c>
      <c r="G605" s="260"/>
      <c r="H605" s="263">
        <v>4387.0730000000003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88</v>
      </c>
      <c r="AV605" s="14" t="s">
        <v>175</v>
      </c>
      <c r="AW605" s="14" t="s">
        <v>36</v>
      </c>
      <c r="AX605" s="14" t="s">
        <v>14</v>
      </c>
      <c r="AY605" s="269" t="s">
        <v>241</v>
      </c>
    </row>
    <row r="606" s="2" customFormat="1" ht="37.8" customHeight="1">
      <c r="A606" s="39"/>
      <c r="B606" s="40"/>
      <c r="C606" s="229" t="s">
        <v>864</v>
      </c>
      <c r="D606" s="229" t="s">
        <v>243</v>
      </c>
      <c r="E606" s="230" t="s">
        <v>707</v>
      </c>
      <c r="F606" s="231" t="s">
        <v>708</v>
      </c>
      <c r="G606" s="232" t="s">
        <v>253</v>
      </c>
      <c r="H606" s="233">
        <v>24.835000000000001</v>
      </c>
      <c r="I606" s="234"/>
      <c r="J606" s="235">
        <f>ROUND(I606*H606,2)</f>
        <v>0</v>
      </c>
      <c r="K606" s="231" t="s">
        <v>247</v>
      </c>
      <c r="L606" s="45"/>
      <c r="M606" s="236" t="s">
        <v>1</v>
      </c>
      <c r="N606" s="237" t="s">
        <v>45</v>
      </c>
      <c r="O606" s="92"/>
      <c r="P606" s="238">
        <f>O606*H606</f>
        <v>0</v>
      </c>
      <c r="Q606" s="238">
        <v>0</v>
      </c>
      <c r="R606" s="238">
        <f>Q606*H606</f>
        <v>0</v>
      </c>
      <c r="S606" s="238">
        <v>0</v>
      </c>
      <c r="T606" s="23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0" t="s">
        <v>175</v>
      </c>
      <c r="AT606" s="240" t="s">
        <v>243</v>
      </c>
      <c r="AU606" s="240" t="s">
        <v>88</v>
      </c>
      <c r="AY606" s="18" t="s">
        <v>241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8" t="s">
        <v>14</v>
      </c>
      <c r="BK606" s="241">
        <f>ROUND(I606*H606,2)</f>
        <v>0</v>
      </c>
      <c r="BL606" s="18" t="s">
        <v>175</v>
      </c>
      <c r="BM606" s="240" t="s">
        <v>3242</v>
      </c>
    </row>
    <row r="607" s="2" customFormat="1">
      <c r="A607" s="39"/>
      <c r="B607" s="40"/>
      <c r="C607" s="41"/>
      <c r="D607" s="242" t="s">
        <v>249</v>
      </c>
      <c r="E607" s="41"/>
      <c r="F607" s="243" t="s">
        <v>710</v>
      </c>
      <c r="G607" s="41"/>
      <c r="H607" s="41"/>
      <c r="I607" s="244"/>
      <c r="J607" s="41"/>
      <c r="K607" s="41"/>
      <c r="L607" s="45"/>
      <c r="M607" s="245"/>
      <c r="N607" s="246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249</v>
      </c>
      <c r="AU607" s="18" t="s">
        <v>88</v>
      </c>
    </row>
    <row r="608" s="15" customFormat="1">
      <c r="A608" s="15"/>
      <c r="B608" s="270"/>
      <c r="C608" s="271"/>
      <c r="D608" s="249" t="s">
        <v>256</v>
      </c>
      <c r="E608" s="272" t="s">
        <v>1</v>
      </c>
      <c r="F608" s="273" t="s">
        <v>711</v>
      </c>
      <c r="G608" s="271"/>
      <c r="H608" s="272" t="s">
        <v>1</v>
      </c>
      <c r="I608" s="274"/>
      <c r="J608" s="271"/>
      <c r="K608" s="271"/>
      <c r="L608" s="275"/>
      <c r="M608" s="276"/>
      <c r="N608" s="277"/>
      <c r="O608" s="277"/>
      <c r="P608" s="277"/>
      <c r="Q608" s="277"/>
      <c r="R608" s="277"/>
      <c r="S608" s="277"/>
      <c r="T608" s="27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9" t="s">
        <v>256</v>
      </c>
      <c r="AU608" s="279" t="s">
        <v>88</v>
      </c>
      <c r="AV608" s="15" t="s">
        <v>14</v>
      </c>
      <c r="AW608" s="15" t="s">
        <v>36</v>
      </c>
      <c r="AX608" s="15" t="s">
        <v>80</v>
      </c>
      <c r="AY608" s="279" t="s">
        <v>241</v>
      </c>
    </row>
    <row r="609" s="15" customFormat="1">
      <c r="A609" s="15"/>
      <c r="B609" s="270"/>
      <c r="C609" s="271"/>
      <c r="D609" s="249" t="s">
        <v>256</v>
      </c>
      <c r="E609" s="272" t="s">
        <v>1</v>
      </c>
      <c r="F609" s="273" t="s">
        <v>3243</v>
      </c>
      <c r="G609" s="271"/>
      <c r="H609" s="272" t="s">
        <v>1</v>
      </c>
      <c r="I609" s="274"/>
      <c r="J609" s="271"/>
      <c r="K609" s="271"/>
      <c r="L609" s="275"/>
      <c r="M609" s="276"/>
      <c r="N609" s="277"/>
      <c r="O609" s="277"/>
      <c r="P609" s="277"/>
      <c r="Q609" s="277"/>
      <c r="R609" s="277"/>
      <c r="S609" s="277"/>
      <c r="T609" s="27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9" t="s">
        <v>256</v>
      </c>
      <c r="AU609" s="279" t="s">
        <v>88</v>
      </c>
      <c r="AV609" s="15" t="s">
        <v>14</v>
      </c>
      <c r="AW609" s="15" t="s">
        <v>36</v>
      </c>
      <c r="AX609" s="15" t="s">
        <v>80</v>
      </c>
      <c r="AY609" s="279" t="s">
        <v>241</v>
      </c>
    </row>
    <row r="610" s="13" customFormat="1">
      <c r="A610" s="13"/>
      <c r="B610" s="247"/>
      <c r="C610" s="248"/>
      <c r="D610" s="249" t="s">
        <v>256</v>
      </c>
      <c r="E610" s="250" t="s">
        <v>1</v>
      </c>
      <c r="F610" s="251" t="s">
        <v>3244</v>
      </c>
      <c r="G610" s="248"/>
      <c r="H610" s="252">
        <v>14.019</v>
      </c>
      <c r="I610" s="253"/>
      <c r="J610" s="248"/>
      <c r="K610" s="248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88</v>
      </c>
      <c r="AV610" s="13" t="s">
        <v>88</v>
      </c>
      <c r="AW610" s="13" t="s">
        <v>36</v>
      </c>
      <c r="AX610" s="13" t="s">
        <v>80</v>
      </c>
      <c r="AY610" s="258" t="s">
        <v>241</v>
      </c>
    </row>
    <row r="611" s="15" customFormat="1">
      <c r="A611" s="15"/>
      <c r="B611" s="270"/>
      <c r="C611" s="271"/>
      <c r="D611" s="249" t="s">
        <v>256</v>
      </c>
      <c r="E611" s="272" t="s">
        <v>1</v>
      </c>
      <c r="F611" s="273" t="s">
        <v>3243</v>
      </c>
      <c r="G611" s="271"/>
      <c r="H611" s="272" t="s">
        <v>1</v>
      </c>
      <c r="I611" s="274"/>
      <c r="J611" s="271"/>
      <c r="K611" s="271"/>
      <c r="L611" s="275"/>
      <c r="M611" s="276"/>
      <c r="N611" s="277"/>
      <c r="O611" s="277"/>
      <c r="P611" s="277"/>
      <c r="Q611" s="277"/>
      <c r="R611" s="277"/>
      <c r="S611" s="277"/>
      <c r="T611" s="278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9" t="s">
        <v>256</v>
      </c>
      <c r="AU611" s="279" t="s">
        <v>88</v>
      </c>
      <c r="AV611" s="15" t="s">
        <v>14</v>
      </c>
      <c r="AW611" s="15" t="s">
        <v>36</v>
      </c>
      <c r="AX611" s="15" t="s">
        <v>80</v>
      </c>
      <c r="AY611" s="279" t="s">
        <v>241</v>
      </c>
    </row>
    <row r="612" s="13" customFormat="1">
      <c r="A612" s="13"/>
      <c r="B612" s="247"/>
      <c r="C612" s="248"/>
      <c r="D612" s="249" t="s">
        <v>256</v>
      </c>
      <c r="E612" s="250" t="s">
        <v>1</v>
      </c>
      <c r="F612" s="251" t="s">
        <v>3245</v>
      </c>
      <c r="G612" s="248"/>
      <c r="H612" s="252">
        <v>10.816000000000001</v>
      </c>
      <c r="I612" s="253"/>
      <c r="J612" s="248"/>
      <c r="K612" s="248"/>
      <c r="L612" s="254"/>
      <c r="M612" s="255"/>
      <c r="N612" s="256"/>
      <c r="O612" s="256"/>
      <c r="P612" s="256"/>
      <c r="Q612" s="256"/>
      <c r="R612" s="256"/>
      <c r="S612" s="256"/>
      <c r="T612" s="25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8" t="s">
        <v>256</v>
      </c>
      <c r="AU612" s="258" t="s">
        <v>88</v>
      </c>
      <c r="AV612" s="13" t="s">
        <v>88</v>
      </c>
      <c r="AW612" s="13" t="s">
        <v>36</v>
      </c>
      <c r="AX612" s="13" t="s">
        <v>80</v>
      </c>
      <c r="AY612" s="258" t="s">
        <v>241</v>
      </c>
    </row>
    <row r="613" s="14" customFormat="1">
      <c r="A613" s="14"/>
      <c r="B613" s="259"/>
      <c r="C613" s="260"/>
      <c r="D613" s="249" t="s">
        <v>256</v>
      </c>
      <c r="E613" s="261" t="s">
        <v>429</v>
      </c>
      <c r="F613" s="262" t="s">
        <v>258</v>
      </c>
      <c r="G613" s="260"/>
      <c r="H613" s="263">
        <v>24.835000000000001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88</v>
      </c>
      <c r="AV613" s="14" t="s">
        <v>175</v>
      </c>
      <c r="AW613" s="14" t="s">
        <v>36</v>
      </c>
      <c r="AX613" s="14" t="s">
        <v>14</v>
      </c>
      <c r="AY613" s="269" t="s">
        <v>241</v>
      </c>
    </row>
    <row r="614" s="2" customFormat="1" ht="16.5" customHeight="1">
      <c r="A614" s="39"/>
      <c r="B614" s="40"/>
      <c r="C614" s="288" t="s">
        <v>868</v>
      </c>
      <c r="D614" s="288" t="s">
        <v>716</v>
      </c>
      <c r="E614" s="289" t="s">
        <v>717</v>
      </c>
      <c r="F614" s="290" t="s">
        <v>718</v>
      </c>
      <c r="G614" s="291" t="s">
        <v>467</v>
      </c>
      <c r="H614" s="292">
        <v>45.945</v>
      </c>
      <c r="I614" s="293"/>
      <c r="J614" s="294">
        <f>ROUND(I614*H614,2)</f>
        <v>0</v>
      </c>
      <c r="K614" s="290" t="s">
        <v>1</v>
      </c>
      <c r="L614" s="295"/>
      <c r="M614" s="296" t="s">
        <v>1</v>
      </c>
      <c r="N614" s="297" t="s">
        <v>45</v>
      </c>
      <c r="O614" s="92"/>
      <c r="P614" s="238">
        <f>O614*H614</f>
        <v>0</v>
      </c>
      <c r="Q614" s="238">
        <v>1</v>
      </c>
      <c r="R614" s="238">
        <f>Q614*H614</f>
        <v>45.945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292</v>
      </c>
      <c r="AT614" s="240" t="s">
        <v>716</v>
      </c>
      <c r="AU614" s="240" t="s">
        <v>88</v>
      </c>
      <c r="AY614" s="18" t="s">
        <v>241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14</v>
      </c>
      <c r="BK614" s="241">
        <f>ROUND(I614*H614,2)</f>
        <v>0</v>
      </c>
      <c r="BL614" s="18" t="s">
        <v>175</v>
      </c>
      <c r="BM614" s="240" t="s">
        <v>3246</v>
      </c>
    </row>
    <row r="615" s="13" customFormat="1">
      <c r="A615" s="13"/>
      <c r="B615" s="247"/>
      <c r="C615" s="248"/>
      <c r="D615" s="249" t="s">
        <v>256</v>
      </c>
      <c r="E615" s="250" t="s">
        <v>1</v>
      </c>
      <c r="F615" s="251" t="s">
        <v>3247</v>
      </c>
      <c r="G615" s="248"/>
      <c r="H615" s="252">
        <v>45.945</v>
      </c>
      <c r="I615" s="253"/>
      <c r="J615" s="248"/>
      <c r="K615" s="248"/>
      <c r="L615" s="254"/>
      <c r="M615" s="255"/>
      <c r="N615" s="256"/>
      <c r="O615" s="256"/>
      <c r="P615" s="256"/>
      <c r="Q615" s="256"/>
      <c r="R615" s="256"/>
      <c r="S615" s="256"/>
      <c r="T615" s="25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8" t="s">
        <v>256</v>
      </c>
      <c r="AU615" s="258" t="s">
        <v>88</v>
      </c>
      <c r="AV615" s="13" t="s">
        <v>88</v>
      </c>
      <c r="AW615" s="13" t="s">
        <v>36</v>
      </c>
      <c r="AX615" s="13" t="s">
        <v>80</v>
      </c>
      <c r="AY615" s="258" t="s">
        <v>241</v>
      </c>
    </row>
    <row r="616" s="14" customFormat="1">
      <c r="A616" s="14"/>
      <c r="B616" s="259"/>
      <c r="C616" s="260"/>
      <c r="D616" s="249" t="s">
        <v>256</v>
      </c>
      <c r="E616" s="261" t="s">
        <v>1</v>
      </c>
      <c r="F616" s="262" t="s">
        <v>258</v>
      </c>
      <c r="G616" s="260"/>
      <c r="H616" s="263">
        <v>45.945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88</v>
      </c>
      <c r="AV616" s="14" t="s">
        <v>175</v>
      </c>
      <c r="AW616" s="14" t="s">
        <v>36</v>
      </c>
      <c r="AX616" s="14" t="s">
        <v>14</v>
      </c>
      <c r="AY616" s="269" t="s">
        <v>241</v>
      </c>
    </row>
    <row r="617" s="2" customFormat="1" ht="24.15" customHeight="1">
      <c r="A617" s="39"/>
      <c r="B617" s="40"/>
      <c r="C617" s="229" t="s">
        <v>872</v>
      </c>
      <c r="D617" s="229" t="s">
        <v>243</v>
      </c>
      <c r="E617" s="230" t="s">
        <v>722</v>
      </c>
      <c r="F617" s="231" t="s">
        <v>723</v>
      </c>
      <c r="G617" s="232" t="s">
        <v>253</v>
      </c>
      <c r="H617" s="233">
        <v>2675.3910000000001</v>
      </c>
      <c r="I617" s="234"/>
      <c r="J617" s="235">
        <f>ROUND(I617*H617,2)</f>
        <v>0</v>
      </c>
      <c r="K617" s="231" t="s">
        <v>247</v>
      </c>
      <c r="L617" s="45"/>
      <c r="M617" s="236" t="s">
        <v>1</v>
      </c>
      <c r="N617" s="237" t="s">
        <v>45</v>
      </c>
      <c r="O617" s="92"/>
      <c r="P617" s="238">
        <f>O617*H617</f>
        <v>0</v>
      </c>
      <c r="Q617" s="238">
        <v>0</v>
      </c>
      <c r="R617" s="238">
        <f>Q617*H617</f>
        <v>0</v>
      </c>
      <c r="S617" s="238">
        <v>0</v>
      </c>
      <c r="T617" s="23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0" t="s">
        <v>175</v>
      </c>
      <c r="AT617" s="240" t="s">
        <v>243</v>
      </c>
      <c r="AU617" s="240" t="s">
        <v>88</v>
      </c>
      <c r="AY617" s="18" t="s">
        <v>241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14</v>
      </c>
      <c r="BK617" s="241">
        <f>ROUND(I617*H617,2)</f>
        <v>0</v>
      </c>
      <c r="BL617" s="18" t="s">
        <v>175</v>
      </c>
      <c r="BM617" s="240" t="s">
        <v>3248</v>
      </c>
    </row>
    <row r="618" s="2" customFormat="1">
      <c r="A618" s="39"/>
      <c r="B618" s="40"/>
      <c r="C618" s="41"/>
      <c r="D618" s="242" t="s">
        <v>249</v>
      </c>
      <c r="E618" s="41"/>
      <c r="F618" s="243" t="s">
        <v>725</v>
      </c>
      <c r="G618" s="41"/>
      <c r="H618" s="41"/>
      <c r="I618" s="244"/>
      <c r="J618" s="41"/>
      <c r="K618" s="41"/>
      <c r="L618" s="45"/>
      <c r="M618" s="245"/>
      <c r="N618" s="24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249</v>
      </c>
      <c r="AU618" s="18" t="s">
        <v>88</v>
      </c>
    </row>
    <row r="619" s="13" customFormat="1">
      <c r="A619" s="13"/>
      <c r="B619" s="247"/>
      <c r="C619" s="248"/>
      <c r="D619" s="249" t="s">
        <v>256</v>
      </c>
      <c r="E619" s="250" t="s">
        <v>1</v>
      </c>
      <c r="F619" s="251" t="s">
        <v>3249</v>
      </c>
      <c r="G619" s="248"/>
      <c r="H619" s="252">
        <v>4357.6189999999997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256</v>
      </c>
      <c r="AU619" s="258" t="s">
        <v>88</v>
      </c>
      <c r="AV619" s="13" t="s">
        <v>88</v>
      </c>
      <c r="AW619" s="13" t="s">
        <v>36</v>
      </c>
      <c r="AX619" s="13" t="s">
        <v>80</v>
      </c>
      <c r="AY619" s="258" t="s">
        <v>241</v>
      </c>
    </row>
    <row r="620" s="13" customFormat="1">
      <c r="A620" s="13"/>
      <c r="B620" s="247"/>
      <c r="C620" s="248"/>
      <c r="D620" s="249" t="s">
        <v>256</v>
      </c>
      <c r="E620" s="250" t="s">
        <v>1</v>
      </c>
      <c r="F620" s="251" t="s">
        <v>726</v>
      </c>
      <c r="G620" s="248"/>
      <c r="H620" s="252">
        <v>-292.678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256</v>
      </c>
      <c r="AU620" s="258" t="s">
        <v>88</v>
      </c>
      <c r="AV620" s="13" t="s">
        <v>88</v>
      </c>
      <c r="AW620" s="13" t="s">
        <v>36</v>
      </c>
      <c r="AX620" s="13" t="s">
        <v>80</v>
      </c>
      <c r="AY620" s="258" t="s">
        <v>241</v>
      </c>
    </row>
    <row r="621" s="13" customFormat="1">
      <c r="A621" s="13"/>
      <c r="B621" s="247"/>
      <c r="C621" s="248"/>
      <c r="D621" s="249" t="s">
        <v>256</v>
      </c>
      <c r="E621" s="250" t="s">
        <v>1</v>
      </c>
      <c r="F621" s="251" t="s">
        <v>3250</v>
      </c>
      <c r="G621" s="248"/>
      <c r="H621" s="252">
        <v>-38.052999999999997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256</v>
      </c>
      <c r="AU621" s="258" t="s">
        <v>88</v>
      </c>
      <c r="AV621" s="13" t="s">
        <v>88</v>
      </c>
      <c r="AW621" s="13" t="s">
        <v>36</v>
      </c>
      <c r="AX621" s="13" t="s">
        <v>80</v>
      </c>
      <c r="AY621" s="258" t="s">
        <v>241</v>
      </c>
    </row>
    <row r="622" s="13" customFormat="1">
      <c r="A622" s="13"/>
      <c r="B622" s="247"/>
      <c r="C622" s="248"/>
      <c r="D622" s="249" t="s">
        <v>256</v>
      </c>
      <c r="E622" s="250" t="s">
        <v>1</v>
      </c>
      <c r="F622" s="251" t="s">
        <v>727</v>
      </c>
      <c r="G622" s="248"/>
      <c r="H622" s="252">
        <v>-1078.2860000000001</v>
      </c>
      <c r="I622" s="253"/>
      <c r="J622" s="248"/>
      <c r="K622" s="248"/>
      <c r="L622" s="254"/>
      <c r="M622" s="255"/>
      <c r="N622" s="256"/>
      <c r="O622" s="256"/>
      <c r="P622" s="256"/>
      <c r="Q622" s="256"/>
      <c r="R622" s="256"/>
      <c r="S622" s="256"/>
      <c r="T622" s="25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8" t="s">
        <v>256</v>
      </c>
      <c r="AU622" s="258" t="s">
        <v>88</v>
      </c>
      <c r="AV622" s="13" t="s">
        <v>88</v>
      </c>
      <c r="AW622" s="13" t="s">
        <v>36</v>
      </c>
      <c r="AX622" s="13" t="s">
        <v>80</v>
      </c>
      <c r="AY622" s="258" t="s">
        <v>241</v>
      </c>
    </row>
    <row r="623" s="13" customFormat="1">
      <c r="A623" s="13"/>
      <c r="B623" s="247"/>
      <c r="C623" s="248"/>
      <c r="D623" s="249" t="s">
        <v>256</v>
      </c>
      <c r="E623" s="250" t="s">
        <v>1</v>
      </c>
      <c r="F623" s="251" t="s">
        <v>3251</v>
      </c>
      <c r="G623" s="248"/>
      <c r="H623" s="252">
        <v>-143.91399999999999</v>
      </c>
      <c r="I623" s="253"/>
      <c r="J623" s="248"/>
      <c r="K623" s="248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88</v>
      </c>
      <c r="AV623" s="13" t="s">
        <v>88</v>
      </c>
      <c r="AW623" s="13" t="s">
        <v>36</v>
      </c>
      <c r="AX623" s="13" t="s">
        <v>80</v>
      </c>
      <c r="AY623" s="258" t="s">
        <v>241</v>
      </c>
    </row>
    <row r="624" s="13" customFormat="1">
      <c r="A624" s="13"/>
      <c r="B624" s="247"/>
      <c r="C624" s="248"/>
      <c r="D624" s="249" t="s">
        <v>256</v>
      </c>
      <c r="E624" s="250" t="s">
        <v>1</v>
      </c>
      <c r="F624" s="251" t="s">
        <v>3252</v>
      </c>
      <c r="G624" s="248"/>
      <c r="H624" s="252">
        <v>-129.297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256</v>
      </c>
      <c r="AU624" s="258" t="s">
        <v>88</v>
      </c>
      <c r="AV624" s="13" t="s">
        <v>88</v>
      </c>
      <c r="AW624" s="13" t="s">
        <v>36</v>
      </c>
      <c r="AX624" s="13" t="s">
        <v>80</v>
      </c>
      <c r="AY624" s="258" t="s">
        <v>241</v>
      </c>
    </row>
    <row r="625" s="14" customFormat="1">
      <c r="A625" s="14"/>
      <c r="B625" s="259"/>
      <c r="C625" s="260"/>
      <c r="D625" s="249" t="s">
        <v>256</v>
      </c>
      <c r="E625" s="261" t="s">
        <v>496</v>
      </c>
      <c r="F625" s="262" t="s">
        <v>258</v>
      </c>
      <c r="G625" s="260"/>
      <c r="H625" s="263">
        <v>2675.3910000000001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88</v>
      </c>
      <c r="AV625" s="14" t="s">
        <v>175</v>
      </c>
      <c r="AW625" s="14" t="s">
        <v>36</v>
      </c>
      <c r="AX625" s="14" t="s">
        <v>14</v>
      </c>
      <c r="AY625" s="269" t="s">
        <v>241</v>
      </c>
    </row>
    <row r="626" s="2" customFormat="1" ht="16.5" customHeight="1">
      <c r="A626" s="39"/>
      <c r="B626" s="40"/>
      <c r="C626" s="288" t="s">
        <v>876</v>
      </c>
      <c r="D626" s="288" t="s">
        <v>716</v>
      </c>
      <c r="E626" s="289" t="s">
        <v>730</v>
      </c>
      <c r="F626" s="290" t="s">
        <v>731</v>
      </c>
      <c r="G626" s="291" t="s">
        <v>467</v>
      </c>
      <c r="H626" s="292">
        <v>4388.5190000000002</v>
      </c>
      <c r="I626" s="293"/>
      <c r="J626" s="294">
        <f>ROUND(I626*H626,2)</f>
        <v>0</v>
      </c>
      <c r="K626" s="290" t="s">
        <v>247</v>
      </c>
      <c r="L626" s="295"/>
      <c r="M626" s="296" t="s">
        <v>1</v>
      </c>
      <c r="N626" s="297" t="s">
        <v>45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292</v>
      </c>
      <c r="AT626" s="240" t="s">
        <v>716</v>
      </c>
      <c r="AU626" s="240" t="s">
        <v>88</v>
      </c>
      <c r="AY626" s="18" t="s">
        <v>241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14</v>
      </c>
      <c r="BK626" s="241">
        <f>ROUND(I626*H626,2)</f>
        <v>0</v>
      </c>
      <c r="BL626" s="18" t="s">
        <v>175</v>
      </c>
      <c r="BM626" s="240" t="s">
        <v>3253</v>
      </c>
    </row>
    <row r="627" s="15" customFormat="1">
      <c r="A627" s="15"/>
      <c r="B627" s="270"/>
      <c r="C627" s="271"/>
      <c r="D627" s="249" t="s">
        <v>256</v>
      </c>
      <c r="E627" s="272" t="s">
        <v>1</v>
      </c>
      <c r="F627" s="273" t="s">
        <v>733</v>
      </c>
      <c r="G627" s="271"/>
      <c r="H627" s="272" t="s">
        <v>1</v>
      </c>
      <c r="I627" s="274"/>
      <c r="J627" s="271"/>
      <c r="K627" s="271"/>
      <c r="L627" s="275"/>
      <c r="M627" s="276"/>
      <c r="N627" s="277"/>
      <c r="O627" s="277"/>
      <c r="P627" s="277"/>
      <c r="Q627" s="277"/>
      <c r="R627" s="277"/>
      <c r="S627" s="277"/>
      <c r="T627" s="27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9" t="s">
        <v>256</v>
      </c>
      <c r="AU627" s="279" t="s">
        <v>88</v>
      </c>
      <c r="AV627" s="15" t="s">
        <v>14</v>
      </c>
      <c r="AW627" s="15" t="s">
        <v>36</v>
      </c>
      <c r="AX627" s="15" t="s">
        <v>80</v>
      </c>
      <c r="AY627" s="279" t="s">
        <v>241</v>
      </c>
    </row>
    <row r="628" s="13" customFormat="1">
      <c r="A628" s="13"/>
      <c r="B628" s="247"/>
      <c r="C628" s="248"/>
      <c r="D628" s="249" t="s">
        <v>256</v>
      </c>
      <c r="E628" s="250" t="s">
        <v>1</v>
      </c>
      <c r="F628" s="251" t="s">
        <v>734</v>
      </c>
      <c r="G628" s="248"/>
      <c r="H628" s="252">
        <v>4388.5190000000002</v>
      </c>
      <c r="I628" s="253"/>
      <c r="J628" s="248"/>
      <c r="K628" s="248"/>
      <c r="L628" s="254"/>
      <c r="M628" s="255"/>
      <c r="N628" s="256"/>
      <c r="O628" s="256"/>
      <c r="P628" s="256"/>
      <c r="Q628" s="256"/>
      <c r="R628" s="256"/>
      <c r="S628" s="256"/>
      <c r="T628" s="25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8" t="s">
        <v>256</v>
      </c>
      <c r="AU628" s="258" t="s">
        <v>88</v>
      </c>
      <c r="AV628" s="13" t="s">
        <v>88</v>
      </c>
      <c r="AW628" s="13" t="s">
        <v>36</v>
      </c>
      <c r="AX628" s="13" t="s">
        <v>80</v>
      </c>
      <c r="AY628" s="258" t="s">
        <v>241</v>
      </c>
    </row>
    <row r="629" s="14" customFormat="1">
      <c r="A629" s="14"/>
      <c r="B629" s="259"/>
      <c r="C629" s="260"/>
      <c r="D629" s="249" t="s">
        <v>256</v>
      </c>
      <c r="E629" s="261" t="s">
        <v>1</v>
      </c>
      <c r="F629" s="262" t="s">
        <v>258</v>
      </c>
      <c r="G629" s="260"/>
      <c r="H629" s="263">
        <v>4388.5190000000002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256</v>
      </c>
      <c r="AU629" s="269" t="s">
        <v>88</v>
      </c>
      <c r="AV629" s="14" t="s">
        <v>175</v>
      </c>
      <c r="AW629" s="14" t="s">
        <v>36</v>
      </c>
      <c r="AX629" s="14" t="s">
        <v>14</v>
      </c>
      <c r="AY629" s="269" t="s">
        <v>241</v>
      </c>
    </row>
    <row r="630" s="2" customFormat="1" ht="24.15" customHeight="1">
      <c r="A630" s="39"/>
      <c r="B630" s="40"/>
      <c r="C630" s="229" t="s">
        <v>882</v>
      </c>
      <c r="D630" s="229" t="s">
        <v>243</v>
      </c>
      <c r="E630" s="230" t="s">
        <v>736</v>
      </c>
      <c r="F630" s="231" t="s">
        <v>737</v>
      </c>
      <c r="G630" s="232" t="s">
        <v>253</v>
      </c>
      <c r="H630" s="233">
        <v>431.31400000000002</v>
      </c>
      <c r="I630" s="234"/>
      <c r="J630" s="235">
        <f>ROUND(I630*H630,2)</f>
        <v>0</v>
      </c>
      <c r="K630" s="231" t="s">
        <v>247</v>
      </c>
      <c r="L630" s="45"/>
      <c r="M630" s="236" t="s">
        <v>1</v>
      </c>
      <c r="N630" s="237" t="s">
        <v>45</v>
      </c>
      <c r="O630" s="92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175</v>
      </c>
      <c r="AT630" s="240" t="s">
        <v>243</v>
      </c>
      <c r="AU630" s="240" t="s">
        <v>88</v>
      </c>
      <c r="AY630" s="18" t="s">
        <v>241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14</v>
      </c>
      <c r="BK630" s="241">
        <f>ROUND(I630*H630,2)</f>
        <v>0</v>
      </c>
      <c r="BL630" s="18" t="s">
        <v>175</v>
      </c>
      <c r="BM630" s="240" t="s">
        <v>3254</v>
      </c>
    </row>
    <row r="631" s="2" customFormat="1">
      <c r="A631" s="39"/>
      <c r="B631" s="40"/>
      <c r="C631" s="41"/>
      <c r="D631" s="242" t="s">
        <v>249</v>
      </c>
      <c r="E631" s="41"/>
      <c r="F631" s="243" t="s">
        <v>739</v>
      </c>
      <c r="G631" s="41"/>
      <c r="H631" s="41"/>
      <c r="I631" s="244"/>
      <c r="J631" s="41"/>
      <c r="K631" s="41"/>
      <c r="L631" s="45"/>
      <c r="M631" s="245"/>
      <c r="N631" s="246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249</v>
      </c>
      <c r="AU631" s="18" t="s">
        <v>88</v>
      </c>
    </row>
    <row r="632" s="13" customFormat="1">
      <c r="A632" s="13"/>
      <c r="B632" s="247"/>
      <c r="C632" s="248"/>
      <c r="D632" s="249" t="s">
        <v>256</v>
      </c>
      <c r="E632" s="250" t="s">
        <v>1</v>
      </c>
      <c r="F632" s="251" t="s">
        <v>448</v>
      </c>
      <c r="G632" s="248"/>
      <c r="H632" s="252">
        <v>431.31400000000002</v>
      </c>
      <c r="I632" s="253"/>
      <c r="J632" s="248"/>
      <c r="K632" s="248"/>
      <c r="L632" s="254"/>
      <c r="M632" s="255"/>
      <c r="N632" s="256"/>
      <c r="O632" s="256"/>
      <c r="P632" s="256"/>
      <c r="Q632" s="256"/>
      <c r="R632" s="256"/>
      <c r="S632" s="256"/>
      <c r="T632" s="25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8" t="s">
        <v>256</v>
      </c>
      <c r="AU632" s="258" t="s">
        <v>88</v>
      </c>
      <c r="AV632" s="13" t="s">
        <v>88</v>
      </c>
      <c r="AW632" s="13" t="s">
        <v>36</v>
      </c>
      <c r="AX632" s="13" t="s">
        <v>80</v>
      </c>
      <c r="AY632" s="258" t="s">
        <v>241</v>
      </c>
    </row>
    <row r="633" s="14" customFormat="1">
      <c r="A633" s="14"/>
      <c r="B633" s="259"/>
      <c r="C633" s="260"/>
      <c r="D633" s="249" t="s">
        <v>256</v>
      </c>
      <c r="E633" s="261" t="s">
        <v>1</v>
      </c>
      <c r="F633" s="262" t="s">
        <v>258</v>
      </c>
      <c r="G633" s="260"/>
      <c r="H633" s="263">
        <v>431.31400000000002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88</v>
      </c>
      <c r="AV633" s="14" t="s">
        <v>175</v>
      </c>
      <c r="AW633" s="14" t="s">
        <v>36</v>
      </c>
      <c r="AX633" s="14" t="s">
        <v>14</v>
      </c>
      <c r="AY633" s="269" t="s">
        <v>241</v>
      </c>
    </row>
    <row r="634" s="2" customFormat="1" ht="24.15" customHeight="1">
      <c r="A634" s="39"/>
      <c r="B634" s="40"/>
      <c r="C634" s="229" t="s">
        <v>886</v>
      </c>
      <c r="D634" s="229" t="s">
        <v>243</v>
      </c>
      <c r="E634" s="230" t="s">
        <v>741</v>
      </c>
      <c r="F634" s="231" t="s">
        <v>742</v>
      </c>
      <c r="G634" s="232" t="s">
        <v>253</v>
      </c>
      <c r="H634" s="233">
        <v>646.97199999999998</v>
      </c>
      <c r="I634" s="234"/>
      <c r="J634" s="235">
        <f>ROUND(I634*H634,2)</f>
        <v>0</v>
      </c>
      <c r="K634" s="231" t="s">
        <v>247</v>
      </c>
      <c r="L634" s="45"/>
      <c r="M634" s="236" t="s">
        <v>1</v>
      </c>
      <c r="N634" s="237" t="s">
        <v>45</v>
      </c>
      <c r="O634" s="92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175</v>
      </c>
      <c r="AT634" s="240" t="s">
        <v>243</v>
      </c>
      <c r="AU634" s="240" t="s">
        <v>88</v>
      </c>
      <c r="AY634" s="18" t="s">
        <v>241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14</v>
      </c>
      <c r="BK634" s="241">
        <f>ROUND(I634*H634,2)</f>
        <v>0</v>
      </c>
      <c r="BL634" s="18" t="s">
        <v>175</v>
      </c>
      <c r="BM634" s="240" t="s">
        <v>3255</v>
      </c>
    </row>
    <row r="635" s="2" customFormat="1">
      <c r="A635" s="39"/>
      <c r="B635" s="40"/>
      <c r="C635" s="41"/>
      <c r="D635" s="242" t="s">
        <v>249</v>
      </c>
      <c r="E635" s="41"/>
      <c r="F635" s="243" t="s">
        <v>744</v>
      </c>
      <c r="G635" s="41"/>
      <c r="H635" s="41"/>
      <c r="I635" s="244"/>
      <c r="J635" s="41"/>
      <c r="K635" s="41"/>
      <c r="L635" s="45"/>
      <c r="M635" s="245"/>
      <c r="N635" s="246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249</v>
      </c>
      <c r="AU635" s="18" t="s">
        <v>88</v>
      </c>
    </row>
    <row r="636" s="13" customFormat="1">
      <c r="A636" s="13"/>
      <c r="B636" s="247"/>
      <c r="C636" s="248"/>
      <c r="D636" s="249" t="s">
        <v>256</v>
      </c>
      <c r="E636" s="250" t="s">
        <v>1</v>
      </c>
      <c r="F636" s="251" t="s">
        <v>3256</v>
      </c>
      <c r="G636" s="248"/>
      <c r="H636" s="252">
        <v>1222.2000000000001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256</v>
      </c>
      <c r="AU636" s="258" t="s">
        <v>88</v>
      </c>
      <c r="AV636" s="13" t="s">
        <v>88</v>
      </c>
      <c r="AW636" s="13" t="s">
        <v>36</v>
      </c>
      <c r="AX636" s="13" t="s">
        <v>80</v>
      </c>
      <c r="AY636" s="258" t="s">
        <v>241</v>
      </c>
    </row>
    <row r="637" s="13" customFormat="1">
      <c r="A637" s="13"/>
      <c r="B637" s="247"/>
      <c r="C637" s="248"/>
      <c r="D637" s="249" t="s">
        <v>256</v>
      </c>
      <c r="E637" s="250" t="s">
        <v>1</v>
      </c>
      <c r="F637" s="251" t="s">
        <v>3257</v>
      </c>
      <c r="G637" s="248"/>
      <c r="H637" s="252">
        <v>-143.91399999999999</v>
      </c>
      <c r="I637" s="253"/>
      <c r="J637" s="248"/>
      <c r="K637" s="248"/>
      <c r="L637" s="254"/>
      <c r="M637" s="255"/>
      <c r="N637" s="256"/>
      <c r="O637" s="256"/>
      <c r="P637" s="256"/>
      <c r="Q637" s="256"/>
      <c r="R637" s="256"/>
      <c r="S637" s="256"/>
      <c r="T637" s="25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8" t="s">
        <v>256</v>
      </c>
      <c r="AU637" s="258" t="s">
        <v>88</v>
      </c>
      <c r="AV637" s="13" t="s">
        <v>88</v>
      </c>
      <c r="AW637" s="13" t="s">
        <v>36</v>
      </c>
      <c r="AX637" s="13" t="s">
        <v>80</v>
      </c>
      <c r="AY637" s="258" t="s">
        <v>241</v>
      </c>
    </row>
    <row r="638" s="14" customFormat="1">
      <c r="A638" s="14"/>
      <c r="B638" s="259"/>
      <c r="C638" s="260"/>
      <c r="D638" s="249" t="s">
        <v>256</v>
      </c>
      <c r="E638" s="261" t="s">
        <v>445</v>
      </c>
      <c r="F638" s="262" t="s">
        <v>258</v>
      </c>
      <c r="G638" s="260"/>
      <c r="H638" s="263">
        <v>1078.2860000000001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88</v>
      </c>
      <c r="AV638" s="14" t="s">
        <v>175</v>
      </c>
      <c r="AW638" s="14" t="s">
        <v>36</v>
      </c>
      <c r="AX638" s="14" t="s">
        <v>80</v>
      </c>
      <c r="AY638" s="269" t="s">
        <v>241</v>
      </c>
    </row>
    <row r="639" s="13" customFormat="1">
      <c r="A639" s="13"/>
      <c r="B639" s="247"/>
      <c r="C639" s="248"/>
      <c r="D639" s="249" t="s">
        <v>256</v>
      </c>
      <c r="E639" s="250" t="s">
        <v>746</v>
      </c>
      <c r="F639" s="251" t="s">
        <v>747</v>
      </c>
      <c r="G639" s="248"/>
      <c r="H639" s="252">
        <v>646.97199999999998</v>
      </c>
      <c r="I639" s="253"/>
      <c r="J639" s="248"/>
      <c r="K639" s="248"/>
      <c r="L639" s="254"/>
      <c r="M639" s="255"/>
      <c r="N639" s="256"/>
      <c r="O639" s="256"/>
      <c r="P639" s="256"/>
      <c r="Q639" s="256"/>
      <c r="R639" s="256"/>
      <c r="S639" s="256"/>
      <c r="T639" s="25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8" t="s">
        <v>256</v>
      </c>
      <c r="AU639" s="258" t="s">
        <v>88</v>
      </c>
      <c r="AV639" s="13" t="s">
        <v>88</v>
      </c>
      <c r="AW639" s="13" t="s">
        <v>36</v>
      </c>
      <c r="AX639" s="13" t="s">
        <v>14</v>
      </c>
      <c r="AY639" s="258" t="s">
        <v>241</v>
      </c>
    </row>
    <row r="640" s="13" customFormat="1">
      <c r="A640" s="13"/>
      <c r="B640" s="247"/>
      <c r="C640" s="248"/>
      <c r="D640" s="249" t="s">
        <v>256</v>
      </c>
      <c r="E640" s="250" t="s">
        <v>448</v>
      </c>
      <c r="F640" s="251" t="s">
        <v>748</v>
      </c>
      <c r="G640" s="248"/>
      <c r="H640" s="252">
        <v>431.31400000000002</v>
      </c>
      <c r="I640" s="253"/>
      <c r="J640" s="248"/>
      <c r="K640" s="248"/>
      <c r="L640" s="254"/>
      <c r="M640" s="255"/>
      <c r="N640" s="256"/>
      <c r="O640" s="256"/>
      <c r="P640" s="256"/>
      <c r="Q640" s="256"/>
      <c r="R640" s="256"/>
      <c r="S640" s="256"/>
      <c r="T640" s="25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8" t="s">
        <v>256</v>
      </c>
      <c r="AU640" s="258" t="s">
        <v>88</v>
      </c>
      <c r="AV640" s="13" t="s">
        <v>88</v>
      </c>
      <c r="AW640" s="13" t="s">
        <v>36</v>
      </c>
      <c r="AX640" s="13" t="s">
        <v>80</v>
      </c>
      <c r="AY640" s="258" t="s">
        <v>241</v>
      </c>
    </row>
    <row r="641" s="14" customFormat="1">
      <c r="A641" s="14"/>
      <c r="B641" s="259"/>
      <c r="C641" s="260"/>
      <c r="D641" s="249" t="s">
        <v>256</v>
      </c>
      <c r="E641" s="261" t="s">
        <v>1</v>
      </c>
      <c r="F641" s="262" t="s">
        <v>258</v>
      </c>
      <c r="G641" s="260"/>
      <c r="H641" s="263">
        <v>1078.2860000000001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88</v>
      </c>
      <c r="AV641" s="14" t="s">
        <v>175</v>
      </c>
      <c r="AW641" s="14" t="s">
        <v>36</v>
      </c>
      <c r="AX641" s="14" t="s">
        <v>80</v>
      </c>
      <c r="AY641" s="269" t="s">
        <v>241</v>
      </c>
    </row>
    <row r="642" s="2" customFormat="1" ht="16.5" customHeight="1">
      <c r="A642" s="39"/>
      <c r="B642" s="40"/>
      <c r="C642" s="288" t="s">
        <v>891</v>
      </c>
      <c r="D642" s="288" t="s">
        <v>716</v>
      </c>
      <c r="E642" s="289" t="s">
        <v>750</v>
      </c>
      <c r="F642" s="290" t="s">
        <v>751</v>
      </c>
      <c r="G642" s="291" t="s">
        <v>467</v>
      </c>
      <c r="H642" s="292">
        <v>2210.9279999999999</v>
      </c>
      <c r="I642" s="293"/>
      <c r="J642" s="294">
        <f>ROUND(I642*H642,2)</f>
        <v>0</v>
      </c>
      <c r="K642" s="290" t="s">
        <v>247</v>
      </c>
      <c r="L642" s="295"/>
      <c r="M642" s="296" t="s">
        <v>1</v>
      </c>
      <c r="N642" s="297" t="s">
        <v>45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292</v>
      </c>
      <c r="AT642" s="240" t="s">
        <v>716</v>
      </c>
      <c r="AU642" s="240" t="s">
        <v>88</v>
      </c>
      <c r="AY642" s="18" t="s">
        <v>241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14</v>
      </c>
      <c r="BK642" s="241">
        <f>ROUND(I642*H642,2)</f>
        <v>0</v>
      </c>
      <c r="BL642" s="18" t="s">
        <v>175</v>
      </c>
      <c r="BM642" s="240" t="s">
        <v>3258</v>
      </c>
    </row>
    <row r="643" s="13" customFormat="1">
      <c r="A643" s="13"/>
      <c r="B643" s="247"/>
      <c r="C643" s="248"/>
      <c r="D643" s="249" t="s">
        <v>256</v>
      </c>
      <c r="E643" s="250" t="s">
        <v>1</v>
      </c>
      <c r="F643" s="251" t="s">
        <v>753</v>
      </c>
      <c r="G643" s="248"/>
      <c r="H643" s="252">
        <v>2210.9279999999999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256</v>
      </c>
      <c r="AU643" s="258" t="s">
        <v>88</v>
      </c>
      <c r="AV643" s="13" t="s">
        <v>88</v>
      </c>
      <c r="AW643" s="13" t="s">
        <v>36</v>
      </c>
      <c r="AX643" s="13" t="s">
        <v>80</v>
      </c>
      <c r="AY643" s="258" t="s">
        <v>241</v>
      </c>
    </row>
    <row r="644" s="14" customFormat="1">
      <c r="A644" s="14"/>
      <c r="B644" s="259"/>
      <c r="C644" s="260"/>
      <c r="D644" s="249" t="s">
        <v>256</v>
      </c>
      <c r="E644" s="261" t="s">
        <v>1</v>
      </c>
      <c r="F644" s="262" t="s">
        <v>258</v>
      </c>
      <c r="G644" s="260"/>
      <c r="H644" s="263">
        <v>2210.9279999999999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88</v>
      </c>
      <c r="AV644" s="14" t="s">
        <v>175</v>
      </c>
      <c r="AW644" s="14" t="s">
        <v>36</v>
      </c>
      <c r="AX644" s="14" t="s">
        <v>14</v>
      </c>
      <c r="AY644" s="269" t="s">
        <v>241</v>
      </c>
    </row>
    <row r="645" s="2" customFormat="1" ht="24.15" customHeight="1">
      <c r="A645" s="39"/>
      <c r="B645" s="40"/>
      <c r="C645" s="229" t="s">
        <v>896</v>
      </c>
      <c r="D645" s="229" t="s">
        <v>243</v>
      </c>
      <c r="E645" s="230" t="s">
        <v>755</v>
      </c>
      <c r="F645" s="231" t="s">
        <v>756</v>
      </c>
      <c r="G645" s="232" t="s">
        <v>246</v>
      </c>
      <c r="H645" s="233">
        <v>196.34999999999999</v>
      </c>
      <c r="I645" s="234"/>
      <c r="J645" s="235">
        <f>ROUND(I645*H645,2)</f>
        <v>0</v>
      </c>
      <c r="K645" s="231" t="s">
        <v>247</v>
      </c>
      <c r="L645" s="45"/>
      <c r="M645" s="236" t="s">
        <v>1</v>
      </c>
      <c r="N645" s="237" t="s">
        <v>45</v>
      </c>
      <c r="O645" s="92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175</v>
      </c>
      <c r="AT645" s="240" t="s">
        <v>243</v>
      </c>
      <c r="AU645" s="240" t="s">
        <v>88</v>
      </c>
      <c r="AY645" s="18" t="s">
        <v>241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14</v>
      </c>
      <c r="BK645" s="241">
        <f>ROUND(I645*H645,2)</f>
        <v>0</v>
      </c>
      <c r="BL645" s="18" t="s">
        <v>175</v>
      </c>
      <c r="BM645" s="240" t="s">
        <v>3259</v>
      </c>
    </row>
    <row r="646" s="2" customFormat="1">
      <c r="A646" s="39"/>
      <c r="B646" s="40"/>
      <c r="C646" s="41"/>
      <c r="D646" s="242" t="s">
        <v>249</v>
      </c>
      <c r="E646" s="41"/>
      <c r="F646" s="243" t="s">
        <v>758</v>
      </c>
      <c r="G646" s="41"/>
      <c r="H646" s="41"/>
      <c r="I646" s="244"/>
      <c r="J646" s="41"/>
      <c r="K646" s="41"/>
      <c r="L646" s="45"/>
      <c r="M646" s="245"/>
      <c r="N646" s="246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249</v>
      </c>
      <c r="AU646" s="18" t="s">
        <v>88</v>
      </c>
    </row>
    <row r="647" s="13" customFormat="1">
      <c r="A647" s="13"/>
      <c r="B647" s="247"/>
      <c r="C647" s="248"/>
      <c r="D647" s="249" t="s">
        <v>256</v>
      </c>
      <c r="E647" s="250" t="s">
        <v>1</v>
      </c>
      <c r="F647" s="251" t="s">
        <v>493</v>
      </c>
      <c r="G647" s="248"/>
      <c r="H647" s="252">
        <v>196.34999999999999</v>
      </c>
      <c r="I647" s="253"/>
      <c r="J647" s="248"/>
      <c r="K647" s="248"/>
      <c r="L647" s="254"/>
      <c r="M647" s="255"/>
      <c r="N647" s="256"/>
      <c r="O647" s="256"/>
      <c r="P647" s="256"/>
      <c r="Q647" s="256"/>
      <c r="R647" s="256"/>
      <c r="S647" s="256"/>
      <c r="T647" s="25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8" t="s">
        <v>256</v>
      </c>
      <c r="AU647" s="258" t="s">
        <v>88</v>
      </c>
      <c r="AV647" s="13" t="s">
        <v>88</v>
      </c>
      <c r="AW647" s="13" t="s">
        <v>36</v>
      </c>
      <c r="AX647" s="13" t="s">
        <v>80</v>
      </c>
      <c r="AY647" s="258" t="s">
        <v>241</v>
      </c>
    </row>
    <row r="648" s="14" customFormat="1">
      <c r="A648" s="14"/>
      <c r="B648" s="259"/>
      <c r="C648" s="260"/>
      <c r="D648" s="249" t="s">
        <v>256</v>
      </c>
      <c r="E648" s="261" t="s">
        <v>1</v>
      </c>
      <c r="F648" s="262" t="s">
        <v>258</v>
      </c>
      <c r="G648" s="260"/>
      <c r="H648" s="263">
        <v>196.34999999999999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88</v>
      </c>
      <c r="AV648" s="14" t="s">
        <v>175</v>
      </c>
      <c r="AW648" s="14" t="s">
        <v>36</v>
      </c>
      <c r="AX648" s="14" t="s">
        <v>14</v>
      </c>
      <c r="AY648" s="269" t="s">
        <v>241</v>
      </c>
    </row>
    <row r="649" s="2" customFormat="1" ht="24.15" customHeight="1">
      <c r="A649" s="39"/>
      <c r="B649" s="40"/>
      <c r="C649" s="229" t="s">
        <v>901</v>
      </c>
      <c r="D649" s="229" t="s">
        <v>243</v>
      </c>
      <c r="E649" s="230" t="s">
        <v>760</v>
      </c>
      <c r="F649" s="231" t="s">
        <v>761</v>
      </c>
      <c r="G649" s="232" t="s">
        <v>246</v>
      </c>
      <c r="H649" s="233">
        <v>98.174999999999997</v>
      </c>
      <c r="I649" s="234"/>
      <c r="J649" s="235">
        <f>ROUND(I649*H649,2)</f>
        <v>0</v>
      </c>
      <c r="K649" s="231" t="s">
        <v>247</v>
      </c>
      <c r="L649" s="45"/>
      <c r="M649" s="236" t="s">
        <v>1</v>
      </c>
      <c r="N649" s="237" t="s">
        <v>45</v>
      </c>
      <c r="O649" s="92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175</v>
      </c>
      <c r="AT649" s="240" t="s">
        <v>243</v>
      </c>
      <c r="AU649" s="240" t="s">
        <v>88</v>
      </c>
      <c r="AY649" s="18" t="s">
        <v>241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14</v>
      </c>
      <c r="BK649" s="241">
        <f>ROUND(I649*H649,2)</f>
        <v>0</v>
      </c>
      <c r="BL649" s="18" t="s">
        <v>175</v>
      </c>
      <c r="BM649" s="240" t="s">
        <v>3260</v>
      </c>
    </row>
    <row r="650" s="2" customFormat="1">
      <c r="A650" s="39"/>
      <c r="B650" s="40"/>
      <c r="C650" s="41"/>
      <c r="D650" s="242" t="s">
        <v>249</v>
      </c>
      <c r="E650" s="41"/>
      <c r="F650" s="243" t="s">
        <v>763</v>
      </c>
      <c r="G650" s="41"/>
      <c r="H650" s="41"/>
      <c r="I650" s="244"/>
      <c r="J650" s="41"/>
      <c r="K650" s="41"/>
      <c r="L650" s="45"/>
      <c r="M650" s="245"/>
      <c r="N650" s="246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249</v>
      </c>
      <c r="AU650" s="18" t="s">
        <v>88</v>
      </c>
    </row>
    <row r="651" s="15" customFormat="1">
      <c r="A651" s="15"/>
      <c r="B651" s="270"/>
      <c r="C651" s="271"/>
      <c r="D651" s="249" t="s">
        <v>256</v>
      </c>
      <c r="E651" s="272" t="s">
        <v>1</v>
      </c>
      <c r="F651" s="273" t="s">
        <v>764</v>
      </c>
      <c r="G651" s="271"/>
      <c r="H651" s="272" t="s">
        <v>1</v>
      </c>
      <c r="I651" s="274"/>
      <c r="J651" s="271"/>
      <c r="K651" s="271"/>
      <c r="L651" s="275"/>
      <c r="M651" s="276"/>
      <c r="N651" s="277"/>
      <c r="O651" s="277"/>
      <c r="P651" s="277"/>
      <c r="Q651" s="277"/>
      <c r="R651" s="277"/>
      <c r="S651" s="277"/>
      <c r="T651" s="27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9" t="s">
        <v>256</v>
      </c>
      <c r="AU651" s="279" t="s">
        <v>88</v>
      </c>
      <c r="AV651" s="15" t="s">
        <v>14</v>
      </c>
      <c r="AW651" s="15" t="s">
        <v>36</v>
      </c>
      <c r="AX651" s="15" t="s">
        <v>80</v>
      </c>
      <c r="AY651" s="279" t="s">
        <v>241</v>
      </c>
    </row>
    <row r="652" s="13" customFormat="1">
      <c r="A652" s="13"/>
      <c r="B652" s="247"/>
      <c r="C652" s="248"/>
      <c r="D652" s="249" t="s">
        <v>256</v>
      </c>
      <c r="E652" s="250" t="s">
        <v>1</v>
      </c>
      <c r="F652" s="251" t="s">
        <v>765</v>
      </c>
      <c r="G652" s="248"/>
      <c r="H652" s="252">
        <v>98.174999999999997</v>
      </c>
      <c r="I652" s="253"/>
      <c r="J652" s="248"/>
      <c r="K652" s="248"/>
      <c r="L652" s="254"/>
      <c r="M652" s="255"/>
      <c r="N652" s="256"/>
      <c r="O652" s="256"/>
      <c r="P652" s="256"/>
      <c r="Q652" s="256"/>
      <c r="R652" s="256"/>
      <c r="S652" s="256"/>
      <c r="T652" s="25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8" t="s">
        <v>256</v>
      </c>
      <c r="AU652" s="258" t="s">
        <v>88</v>
      </c>
      <c r="AV652" s="13" t="s">
        <v>88</v>
      </c>
      <c r="AW652" s="13" t="s">
        <v>36</v>
      </c>
      <c r="AX652" s="13" t="s">
        <v>80</v>
      </c>
      <c r="AY652" s="258" t="s">
        <v>241</v>
      </c>
    </row>
    <row r="653" s="14" customFormat="1">
      <c r="A653" s="14"/>
      <c r="B653" s="259"/>
      <c r="C653" s="260"/>
      <c r="D653" s="249" t="s">
        <v>256</v>
      </c>
      <c r="E653" s="261" t="s">
        <v>498</v>
      </c>
      <c r="F653" s="262" t="s">
        <v>258</v>
      </c>
      <c r="G653" s="260"/>
      <c r="H653" s="263">
        <v>98.174999999999997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88</v>
      </c>
      <c r="AV653" s="14" t="s">
        <v>175</v>
      </c>
      <c r="AW653" s="14" t="s">
        <v>36</v>
      </c>
      <c r="AX653" s="14" t="s">
        <v>14</v>
      </c>
      <c r="AY653" s="269" t="s">
        <v>241</v>
      </c>
    </row>
    <row r="654" s="2" customFormat="1" ht="16.5" customHeight="1">
      <c r="A654" s="39"/>
      <c r="B654" s="40"/>
      <c r="C654" s="288" t="s">
        <v>906</v>
      </c>
      <c r="D654" s="288" t="s">
        <v>716</v>
      </c>
      <c r="E654" s="289" t="s">
        <v>767</v>
      </c>
      <c r="F654" s="290" t="s">
        <v>768</v>
      </c>
      <c r="G654" s="291" t="s">
        <v>769</v>
      </c>
      <c r="H654" s="292">
        <v>1.964</v>
      </c>
      <c r="I654" s="293"/>
      <c r="J654" s="294">
        <f>ROUND(I654*H654,2)</f>
        <v>0</v>
      </c>
      <c r="K654" s="290" t="s">
        <v>247</v>
      </c>
      <c r="L654" s="295"/>
      <c r="M654" s="296" t="s">
        <v>1</v>
      </c>
      <c r="N654" s="297" t="s">
        <v>45</v>
      </c>
      <c r="O654" s="92"/>
      <c r="P654" s="238">
        <f>O654*H654</f>
        <v>0</v>
      </c>
      <c r="Q654" s="238">
        <v>0.001</v>
      </c>
      <c r="R654" s="238">
        <f>Q654*H654</f>
        <v>0.001964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292</v>
      </c>
      <c r="AT654" s="240" t="s">
        <v>716</v>
      </c>
      <c r="AU654" s="240" t="s">
        <v>88</v>
      </c>
      <c r="AY654" s="18" t="s">
        <v>241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14</v>
      </c>
      <c r="BK654" s="241">
        <f>ROUND(I654*H654,2)</f>
        <v>0</v>
      </c>
      <c r="BL654" s="18" t="s">
        <v>175</v>
      </c>
      <c r="BM654" s="240" t="s">
        <v>3261</v>
      </c>
    </row>
    <row r="655" s="13" customFormat="1">
      <c r="A655" s="13"/>
      <c r="B655" s="247"/>
      <c r="C655" s="248"/>
      <c r="D655" s="249" t="s">
        <v>256</v>
      </c>
      <c r="E655" s="248"/>
      <c r="F655" s="251" t="s">
        <v>3262</v>
      </c>
      <c r="G655" s="248"/>
      <c r="H655" s="252">
        <v>1.964</v>
      </c>
      <c r="I655" s="253"/>
      <c r="J655" s="248"/>
      <c r="K655" s="248"/>
      <c r="L655" s="254"/>
      <c r="M655" s="255"/>
      <c r="N655" s="256"/>
      <c r="O655" s="256"/>
      <c r="P655" s="256"/>
      <c r="Q655" s="256"/>
      <c r="R655" s="256"/>
      <c r="S655" s="256"/>
      <c r="T655" s="25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8" t="s">
        <v>256</v>
      </c>
      <c r="AU655" s="258" t="s">
        <v>88</v>
      </c>
      <c r="AV655" s="13" t="s">
        <v>88</v>
      </c>
      <c r="AW655" s="13" t="s">
        <v>4</v>
      </c>
      <c r="AX655" s="13" t="s">
        <v>14</v>
      </c>
      <c r="AY655" s="258" t="s">
        <v>241</v>
      </c>
    </row>
    <row r="656" s="2" customFormat="1" ht="24.15" customHeight="1">
      <c r="A656" s="39"/>
      <c r="B656" s="40"/>
      <c r="C656" s="229" t="s">
        <v>913</v>
      </c>
      <c r="D656" s="229" t="s">
        <v>243</v>
      </c>
      <c r="E656" s="230" t="s">
        <v>773</v>
      </c>
      <c r="F656" s="231" t="s">
        <v>774</v>
      </c>
      <c r="G656" s="232" t="s">
        <v>246</v>
      </c>
      <c r="H656" s="233">
        <v>196.34999999999999</v>
      </c>
      <c r="I656" s="234"/>
      <c r="J656" s="235">
        <f>ROUND(I656*H656,2)</f>
        <v>0</v>
      </c>
      <c r="K656" s="231" t="s">
        <v>247</v>
      </c>
      <c r="L656" s="45"/>
      <c r="M656" s="236" t="s">
        <v>1</v>
      </c>
      <c r="N656" s="237" t="s">
        <v>45</v>
      </c>
      <c r="O656" s="92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0" t="s">
        <v>175</v>
      </c>
      <c r="AT656" s="240" t="s">
        <v>243</v>
      </c>
      <c r="AU656" s="240" t="s">
        <v>88</v>
      </c>
      <c r="AY656" s="18" t="s">
        <v>241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14</v>
      </c>
      <c r="BK656" s="241">
        <f>ROUND(I656*H656,2)</f>
        <v>0</v>
      </c>
      <c r="BL656" s="18" t="s">
        <v>175</v>
      </c>
      <c r="BM656" s="240" t="s">
        <v>3263</v>
      </c>
    </row>
    <row r="657" s="2" customFormat="1">
      <c r="A657" s="39"/>
      <c r="B657" s="40"/>
      <c r="C657" s="41"/>
      <c r="D657" s="242" t="s">
        <v>249</v>
      </c>
      <c r="E657" s="41"/>
      <c r="F657" s="243" t="s">
        <v>776</v>
      </c>
      <c r="G657" s="41"/>
      <c r="H657" s="41"/>
      <c r="I657" s="244"/>
      <c r="J657" s="41"/>
      <c r="K657" s="41"/>
      <c r="L657" s="45"/>
      <c r="M657" s="245"/>
      <c r="N657" s="24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249</v>
      </c>
      <c r="AU657" s="18" t="s">
        <v>88</v>
      </c>
    </row>
    <row r="658" s="15" customFormat="1">
      <c r="A658" s="15"/>
      <c r="B658" s="270"/>
      <c r="C658" s="271"/>
      <c r="D658" s="249" t="s">
        <v>256</v>
      </c>
      <c r="E658" s="272" t="s">
        <v>1</v>
      </c>
      <c r="F658" s="273" t="s">
        <v>3264</v>
      </c>
      <c r="G658" s="271"/>
      <c r="H658" s="272" t="s">
        <v>1</v>
      </c>
      <c r="I658" s="274"/>
      <c r="J658" s="271"/>
      <c r="K658" s="271"/>
      <c r="L658" s="275"/>
      <c r="M658" s="276"/>
      <c r="N658" s="277"/>
      <c r="O658" s="277"/>
      <c r="P658" s="277"/>
      <c r="Q658" s="277"/>
      <c r="R658" s="277"/>
      <c r="S658" s="277"/>
      <c r="T658" s="278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9" t="s">
        <v>256</v>
      </c>
      <c r="AU658" s="279" t="s">
        <v>88</v>
      </c>
      <c r="AV658" s="15" t="s">
        <v>14</v>
      </c>
      <c r="AW658" s="15" t="s">
        <v>36</v>
      </c>
      <c r="AX658" s="15" t="s">
        <v>80</v>
      </c>
      <c r="AY658" s="279" t="s">
        <v>241</v>
      </c>
    </row>
    <row r="659" s="13" customFormat="1">
      <c r="A659" s="13"/>
      <c r="B659" s="247"/>
      <c r="C659" s="248"/>
      <c r="D659" s="249" t="s">
        <v>256</v>
      </c>
      <c r="E659" s="250" t="s">
        <v>1</v>
      </c>
      <c r="F659" s="251" t="s">
        <v>3265</v>
      </c>
      <c r="G659" s="248"/>
      <c r="H659" s="252">
        <v>186.84999999999999</v>
      </c>
      <c r="I659" s="253"/>
      <c r="J659" s="248"/>
      <c r="K659" s="248"/>
      <c r="L659" s="254"/>
      <c r="M659" s="255"/>
      <c r="N659" s="256"/>
      <c r="O659" s="256"/>
      <c r="P659" s="256"/>
      <c r="Q659" s="256"/>
      <c r="R659" s="256"/>
      <c r="S659" s="256"/>
      <c r="T659" s="25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8" t="s">
        <v>256</v>
      </c>
      <c r="AU659" s="258" t="s">
        <v>88</v>
      </c>
      <c r="AV659" s="13" t="s">
        <v>88</v>
      </c>
      <c r="AW659" s="13" t="s">
        <v>36</v>
      </c>
      <c r="AX659" s="13" t="s">
        <v>80</v>
      </c>
      <c r="AY659" s="258" t="s">
        <v>241</v>
      </c>
    </row>
    <row r="660" s="15" customFormat="1">
      <c r="A660" s="15"/>
      <c r="B660" s="270"/>
      <c r="C660" s="271"/>
      <c r="D660" s="249" t="s">
        <v>256</v>
      </c>
      <c r="E660" s="272" t="s">
        <v>1</v>
      </c>
      <c r="F660" s="273" t="s">
        <v>3266</v>
      </c>
      <c r="G660" s="271"/>
      <c r="H660" s="272" t="s">
        <v>1</v>
      </c>
      <c r="I660" s="274"/>
      <c r="J660" s="271"/>
      <c r="K660" s="271"/>
      <c r="L660" s="275"/>
      <c r="M660" s="276"/>
      <c r="N660" s="277"/>
      <c r="O660" s="277"/>
      <c r="P660" s="277"/>
      <c r="Q660" s="277"/>
      <c r="R660" s="277"/>
      <c r="S660" s="277"/>
      <c r="T660" s="27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9" t="s">
        <v>256</v>
      </c>
      <c r="AU660" s="279" t="s">
        <v>88</v>
      </c>
      <c r="AV660" s="15" t="s">
        <v>14</v>
      </c>
      <c r="AW660" s="15" t="s">
        <v>36</v>
      </c>
      <c r="AX660" s="15" t="s">
        <v>80</v>
      </c>
      <c r="AY660" s="279" t="s">
        <v>241</v>
      </c>
    </row>
    <row r="661" s="13" customFormat="1">
      <c r="A661" s="13"/>
      <c r="B661" s="247"/>
      <c r="C661" s="248"/>
      <c r="D661" s="249" t="s">
        <v>256</v>
      </c>
      <c r="E661" s="250" t="s">
        <v>1</v>
      </c>
      <c r="F661" s="251" t="s">
        <v>3267</v>
      </c>
      <c r="G661" s="248"/>
      <c r="H661" s="252">
        <v>4.5</v>
      </c>
      <c r="I661" s="253"/>
      <c r="J661" s="248"/>
      <c r="K661" s="248"/>
      <c r="L661" s="254"/>
      <c r="M661" s="255"/>
      <c r="N661" s="256"/>
      <c r="O661" s="256"/>
      <c r="P661" s="256"/>
      <c r="Q661" s="256"/>
      <c r="R661" s="256"/>
      <c r="S661" s="256"/>
      <c r="T661" s="25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8" t="s">
        <v>256</v>
      </c>
      <c r="AU661" s="258" t="s">
        <v>88</v>
      </c>
      <c r="AV661" s="13" t="s">
        <v>88</v>
      </c>
      <c r="AW661" s="13" t="s">
        <v>36</v>
      </c>
      <c r="AX661" s="13" t="s">
        <v>80</v>
      </c>
      <c r="AY661" s="258" t="s">
        <v>241</v>
      </c>
    </row>
    <row r="662" s="15" customFormat="1">
      <c r="A662" s="15"/>
      <c r="B662" s="270"/>
      <c r="C662" s="271"/>
      <c r="D662" s="249" t="s">
        <v>256</v>
      </c>
      <c r="E662" s="272" t="s">
        <v>1</v>
      </c>
      <c r="F662" s="273" t="s">
        <v>3268</v>
      </c>
      <c r="G662" s="271"/>
      <c r="H662" s="272" t="s">
        <v>1</v>
      </c>
      <c r="I662" s="274"/>
      <c r="J662" s="271"/>
      <c r="K662" s="271"/>
      <c r="L662" s="275"/>
      <c r="M662" s="276"/>
      <c r="N662" s="277"/>
      <c r="O662" s="277"/>
      <c r="P662" s="277"/>
      <c r="Q662" s="277"/>
      <c r="R662" s="277"/>
      <c r="S662" s="277"/>
      <c r="T662" s="278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9" t="s">
        <v>256</v>
      </c>
      <c r="AU662" s="279" t="s">
        <v>88</v>
      </c>
      <c r="AV662" s="15" t="s">
        <v>14</v>
      </c>
      <c r="AW662" s="15" t="s">
        <v>36</v>
      </c>
      <c r="AX662" s="15" t="s">
        <v>80</v>
      </c>
      <c r="AY662" s="279" t="s">
        <v>241</v>
      </c>
    </row>
    <row r="663" s="13" customFormat="1">
      <c r="A663" s="13"/>
      <c r="B663" s="247"/>
      <c r="C663" s="248"/>
      <c r="D663" s="249" t="s">
        <v>256</v>
      </c>
      <c r="E663" s="250" t="s">
        <v>1</v>
      </c>
      <c r="F663" s="251" t="s">
        <v>3269</v>
      </c>
      <c r="G663" s="248"/>
      <c r="H663" s="252">
        <v>5</v>
      </c>
      <c r="I663" s="253"/>
      <c r="J663" s="248"/>
      <c r="K663" s="248"/>
      <c r="L663" s="254"/>
      <c r="M663" s="255"/>
      <c r="N663" s="256"/>
      <c r="O663" s="256"/>
      <c r="P663" s="256"/>
      <c r="Q663" s="256"/>
      <c r="R663" s="256"/>
      <c r="S663" s="256"/>
      <c r="T663" s="25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8" t="s">
        <v>256</v>
      </c>
      <c r="AU663" s="258" t="s">
        <v>88</v>
      </c>
      <c r="AV663" s="13" t="s">
        <v>88</v>
      </c>
      <c r="AW663" s="13" t="s">
        <v>36</v>
      </c>
      <c r="AX663" s="13" t="s">
        <v>80</v>
      </c>
      <c r="AY663" s="258" t="s">
        <v>241</v>
      </c>
    </row>
    <row r="664" s="15" customFormat="1">
      <c r="A664" s="15"/>
      <c r="B664" s="270"/>
      <c r="C664" s="271"/>
      <c r="D664" s="249" t="s">
        <v>256</v>
      </c>
      <c r="E664" s="272" t="s">
        <v>1</v>
      </c>
      <c r="F664" s="273" t="s">
        <v>3270</v>
      </c>
      <c r="G664" s="271"/>
      <c r="H664" s="272" t="s">
        <v>1</v>
      </c>
      <c r="I664" s="274"/>
      <c r="J664" s="271"/>
      <c r="K664" s="271"/>
      <c r="L664" s="275"/>
      <c r="M664" s="276"/>
      <c r="N664" s="277"/>
      <c r="O664" s="277"/>
      <c r="P664" s="277"/>
      <c r="Q664" s="277"/>
      <c r="R664" s="277"/>
      <c r="S664" s="277"/>
      <c r="T664" s="278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9" t="s">
        <v>256</v>
      </c>
      <c r="AU664" s="279" t="s">
        <v>88</v>
      </c>
      <c r="AV664" s="15" t="s">
        <v>14</v>
      </c>
      <c r="AW664" s="15" t="s">
        <v>36</v>
      </c>
      <c r="AX664" s="15" t="s">
        <v>80</v>
      </c>
      <c r="AY664" s="279" t="s">
        <v>241</v>
      </c>
    </row>
    <row r="665" s="13" customFormat="1">
      <c r="A665" s="13"/>
      <c r="B665" s="247"/>
      <c r="C665" s="248"/>
      <c r="D665" s="249" t="s">
        <v>256</v>
      </c>
      <c r="E665" s="250" t="s">
        <v>1</v>
      </c>
      <c r="F665" s="251" t="s">
        <v>3271</v>
      </c>
      <c r="G665" s="248"/>
      <c r="H665" s="252">
        <v>0</v>
      </c>
      <c r="I665" s="253"/>
      <c r="J665" s="248"/>
      <c r="K665" s="248"/>
      <c r="L665" s="254"/>
      <c r="M665" s="255"/>
      <c r="N665" s="256"/>
      <c r="O665" s="256"/>
      <c r="P665" s="256"/>
      <c r="Q665" s="256"/>
      <c r="R665" s="256"/>
      <c r="S665" s="256"/>
      <c r="T665" s="25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8" t="s">
        <v>256</v>
      </c>
      <c r="AU665" s="258" t="s">
        <v>88</v>
      </c>
      <c r="AV665" s="13" t="s">
        <v>88</v>
      </c>
      <c r="AW665" s="13" t="s">
        <v>36</v>
      </c>
      <c r="AX665" s="13" t="s">
        <v>80</v>
      </c>
      <c r="AY665" s="258" t="s">
        <v>241</v>
      </c>
    </row>
    <row r="666" s="15" customFormat="1">
      <c r="A666" s="15"/>
      <c r="B666" s="270"/>
      <c r="C666" s="271"/>
      <c r="D666" s="249" t="s">
        <v>256</v>
      </c>
      <c r="E666" s="272" t="s">
        <v>1</v>
      </c>
      <c r="F666" s="273" t="s">
        <v>3272</v>
      </c>
      <c r="G666" s="271"/>
      <c r="H666" s="272" t="s">
        <v>1</v>
      </c>
      <c r="I666" s="274"/>
      <c r="J666" s="271"/>
      <c r="K666" s="271"/>
      <c r="L666" s="275"/>
      <c r="M666" s="276"/>
      <c r="N666" s="277"/>
      <c r="O666" s="277"/>
      <c r="P666" s="277"/>
      <c r="Q666" s="277"/>
      <c r="R666" s="277"/>
      <c r="S666" s="277"/>
      <c r="T666" s="278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9" t="s">
        <v>256</v>
      </c>
      <c r="AU666" s="279" t="s">
        <v>88</v>
      </c>
      <c r="AV666" s="15" t="s">
        <v>14</v>
      </c>
      <c r="AW666" s="15" t="s">
        <v>36</v>
      </c>
      <c r="AX666" s="15" t="s">
        <v>80</v>
      </c>
      <c r="AY666" s="279" t="s">
        <v>241</v>
      </c>
    </row>
    <row r="667" s="13" customFormat="1">
      <c r="A667" s="13"/>
      <c r="B667" s="247"/>
      <c r="C667" s="248"/>
      <c r="D667" s="249" t="s">
        <v>256</v>
      </c>
      <c r="E667" s="250" t="s">
        <v>1</v>
      </c>
      <c r="F667" s="251" t="s">
        <v>3271</v>
      </c>
      <c r="G667" s="248"/>
      <c r="H667" s="252">
        <v>0</v>
      </c>
      <c r="I667" s="253"/>
      <c r="J667" s="248"/>
      <c r="K667" s="248"/>
      <c r="L667" s="254"/>
      <c r="M667" s="255"/>
      <c r="N667" s="256"/>
      <c r="O667" s="256"/>
      <c r="P667" s="256"/>
      <c r="Q667" s="256"/>
      <c r="R667" s="256"/>
      <c r="S667" s="256"/>
      <c r="T667" s="25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8" t="s">
        <v>256</v>
      </c>
      <c r="AU667" s="258" t="s">
        <v>88</v>
      </c>
      <c r="AV667" s="13" t="s">
        <v>88</v>
      </c>
      <c r="AW667" s="13" t="s">
        <v>36</v>
      </c>
      <c r="AX667" s="13" t="s">
        <v>80</v>
      </c>
      <c r="AY667" s="258" t="s">
        <v>241</v>
      </c>
    </row>
    <row r="668" s="15" customFormat="1">
      <c r="A668" s="15"/>
      <c r="B668" s="270"/>
      <c r="C668" s="271"/>
      <c r="D668" s="249" t="s">
        <v>256</v>
      </c>
      <c r="E668" s="272" t="s">
        <v>1</v>
      </c>
      <c r="F668" s="273" t="s">
        <v>3144</v>
      </c>
      <c r="G668" s="271"/>
      <c r="H668" s="272" t="s">
        <v>1</v>
      </c>
      <c r="I668" s="274"/>
      <c r="J668" s="271"/>
      <c r="K668" s="271"/>
      <c r="L668" s="275"/>
      <c r="M668" s="276"/>
      <c r="N668" s="277"/>
      <c r="O668" s="277"/>
      <c r="P668" s="277"/>
      <c r="Q668" s="277"/>
      <c r="R668" s="277"/>
      <c r="S668" s="277"/>
      <c r="T668" s="27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9" t="s">
        <v>256</v>
      </c>
      <c r="AU668" s="279" t="s">
        <v>88</v>
      </c>
      <c r="AV668" s="15" t="s">
        <v>14</v>
      </c>
      <c r="AW668" s="15" t="s">
        <v>36</v>
      </c>
      <c r="AX668" s="15" t="s">
        <v>80</v>
      </c>
      <c r="AY668" s="279" t="s">
        <v>241</v>
      </c>
    </row>
    <row r="669" s="13" customFormat="1">
      <c r="A669" s="13"/>
      <c r="B669" s="247"/>
      <c r="C669" s="248"/>
      <c r="D669" s="249" t="s">
        <v>256</v>
      </c>
      <c r="E669" s="250" t="s">
        <v>1</v>
      </c>
      <c r="F669" s="251" t="s">
        <v>3271</v>
      </c>
      <c r="G669" s="248"/>
      <c r="H669" s="252">
        <v>0</v>
      </c>
      <c r="I669" s="253"/>
      <c r="J669" s="248"/>
      <c r="K669" s="248"/>
      <c r="L669" s="254"/>
      <c r="M669" s="255"/>
      <c r="N669" s="256"/>
      <c r="O669" s="256"/>
      <c r="P669" s="256"/>
      <c r="Q669" s="256"/>
      <c r="R669" s="256"/>
      <c r="S669" s="256"/>
      <c r="T669" s="25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8" t="s">
        <v>256</v>
      </c>
      <c r="AU669" s="258" t="s">
        <v>88</v>
      </c>
      <c r="AV669" s="13" t="s">
        <v>88</v>
      </c>
      <c r="AW669" s="13" t="s">
        <v>36</v>
      </c>
      <c r="AX669" s="13" t="s">
        <v>80</v>
      </c>
      <c r="AY669" s="258" t="s">
        <v>241</v>
      </c>
    </row>
    <row r="670" s="15" customFormat="1">
      <c r="A670" s="15"/>
      <c r="B670" s="270"/>
      <c r="C670" s="271"/>
      <c r="D670" s="249" t="s">
        <v>256</v>
      </c>
      <c r="E670" s="272" t="s">
        <v>1</v>
      </c>
      <c r="F670" s="273" t="s">
        <v>3273</v>
      </c>
      <c r="G670" s="271"/>
      <c r="H670" s="272" t="s">
        <v>1</v>
      </c>
      <c r="I670" s="274"/>
      <c r="J670" s="271"/>
      <c r="K670" s="271"/>
      <c r="L670" s="275"/>
      <c r="M670" s="276"/>
      <c r="N670" s="277"/>
      <c r="O670" s="277"/>
      <c r="P670" s="277"/>
      <c r="Q670" s="277"/>
      <c r="R670" s="277"/>
      <c r="S670" s="277"/>
      <c r="T670" s="27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9" t="s">
        <v>256</v>
      </c>
      <c r="AU670" s="279" t="s">
        <v>88</v>
      </c>
      <c r="AV670" s="15" t="s">
        <v>14</v>
      </c>
      <c r="AW670" s="15" t="s">
        <v>36</v>
      </c>
      <c r="AX670" s="15" t="s">
        <v>80</v>
      </c>
      <c r="AY670" s="279" t="s">
        <v>241</v>
      </c>
    </row>
    <row r="671" s="13" customFormat="1">
      <c r="A671" s="13"/>
      <c r="B671" s="247"/>
      <c r="C671" s="248"/>
      <c r="D671" s="249" t="s">
        <v>256</v>
      </c>
      <c r="E671" s="250" t="s">
        <v>1</v>
      </c>
      <c r="F671" s="251" t="s">
        <v>3271</v>
      </c>
      <c r="G671" s="248"/>
      <c r="H671" s="252">
        <v>0</v>
      </c>
      <c r="I671" s="253"/>
      <c r="J671" s="248"/>
      <c r="K671" s="248"/>
      <c r="L671" s="254"/>
      <c r="M671" s="255"/>
      <c r="N671" s="256"/>
      <c r="O671" s="256"/>
      <c r="P671" s="256"/>
      <c r="Q671" s="256"/>
      <c r="R671" s="256"/>
      <c r="S671" s="256"/>
      <c r="T671" s="25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8" t="s">
        <v>256</v>
      </c>
      <c r="AU671" s="258" t="s">
        <v>88</v>
      </c>
      <c r="AV671" s="13" t="s">
        <v>88</v>
      </c>
      <c r="AW671" s="13" t="s">
        <v>36</v>
      </c>
      <c r="AX671" s="13" t="s">
        <v>80</v>
      </c>
      <c r="AY671" s="258" t="s">
        <v>241</v>
      </c>
    </row>
    <row r="672" s="14" customFormat="1">
      <c r="A672" s="14"/>
      <c r="B672" s="259"/>
      <c r="C672" s="260"/>
      <c r="D672" s="249" t="s">
        <v>256</v>
      </c>
      <c r="E672" s="261" t="s">
        <v>493</v>
      </c>
      <c r="F672" s="262" t="s">
        <v>258</v>
      </c>
      <c r="G672" s="260"/>
      <c r="H672" s="263">
        <v>196.34999999999999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88</v>
      </c>
      <c r="AV672" s="14" t="s">
        <v>175</v>
      </c>
      <c r="AW672" s="14" t="s">
        <v>36</v>
      </c>
      <c r="AX672" s="14" t="s">
        <v>14</v>
      </c>
      <c r="AY672" s="269" t="s">
        <v>241</v>
      </c>
    </row>
    <row r="673" s="2" customFormat="1" ht="24.15" customHeight="1">
      <c r="A673" s="39"/>
      <c r="B673" s="40"/>
      <c r="C673" s="229" t="s">
        <v>918</v>
      </c>
      <c r="D673" s="229" t="s">
        <v>243</v>
      </c>
      <c r="E673" s="230" t="s">
        <v>780</v>
      </c>
      <c r="F673" s="231" t="s">
        <v>781</v>
      </c>
      <c r="G673" s="232" t="s">
        <v>246</v>
      </c>
      <c r="H673" s="233">
        <v>1830.71</v>
      </c>
      <c r="I673" s="234"/>
      <c r="J673" s="235">
        <f>ROUND(I673*H673,2)</f>
        <v>0</v>
      </c>
      <c r="K673" s="231" t="s">
        <v>247</v>
      </c>
      <c r="L673" s="45"/>
      <c r="M673" s="236" t="s">
        <v>1</v>
      </c>
      <c r="N673" s="237" t="s">
        <v>45</v>
      </c>
      <c r="O673" s="92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0" t="s">
        <v>175</v>
      </c>
      <c r="AT673" s="240" t="s">
        <v>243</v>
      </c>
      <c r="AU673" s="240" t="s">
        <v>88</v>
      </c>
      <c r="AY673" s="18" t="s">
        <v>241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14</v>
      </c>
      <c r="BK673" s="241">
        <f>ROUND(I673*H673,2)</f>
        <v>0</v>
      </c>
      <c r="BL673" s="18" t="s">
        <v>175</v>
      </c>
      <c r="BM673" s="240" t="s">
        <v>3274</v>
      </c>
    </row>
    <row r="674" s="2" customFormat="1">
      <c r="A674" s="39"/>
      <c r="B674" s="40"/>
      <c r="C674" s="41"/>
      <c r="D674" s="242" t="s">
        <v>249</v>
      </c>
      <c r="E674" s="41"/>
      <c r="F674" s="243" t="s">
        <v>783</v>
      </c>
      <c r="G674" s="41"/>
      <c r="H674" s="41"/>
      <c r="I674" s="244"/>
      <c r="J674" s="41"/>
      <c r="K674" s="41"/>
      <c r="L674" s="45"/>
      <c r="M674" s="245"/>
      <c r="N674" s="246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249</v>
      </c>
      <c r="AU674" s="18" t="s">
        <v>88</v>
      </c>
    </row>
    <row r="675" s="15" customFormat="1">
      <c r="A675" s="15"/>
      <c r="B675" s="270"/>
      <c r="C675" s="271"/>
      <c r="D675" s="249" t="s">
        <v>256</v>
      </c>
      <c r="E675" s="272" t="s">
        <v>1</v>
      </c>
      <c r="F675" s="273" t="s">
        <v>3264</v>
      </c>
      <c r="G675" s="271"/>
      <c r="H675" s="272" t="s">
        <v>1</v>
      </c>
      <c r="I675" s="274"/>
      <c r="J675" s="271"/>
      <c r="K675" s="271"/>
      <c r="L675" s="275"/>
      <c r="M675" s="276"/>
      <c r="N675" s="277"/>
      <c r="O675" s="277"/>
      <c r="P675" s="277"/>
      <c r="Q675" s="277"/>
      <c r="R675" s="277"/>
      <c r="S675" s="277"/>
      <c r="T675" s="27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9" t="s">
        <v>256</v>
      </c>
      <c r="AU675" s="279" t="s">
        <v>88</v>
      </c>
      <c r="AV675" s="15" t="s">
        <v>14</v>
      </c>
      <c r="AW675" s="15" t="s">
        <v>36</v>
      </c>
      <c r="AX675" s="15" t="s">
        <v>80</v>
      </c>
      <c r="AY675" s="279" t="s">
        <v>241</v>
      </c>
    </row>
    <row r="676" s="13" customFormat="1">
      <c r="A676" s="13"/>
      <c r="B676" s="247"/>
      <c r="C676" s="248"/>
      <c r="D676" s="249" t="s">
        <v>256</v>
      </c>
      <c r="E676" s="250" t="s">
        <v>1</v>
      </c>
      <c r="F676" s="251" t="s">
        <v>3275</v>
      </c>
      <c r="G676" s="248"/>
      <c r="H676" s="252">
        <v>1216.0699999999999</v>
      </c>
      <c r="I676" s="253"/>
      <c r="J676" s="248"/>
      <c r="K676" s="248"/>
      <c r="L676" s="254"/>
      <c r="M676" s="255"/>
      <c r="N676" s="256"/>
      <c r="O676" s="256"/>
      <c r="P676" s="256"/>
      <c r="Q676" s="256"/>
      <c r="R676" s="256"/>
      <c r="S676" s="256"/>
      <c r="T676" s="25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8" t="s">
        <v>256</v>
      </c>
      <c r="AU676" s="258" t="s">
        <v>88</v>
      </c>
      <c r="AV676" s="13" t="s">
        <v>88</v>
      </c>
      <c r="AW676" s="13" t="s">
        <v>36</v>
      </c>
      <c r="AX676" s="13" t="s">
        <v>80</v>
      </c>
      <c r="AY676" s="258" t="s">
        <v>241</v>
      </c>
    </row>
    <row r="677" s="13" customFormat="1">
      <c r="A677" s="13"/>
      <c r="B677" s="247"/>
      <c r="C677" s="248"/>
      <c r="D677" s="249" t="s">
        <v>256</v>
      </c>
      <c r="E677" s="250" t="s">
        <v>1</v>
      </c>
      <c r="F677" s="251" t="s">
        <v>3276</v>
      </c>
      <c r="G677" s="248"/>
      <c r="H677" s="252">
        <v>101.34</v>
      </c>
      <c r="I677" s="253"/>
      <c r="J677" s="248"/>
      <c r="K677" s="248"/>
      <c r="L677" s="254"/>
      <c r="M677" s="255"/>
      <c r="N677" s="256"/>
      <c r="O677" s="256"/>
      <c r="P677" s="256"/>
      <c r="Q677" s="256"/>
      <c r="R677" s="256"/>
      <c r="S677" s="256"/>
      <c r="T677" s="25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8" t="s">
        <v>256</v>
      </c>
      <c r="AU677" s="258" t="s">
        <v>88</v>
      </c>
      <c r="AV677" s="13" t="s">
        <v>88</v>
      </c>
      <c r="AW677" s="13" t="s">
        <v>36</v>
      </c>
      <c r="AX677" s="13" t="s">
        <v>80</v>
      </c>
      <c r="AY677" s="258" t="s">
        <v>241</v>
      </c>
    </row>
    <row r="678" s="13" customFormat="1">
      <c r="A678" s="13"/>
      <c r="B678" s="247"/>
      <c r="C678" s="248"/>
      <c r="D678" s="249" t="s">
        <v>256</v>
      </c>
      <c r="E678" s="250" t="s">
        <v>1</v>
      </c>
      <c r="F678" s="251" t="s">
        <v>3277</v>
      </c>
      <c r="G678" s="248"/>
      <c r="H678" s="252">
        <v>0</v>
      </c>
      <c r="I678" s="253"/>
      <c r="J678" s="248"/>
      <c r="K678" s="248"/>
      <c r="L678" s="254"/>
      <c r="M678" s="255"/>
      <c r="N678" s="256"/>
      <c r="O678" s="256"/>
      <c r="P678" s="256"/>
      <c r="Q678" s="256"/>
      <c r="R678" s="256"/>
      <c r="S678" s="256"/>
      <c r="T678" s="25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8" t="s">
        <v>256</v>
      </c>
      <c r="AU678" s="258" t="s">
        <v>88</v>
      </c>
      <c r="AV678" s="13" t="s">
        <v>88</v>
      </c>
      <c r="AW678" s="13" t="s">
        <v>36</v>
      </c>
      <c r="AX678" s="13" t="s">
        <v>80</v>
      </c>
      <c r="AY678" s="258" t="s">
        <v>241</v>
      </c>
    </row>
    <row r="679" s="15" customFormat="1">
      <c r="A679" s="15"/>
      <c r="B679" s="270"/>
      <c r="C679" s="271"/>
      <c r="D679" s="249" t="s">
        <v>256</v>
      </c>
      <c r="E679" s="272" t="s">
        <v>1</v>
      </c>
      <c r="F679" s="273" t="s">
        <v>3266</v>
      </c>
      <c r="G679" s="271"/>
      <c r="H679" s="272" t="s">
        <v>1</v>
      </c>
      <c r="I679" s="274"/>
      <c r="J679" s="271"/>
      <c r="K679" s="271"/>
      <c r="L679" s="275"/>
      <c r="M679" s="276"/>
      <c r="N679" s="277"/>
      <c r="O679" s="277"/>
      <c r="P679" s="277"/>
      <c r="Q679" s="277"/>
      <c r="R679" s="277"/>
      <c r="S679" s="277"/>
      <c r="T679" s="278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9" t="s">
        <v>256</v>
      </c>
      <c r="AU679" s="279" t="s">
        <v>88</v>
      </c>
      <c r="AV679" s="15" t="s">
        <v>14</v>
      </c>
      <c r="AW679" s="15" t="s">
        <v>36</v>
      </c>
      <c r="AX679" s="15" t="s">
        <v>80</v>
      </c>
      <c r="AY679" s="279" t="s">
        <v>241</v>
      </c>
    </row>
    <row r="680" s="13" customFormat="1">
      <c r="A680" s="13"/>
      <c r="B680" s="247"/>
      <c r="C680" s="248"/>
      <c r="D680" s="249" t="s">
        <v>256</v>
      </c>
      <c r="E680" s="250" t="s">
        <v>1</v>
      </c>
      <c r="F680" s="251" t="s">
        <v>3278</v>
      </c>
      <c r="G680" s="248"/>
      <c r="H680" s="252">
        <v>14.48</v>
      </c>
      <c r="I680" s="253"/>
      <c r="J680" s="248"/>
      <c r="K680" s="248"/>
      <c r="L680" s="254"/>
      <c r="M680" s="255"/>
      <c r="N680" s="256"/>
      <c r="O680" s="256"/>
      <c r="P680" s="256"/>
      <c r="Q680" s="256"/>
      <c r="R680" s="256"/>
      <c r="S680" s="256"/>
      <c r="T680" s="25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8" t="s">
        <v>256</v>
      </c>
      <c r="AU680" s="258" t="s">
        <v>88</v>
      </c>
      <c r="AV680" s="13" t="s">
        <v>88</v>
      </c>
      <c r="AW680" s="13" t="s">
        <v>36</v>
      </c>
      <c r="AX680" s="13" t="s">
        <v>80</v>
      </c>
      <c r="AY680" s="258" t="s">
        <v>241</v>
      </c>
    </row>
    <row r="681" s="13" customFormat="1">
      <c r="A681" s="13"/>
      <c r="B681" s="247"/>
      <c r="C681" s="248"/>
      <c r="D681" s="249" t="s">
        <v>256</v>
      </c>
      <c r="E681" s="250" t="s">
        <v>1</v>
      </c>
      <c r="F681" s="251" t="s">
        <v>3279</v>
      </c>
      <c r="G681" s="248"/>
      <c r="H681" s="252">
        <v>58</v>
      </c>
      <c r="I681" s="253"/>
      <c r="J681" s="248"/>
      <c r="K681" s="248"/>
      <c r="L681" s="254"/>
      <c r="M681" s="255"/>
      <c r="N681" s="256"/>
      <c r="O681" s="256"/>
      <c r="P681" s="256"/>
      <c r="Q681" s="256"/>
      <c r="R681" s="256"/>
      <c r="S681" s="256"/>
      <c r="T681" s="25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8" t="s">
        <v>256</v>
      </c>
      <c r="AU681" s="258" t="s">
        <v>88</v>
      </c>
      <c r="AV681" s="13" t="s">
        <v>88</v>
      </c>
      <c r="AW681" s="13" t="s">
        <v>36</v>
      </c>
      <c r="AX681" s="13" t="s">
        <v>80</v>
      </c>
      <c r="AY681" s="258" t="s">
        <v>241</v>
      </c>
    </row>
    <row r="682" s="13" customFormat="1">
      <c r="A682" s="13"/>
      <c r="B682" s="247"/>
      <c r="C682" s="248"/>
      <c r="D682" s="249" t="s">
        <v>256</v>
      </c>
      <c r="E682" s="250" t="s">
        <v>1</v>
      </c>
      <c r="F682" s="251" t="s">
        <v>3280</v>
      </c>
      <c r="G682" s="248"/>
      <c r="H682" s="252">
        <v>14.32</v>
      </c>
      <c r="I682" s="253"/>
      <c r="J682" s="248"/>
      <c r="K682" s="248"/>
      <c r="L682" s="254"/>
      <c r="M682" s="255"/>
      <c r="N682" s="256"/>
      <c r="O682" s="256"/>
      <c r="P682" s="256"/>
      <c r="Q682" s="256"/>
      <c r="R682" s="256"/>
      <c r="S682" s="256"/>
      <c r="T682" s="25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8" t="s">
        <v>256</v>
      </c>
      <c r="AU682" s="258" t="s">
        <v>88</v>
      </c>
      <c r="AV682" s="13" t="s">
        <v>88</v>
      </c>
      <c r="AW682" s="13" t="s">
        <v>36</v>
      </c>
      <c r="AX682" s="13" t="s">
        <v>80</v>
      </c>
      <c r="AY682" s="258" t="s">
        <v>241</v>
      </c>
    </row>
    <row r="683" s="15" customFormat="1">
      <c r="A683" s="15"/>
      <c r="B683" s="270"/>
      <c r="C683" s="271"/>
      <c r="D683" s="249" t="s">
        <v>256</v>
      </c>
      <c r="E683" s="272" t="s">
        <v>1</v>
      </c>
      <c r="F683" s="273" t="s">
        <v>3268</v>
      </c>
      <c r="G683" s="271"/>
      <c r="H683" s="272" t="s">
        <v>1</v>
      </c>
      <c r="I683" s="274"/>
      <c r="J683" s="271"/>
      <c r="K683" s="271"/>
      <c r="L683" s="275"/>
      <c r="M683" s="276"/>
      <c r="N683" s="277"/>
      <c r="O683" s="277"/>
      <c r="P683" s="277"/>
      <c r="Q683" s="277"/>
      <c r="R683" s="277"/>
      <c r="S683" s="277"/>
      <c r="T683" s="278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9" t="s">
        <v>256</v>
      </c>
      <c r="AU683" s="279" t="s">
        <v>88</v>
      </c>
      <c r="AV683" s="15" t="s">
        <v>14</v>
      </c>
      <c r="AW683" s="15" t="s">
        <v>36</v>
      </c>
      <c r="AX683" s="15" t="s">
        <v>80</v>
      </c>
      <c r="AY683" s="279" t="s">
        <v>241</v>
      </c>
    </row>
    <row r="684" s="13" customFormat="1">
      <c r="A684" s="13"/>
      <c r="B684" s="247"/>
      <c r="C684" s="248"/>
      <c r="D684" s="249" t="s">
        <v>256</v>
      </c>
      <c r="E684" s="250" t="s">
        <v>1</v>
      </c>
      <c r="F684" s="251" t="s">
        <v>3281</v>
      </c>
      <c r="G684" s="248"/>
      <c r="H684" s="252">
        <v>5</v>
      </c>
      <c r="I684" s="253"/>
      <c r="J684" s="248"/>
      <c r="K684" s="248"/>
      <c r="L684" s="254"/>
      <c r="M684" s="255"/>
      <c r="N684" s="256"/>
      <c r="O684" s="256"/>
      <c r="P684" s="256"/>
      <c r="Q684" s="256"/>
      <c r="R684" s="256"/>
      <c r="S684" s="256"/>
      <c r="T684" s="257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8" t="s">
        <v>256</v>
      </c>
      <c r="AU684" s="258" t="s">
        <v>88</v>
      </c>
      <c r="AV684" s="13" t="s">
        <v>88</v>
      </c>
      <c r="AW684" s="13" t="s">
        <v>36</v>
      </c>
      <c r="AX684" s="13" t="s">
        <v>80</v>
      </c>
      <c r="AY684" s="258" t="s">
        <v>241</v>
      </c>
    </row>
    <row r="685" s="13" customFormat="1">
      <c r="A685" s="13"/>
      <c r="B685" s="247"/>
      <c r="C685" s="248"/>
      <c r="D685" s="249" t="s">
        <v>256</v>
      </c>
      <c r="E685" s="250" t="s">
        <v>1</v>
      </c>
      <c r="F685" s="251" t="s">
        <v>3282</v>
      </c>
      <c r="G685" s="248"/>
      <c r="H685" s="252">
        <v>0</v>
      </c>
      <c r="I685" s="253"/>
      <c r="J685" s="248"/>
      <c r="K685" s="248"/>
      <c r="L685" s="254"/>
      <c r="M685" s="255"/>
      <c r="N685" s="256"/>
      <c r="O685" s="256"/>
      <c r="P685" s="256"/>
      <c r="Q685" s="256"/>
      <c r="R685" s="256"/>
      <c r="S685" s="256"/>
      <c r="T685" s="25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8" t="s">
        <v>256</v>
      </c>
      <c r="AU685" s="258" t="s">
        <v>88</v>
      </c>
      <c r="AV685" s="13" t="s">
        <v>88</v>
      </c>
      <c r="AW685" s="13" t="s">
        <v>36</v>
      </c>
      <c r="AX685" s="13" t="s">
        <v>80</v>
      </c>
      <c r="AY685" s="258" t="s">
        <v>241</v>
      </c>
    </row>
    <row r="686" s="13" customFormat="1">
      <c r="A686" s="13"/>
      <c r="B686" s="247"/>
      <c r="C686" s="248"/>
      <c r="D686" s="249" t="s">
        <v>256</v>
      </c>
      <c r="E686" s="250" t="s">
        <v>1</v>
      </c>
      <c r="F686" s="251" t="s">
        <v>3283</v>
      </c>
      <c r="G686" s="248"/>
      <c r="H686" s="252">
        <v>0</v>
      </c>
      <c r="I686" s="253"/>
      <c r="J686" s="248"/>
      <c r="K686" s="248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256</v>
      </c>
      <c r="AU686" s="258" t="s">
        <v>88</v>
      </c>
      <c r="AV686" s="13" t="s">
        <v>88</v>
      </c>
      <c r="AW686" s="13" t="s">
        <v>36</v>
      </c>
      <c r="AX686" s="13" t="s">
        <v>80</v>
      </c>
      <c r="AY686" s="258" t="s">
        <v>241</v>
      </c>
    </row>
    <row r="687" s="15" customFormat="1">
      <c r="A687" s="15"/>
      <c r="B687" s="270"/>
      <c r="C687" s="271"/>
      <c r="D687" s="249" t="s">
        <v>256</v>
      </c>
      <c r="E687" s="272" t="s">
        <v>1</v>
      </c>
      <c r="F687" s="273" t="s">
        <v>3270</v>
      </c>
      <c r="G687" s="271"/>
      <c r="H687" s="272" t="s">
        <v>1</v>
      </c>
      <c r="I687" s="274"/>
      <c r="J687" s="271"/>
      <c r="K687" s="271"/>
      <c r="L687" s="275"/>
      <c r="M687" s="276"/>
      <c r="N687" s="277"/>
      <c r="O687" s="277"/>
      <c r="P687" s="277"/>
      <c r="Q687" s="277"/>
      <c r="R687" s="277"/>
      <c r="S687" s="277"/>
      <c r="T687" s="278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9" t="s">
        <v>256</v>
      </c>
      <c r="AU687" s="279" t="s">
        <v>88</v>
      </c>
      <c r="AV687" s="15" t="s">
        <v>14</v>
      </c>
      <c r="AW687" s="15" t="s">
        <v>36</v>
      </c>
      <c r="AX687" s="15" t="s">
        <v>80</v>
      </c>
      <c r="AY687" s="279" t="s">
        <v>241</v>
      </c>
    </row>
    <row r="688" s="13" customFormat="1">
      <c r="A688" s="13"/>
      <c r="B688" s="247"/>
      <c r="C688" s="248"/>
      <c r="D688" s="249" t="s">
        <v>256</v>
      </c>
      <c r="E688" s="250" t="s">
        <v>1</v>
      </c>
      <c r="F688" s="251" t="s">
        <v>3284</v>
      </c>
      <c r="G688" s="248"/>
      <c r="H688" s="252">
        <v>5.5599999999999996</v>
      </c>
      <c r="I688" s="253"/>
      <c r="J688" s="248"/>
      <c r="K688" s="248"/>
      <c r="L688" s="254"/>
      <c r="M688" s="255"/>
      <c r="N688" s="256"/>
      <c r="O688" s="256"/>
      <c r="P688" s="256"/>
      <c r="Q688" s="256"/>
      <c r="R688" s="256"/>
      <c r="S688" s="256"/>
      <c r="T688" s="25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8" t="s">
        <v>256</v>
      </c>
      <c r="AU688" s="258" t="s">
        <v>88</v>
      </c>
      <c r="AV688" s="13" t="s">
        <v>88</v>
      </c>
      <c r="AW688" s="13" t="s">
        <v>36</v>
      </c>
      <c r="AX688" s="13" t="s">
        <v>80</v>
      </c>
      <c r="AY688" s="258" t="s">
        <v>241</v>
      </c>
    </row>
    <row r="689" s="13" customFormat="1">
      <c r="A689" s="13"/>
      <c r="B689" s="247"/>
      <c r="C689" s="248"/>
      <c r="D689" s="249" t="s">
        <v>256</v>
      </c>
      <c r="E689" s="250" t="s">
        <v>1</v>
      </c>
      <c r="F689" s="251" t="s">
        <v>3285</v>
      </c>
      <c r="G689" s="248"/>
      <c r="H689" s="252">
        <v>21.440000000000001</v>
      </c>
      <c r="I689" s="253"/>
      <c r="J689" s="248"/>
      <c r="K689" s="248"/>
      <c r="L689" s="254"/>
      <c r="M689" s="255"/>
      <c r="N689" s="256"/>
      <c r="O689" s="256"/>
      <c r="P689" s="256"/>
      <c r="Q689" s="256"/>
      <c r="R689" s="256"/>
      <c r="S689" s="256"/>
      <c r="T689" s="25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8" t="s">
        <v>256</v>
      </c>
      <c r="AU689" s="258" t="s">
        <v>88</v>
      </c>
      <c r="AV689" s="13" t="s">
        <v>88</v>
      </c>
      <c r="AW689" s="13" t="s">
        <v>36</v>
      </c>
      <c r="AX689" s="13" t="s">
        <v>80</v>
      </c>
      <c r="AY689" s="258" t="s">
        <v>241</v>
      </c>
    </row>
    <row r="690" s="13" customFormat="1">
      <c r="A690" s="13"/>
      <c r="B690" s="247"/>
      <c r="C690" s="248"/>
      <c r="D690" s="249" t="s">
        <v>256</v>
      </c>
      <c r="E690" s="250" t="s">
        <v>1</v>
      </c>
      <c r="F690" s="251" t="s">
        <v>3286</v>
      </c>
      <c r="G690" s="248"/>
      <c r="H690" s="252">
        <v>0</v>
      </c>
      <c r="I690" s="253"/>
      <c r="J690" s="248"/>
      <c r="K690" s="248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88</v>
      </c>
      <c r="AV690" s="13" t="s">
        <v>88</v>
      </c>
      <c r="AW690" s="13" t="s">
        <v>36</v>
      </c>
      <c r="AX690" s="13" t="s">
        <v>80</v>
      </c>
      <c r="AY690" s="258" t="s">
        <v>241</v>
      </c>
    </row>
    <row r="691" s="15" customFormat="1">
      <c r="A691" s="15"/>
      <c r="B691" s="270"/>
      <c r="C691" s="271"/>
      <c r="D691" s="249" t="s">
        <v>256</v>
      </c>
      <c r="E691" s="272" t="s">
        <v>1</v>
      </c>
      <c r="F691" s="273" t="s">
        <v>3272</v>
      </c>
      <c r="G691" s="271"/>
      <c r="H691" s="272" t="s">
        <v>1</v>
      </c>
      <c r="I691" s="274"/>
      <c r="J691" s="271"/>
      <c r="K691" s="271"/>
      <c r="L691" s="275"/>
      <c r="M691" s="276"/>
      <c r="N691" s="277"/>
      <c r="O691" s="277"/>
      <c r="P691" s="277"/>
      <c r="Q691" s="277"/>
      <c r="R691" s="277"/>
      <c r="S691" s="277"/>
      <c r="T691" s="27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9" t="s">
        <v>256</v>
      </c>
      <c r="AU691" s="279" t="s">
        <v>88</v>
      </c>
      <c r="AV691" s="15" t="s">
        <v>14</v>
      </c>
      <c r="AW691" s="15" t="s">
        <v>36</v>
      </c>
      <c r="AX691" s="15" t="s">
        <v>80</v>
      </c>
      <c r="AY691" s="279" t="s">
        <v>241</v>
      </c>
    </row>
    <row r="692" s="13" customFormat="1">
      <c r="A692" s="13"/>
      <c r="B692" s="247"/>
      <c r="C692" s="248"/>
      <c r="D692" s="249" t="s">
        <v>256</v>
      </c>
      <c r="E692" s="250" t="s">
        <v>1</v>
      </c>
      <c r="F692" s="251" t="s">
        <v>3287</v>
      </c>
      <c r="G692" s="248"/>
      <c r="H692" s="252">
        <v>5</v>
      </c>
      <c r="I692" s="253"/>
      <c r="J692" s="248"/>
      <c r="K692" s="248"/>
      <c r="L692" s="254"/>
      <c r="M692" s="255"/>
      <c r="N692" s="256"/>
      <c r="O692" s="256"/>
      <c r="P692" s="256"/>
      <c r="Q692" s="256"/>
      <c r="R692" s="256"/>
      <c r="S692" s="256"/>
      <c r="T692" s="25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8" t="s">
        <v>256</v>
      </c>
      <c r="AU692" s="258" t="s">
        <v>88</v>
      </c>
      <c r="AV692" s="13" t="s">
        <v>88</v>
      </c>
      <c r="AW692" s="13" t="s">
        <v>36</v>
      </c>
      <c r="AX692" s="13" t="s">
        <v>80</v>
      </c>
      <c r="AY692" s="258" t="s">
        <v>241</v>
      </c>
    </row>
    <row r="693" s="13" customFormat="1">
      <c r="A693" s="13"/>
      <c r="B693" s="247"/>
      <c r="C693" s="248"/>
      <c r="D693" s="249" t="s">
        <v>256</v>
      </c>
      <c r="E693" s="250" t="s">
        <v>1</v>
      </c>
      <c r="F693" s="251" t="s">
        <v>3288</v>
      </c>
      <c r="G693" s="248"/>
      <c r="H693" s="252">
        <v>315.5</v>
      </c>
      <c r="I693" s="253"/>
      <c r="J693" s="248"/>
      <c r="K693" s="248"/>
      <c r="L693" s="254"/>
      <c r="M693" s="255"/>
      <c r="N693" s="256"/>
      <c r="O693" s="256"/>
      <c r="P693" s="256"/>
      <c r="Q693" s="256"/>
      <c r="R693" s="256"/>
      <c r="S693" s="256"/>
      <c r="T693" s="25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8" t="s">
        <v>256</v>
      </c>
      <c r="AU693" s="258" t="s">
        <v>88</v>
      </c>
      <c r="AV693" s="13" t="s">
        <v>88</v>
      </c>
      <c r="AW693" s="13" t="s">
        <v>36</v>
      </c>
      <c r="AX693" s="13" t="s">
        <v>80</v>
      </c>
      <c r="AY693" s="258" t="s">
        <v>241</v>
      </c>
    </row>
    <row r="694" s="13" customFormat="1">
      <c r="A694" s="13"/>
      <c r="B694" s="247"/>
      <c r="C694" s="248"/>
      <c r="D694" s="249" t="s">
        <v>256</v>
      </c>
      <c r="E694" s="250" t="s">
        <v>1</v>
      </c>
      <c r="F694" s="251" t="s">
        <v>3286</v>
      </c>
      <c r="G694" s="248"/>
      <c r="H694" s="252">
        <v>0</v>
      </c>
      <c r="I694" s="253"/>
      <c r="J694" s="248"/>
      <c r="K694" s="248"/>
      <c r="L694" s="254"/>
      <c r="M694" s="255"/>
      <c r="N694" s="256"/>
      <c r="O694" s="256"/>
      <c r="P694" s="256"/>
      <c r="Q694" s="256"/>
      <c r="R694" s="256"/>
      <c r="S694" s="256"/>
      <c r="T694" s="25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8" t="s">
        <v>256</v>
      </c>
      <c r="AU694" s="258" t="s">
        <v>88</v>
      </c>
      <c r="AV694" s="13" t="s">
        <v>88</v>
      </c>
      <c r="AW694" s="13" t="s">
        <v>36</v>
      </c>
      <c r="AX694" s="13" t="s">
        <v>80</v>
      </c>
      <c r="AY694" s="258" t="s">
        <v>241</v>
      </c>
    </row>
    <row r="695" s="15" customFormat="1">
      <c r="A695" s="15"/>
      <c r="B695" s="270"/>
      <c r="C695" s="271"/>
      <c r="D695" s="249" t="s">
        <v>256</v>
      </c>
      <c r="E695" s="272" t="s">
        <v>1</v>
      </c>
      <c r="F695" s="273" t="s">
        <v>3289</v>
      </c>
      <c r="G695" s="271"/>
      <c r="H695" s="272" t="s">
        <v>1</v>
      </c>
      <c r="I695" s="274"/>
      <c r="J695" s="271"/>
      <c r="K695" s="271"/>
      <c r="L695" s="275"/>
      <c r="M695" s="276"/>
      <c r="N695" s="277"/>
      <c r="O695" s="277"/>
      <c r="P695" s="277"/>
      <c r="Q695" s="277"/>
      <c r="R695" s="277"/>
      <c r="S695" s="277"/>
      <c r="T695" s="27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9" t="s">
        <v>256</v>
      </c>
      <c r="AU695" s="279" t="s">
        <v>88</v>
      </c>
      <c r="AV695" s="15" t="s">
        <v>14</v>
      </c>
      <c r="AW695" s="15" t="s">
        <v>36</v>
      </c>
      <c r="AX695" s="15" t="s">
        <v>80</v>
      </c>
      <c r="AY695" s="279" t="s">
        <v>241</v>
      </c>
    </row>
    <row r="696" s="13" customFormat="1">
      <c r="A696" s="13"/>
      <c r="B696" s="247"/>
      <c r="C696" s="248"/>
      <c r="D696" s="249" t="s">
        <v>256</v>
      </c>
      <c r="E696" s="250" t="s">
        <v>1</v>
      </c>
      <c r="F696" s="251" t="s">
        <v>3290</v>
      </c>
      <c r="G696" s="248"/>
      <c r="H696" s="252">
        <v>0</v>
      </c>
      <c r="I696" s="253"/>
      <c r="J696" s="248"/>
      <c r="K696" s="248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88</v>
      </c>
      <c r="AV696" s="13" t="s">
        <v>88</v>
      </c>
      <c r="AW696" s="13" t="s">
        <v>36</v>
      </c>
      <c r="AX696" s="13" t="s">
        <v>80</v>
      </c>
      <c r="AY696" s="258" t="s">
        <v>241</v>
      </c>
    </row>
    <row r="697" s="13" customFormat="1">
      <c r="A697" s="13"/>
      <c r="B697" s="247"/>
      <c r="C697" s="248"/>
      <c r="D697" s="249" t="s">
        <v>256</v>
      </c>
      <c r="E697" s="250" t="s">
        <v>1</v>
      </c>
      <c r="F697" s="251" t="s">
        <v>3291</v>
      </c>
      <c r="G697" s="248"/>
      <c r="H697" s="252">
        <v>3.9300000000000002</v>
      </c>
      <c r="I697" s="253"/>
      <c r="J697" s="248"/>
      <c r="K697" s="248"/>
      <c r="L697" s="254"/>
      <c r="M697" s="255"/>
      <c r="N697" s="256"/>
      <c r="O697" s="256"/>
      <c r="P697" s="256"/>
      <c r="Q697" s="256"/>
      <c r="R697" s="256"/>
      <c r="S697" s="256"/>
      <c r="T697" s="25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8" t="s">
        <v>256</v>
      </c>
      <c r="AU697" s="258" t="s">
        <v>88</v>
      </c>
      <c r="AV697" s="13" t="s">
        <v>88</v>
      </c>
      <c r="AW697" s="13" t="s">
        <v>36</v>
      </c>
      <c r="AX697" s="13" t="s">
        <v>80</v>
      </c>
      <c r="AY697" s="258" t="s">
        <v>241</v>
      </c>
    </row>
    <row r="698" s="13" customFormat="1">
      <c r="A698" s="13"/>
      <c r="B698" s="247"/>
      <c r="C698" s="248"/>
      <c r="D698" s="249" t="s">
        <v>256</v>
      </c>
      <c r="E698" s="250" t="s">
        <v>1</v>
      </c>
      <c r="F698" s="251" t="s">
        <v>3292</v>
      </c>
      <c r="G698" s="248"/>
      <c r="H698" s="252">
        <v>19.07</v>
      </c>
      <c r="I698" s="253"/>
      <c r="J698" s="248"/>
      <c r="K698" s="248"/>
      <c r="L698" s="254"/>
      <c r="M698" s="255"/>
      <c r="N698" s="256"/>
      <c r="O698" s="256"/>
      <c r="P698" s="256"/>
      <c r="Q698" s="256"/>
      <c r="R698" s="256"/>
      <c r="S698" s="256"/>
      <c r="T698" s="25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8" t="s">
        <v>256</v>
      </c>
      <c r="AU698" s="258" t="s">
        <v>88</v>
      </c>
      <c r="AV698" s="13" t="s">
        <v>88</v>
      </c>
      <c r="AW698" s="13" t="s">
        <v>36</v>
      </c>
      <c r="AX698" s="13" t="s">
        <v>80</v>
      </c>
      <c r="AY698" s="258" t="s">
        <v>241</v>
      </c>
    </row>
    <row r="699" s="15" customFormat="1">
      <c r="A699" s="15"/>
      <c r="B699" s="270"/>
      <c r="C699" s="271"/>
      <c r="D699" s="249" t="s">
        <v>256</v>
      </c>
      <c r="E699" s="272" t="s">
        <v>1</v>
      </c>
      <c r="F699" s="273" t="s">
        <v>3273</v>
      </c>
      <c r="G699" s="271"/>
      <c r="H699" s="272" t="s">
        <v>1</v>
      </c>
      <c r="I699" s="274"/>
      <c r="J699" s="271"/>
      <c r="K699" s="271"/>
      <c r="L699" s="275"/>
      <c r="M699" s="276"/>
      <c r="N699" s="277"/>
      <c r="O699" s="277"/>
      <c r="P699" s="277"/>
      <c r="Q699" s="277"/>
      <c r="R699" s="277"/>
      <c r="S699" s="277"/>
      <c r="T699" s="27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9" t="s">
        <v>256</v>
      </c>
      <c r="AU699" s="279" t="s">
        <v>88</v>
      </c>
      <c r="AV699" s="15" t="s">
        <v>14</v>
      </c>
      <c r="AW699" s="15" t="s">
        <v>36</v>
      </c>
      <c r="AX699" s="15" t="s">
        <v>80</v>
      </c>
      <c r="AY699" s="279" t="s">
        <v>241</v>
      </c>
    </row>
    <row r="700" s="13" customFormat="1">
      <c r="A700" s="13"/>
      <c r="B700" s="247"/>
      <c r="C700" s="248"/>
      <c r="D700" s="249" t="s">
        <v>256</v>
      </c>
      <c r="E700" s="250" t="s">
        <v>1</v>
      </c>
      <c r="F700" s="251" t="s">
        <v>3293</v>
      </c>
      <c r="G700" s="248"/>
      <c r="H700" s="252">
        <v>26</v>
      </c>
      <c r="I700" s="253"/>
      <c r="J700" s="248"/>
      <c r="K700" s="248"/>
      <c r="L700" s="254"/>
      <c r="M700" s="255"/>
      <c r="N700" s="256"/>
      <c r="O700" s="256"/>
      <c r="P700" s="256"/>
      <c r="Q700" s="256"/>
      <c r="R700" s="256"/>
      <c r="S700" s="256"/>
      <c r="T700" s="25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8" t="s">
        <v>256</v>
      </c>
      <c r="AU700" s="258" t="s">
        <v>88</v>
      </c>
      <c r="AV700" s="13" t="s">
        <v>88</v>
      </c>
      <c r="AW700" s="13" t="s">
        <v>36</v>
      </c>
      <c r="AX700" s="13" t="s">
        <v>80</v>
      </c>
      <c r="AY700" s="258" t="s">
        <v>241</v>
      </c>
    </row>
    <row r="701" s="13" customFormat="1">
      <c r="A701" s="13"/>
      <c r="B701" s="247"/>
      <c r="C701" s="248"/>
      <c r="D701" s="249" t="s">
        <v>256</v>
      </c>
      <c r="E701" s="250" t="s">
        <v>1</v>
      </c>
      <c r="F701" s="251" t="s">
        <v>3294</v>
      </c>
      <c r="G701" s="248"/>
      <c r="H701" s="252">
        <v>25</v>
      </c>
      <c r="I701" s="253"/>
      <c r="J701" s="248"/>
      <c r="K701" s="248"/>
      <c r="L701" s="254"/>
      <c r="M701" s="255"/>
      <c r="N701" s="256"/>
      <c r="O701" s="256"/>
      <c r="P701" s="256"/>
      <c r="Q701" s="256"/>
      <c r="R701" s="256"/>
      <c r="S701" s="256"/>
      <c r="T701" s="25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8" t="s">
        <v>256</v>
      </c>
      <c r="AU701" s="258" t="s">
        <v>88</v>
      </c>
      <c r="AV701" s="13" t="s">
        <v>88</v>
      </c>
      <c r="AW701" s="13" t="s">
        <v>36</v>
      </c>
      <c r="AX701" s="13" t="s">
        <v>80</v>
      </c>
      <c r="AY701" s="258" t="s">
        <v>241</v>
      </c>
    </row>
    <row r="702" s="13" customFormat="1">
      <c r="A702" s="13"/>
      <c r="B702" s="247"/>
      <c r="C702" s="248"/>
      <c r="D702" s="249" t="s">
        <v>256</v>
      </c>
      <c r="E702" s="250" t="s">
        <v>1</v>
      </c>
      <c r="F702" s="251" t="s">
        <v>3286</v>
      </c>
      <c r="G702" s="248"/>
      <c r="H702" s="252">
        <v>0</v>
      </c>
      <c r="I702" s="253"/>
      <c r="J702" s="248"/>
      <c r="K702" s="248"/>
      <c r="L702" s="254"/>
      <c r="M702" s="255"/>
      <c r="N702" s="256"/>
      <c r="O702" s="256"/>
      <c r="P702" s="256"/>
      <c r="Q702" s="256"/>
      <c r="R702" s="256"/>
      <c r="S702" s="256"/>
      <c r="T702" s="25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8" t="s">
        <v>256</v>
      </c>
      <c r="AU702" s="258" t="s">
        <v>88</v>
      </c>
      <c r="AV702" s="13" t="s">
        <v>88</v>
      </c>
      <c r="AW702" s="13" t="s">
        <v>36</v>
      </c>
      <c r="AX702" s="13" t="s">
        <v>80</v>
      </c>
      <c r="AY702" s="258" t="s">
        <v>241</v>
      </c>
    </row>
    <row r="703" s="14" customFormat="1">
      <c r="A703" s="14"/>
      <c r="B703" s="259"/>
      <c r="C703" s="260"/>
      <c r="D703" s="249" t="s">
        <v>256</v>
      </c>
      <c r="E703" s="261" t="s">
        <v>1</v>
      </c>
      <c r="F703" s="262" t="s">
        <v>258</v>
      </c>
      <c r="G703" s="260"/>
      <c r="H703" s="263">
        <v>1830.71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88</v>
      </c>
      <c r="AV703" s="14" t="s">
        <v>175</v>
      </c>
      <c r="AW703" s="14" t="s">
        <v>36</v>
      </c>
      <c r="AX703" s="14" t="s">
        <v>80</v>
      </c>
      <c r="AY703" s="269" t="s">
        <v>241</v>
      </c>
    </row>
    <row r="704" s="13" customFormat="1">
      <c r="A704" s="13"/>
      <c r="B704" s="247"/>
      <c r="C704" s="248"/>
      <c r="D704" s="249" t="s">
        <v>256</v>
      </c>
      <c r="E704" s="250" t="s">
        <v>784</v>
      </c>
      <c r="F704" s="251" t="s">
        <v>3295</v>
      </c>
      <c r="G704" s="248"/>
      <c r="H704" s="252">
        <v>1272.1099999999999</v>
      </c>
      <c r="I704" s="253"/>
      <c r="J704" s="248"/>
      <c r="K704" s="248"/>
      <c r="L704" s="254"/>
      <c r="M704" s="255"/>
      <c r="N704" s="256"/>
      <c r="O704" s="256"/>
      <c r="P704" s="256"/>
      <c r="Q704" s="256"/>
      <c r="R704" s="256"/>
      <c r="S704" s="256"/>
      <c r="T704" s="25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8" t="s">
        <v>256</v>
      </c>
      <c r="AU704" s="258" t="s">
        <v>88</v>
      </c>
      <c r="AV704" s="13" t="s">
        <v>88</v>
      </c>
      <c r="AW704" s="13" t="s">
        <v>36</v>
      </c>
      <c r="AX704" s="13" t="s">
        <v>80</v>
      </c>
      <c r="AY704" s="258" t="s">
        <v>241</v>
      </c>
    </row>
    <row r="705" s="13" customFormat="1">
      <c r="A705" s="13"/>
      <c r="B705" s="247"/>
      <c r="C705" s="248"/>
      <c r="D705" s="249" t="s">
        <v>256</v>
      </c>
      <c r="E705" s="250" t="s">
        <v>436</v>
      </c>
      <c r="F705" s="251" t="s">
        <v>3296</v>
      </c>
      <c r="G705" s="248"/>
      <c r="H705" s="252">
        <v>525.21000000000004</v>
      </c>
      <c r="I705" s="253"/>
      <c r="J705" s="248"/>
      <c r="K705" s="248"/>
      <c r="L705" s="254"/>
      <c r="M705" s="255"/>
      <c r="N705" s="256"/>
      <c r="O705" s="256"/>
      <c r="P705" s="256"/>
      <c r="Q705" s="256"/>
      <c r="R705" s="256"/>
      <c r="S705" s="256"/>
      <c r="T705" s="25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8" t="s">
        <v>256</v>
      </c>
      <c r="AU705" s="258" t="s">
        <v>88</v>
      </c>
      <c r="AV705" s="13" t="s">
        <v>88</v>
      </c>
      <c r="AW705" s="13" t="s">
        <v>36</v>
      </c>
      <c r="AX705" s="13" t="s">
        <v>80</v>
      </c>
      <c r="AY705" s="258" t="s">
        <v>241</v>
      </c>
    </row>
    <row r="706" s="13" customFormat="1">
      <c r="A706" s="13"/>
      <c r="B706" s="247"/>
      <c r="C706" s="248"/>
      <c r="D706" s="249" t="s">
        <v>256</v>
      </c>
      <c r="E706" s="250" t="s">
        <v>442</v>
      </c>
      <c r="F706" s="251" t="s">
        <v>3297</v>
      </c>
      <c r="G706" s="248"/>
      <c r="H706" s="252">
        <v>33.390000000000001</v>
      </c>
      <c r="I706" s="253"/>
      <c r="J706" s="248"/>
      <c r="K706" s="248"/>
      <c r="L706" s="254"/>
      <c r="M706" s="255"/>
      <c r="N706" s="256"/>
      <c r="O706" s="256"/>
      <c r="P706" s="256"/>
      <c r="Q706" s="256"/>
      <c r="R706" s="256"/>
      <c r="S706" s="256"/>
      <c r="T706" s="25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8" t="s">
        <v>256</v>
      </c>
      <c r="AU706" s="258" t="s">
        <v>88</v>
      </c>
      <c r="AV706" s="13" t="s">
        <v>88</v>
      </c>
      <c r="AW706" s="13" t="s">
        <v>36</v>
      </c>
      <c r="AX706" s="13" t="s">
        <v>80</v>
      </c>
      <c r="AY706" s="258" t="s">
        <v>241</v>
      </c>
    </row>
    <row r="707" s="14" customFormat="1">
      <c r="A707" s="14"/>
      <c r="B707" s="259"/>
      <c r="C707" s="260"/>
      <c r="D707" s="249" t="s">
        <v>256</v>
      </c>
      <c r="E707" s="261" t="s">
        <v>1</v>
      </c>
      <c r="F707" s="262" t="s">
        <v>258</v>
      </c>
      <c r="G707" s="260"/>
      <c r="H707" s="263">
        <v>1830.71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88</v>
      </c>
      <c r="AV707" s="14" t="s">
        <v>175</v>
      </c>
      <c r="AW707" s="14" t="s">
        <v>36</v>
      </c>
      <c r="AX707" s="14" t="s">
        <v>14</v>
      </c>
      <c r="AY707" s="269" t="s">
        <v>241</v>
      </c>
    </row>
    <row r="708" s="2" customFormat="1" ht="33" customHeight="1">
      <c r="A708" s="39"/>
      <c r="B708" s="40"/>
      <c r="C708" s="229" t="s">
        <v>923</v>
      </c>
      <c r="D708" s="229" t="s">
        <v>243</v>
      </c>
      <c r="E708" s="230" t="s">
        <v>789</v>
      </c>
      <c r="F708" s="231" t="s">
        <v>790</v>
      </c>
      <c r="G708" s="232" t="s">
        <v>246</v>
      </c>
      <c r="H708" s="233">
        <v>98.174999999999997</v>
      </c>
      <c r="I708" s="234"/>
      <c r="J708" s="235">
        <f>ROUND(I708*H708,2)</f>
        <v>0</v>
      </c>
      <c r="K708" s="231" t="s">
        <v>247</v>
      </c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175</v>
      </c>
      <c r="AT708" s="240" t="s">
        <v>243</v>
      </c>
      <c r="AU708" s="240" t="s">
        <v>88</v>
      </c>
      <c r="AY708" s="18" t="s">
        <v>241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14</v>
      </c>
      <c r="BK708" s="241">
        <f>ROUND(I708*H708,2)</f>
        <v>0</v>
      </c>
      <c r="BL708" s="18" t="s">
        <v>175</v>
      </c>
      <c r="BM708" s="240" t="s">
        <v>3298</v>
      </c>
    </row>
    <row r="709" s="2" customFormat="1">
      <c r="A709" s="39"/>
      <c r="B709" s="40"/>
      <c r="C709" s="41"/>
      <c r="D709" s="242" t="s">
        <v>249</v>
      </c>
      <c r="E709" s="41"/>
      <c r="F709" s="243" t="s">
        <v>792</v>
      </c>
      <c r="G709" s="41"/>
      <c r="H709" s="41"/>
      <c r="I709" s="244"/>
      <c r="J709" s="41"/>
      <c r="K709" s="41"/>
      <c r="L709" s="45"/>
      <c r="M709" s="245"/>
      <c r="N709" s="246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249</v>
      </c>
      <c r="AU709" s="18" t="s">
        <v>88</v>
      </c>
    </row>
    <row r="710" s="13" customFormat="1">
      <c r="A710" s="13"/>
      <c r="B710" s="247"/>
      <c r="C710" s="248"/>
      <c r="D710" s="249" t="s">
        <v>256</v>
      </c>
      <c r="E710" s="250" t="s">
        <v>1</v>
      </c>
      <c r="F710" s="251" t="s">
        <v>498</v>
      </c>
      <c r="G710" s="248"/>
      <c r="H710" s="252">
        <v>98.174999999999997</v>
      </c>
      <c r="I710" s="253"/>
      <c r="J710" s="248"/>
      <c r="K710" s="248"/>
      <c r="L710" s="254"/>
      <c r="M710" s="255"/>
      <c r="N710" s="256"/>
      <c r="O710" s="256"/>
      <c r="P710" s="256"/>
      <c r="Q710" s="256"/>
      <c r="R710" s="256"/>
      <c r="S710" s="256"/>
      <c r="T710" s="257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8" t="s">
        <v>256</v>
      </c>
      <c r="AU710" s="258" t="s">
        <v>88</v>
      </c>
      <c r="AV710" s="13" t="s">
        <v>88</v>
      </c>
      <c r="AW710" s="13" t="s">
        <v>36</v>
      </c>
      <c r="AX710" s="13" t="s">
        <v>80</v>
      </c>
      <c r="AY710" s="258" t="s">
        <v>241</v>
      </c>
    </row>
    <row r="711" s="14" customFormat="1">
      <c r="A711" s="14"/>
      <c r="B711" s="259"/>
      <c r="C711" s="260"/>
      <c r="D711" s="249" t="s">
        <v>256</v>
      </c>
      <c r="E711" s="261" t="s">
        <v>1</v>
      </c>
      <c r="F711" s="262" t="s">
        <v>258</v>
      </c>
      <c r="G711" s="260"/>
      <c r="H711" s="263">
        <v>98.174999999999997</v>
      </c>
      <c r="I711" s="264"/>
      <c r="J711" s="260"/>
      <c r="K711" s="260"/>
      <c r="L711" s="265"/>
      <c r="M711" s="266"/>
      <c r="N711" s="267"/>
      <c r="O711" s="267"/>
      <c r="P711" s="267"/>
      <c r="Q711" s="267"/>
      <c r="R711" s="267"/>
      <c r="S711" s="267"/>
      <c r="T711" s="26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9" t="s">
        <v>256</v>
      </c>
      <c r="AU711" s="269" t="s">
        <v>88</v>
      </c>
      <c r="AV711" s="14" t="s">
        <v>175</v>
      </c>
      <c r="AW711" s="14" t="s">
        <v>36</v>
      </c>
      <c r="AX711" s="14" t="s">
        <v>14</v>
      </c>
      <c r="AY711" s="269" t="s">
        <v>241</v>
      </c>
    </row>
    <row r="712" s="2" customFormat="1" ht="24.15" customHeight="1">
      <c r="A712" s="39"/>
      <c r="B712" s="40"/>
      <c r="C712" s="229" t="s">
        <v>928</v>
      </c>
      <c r="D712" s="229" t="s">
        <v>243</v>
      </c>
      <c r="E712" s="230" t="s">
        <v>794</v>
      </c>
      <c r="F712" s="231" t="s">
        <v>795</v>
      </c>
      <c r="G712" s="232" t="s">
        <v>246</v>
      </c>
      <c r="H712" s="233">
        <v>98.174999999999997</v>
      </c>
      <c r="I712" s="234"/>
      <c r="J712" s="235">
        <f>ROUND(I712*H712,2)</f>
        <v>0</v>
      </c>
      <c r="K712" s="231" t="s">
        <v>247</v>
      </c>
      <c r="L712" s="45"/>
      <c r="M712" s="236" t="s">
        <v>1</v>
      </c>
      <c r="N712" s="237" t="s">
        <v>45</v>
      </c>
      <c r="O712" s="92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175</v>
      </c>
      <c r="AT712" s="240" t="s">
        <v>243</v>
      </c>
      <c r="AU712" s="240" t="s">
        <v>88</v>
      </c>
      <c r="AY712" s="18" t="s">
        <v>241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14</v>
      </c>
      <c r="BK712" s="241">
        <f>ROUND(I712*H712,2)</f>
        <v>0</v>
      </c>
      <c r="BL712" s="18" t="s">
        <v>175</v>
      </c>
      <c r="BM712" s="240" t="s">
        <v>3299</v>
      </c>
    </row>
    <row r="713" s="2" customFormat="1">
      <c r="A713" s="39"/>
      <c r="B713" s="40"/>
      <c r="C713" s="41"/>
      <c r="D713" s="242" t="s">
        <v>249</v>
      </c>
      <c r="E713" s="41"/>
      <c r="F713" s="243" t="s">
        <v>797</v>
      </c>
      <c r="G713" s="41"/>
      <c r="H713" s="41"/>
      <c r="I713" s="244"/>
      <c r="J713" s="41"/>
      <c r="K713" s="41"/>
      <c r="L713" s="45"/>
      <c r="M713" s="245"/>
      <c r="N713" s="246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249</v>
      </c>
      <c r="AU713" s="18" t="s">
        <v>88</v>
      </c>
    </row>
    <row r="714" s="13" customFormat="1">
      <c r="A714" s="13"/>
      <c r="B714" s="247"/>
      <c r="C714" s="248"/>
      <c r="D714" s="249" t="s">
        <v>256</v>
      </c>
      <c r="E714" s="250" t="s">
        <v>1</v>
      </c>
      <c r="F714" s="251" t="s">
        <v>498</v>
      </c>
      <c r="G714" s="248"/>
      <c r="H714" s="252">
        <v>98.174999999999997</v>
      </c>
      <c r="I714" s="253"/>
      <c r="J714" s="248"/>
      <c r="K714" s="248"/>
      <c r="L714" s="254"/>
      <c r="M714" s="255"/>
      <c r="N714" s="256"/>
      <c r="O714" s="256"/>
      <c r="P714" s="256"/>
      <c r="Q714" s="256"/>
      <c r="R714" s="256"/>
      <c r="S714" s="256"/>
      <c r="T714" s="25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8" t="s">
        <v>256</v>
      </c>
      <c r="AU714" s="258" t="s">
        <v>88</v>
      </c>
      <c r="AV714" s="13" t="s">
        <v>88</v>
      </c>
      <c r="AW714" s="13" t="s">
        <v>36</v>
      </c>
      <c r="AX714" s="13" t="s">
        <v>80</v>
      </c>
      <c r="AY714" s="258" t="s">
        <v>241</v>
      </c>
    </row>
    <row r="715" s="14" customFormat="1">
      <c r="A715" s="14"/>
      <c r="B715" s="259"/>
      <c r="C715" s="260"/>
      <c r="D715" s="249" t="s">
        <v>256</v>
      </c>
      <c r="E715" s="261" t="s">
        <v>1</v>
      </c>
      <c r="F715" s="262" t="s">
        <v>258</v>
      </c>
      <c r="G715" s="260"/>
      <c r="H715" s="263">
        <v>98.174999999999997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88</v>
      </c>
      <c r="AV715" s="14" t="s">
        <v>175</v>
      </c>
      <c r="AW715" s="14" t="s">
        <v>36</v>
      </c>
      <c r="AX715" s="14" t="s">
        <v>14</v>
      </c>
      <c r="AY715" s="269" t="s">
        <v>241</v>
      </c>
    </row>
    <row r="716" s="12" customFormat="1" ht="22.8" customHeight="1">
      <c r="A716" s="12"/>
      <c r="B716" s="213"/>
      <c r="C716" s="214"/>
      <c r="D716" s="215" t="s">
        <v>79</v>
      </c>
      <c r="E716" s="227" t="s">
        <v>96</v>
      </c>
      <c r="F716" s="227" t="s">
        <v>1988</v>
      </c>
      <c r="G716" s="214"/>
      <c r="H716" s="214"/>
      <c r="I716" s="217"/>
      <c r="J716" s="228">
        <f>BK716</f>
        <v>0</v>
      </c>
      <c r="K716" s="214"/>
      <c r="L716" s="219"/>
      <c r="M716" s="220"/>
      <c r="N716" s="221"/>
      <c r="O716" s="221"/>
      <c r="P716" s="222">
        <f>SUM(P717:P724)</f>
        <v>0</v>
      </c>
      <c r="Q716" s="221"/>
      <c r="R716" s="222">
        <f>SUM(R717:R724)</f>
        <v>0</v>
      </c>
      <c r="S716" s="221"/>
      <c r="T716" s="223">
        <f>SUM(T717:T724)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4" t="s">
        <v>14</v>
      </c>
      <c r="AT716" s="225" t="s">
        <v>79</v>
      </c>
      <c r="AU716" s="225" t="s">
        <v>14</v>
      </c>
      <c r="AY716" s="224" t="s">
        <v>241</v>
      </c>
      <c r="BK716" s="226">
        <f>SUM(BK717:BK724)</f>
        <v>0</v>
      </c>
    </row>
    <row r="717" s="2" customFormat="1" ht="21.75" customHeight="1">
      <c r="A717" s="39"/>
      <c r="B717" s="40"/>
      <c r="C717" s="229" t="s">
        <v>932</v>
      </c>
      <c r="D717" s="229" t="s">
        <v>243</v>
      </c>
      <c r="E717" s="230" t="s">
        <v>2613</v>
      </c>
      <c r="F717" s="231" t="s">
        <v>2614</v>
      </c>
      <c r="G717" s="232" t="s">
        <v>289</v>
      </c>
      <c r="H717" s="233">
        <v>2037</v>
      </c>
      <c r="I717" s="234"/>
      <c r="J717" s="235">
        <f>ROUND(I717*H717,2)</f>
        <v>0</v>
      </c>
      <c r="K717" s="231" t="s">
        <v>247</v>
      </c>
      <c r="L717" s="45"/>
      <c r="M717" s="236" t="s">
        <v>1</v>
      </c>
      <c r="N717" s="237" t="s">
        <v>45</v>
      </c>
      <c r="O717" s="92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175</v>
      </c>
      <c r="AT717" s="240" t="s">
        <v>243</v>
      </c>
      <c r="AU717" s="240" t="s">
        <v>88</v>
      </c>
      <c r="AY717" s="18" t="s">
        <v>241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14</v>
      </c>
      <c r="BK717" s="241">
        <f>ROUND(I717*H717,2)</f>
        <v>0</v>
      </c>
      <c r="BL717" s="18" t="s">
        <v>175</v>
      </c>
      <c r="BM717" s="240" t="s">
        <v>3300</v>
      </c>
    </row>
    <row r="718" s="2" customFormat="1">
      <c r="A718" s="39"/>
      <c r="B718" s="40"/>
      <c r="C718" s="41"/>
      <c r="D718" s="242" t="s">
        <v>249</v>
      </c>
      <c r="E718" s="41"/>
      <c r="F718" s="243" t="s">
        <v>2616</v>
      </c>
      <c r="G718" s="41"/>
      <c r="H718" s="41"/>
      <c r="I718" s="244"/>
      <c r="J718" s="41"/>
      <c r="K718" s="41"/>
      <c r="L718" s="45"/>
      <c r="M718" s="245"/>
      <c r="N718" s="246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249</v>
      </c>
      <c r="AU718" s="18" t="s">
        <v>88</v>
      </c>
    </row>
    <row r="719" s="13" customFormat="1">
      <c r="A719" s="13"/>
      <c r="B719" s="247"/>
      <c r="C719" s="248"/>
      <c r="D719" s="249" t="s">
        <v>256</v>
      </c>
      <c r="E719" s="250" t="s">
        <v>1</v>
      </c>
      <c r="F719" s="251" t="s">
        <v>3301</v>
      </c>
      <c r="G719" s="248"/>
      <c r="H719" s="252">
        <v>2037</v>
      </c>
      <c r="I719" s="253"/>
      <c r="J719" s="248"/>
      <c r="K719" s="248"/>
      <c r="L719" s="254"/>
      <c r="M719" s="255"/>
      <c r="N719" s="256"/>
      <c r="O719" s="256"/>
      <c r="P719" s="256"/>
      <c r="Q719" s="256"/>
      <c r="R719" s="256"/>
      <c r="S719" s="256"/>
      <c r="T719" s="25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8" t="s">
        <v>256</v>
      </c>
      <c r="AU719" s="258" t="s">
        <v>88</v>
      </c>
      <c r="AV719" s="13" t="s">
        <v>88</v>
      </c>
      <c r="AW719" s="13" t="s">
        <v>36</v>
      </c>
      <c r="AX719" s="13" t="s">
        <v>80</v>
      </c>
      <c r="AY719" s="258" t="s">
        <v>241</v>
      </c>
    </row>
    <row r="720" s="14" customFormat="1">
      <c r="A720" s="14"/>
      <c r="B720" s="259"/>
      <c r="C720" s="260"/>
      <c r="D720" s="249" t="s">
        <v>256</v>
      </c>
      <c r="E720" s="261" t="s">
        <v>1</v>
      </c>
      <c r="F720" s="262" t="s">
        <v>258</v>
      </c>
      <c r="G720" s="260"/>
      <c r="H720" s="263">
        <v>2037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88</v>
      </c>
      <c r="AV720" s="14" t="s">
        <v>175</v>
      </c>
      <c r="AW720" s="14" t="s">
        <v>36</v>
      </c>
      <c r="AX720" s="14" t="s">
        <v>14</v>
      </c>
      <c r="AY720" s="269" t="s">
        <v>241</v>
      </c>
    </row>
    <row r="721" s="2" customFormat="1" ht="21.75" customHeight="1">
      <c r="A721" s="39"/>
      <c r="B721" s="40"/>
      <c r="C721" s="229" t="s">
        <v>936</v>
      </c>
      <c r="D721" s="229" t="s">
        <v>243</v>
      </c>
      <c r="E721" s="230" t="s">
        <v>2618</v>
      </c>
      <c r="F721" s="231" t="s">
        <v>2619</v>
      </c>
      <c r="G721" s="232" t="s">
        <v>289</v>
      </c>
      <c r="H721" s="233">
        <v>2037</v>
      </c>
      <c r="I721" s="234"/>
      <c r="J721" s="235">
        <f>ROUND(I721*H721,2)</f>
        <v>0</v>
      </c>
      <c r="K721" s="231" t="s">
        <v>247</v>
      </c>
      <c r="L721" s="45"/>
      <c r="M721" s="236" t="s">
        <v>1</v>
      </c>
      <c r="N721" s="237" t="s">
        <v>45</v>
      </c>
      <c r="O721" s="92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175</v>
      </c>
      <c r="AT721" s="240" t="s">
        <v>243</v>
      </c>
      <c r="AU721" s="240" t="s">
        <v>88</v>
      </c>
      <c r="AY721" s="18" t="s">
        <v>241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14</v>
      </c>
      <c r="BK721" s="241">
        <f>ROUND(I721*H721,2)</f>
        <v>0</v>
      </c>
      <c r="BL721" s="18" t="s">
        <v>175</v>
      </c>
      <c r="BM721" s="240" t="s">
        <v>3302</v>
      </c>
    </row>
    <row r="722" s="2" customFormat="1">
      <c r="A722" s="39"/>
      <c r="B722" s="40"/>
      <c r="C722" s="41"/>
      <c r="D722" s="242" t="s">
        <v>249</v>
      </c>
      <c r="E722" s="41"/>
      <c r="F722" s="243" t="s">
        <v>2621</v>
      </c>
      <c r="G722" s="41"/>
      <c r="H722" s="41"/>
      <c r="I722" s="244"/>
      <c r="J722" s="41"/>
      <c r="K722" s="41"/>
      <c r="L722" s="45"/>
      <c r="M722" s="245"/>
      <c r="N722" s="246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249</v>
      </c>
      <c r="AU722" s="18" t="s">
        <v>88</v>
      </c>
    </row>
    <row r="723" s="13" customFormat="1">
      <c r="A723" s="13"/>
      <c r="B723" s="247"/>
      <c r="C723" s="248"/>
      <c r="D723" s="249" t="s">
        <v>256</v>
      </c>
      <c r="E723" s="250" t="s">
        <v>1</v>
      </c>
      <c r="F723" s="251" t="s">
        <v>3303</v>
      </c>
      <c r="G723" s="248"/>
      <c r="H723" s="252">
        <v>2037</v>
      </c>
      <c r="I723" s="253"/>
      <c r="J723" s="248"/>
      <c r="K723" s="248"/>
      <c r="L723" s="254"/>
      <c r="M723" s="255"/>
      <c r="N723" s="256"/>
      <c r="O723" s="256"/>
      <c r="P723" s="256"/>
      <c r="Q723" s="256"/>
      <c r="R723" s="256"/>
      <c r="S723" s="256"/>
      <c r="T723" s="25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8" t="s">
        <v>256</v>
      </c>
      <c r="AU723" s="258" t="s">
        <v>88</v>
      </c>
      <c r="AV723" s="13" t="s">
        <v>88</v>
      </c>
      <c r="AW723" s="13" t="s">
        <v>36</v>
      </c>
      <c r="AX723" s="13" t="s">
        <v>80</v>
      </c>
      <c r="AY723" s="258" t="s">
        <v>241</v>
      </c>
    </row>
    <row r="724" s="14" customFormat="1">
      <c r="A724" s="14"/>
      <c r="B724" s="259"/>
      <c r="C724" s="260"/>
      <c r="D724" s="249" t="s">
        <v>256</v>
      </c>
      <c r="E724" s="261" t="s">
        <v>1</v>
      </c>
      <c r="F724" s="262" t="s">
        <v>258</v>
      </c>
      <c r="G724" s="260"/>
      <c r="H724" s="263">
        <v>2037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88</v>
      </c>
      <c r="AV724" s="14" t="s">
        <v>175</v>
      </c>
      <c r="AW724" s="14" t="s">
        <v>36</v>
      </c>
      <c r="AX724" s="14" t="s">
        <v>14</v>
      </c>
      <c r="AY724" s="269" t="s">
        <v>241</v>
      </c>
    </row>
    <row r="725" s="12" customFormat="1" ht="22.8" customHeight="1">
      <c r="A725" s="12"/>
      <c r="B725" s="213"/>
      <c r="C725" s="214"/>
      <c r="D725" s="215" t="s">
        <v>79</v>
      </c>
      <c r="E725" s="227" t="s">
        <v>175</v>
      </c>
      <c r="F725" s="227" t="s">
        <v>263</v>
      </c>
      <c r="G725" s="214"/>
      <c r="H725" s="214"/>
      <c r="I725" s="217"/>
      <c r="J725" s="228">
        <f>BK725</f>
        <v>0</v>
      </c>
      <c r="K725" s="214"/>
      <c r="L725" s="219"/>
      <c r="M725" s="220"/>
      <c r="N725" s="221"/>
      <c r="O725" s="221"/>
      <c r="P725" s="222">
        <f>SUM(P726:P741)</f>
        <v>0</v>
      </c>
      <c r="Q725" s="221"/>
      <c r="R725" s="222">
        <f>SUM(R726:R741)</f>
        <v>28.756223099999996</v>
      </c>
      <c r="S725" s="221"/>
      <c r="T725" s="223">
        <f>SUM(T726:T741)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24" t="s">
        <v>14</v>
      </c>
      <c r="AT725" s="225" t="s">
        <v>79</v>
      </c>
      <c r="AU725" s="225" t="s">
        <v>14</v>
      </c>
      <c r="AY725" s="224" t="s">
        <v>241</v>
      </c>
      <c r="BK725" s="226">
        <f>SUM(BK726:BK741)</f>
        <v>0</v>
      </c>
    </row>
    <row r="726" s="2" customFormat="1" ht="16.5" customHeight="1">
      <c r="A726" s="39"/>
      <c r="B726" s="40"/>
      <c r="C726" s="229" t="s">
        <v>940</v>
      </c>
      <c r="D726" s="229" t="s">
        <v>243</v>
      </c>
      <c r="E726" s="230" t="s">
        <v>799</v>
      </c>
      <c r="F726" s="231" t="s">
        <v>800</v>
      </c>
      <c r="G726" s="232" t="s">
        <v>253</v>
      </c>
      <c r="H726" s="233">
        <v>292.678</v>
      </c>
      <c r="I726" s="234"/>
      <c r="J726" s="235">
        <f>ROUND(I726*H726,2)</f>
        <v>0</v>
      </c>
      <c r="K726" s="231" t="s">
        <v>247</v>
      </c>
      <c r="L726" s="45"/>
      <c r="M726" s="236" t="s">
        <v>1</v>
      </c>
      <c r="N726" s="237" t="s">
        <v>45</v>
      </c>
      <c r="O726" s="92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175</v>
      </c>
      <c r="AT726" s="240" t="s">
        <v>243</v>
      </c>
      <c r="AU726" s="240" t="s">
        <v>88</v>
      </c>
      <c r="AY726" s="18" t="s">
        <v>241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14</v>
      </c>
      <c r="BK726" s="241">
        <f>ROUND(I726*H726,2)</f>
        <v>0</v>
      </c>
      <c r="BL726" s="18" t="s">
        <v>175</v>
      </c>
      <c r="BM726" s="240" t="s">
        <v>3304</v>
      </c>
    </row>
    <row r="727" s="2" customFormat="1">
      <c r="A727" s="39"/>
      <c r="B727" s="40"/>
      <c r="C727" s="41"/>
      <c r="D727" s="242" t="s">
        <v>249</v>
      </c>
      <c r="E727" s="41"/>
      <c r="F727" s="243" t="s">
        <v>802</v>
      </c>
      <c r="G727" s="41"/>
      <c r="H727" s="41"/>
      <c r="I727" s="244"/>
      <c r="J727" s="41"/>
      <c r="K727" s="41"/>
      <c r="L727" s="45"/>
      <c r="M727" s="245"/>
      <c r="N727" s="24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249</v>
      </c>
      <c r="AU727" s="18" t="s">
        <v>88</v>
      </c>
    </row>
    <row r="728" s="13" customFormat="1">
      <c r="A728" s="13"/>
      <c r="B728" s="247"/>
      <c r="C728" s="248"/>
      <c r="D728" s="249" t="s">
        <v>256</v>
      </c>
      <c r="E728" s="250" t="s">
        <v>1</v>
      </c>
      <c r="F728" s="251" t="s">
        <v>3305</v>
      </c>
      <c r="G728" s="248"/>
      <c r="H728" s="252">
        <v>254.625</v>
      </c>
      <c r="I728" s="253"/>
      <c r="J728" s="248"/>
      <c r="K728" s="248"/>
      <c r="L728" s="254"/>
      <c r="M728" s="255"/>
      <c r="N728" s="256"/>
      <c r="O728" s="256"/>
      <c r="P728" s="256"/>
      <c r="Q728" s="256"/>
      <c r="R728" s="256"/>
      <c r="S728" s="256"/>
      <c r="T728" s="25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8" t="s">
        <v>256</v>
      </c>
      <c r="AU728" s="258" t="s">
        <v>88</v>
      </c>
      <c r="AV728" s="13" t="s">
        <v>88</v>
      </c>
      <c r="AW728" s="13" t="s">
        <v>36</v>
      </c>
      <c r="AX728" s="13" t="s">
        <v>80</v>
      </c>
      <c r="AY728" s="258" t="s">
        <v>241</v>
      </c>
    </row>
    <row r="729" s="13" customFormat="1">
      <c r="A729" s="13"/>
      <c r="B729" s="247"/>
      <c r="C729" s="248"/>
      <c r="D729" s="249" t="s">
        <v>256</v>
      </c>
      <c r="E729" s="250" t="s">
        <v>1</v>
      </c>
      <c r="F729" s="251" t="s">
        <v>3306</v>
      </c>
      <c r="G729" s="248"/>
      <c r="H729" s="252">
        <v>38.052999999999997</v>
      </c>
      <c r="I729" s="253"/>
      <c r="J729" s="248"/>
      <c r="K729" s="248"/>
      <c r="L729" s="254"/>
      <c r="M729" s="255"/>
      <c r="N729" s="256"/>
      <c r="O729" s="256"/>
      <c r="P729" s="256"/>
      <c r="Q729" s="256"/>
      <c r="R729" s="256"/>
      <c r="S729" s="256"/>
      <c r="T729" s="25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8" t="s">
        <v>256</v>
      </c>
      <c r="AU729" s="258" t="s">
        <v>88</v>
      </c>
      <c r="AV729" s="13" t="s">
        <v>88</v>
      </c>
      <c r="AW729" s="13" t="s">
        <v>36</v>
      </c>
      <c r="AX729" s="13" t="s">
        <v>80</v>
      </c>
      <c r="AY729" s="258" t="s">
        <v>241</v>
      </c>
    </row>
    <row r="730" s="14" customFormat="1">
      <c r="A730" s="14"/>
      <c r="B730" s="259"/>
      <c r="C730" s="260"/>
      <c r="D730" s="249" t="s">
        <v>256</v>
      </c>
      <c r="E730" s="261" t="s">
        <v>432</v>
      </c>
      <c r="F730" s="262" t="s">
        <v>258</v>
      </c>
      <c r="G730" s="260"/>
      <c r="H730" s="263">
        <v>292.678</v>
      </c>
      <c r="I730" s="264"/>
      <c r="J730" s="260"/>
      <c r="K730" s="260"/>
      <c r="L730" s="265"/>
      <c r="M730" s="266"/>
      <c r="N730" s="267"/>
      <c r="O730" s="267"/>
      <c r="P730" s="267"/>
      <c r="Q730" s="267"/>
      <c r="R730" s="267"/>
      <c r="S730" s="267"/>
      <c r="T730" s="26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9" t="s">
        <v>256</v>
      </c>
      <c r="AU730" s="269" t="s">
        <v>88</v>
      </c>
      <c r="AV730" s="14" t="s">
        <v>175</v>
      </c>
      <c r="AW730" s="14" t="s">
        <v>36</v>
      </c>
      <c r="AX730" s="14" t="s">
        <v>14</v>
      </c>
      <c r="AY730" s="269" t="s">
        <v>241</v>
      </c>
    </row>
    <row r="731" s="2" customFormat="1" ht="24.15" customHeight="1">
      <c r="A731" s="39"/>
      <c r="B731" s="40"/>
      <c r="C731" s="229" t="s">
        <v>945</v>
      </c>
      <c r="D731" s="229" t="s">
        <v>243</v>
      </c>
      <c r="E731" s="230" t="s">
        <v>2627</v>
      </c>
      <c r="F731" s="231" t="s">
        <v>2628</v>
      </c>
      <c r="G731" s="232" t="s">
        <v>253</v>
      </c>
      <c r="H731" s="233">
        <v>38.052999999999997</v>
      </c>
      <c r="I731" s="234"/>
      <c r="J731" s="235">
        <f>ROUND(I731*H731,2)</f>
        <v>0</v>
      </c>
      <c r="K731" s="231" t="s">
        <v>247</v>
      </c>
      <c r="L731" s="45"/>
      <c r="M731" s="236" t="s">
        <v>1</v>
      </c>
      <c r="N731" s="237" t="s">
        <v>45</v>
      </c>
      <c r="O731" s="92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0" t="s">
        <v>175</v>
      </c>
      <c r="AT731" s="240" t="s">
        <v>243</v>
      </c>
      <c r="AU731" s="240" t="s">
        <v>88</v>
      </c>
      <c r="AY731" s="18" t="s">
        <v>241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14</v>
      </c>
      <c r="BK731" s="241">
        <f>ROUND(I731*H731,2)</f>
        <v>0</v>
      </c>
      <c r="BL731" s="18" t="s">
        <v>175</v>
      </c>
      <c r="BM731" s="240" t="s">
        <v>3307</v>
      </c>
    </row>
    <row r="732" s="2" customFormat="1">
      <c r="A732" s="39"/>
      <c r="B732" s="40"/>
      <c r="C732" s="41"/>
      <c r="D732" s="242" t="s">
        <v>249</v>
      </c>
      <c r="E732" s="41"/>
      <c r="F732" s="243" t="s">
        <v>2630</v>
      </c>
      <c r="G732" s="41"/>
      <c r="H732" s="41"/>
      <c r="I732" s="244"/>
      <c r="J732" s="41"/>
      <c r="K732" s="41"/>
      <c r="L732" s="45"/>
      <c r="M732" s="245"/>
      <c r="N732" s="246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249</v>
      </c>
      <c r="AU732" s="18" t="s">
        <v>88</v>
      </c>
    </row>
    <row r="733" s="13" customFormat="1">
      <c r="A733" s="13"/>
      <c r="B733" s="247"/>
      <c r="C733" s="248"/>
      <c r="D733" s="249" t="s">
        <v>256</v>
      </c>
      <c r="E733" s="250" t="s">
        <v>1</v>
      </c>
      <c r="F733" s="251" t="s">
        <v>3308</v>
      </c>
      <c r="G733" s="248"/>
      <c r="H733" s="252">
        <v>38.052999999999997</v>
      </c>
      <c r="I733" s="253"/>
      <c r="J733" s="248"/>
      <c r="K733" s="248"/>
      <c r="L733" s="254"/>
      <c r="M733" s="255"/>
      <c r="N733" s="256"/>
      <c r="O733" s="256"/>
      <c r="P733" s="256"/>
      <c r="Q733" s="256"/>
      <c r="R733" s="256"/>
      <c r="S733" s="256"/>
      <c r="T733" s="25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8" t="s">
        <v>256</v>
      </c>
      <c r="AU733" s="258" t="s">
        <v>88</v>
      </c>
      <c r="AV733" s="13" t="s">
        <v>88</v>
      </c>
      <c r="AW733" s="13" t="s">
        <v>36</v>
      </c>
      <c r="AX733" s="13" t="s">
        <v>80</v>
      </c>
      <c r="AY733" s="258" t="s">
        <v>241</v>
      </c>
    </row>
    <row r="734" s="14" customFormat="1">
      <c r="A734" s="14"/>
      <c r="B734" s="259"/>
      <c r="C734" s="260"/>
      <c r="D734" s="249" t="s">
        <v>256</v>
      </c>
      <c r="E734" s="261" t="s">
        <v>2983</v>
      </c>
      <c r="F734" s="262" t="s">
        <v>258</v>
      </c>
      <c r="G734" s="260"/>
      <c r="H734" s="263">
        <v>38.052999999999997</v>
      </c>
      <c r="I734" s="264"/>
      <c r="J734" s="260"/>
      <c r="K734" s="260"/>
      <c r="L734" s="265"/>
      <c r="M734" s="266"/>
      <c r="N734" s="267"/>
      <c r="O734" s="267"/>
      <c r="P734" s="267"/>
      <c r="Q734" s="267"/>
      <c r="R734" s="267"/>
      <c r="S734" s="267"/>
      <c r="T734" s="26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9" t="s">
        <v>256</v>
      </c>
      <c r="AU734" s="269" t="s">
        <v>88</v>
      </c>
      <c r="AV734" s="14" t="s">
        <v>175</v>
      </c>
      <c r="AW734" s="14" t="s">
        <v>36</v>
      </c>
      <c r="AX734" s="14" t="s">
        <v>14</v>
      </c>
      <c r="AY734" s="269" t="s">
        <v>241</v>
      </c>
    </row>
    <row r="735" s="2" customFormat="1" ht="24.15" customHeight="1">
      <c r="A735" s="39"/>
      <c r="B735" s="40"/>
      <c r="C735" s="229" t="s">
        <v>949</v>
      </c>
      <c r="D735" s="229" t="s">
        <v>243</v>
      </c>
      <c r="E735" s="230" t="s">
        <v>805</v>
      </c>
      <c r="F735" s="231" t="s">
        <v>806</v>
      </c>
      <c r="G735" s="232" t="s">
        <v>253</v>
      </c>
      <c r="H735" s="233">
        <v>14.355</v>
      </c>
      <c r="I735" s="234"/>
      <c r="J735" s="235">
        <f>ROUND(I735*H735,2)</f>
        <v>0</v>
      </c>
      <c r="K735" s="231" t="s">
        <v>247</v>
      </c>
      <c r="L735" s="45"/>
      <c r="M735" s="236" t="s">
        <v>1</v>
      </c>
      <c r="N735" s="237" t="s">
        <v>45</v>
      </c>
      <c r="O735" s="92"/>
      <c r="P735" s="238">
        <f>O735*H735</f>
        <v>0</v>
      </c>
      <c r="Q735" s="238">
        <v>2.0032199999999998</v>
      </c>
      <c r="R735" s="238">
        <f>Q735*H735</f>
        <v>28.756223099999996</v>
      </c>
      <c r="S735" s="238">
        <v>0</v>
      </c>
      <c r="T735" s="23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0" t="s">
        <v>175</v>
      </c>
      <c r="AT735" s="240" t="s">
        <v>243</v>
      </c>
      <c r="AU735" s="240" t="s">
        <v>88</v>
      </c>
      <c r="AY735" s="18" t="s">
        <v>241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14</v>
      </c>
      <c r="BK735" s="241">
        <f>ROUND(I735*H735,2)</f>
        <v>0</v>
      </c>
      <c r="BL735" s="18" t="s">
        <v>175</v>
      </c>
      <c r="BM735" s="240" t="s">
        <v>3309</v>
      </c>
    </row>
    <row r="736" s="2" customFormat="1">
      <c r="A736" s="39"/>
      <c r="B736" s="40"/>
      <c r="C736" s="41"/>
      <c r="D736" s="242" t="s">
        <v>249</v>
      </c>
      <c r="E736" s="41"/>
      <c r="F736" s="243" t="s">
        <v>808</v>
      </c>
      <c r="G736" s="41"/>
      <c r="H736" s="41"/>
      <c r="I736" s="244"/>
      <c r="J736" s="41"/>
      <c r="K736" s="41"/>
      <c r="L736" s="45"/>
      <c r="M736" s="245"/>
      <c r="N736" s="246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249</v>
      </c>
      <c r="AU736" s="18" t="s">
        <v>88</v>
      </c>
    </row>
    <row r="737" s="15" customFormat="1">
      <c r="A737" s="15"/>
      <c r="B737" s="270"/>
      <c r="C737" s="271"/>
      <c r="D737" s="249" t="s">
        <v>256</v>
      </c>
      <c r="E737" s="272" t="s">
        <v>1</v>
      </c>
      <c r="F737" s="273" t="s">
        <v>3243</v>
      </c>
      <c r="G737" s="271"/>
      <c r="H737" s="272" t="s">
        <v>1</v>
      </c>
      <c r="I737" s="274"/>
      <c r="J737" s="271"/>
      <c r="K737" s="271"/>
      <c r="L737" s="275"/>
      <c r="M737" s="276"/>
      <c r="N737" s="277"/>
      <c r="O737" s="277"/>
      <c r="P737" s="277"/>
      <c r="Q737" s="277"/>
      <c r="R737" s="277"/>
      <c r="S737" s="277"/>
      <c r="T737" s="278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9" t="s">
        <v>256</v>
      </c>
      <c r="AU737" s="279" t="s">
        <v>88</v>
      </c>
      <c r="AV737" s="15" t="s">
        <v>14</v>
      </c>
      <c r="AW737" s="15" t="s">
        <v>36</v>
      </c>
      <c r="AX737" s="15" t="s">
        <v>80</v>
      </c>
      <c r="AY737" s="279" t="s">
        <v>241</v>
      </c>
    </row>
    <row r="738" s="13" customFormat="1">
      <c r="A738" s="13"/>
      <c r="B738" s="247"/>
      <c r="C738" s="248"/>
      <c r="D738" s="249" t="s">
        <v>256</v>
      </c>
      <c r="E738" s="250" t="s">
        <v>1</v>
      </c>
      <c r="F738" s="251" t="s">
        <v>3310</v>
      </c>
      <c r="G738" s="248"/>
      <c r="H738" s="252">
        <v>7.7549999999999999</v>
      </c>
      <c r="I738" s="253"/>
      <c r="J738" s="248"/>
      <c r="K738" s="248"/>
      <c r="L738" s="254"/>
      <c r="M738" s="255"/>
      <c r="N738" s="256"/>
      <c r="O738" s="256"/>
      <c r="P738" s="256"/>
      <c r="Q738" s="256"/>
      <c r="R738" s="256"/>
      <c r="S738" s="256"/>
      <c r="T738" s="25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8" t="s">
        <v>256</v>
      </c>
      <c r="AU738" s="258" t="s">
        <v>88</v>
      </c>
      <c r="AV738" s="13" t="s">
        <v>88</v>
      </c>
      <c r="AW738" s="13" t="s">
        <v>36</v>
      </c>
      <c r="AX738" s="13" t="s">
        <v>80</v>
      </c>
      <c r="AY738" s="258" t="s">
        <v>241</v>
      </c>
    </row>
    <row r="739" s="15" customFormat="1">
      <c r="A739" s="15"/>
      <c r="B739" s="270"/>
      <c r="C739" s="271"/>
      <c r="D739" s="249" t="s">
        <v>256</v>
      </c>
      <c r="E739" s="272" t="s">
        <v>1</v>
      </c>
      <c r="F739" s="273" t="s">
        <v>3031</v>
      </c>
      <c r="G739" s="271"/>
      <c r="H739" s="272" t="s">
        <v>1</v>
      </c>
      <c r="I739" s="274"/>
      <c r="J739" s="271"/>
      <c r="K739" s="271"/>
      <c r="L739" s="275"/>
      <c r="M739" s="276"/>
      <c r="N739" s="277"/>
      <c r="O739" s="277"/>
      <c r="P739" s="277"/>
      <c r="Q739" s="277"/>
      <c r="R739" s="277"/>
      <c r="S739" s="277"/>
      <c r="T739" s="27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9" t="s">
        <v>256</v>
      </c>
      <c r="AU739" s="279" t="s">
        <v>88</v>
      </c>
      <c r="AV739" s="15" t="s">
        <v>14</v>
      </c>
      <c r="AW739" s="15" t="s">
        <v>36</v>
      </c>
      <c r="AX739" s="15" t="s">
        <v>80</v>
      </c>
      <c r="AY739" s="279" t="s">
        <v>241</v>
      </c>
    </row>
    <row r="740" s="13" customFormat="1">
      <c r="A740" s="13"/>
      <c r="B740" s="247"/>
      <c r="C740" s="248"/>
      <c r="D740" s="249" t="s">
        <v>256</v>
      </c>
      <c r="E740" s="250" t="s">
        <v>1</v>
      </c>
      <c r="F740" s="251" t="s">
        <v>3311</v>
      </c>
      <c r="G740" s="248"/>
      <c r="H740" s="252">
        <v>6.5999999999999996</v>
      </c>
      <c r="I740" s="253"/>
      <c r="J740" s="248"/>
      <c r="K740" s="248"/>
      <c r="L740" s="254"/>
      <c r="M740" s="255"/>
      <c r="N740" s="256"/>
      <c r="O740" s="256"/>
      <c r="P740" s="256"/>
      <c r="Q740" s="256"/>
      <c r="R740" s="256"/>
      <c r="S740" s="256"/>
      <c r="T740" s="257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8" t="s">
        <v>256</v>
      </c>
      <c r="AU740" s="258" t="s">
        <v>88</v>
      </c>
      <c r="AV740" s="13" t="s">
        <v>88</v>
      </c>
      <c r="AW740" s="13" t="s">
        <v>36</v>
      </c>
      <c r="AX740" s="13" t="s">
        <v>80</v>
      </c>
      <c r="AY740" s="258" t="s">
        <v>241</v>
      </c>
    </row>
    <row r="741" s="14" customFormat="1">
      <c r="A741" s="14"/>
      <c r="B741" s="259"/>
      <c r="C741" s="260"/>
      <c r="D741" s="249" t="s">
        <v>256</v>
      </c>
      <c r="E741" s="261" t="s">
        <v>1</v>
      </c>
      <c r="F741" s="262" t="s">
        <v>258</v>
      </c>
      <c r="G741" s="260"/>
      <c r="H741" s="263">
        <v>14.355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88</v>
      </c>
      <c r="AV741" s="14" t="s">
        <v>175</v>
      </c>
      <c r="AW741" s="14" t="s">
        <v>36</v>
      </c>
      <c r="AX741" s="14" t="s">
        <v>14</v>
      </c>
      <c r="AY741" s="269" t="s">
        <v>241</v>
      </c>
    </row>
    <row r="742" s="12" customFormat="1" ht="22.8" customHeight="1">
      <c r="A742" s="12"/>
      <c r="B742" s="213"/>
      <c r="C742" s="214"/>
      <c r="D742" s="215" t="s">
        <v>79</v>
      </c>
      <c r="E742" s="227" t="s">
        <v>269</v>
      </c>
      <c r="F742" s="227" t="s">
        <v>812</v>
      </c>
      <c r="G742" s="214"/>
      <c r="H742" s="214"/>
      <c r="I742" s="217"/>
      <c r="J742" s="228">
        <f>BK742</f>
        <v>0</v>
      </c>
      <c r="K742" s="214"/>
      <c r="L742" s="219"/>
      <c r="M742" s="220"/>
      <c r="N742" s="221"/>
      <c r="O742" s="221"/>
      <c r="P742" s="222">
        <f>SUM(P743:P825)</f>
        <v>0</v>
      </c>
      <c r="Q742" s="221"/>
      <c r="R742" s="222">
        <f>SUM(R743:R825)</f>
        <v>0</v>
      </c>
      <c r="S742" s="221"/>
      <c r="T742" s="223">
        <f>SUM(T743:T825)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24" t="s">
        <v>14</v>
      </c>
      <c r="AT742" s="225" t="s">
        <v>79</v>
      </c>
      <c r="AU742" s="225" t="s">
        <v>14</v>
      </c>
      <c r="AY742" s="224" t="s">
        <v>241</v>
      </c>
      <c r="BK742" s="226">
        <f>SUM(BK743:BK825)</f>
        <v>0</v>
      </c>
    </row>
    <row r="743" s="2" customFormat="1" ht="16.5" customHeight="1">
      <c r="A743" s="39"/>
      <c r="B743" s="40"/>
      <c r="C743" s="229" t="s">
        <v>954</v>
      </c>
      <c r="D743" s="229" t="s">
        <v>243</v>
      </c>
      <c r="E743" s="230" t="s">
        <v>814</v>
      </c>
      <c r="F743" s="231" t="s">
        <v>815</v>
      </c>
      <c r="G743" s="232" t="s">
        <v>246</v>
      </c>
      <c r="H743" s="233">
        <v>1310.509</v>
      </c>
      <c r="I743" s="234"/>
      <c r="J743" s="235">
        <f>ROUND(I743*H743,2)</f>
        <v>0</v>
      </c>
      <c r="K743" s="231" t="s">
        <v>247</v>
      </c>
      <c r="L743" s="45"/>
      <c r="M743" s="236" t="s">
        <v>1</v>
      </c>
      <c r="N743" s="237" t="s">
        <v>45</v>
      </c>
      <c r="O743" s="92"/>
      <c r="P743" s="238">
        <f>O743*H743</f>
        <v>0</v>
      </c>
      <c r="Q743" s="238">
        <v>0</v>
      </c>
      <c r="R743" s="238">
        <f>Q743*H743</f>
        <v>0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175</v>
      </c>
      <c r="AT743" s="240" t="s">
        <v>243</v>
      </c>
      <c r="AU743" s="240" t="s">
        <v>88</v>
      </c>
      <c r="AY743" s="18" t="s">
        <v>241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14</v>
      </c>
      <c r="BK743" s="241">
        <f>ROUND(I743*H743,2)</f>
        <v>0</v>
      </c>
      <c r="BL743" s="18" t="s">
        <v>175</v>
      </c>
      <c r="BM743" s="240" t="s">
        <v>3312</v>
      </c>
    </row>
    <row r="744" s="2" customFormat="1">
      <c r="A744" s="39"/>
      <c r="B744" s="40"/>
      <c r="C744" s="41"/>
      <c r="D744" s="242" t="s">
        <v>249</v>
      </c>
      <c r="E744" s="41"/>
      <c r="F744" s="243" t="s">
        <v>817</v>
      </c>
      <c r="G744" s="41"/>
      <c r="H744" s="41"/>
      <c r="I744" s="244"/>
      <c r="J744" s="41"/>
      <c r="K744" s="41"/>
      <c r="L744" s="45"/>
      <c r="M744" s="245"/>
      <c r="N744" s="246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249</v>
      </c>
      <c r="AU744" s="18" t="s">
        <v>88</v>
      </c>
    </row>
    <row r="745" s="13" customFormat="1">
      <c r="A745" s="13"/>
      <c r="B745" s="247"/>
      <c r="C745" s="248"/>
      <c r="D745" s="249" t="s">
        <v>256</v>
      </c>
      <c r="E745" s="250" t="s">
        <v>1</v>
      </c>
      <c r="F745" s="251" t="s">
        <v>784</v>
      </c>
      <c r="G745" s="248"/>
      <c r="H745" s="252">
        <v>1272.1099999999999</v>
      </c>
      <c r="I745" s="253"/>
      <c r="J745" s="248"/>
      <c r="K745" s="248"/>
      <c r="L745" s="254"/>
      <c r="M745" s="255"/>
      <c r="N745" s="256"/>
      <c r="O745" s="256"/>
      <c r="P745" s="256"/>
      <c r="Q745" s="256"/>
      <c r="R745" s="256"/>
      <c r="S745" s="256"/>
      <c r="T745" s="25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8" t="s">
        <v>256</v>
      </c>
      <c r="AU745" s="258" t="s">
        <v>88</v>
      </c>
      <c r="AV745" s="13" t="s">
        <v>88</v>
      </c>
      <c r="AW745" s="13" t="s">
        <v>36</v>
      </c>
      <c r="AX745" s="13" t="s">
        <v>80</v>
      </c>
      <c r="AY745" s="258" t="s">
        <v>241</v>
      </c>
    </row>
    <row r="746" s="15" customFormat="1">
      <c r="A746" s="15"/>
      <c r="B746" s="270"/>
      <c r="C746" s="271"/>
      <c r="D746" s="249" t="s">
        <v>256</v>
      </c>
      <c r="E746" s="272" t="s">
        <v>1</v>
      </c>
      <c r="F746" s="273" t="s">
        <v>818</v>
      </c>
      <c r="G746" s="271"/>
      <c r="H746" s="272" t="s">
        <v>1</v>
      </c>
      <c r="I746" s="274"/>
      <c r="J746" s="271"/>
      <c r="K746" s="271"/>
      <c r="L746" s="275"/>
      <c r="M746" s="276"/>
      <c r="N746" s="277"/>
      <c r="O746" s="277"/>
      <c r="P746" s="277"/>
      <c r="Q746" s="277"/>
      <c r="R746" s="277"/>
      <c r="S746" s="277"/>
      <c r="T746" s="278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9" t="s">
        <v>256</v>
      </c>
      <c r="AU746" s="279" t="s">
        <v>88</v>
      </c>
      <c r="AV746" s="15" t="s">
        <v>14</v>
      </c>
      <c r="AW746" s="15" t="s">
        <v>36</v>
      </c>
      <c r="AX746" s="15" t="s">
        <v>80</v>
      </c>
      <c r="AY746" s="279" t="s">
        <v>241</v>
      </c>
    </row>
    <row r="747" s="15" customFormat="1">
      <c r="A747" s="15"/>
      <c r="B747" s="270"/>
      <c r="C747" s="271"/>
      <c r="D747" s="249" t="s">
        <v>256</v>
      </c>
      <c r="E747" s="272" t="s">
        <v>1</v>
      </c>
      <c r="F747" s="273" t="s">
        <v>3264</v>
      </c>
      <c r="G747" s="271"/>
      <c r="H747" s="272" t="s">
        <v>1</v>
      </c>
      <c r="I747" s="274"/>
      <c r="J747" s="271"/>
      <c r="K747" s="271"/>
      <c r="L747" s="275"/>
      <c r="M747" s="276"/>
      <c r="N747" s="277"/>
      <c r="O747" s="277"/>
      <c r="P747" s="277"/>
      <c r="Q747" s="277"/>
      <c r="R747" s="277"/>
      <c r="S747" s="277"/>
      <c r="T747" s="278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9" t="s">
        <v>256</v>
      </c>
      <c r="AU747" s="279" t="s">
        <v>88</v>
      </c>
      <c r="AV747" s="15" t="s">
        <v>14</v>
      </c>
      <c r="AW747" s="15" t="s">
        <v>36</v>
      </c>
      <c r="AX747" s="15" t="s">
        <v>80</v>
      </c>
      <c r="AY747" s="279" t="s">
        <v>241</v>
      </c>
    </row>
    <row r="748" s="15" customFormat="1">
      <c r="A748" s="15"/>
      <c r="B748" s="270"/>
      <c r="C748" s="271"/>
      <c r="D748" s="249" t="s">
        <v>256</v>
      </c>
      <c r="E748" s="272" t="s">
        <v>1</v>
      </c>
      <c r="F748" s="273" t="s">
        <v>3313</v>
      </c>
      <c r="G748" s="271"/>
      <c r="H748" s="272" t="s">
        <v>1</v>
      </c>
      <c r="I748" s="274"/>
      <c r="J748" s="271"/>
      <c r="K748" s="271"/>
      <c r="L748" s="275"/>
      <c r="M748" s="276"/>
      <c r="N748" s="277"/>
      <c r="O748" s="277"/>
      <c r="P748" s="277"/>
      <c r="Q748" s="277"/>
      <c r="R748" s="277"/>
      <c r="S748" s="277"/>
      <c r="T748" s="278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9" t="s">
        <v>256</v>
      </c>
      <c r="AU748" s="279" t="s">
        <v>88</v>
      </c>
      <c r="AV748" s="15" t="s">
        <v>14</v>
      </c>
      <c r="AW748" s="15" t="s">
        <v>36</v>
      </c>
      <c r="AX748" s="15" t="s">
        <v>80</v>
      </c>
      <c r="AY748" s="279" t="s">
        <v>241</v>
      </c>
    </row>
    <row r="749" s="15" customFormat="1">
      <c r="A749" s="15"/>
      <c r="B749" s="270"/>
      <c r="C749" s="271"/>
      <c r="D749" s="249" t="s">
        <v>256</v>
      </c>
      <c r="E749" s="272" t="s">
        <v>1</v>
      </c>
      <c r="F749" s="273" t="s">
        <v>3266</v>
      </c>
      <c r="G749" s="271"/>
      <c r="H749" s="272" t="s">
        <v>1</v>
      </c>
      <c r="I749" s="274"/>
      <c r="J749" s="271"/>
      <c r="K749" s="271"/>
      <c r="L749" s="275"/>
      <c r="M749" s="276"/>
      <c r="N749" s="277"/>
      <c r="O749" s="277"/>
      <c r="P749" s="277"/>
      <c r="Q749" s="277"/>
      <c r="R749" s="277"/>
      <c r="S749" s="277"/>
      <c r="T749" s="27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9" t="s">
        <v>256</v>
      </c>
      <c r="AU749" s="279" t="s">
        <v>88</v>
      </c>
      <c r="AV749" s="15" t="s">
        <v>14</v>
      </c>
      <c r="AW749" s="15" t="s">
        <v>36</v>
      </c>
      <c r="AX749" s="15" t="s">
        <v>80</v>
      </c>
      <c r="AY749" s="279" t="s">
        <v>241</v>
      </c>
    </row>
    <row r="750" s="13" customFormat="1">
      <c r="A750" s="13"/>
      <c r="B750" s="247"/>
      <c r="C750" s="248"/>
      <c r="D750" s="249" t="s">
        <v>256</v>
      </c>
      <c r="E750" s="250" t="s">
        <v>1</v>
      </c>
      <c r="F750" s="251" t="s">
        <v>3314</v>
      </c>
      <c r="G750" s="248"/>
      <c r="H750" s="252">
        <v>16.468</v>
      </c>
      <c r="I750" s="253"/>
      <c r="J750" s="248"/>
      <c r="K750" s="248"/>
      <c r="L750" s="254"/>
      <c r="M750" s="255"/>
      <c r="N750" s="256"/>
      <c r="O750" s="256"/>
      <c r="P750" s="256"/>
      <c r="Q750" s="256"/>
      <c r="R750" s="256"/>
      <c r="S750" s="256"/>
      <c r="T750" s="25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8" t="s">
        <v>256</v>
      </c>
      <c r="AU750" s="258" t="s">
        <v>88</v>
      </c>
      <c r="AV750" s="13" t="s">
        <v>88</v>
      </c>
      <c r="AW750" s="13" t="s">
        <v>36</v>
      </c>
      <c r="AX750" s="13" t="s">
        <v>80</v>
      </c>
      <c r="AY750" s="258" t="s">
        <v>241</v>
      </c>
    </row>
    <row r="751" s="15" customFormat="1">
      <c r="A751" s="15"/>
      <c r="B751" s="270"/>
      <c r="C751" s="271"/>
      <c r="D751" s="249" t="s">
        <v>256</v>
      </c>
      <c r="E751" s="272" t="s">
        <v>1</v>
      </c>
      <c r="F751" s="273" t="s">
        <v>3268</v>
      </c>
      <c r="G751" s="271"/>
      <c r="H751" s="272" t="s">
        <v>1</v>
      </c>
      <c r="I751" s="274"/>
      <c r="J751" s="271"/>
      <c r="K751" s="271"/>
      <c r="L751" s="275"/>
      <c r="M751" s="276"/>
      <c r="N751" s="277"/>
      <c r="O751" s="277"/>
      <c r="P751" s="277"/>
      <c r="Q751" s="277"/>
      <c r="R751" s="277"/>
      <c r="S751" s="277"/>
      <c r="T751" s="278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9" t="s">
        <v>256</v>
      </c>
      <c r="AU751" s="279" t="s">
        <v>88</v>
      </c>
      <c r="AV751" s="15" t="s">
        <v>14</v>
      </c>
      <c r="AW751" s="15" t="s">
        <v>36</v>
      </c>
      <c r="AX751" s="15" t="s">
        <v>80</v>
      </c>
      <c r="AY751" s="279" t="s">
        <v>241</v>
      </c>
    </row>
    <row r="752" s="13" customFormat="1">
      <c r="A752" s="13"/>
      <c r="B752" s="247"/>
      <c r="C752" s="248"/>
      <c r="D752" s="249" t="s">
        <v>256</v>
      </c>
      <c r="E752" s="250" t="s">
        <v>1</v>
      </c>
      <c r="F752" s="251" t="s">
        <v>3315</v>
      </c>
      <c r="G752" s="248"/>
      <c r="H752" s="252">
        <v>0</v>
      </c>
      <c r="I752" s="253"/>
      <c r="J752" s="248"/>
      <c r="K752" s="248"/>
      <c r="L752" s="254"/>
      <c r="M752" s="255"/>
      <c r="N752" s="256"/>
      <c r="O752" s="256"/>
      <c r="P752" s="256"/>
      <c r="Q752" s="256"/>
      <c r="R752" s="256"/>
      <c r="S752" s="256"/>
      <c r="T752" s="25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8" t="s">
        <v>256</v>
      </c>
      <c r="AU752" s="258" t="s">
        <v>88</v>
      </c>
      <c r="AV752" s="13" t="s">
        <v>88</v>
      </c>
      <c r="AW752" s="13" t="s">
        <v>36</v>
      </c>
      <c r="AX752" s="13" t="s">
        <v>80</v>
      </c>
      <c r="AY752" s="258" t="s">
        <v>241</v>
      </c>
    </row>
    <row r="753" s="15" customFormat="1">
      <c r="A753" s="15"/>
      <c r="B753" s="270"/>
      <c r="C753" s="271"/>
      <c r="D753" s="249" t="s">
        <v>256</v>
      </c>
      <c r="E753" s="272" t="s">
        <v>1</v>
      </c>
      <c r="F753" s="273" t="s">
        <v>3270</v>
      </c>
      <c r="G753" s="271"/>
      <c r="H753" s="272" t="s">
        <v>1</v>
      </c>
      <c r="I753" s="274"/>
      <c r="J753" s="271"/>
      <c r="K753" s="271"/>
      <c r="L753" s="275"/>
      <c r="M753" s="276"/>
      <c r="N753" s="277"/>
      <c r="O753" s="277"/>
      <c r="P753" s="277"/>
      <c r="Q753" s="277"/>
      <c r="R753" s="277"/>
      <c r="S753" s="277"/>
      <c r="T753" s="278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9" t="s">
        <v>256</v>
      </c>
      <c r="AU753" s="279" t="s">
        <v>88</v>
      </c>
      <c r="AV753" s="15" t="s">
        <v>14</v>
      </c>
      <c r="AW753" s="15" t="s">
        <v>36</v>
      </c>
      <c r="AX753" s="15" t="s">
        <v>80</v>
      </c>
      <c r="AY753" s="279" t="s">
        <v>241</v>
      </c>
    </row>
    <row r="754" s="13" customFormat="1">
      <c r="A754" s="13"/>
      <c r="B754" s="247"/>
      <c r="C754" s="248"/>
      <c r="D754" s="249" t="s">
        <v>256</v>
      </c>
      <c r="E754" s="250" t="s">
        <v>1</v>
      </c>
      <c r="F754" s="251" t="s">
        <v>3316</v>
      </c>
      <c r="G754" s="248"/>
      <c r="H754" s="252">
        <v>0</v>
      </c>
      <c r="I754" s="253"/>
      <c r="J754" s="248"/>
      <c r="K754" s="248"/>
      <c r="L754" s="254"/>
      <c r="M754" s="255"/>
      <c r="N754" s="256"/>
      <c r="O754" s="256"/>
      <c r="P754" s="256"/>
      <c r="Q754" s="256"/>
      <c r="R754" s="256"/>
      <c r="S754" s="256"/>
      <c r="T754" s="257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8" t="s">
        <v>256</v>
      </c>
      <c r="AU754" s="258" t="s">
        <v>88</v>
      </c>
      <c r="AV754" s="13" t="s">
        <v>88</v>
      </c>
      <c r="AW754" s="13" t="s">
        <v>36</v>
      </c>
      <c r="AX754" s="13" t="s">
        <v>80</v>
      </c>
      <c r="AY754" s="258" t="s">
        <v>241</v>
      </c>
    </row>
    <row r="755" s="15" customFormat="1">
      <c r="A755" s="15"/>
      <c r="B755" s="270"/>
      <c r="C755" s="271"/>
      <c r="D755" s="249" t="s">
        <v>256</v>
      </c>
      <c r="E755" s="272" t="s">
        <v>1</v>
      </c>
      <c r="F755" s="273" t="s">
        <v>3272</v>
      </c>
      <c r="G755" s="271"/>
      <c r="H755" s="272" t="s">
        <v>1</v>
      </c>
      <c r="I755" s="274"/>
      <c r="J755" s="271"/>
      <c r="K755" s="271"/>
      <c r="L755" s="275"/>
      <c r="M755" s="276"/>
      <c r="N755" s="277"/>
      <c r="O755" s="277"/>
      <c r="P755" s="277"/>
      <c r="Q755" s="277"/>
      <c r="R755" s="277"/>
      <c r="S755" s="277"/>
      <c r="T755" s="278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9" t="s">
        <v>256</v>
      </c>
      <c r="AU755" s="279" t="s">
        <v>88</v>
      </c>
      <c r="AV755" s="15" t="s">
        <v>14</v>
      </c>
      <c r="AW755" s="15" t="s">
        <v>36</v>
      </c>
      <c r="AX755" s="15" t="s">
        <v>80</v>
      </c>
      <c r="AY755" s="279" t="s">
        <v>241</v>
      </c>
    </row>
    <row r="756" s="13" customFormat="1">
      <c r="A756" s="13"/>
      <c r="B756" s="247"/>
      <c r="C756" s="248"/>
      <c r="D756" s="249" t="s">
        <v>256</v>
      </c>
      <c r="E756" s="250" t="s">
        <v>1</v>
      </c>
      <c r="F756" s="251" t="s">
        <v>3316</v>
      </c>
      <c r="G756" s="248"/>
      <c r="H756" s="252">
        <v>0</v>
      </c>
      <c r="I756" s="253"/>
      <c r="J756" s="248"/>
      <c r="K756" s="248"/>
      <c r="L756" s="254"/>
      <c r="M756" s="255"/>
      <c r="N756" s="256"/>
      <c r="O756" s="256"/>
      <c r="P756" s="256"/>
      <c r="Q756" s="256"/>
      <c r="R756" s="256"/>
      <c r="S756" s="256"/>
      <c r="T756" s="25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8" t="s">
        <v>256</v>
      </c>
      <c r="AU756" s="258" t="s">
        <v>88</v>
      </c>
      <c r="AV756" s="13" t="s">
        <v>88</v>
      </c>
      <c r="AW756" s="13" t="s">
        <v>36</v>
      </c>
      <c r="AX756" s="13" t="s">
        <v>80</v>
      </c>
      <c r="AY756" s="258" t="s">
        <v>241</v>
      </c>
    </row>
    <row r="757" s="15" customFormat="1">
      <c r="A757" s="15"/>
      <c r="B757" s="270"/>
      <c r="C757" s="271"/>
      <c r="D757" s="249" t="s">
        <v>256</v>
      </c>
      <c r="E757" s="272" t="s">
        <v>1</v>
      </c>
      <c r="F757" s="273" t="s">
        <v>3289</v>
      </c>
      <c r="G757" s="271"/>
      <c r="H757" s="272" t="s">
        <v>1</v>
      </c>
      <c r="I757" s="274"/>
      <c r="J757" s="271"/>
      <c r="K757" s="271"/>
      <c r="L757" s="275"/>
      <c r="M757" s="276"/>
      <c r="N757" s="277"/>
      <c r="O757" s="277"/>
      <c r="P757" s="277"/>
      <c r="Q757" s="277"/>
      <c r="R757" s="277"/>
      <c r="S757" s="277"/>
      <c r="T757" s="278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9" t="s">
        <v>256</v>
      </c>
      <c r="AU757" s="279" t="s">
        <v>88</v>
      </c>
      <c r="AV757" s="15" t="s">
        <v>14</v>
      </c>
      <c r="AW757" s="15" t="s">
        <v>36</v>
      </c>
      <c r="AX757" s="15" t="s">
        <v>80</v>
      </c>
      <c r="AY757" s="279" t="s">
        <v>241</v>
      </c>
    </row>
    <row r="758" s="13" customFormat="1">
      <c r="A758" s="13"/>
      <c r="B758" s="247"/>
      <c r="C758" s="248"/>
      <c r="D758" s="249" t="s">
        <v>256</v>
      </c>
      <c r="E758" s="250" t="s">
        <v>1</v>
      </c>
      <c r="F758" s="251" t="s">
        <v>3317</v>
      </c>
      <c r="G758" s="248"/>
      <c r="H758" s="252">
        <v>21.931000000000001</v>
      </c>
      <c r="I758" s="253"/>
      <c r="J758" s="248"/>
      <c r="K758" s="248"/>
      <c r="L758" s="254"/>
      <c r="M758" s="255"/>
      <c r="N758" s="256"/>
      <c r="O758" s="256"/>
      <c r="P758" s="256"/>
      <c r="Q758" s="256"/>
      <c r="R758" s="256"/>
      <c r="S758" s="256"/>
      <c r="T758" s="25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8" t="s">
        <v>256</v>
      </c>
      <c r="AU758" s="258" t="s">
        <v>88</v>
      </c>
      <c r="AV758" s="13" t="s">
        <v>88</v>
      </c>
      <c r="AW758" s="13" t="s">
        <v>36</v>
      </c>
      <c r="AX758" s="13" t="s">
        <v>80</v>
      </c>
      <c r="AY758" s="258" t="s">
        <v>241</v>
      </c>
    </row>
    <row r="759" s="15" customFormat="1">
      <c r="A759" s="15"/>
      <c r="B759" s="270"/>
      <c r="C759" s="271"/>
      <c r="D759" s="249" t="s">
        <v>256</v>
      </c>
      <c r="E759" s="272" t="s">
        <v>1</v>
      </c>
      <c r="F759" s="273" t="s">
        <v>3273</v>
      </c>
      <c r="G759" s="271"/>
      <c r="H759" s="272" t="s">
        <v>1</v>
      </c>
      <c r="I759" s="274"/>
      <c r="J759" s="271"/>
      <c r="K759" s="271"/>
      <c r="L759" s="275"/>
      <c r="M759" s="276"/>
      <c r="N759" s="277"/>
      <c r="O759" s="277"/>
      <c r="P759" s="277"/>
      <c r="Q759" s="277"/>
      <c r="R759" s="277"/>
      <c r="S759" s="277"/>
      <c r="T759" s="278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9" t="s">
        <v>256</v>
      </c>
      <c r="AU759" s="279" t="s">
        <v>88</v>
      </c>
      <c r="AV759" s="15" t="s">
        <v>14</v>
      </c>
      <c r="AW759" s="15" t="s">
        <v>36</v>
      </c>
      <c r="AX759" s="15" t="s">
        <v>80</v>
      </c>
      <c r="AY759" s="279" t="s">
        <v>241</v>
      </c>
    </row>
    <row r="760" s="13" customFormat="1">
      <c r="A760" s="13"/>
      <c r="B760" s="247"/>
      <c r="C760" s="248"/>
      <c r="D760" s="249" t="s">
        <v>256</v>
      </c>
      <c r="E760" s="250" t="s">
        <v>1</v>
      </c>
      <c r="F760" s="251" t="s">
        <v>3316</v>
      </c>
      <c r="G760" s="248"/>
      <c r="H760" s="252">
        <v>0</v>
      </c>
      <c r="I760" s="253"/>
      <c r="J760" s="248"/>
      <c r="K760" s="248"/>
      <c r="L760" s="254"/>
      <c r="M760" s="255"/>
      <c r="N760" s="256"/>
      <c r="O760" s="256"/>
      <c r="P760" s="256"/>
      <c r="Q760" s="256"/>
      <c r="R760" s="256"/>
      <c r="S760" s="256"/>
      <c r="T760" s="25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8" t="s">
        <v>256</v>
      </c>
      <c r="AU760" s="258" t="s">
        <v>88</v>
      </c>
      <c r="AV760" s="13" t="s">
        <v>88</v>
      </c>
      <c r="AW760" s="13" t="s">
        <v>36</v>
      </c>
      <c r="AX760" s="13" t="s">
        <v>80</v>
      </c>
      <c r="AY760" s="258" t="s">
        <v>241</v>
      </c>
    </row>
    <row r="761" s="14" customFormat="1">
      <c r="A761" s="14"/>
      <c r="B761" s="259"/>
      <c r="C761" s="260"/>
      <c r="D761" s="249" t="s">
        <v>256</v>
      </c>
      <c r="E761" s="261" t="s">
        <v>1</v>
      </c>
      <c r="F761" s="262" t="s">
        <v>258</v>
      </c>
      <c r="G761" s="260"/>
      <c r="H761" s="263">
        <v>1310.509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88</v>
      </c>
      <c r="AV761" s="14" t="s">
        <v>175</v>
      </c>
      <c r="AW761" s="14" t="s">
        <v>36</v>
      </c>
      <c r="AX761" s="14" t="s">
        <v>14</v>
      </c>
      <c r="AY761" s="269" t="s">
        <v>241</v>
      </c>
    </row>
    <row r="762" s="2" customFormat="1" ht="16.5" customHeight="1">
      <c r="A762" s="39"/>
      <c r="B762" s="40"/>
      <c r="C762" s="229" t="s">
        <v>958</v>
      </c>
      <c r="D762" s="229" t="s">
        <v>243</v>
      </c>
      <c r="E762" s="230" t="s">
        <v>821</v>
      </c>
      <c r="F762" s="231" t="s">
        <v>822</v>
      </c>
      <c r="G762" s="232" t="s">
        <v>246</v>
      </c>
      <c r="H762" s="233">
        <v>525.21000000000004</v>
      </c>
      <c r="I762" s="234"/>
      <c r="J762" s="235">
        <f>ROUND(I762*H762,2)</f>
        <v>0</v>
      </c>
      <c r="K762" s="231" t="s">
        <v>247</v>
      </c>
      <c r="L762" s="45"/>
      <c r="M762" s="236" t="s">
        <v>1</v>
      </c>
      <c r="N762" s="237" t="s">
        <v>45</v>
      </c>
      <c r="O762" s="92"/>
      <c r="P762" s="238">
        <f>O762*H762</f>
        <v>0</v>
      </c>
      <c r="Q762" s="238">
        <v>0</v>
      </c>
      <c r="R762" s="238">
        <f>Q762*H762</f>
        <v>0</v>
      </c>
      <c r="S762" s="238">
        <v>0</v>
      </c>
      <c r="T762" s="239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0" t="s">
        <v>175</v>
      </c>
      <c r="AT762" s="240" t="s">
        <v>243</v>
      </c>
      <c r="AU762" s="240" t="s">
        <v>88</v>
      </c>
      <c r="AY762" s="18" t="s">
        <v>241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8" t="s">
        <v>14</v>
      </c>
      <c r="BK762" s="241">
        <f>ROUND(I762*H762,2)</f>
        <v>0</v>
      </c>
      <c r="BL762" s="18" t="s">
        <v>175</v>
      </c>
      <c r="BM762" s="240" t="s">
        <v>3318</v>
      </c>
    </row>
    <row r="763" s="2" customFormat="1">
      <c r="A763" s="39"/>
      <c r="B763" s="40"/>
      <c r="C763" s="41"/>
      <c r="D763" s="242" t="s">
        <v>249</v>
      </c>
      <c r="E763" s="41"/>
      <c r="F763" s="243" t="s">
        <v>824</v>
      </c>
      <c r="G763" s="41"/>
      <c r="H763" s="41"/>
      <c r="I763" s="244"/>
      <c r="J763" s="41"/>
      <c r="K763" s="41"/>
      <c r="L763" s="45"/>
      <c r="M763" s="245"/>
      <c r="N763" s="246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249</v>
      </c>
      <c r="AU763" s="18" t="s">
        <v>88</v>
      </c>
    </row>
    <row r="764" s="15" customFormat="1">
      <c r="A764" s="15"/>
      <c r="B764" s="270"/>
      <c r="C764" s="271"/>
      <c r="D764" s="249" t="s">
        <v>256</v>
      </c>
      <c r="E764" s="272" t="s">
        <v>1</v>
      </c>
      <c r="F764" s="273" t="s">
        <v>514</v>
      </c>
      <c r="G764" s="271"/>
      <c r="H764" s="272" t="s">
        <v>1</v>
      </c>
      <c r="I764" s="274"/>
      <c r="J764" s="271"/>
      <c r="K764" s="271"/>
      <c r="L764" s="275"/>
      <c r="M764" s="276"/>
      <c r="N764" s="277"/>
      <c r="O764" s="277"/>
      <c r="P764" s="277"/>
      <c r="Q764" s="277"/>
      <c r="R764" s="277"/>
      <c r="S764" s="277"/>
      <c r="T764" s="278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9" t="s">
        <v>256</v>
      </c>
      <c r="AU764" s="279" t="s">
        <v>88</v>
      </c>
      <c r="AV764" s="15" t="s">
        <v>14</v>
      </c>
      <c r="AW764" s="15" t="s">
        <v>36</v>
      </c>
      <c r="AX764" s="15" t="s">
        <v>80</v>
      </c>
      <c r="AY764" s="279" t="s">
        <v>241</v>
      </c>
    </row>
    <row r="765" s="13" customFormat="1">
      <c r="A765" s="13"/>
      <c r="B765" s="247"/>
      <c r="C765" s="248"/>
      <c r="D765" s="249" t="s">
        <v>256</v>
      </c>
      <c r="E765" s="250" t="s">
        <v>1</v>
      </c>
      <c r="F765" s="251" t="s">
        <v>436</v>
      </c>
      <c r="G765" s="248"/>
      <c r="H765" s="252">
        <v>525.21000000000004</v>
      </c>
      <c r="I765" s="253"/>
      <c r="J765" s="248"/>
      <c r="K765" s="248"/>
      <c r="L765" s="254"/>
      <c r="M765" s="255"/>
      <c r="N765" s="256"/>
      <c r="O765" s="256"/>
      <c r="P765" s="256"/>
      <c r="Q765" s="256"/>
      <c r="R765" s="256"/>
      <c r="S765" s="256"/>
      <c r="T765" s="257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8" t="s">
        <v>256</v>
      </c>
      <c r="AU765" s="258" t="s">
        <v>88</v>
      </c>
      <c r="AV765" s="13" t="s">
        <v>88</v>
      </c>
      <c r="AW765" s="13" t="s">
        <v>36</v>
      </c>
      <c r="AX765" s="13" t="s">
        <v>80</v>
      </c>
      <c r="AY765" s="258" t="s">
        <v>241</v>
      </c>
    </row>
    <row r="766" s="14" customFormat="1">
      <c r="A766" s="14"/>
      <c r="B766" s="259"/>
      <c r="C766" s="260"/>
      <c r="D766" s="249" t="s">
        <v>256</v>
      </c>
      <c r="E766" s="261" t="s">
        <v>1</v>
      </c>
      <c r="F766" s="262" t="s">
        <v>258</v>
      </c>
      <c r="G766" s="260"/>
      <c r="H766" s="263">
        <v>525.21000000000004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88</v>
      </c>
      <c r="AV766" s="14" t="s">
        <v>175</v>
      </c>
      <c r="AW766" s="14" t="s">
        <v>36</v>
      </c>
      <c r="AX766" s="14" t="s">
        <v>14</v>
      </c>
      <c r="AY766" s="269" t="s">
        <v>241</v>
      </c>
    </row>
    <row r="767" s="2" customFormat="1" ht="16.5" customHeight="1">
      <c r="A767" s="39"/>
      <c r="B767" s="40"/>
      <c r="C767" s="229" t="s">
        <v>962</v>
      </c>
      <c r="D767" s="229" t="s">
        <v>243</v>
      </c>
      <c r="E767" s="230" t="s">
        <v>1389</v>
      </c>
      <c r="F767" s="231" t="s">
        <v>1390</v>
      </c>
      <c r="G767" s="232" t="s">
        <v>246</v>
      </c>
      <c r="H767" s="233">
        <v>2544.2199999999998</v>
      </c>
      <c r="I767" s="234"/>
      <c r="J767" s="235">
        <f>ROUND(I767*H767,2)</f>
        <v>0</v>
      </c>
      <c r="K767" s="231" t="s">
        <v>247</v>
      </c>
      <c r="L767" s="45"/>
      <c r="M767" s="236" t="s">
        <v>1</v>
      </c>
      <c r="N767" s="237" t="s">
        <v>45</v>
      </c>
      <c r="O767" s="92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175</v>
      </c>
      <c r="AT767" s="240" t="s">
        <v>243</v>
      </c>
      <c r="AU767" s="240" t="s">
        <v>88</v>
      </c>
      <c r="AY767" s="18" t="s">
        <v>241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14</v>
      </c>
      <c r="BK767" s="241">
        <f>ROUND(I767*H767,2)</f>
        <v>0</v>
      </c>
      <c r="BL767" s="18" t="s">
        <v>175</v>
      </c>
      <c r="BM767" s="240" t="s">
        <v>3319</v>
      </c>
    </row>
    <row r="768" s="2" customFormat="1">
      <c r="A768" s="39"/>
      <c r="B768" s="40"/>
      <c r="C768" s="41"/>
      <c r="D768" s="242" t="s">
        <v>249</v>
      </c>
      <c r="E768" s="41"/>
      <c r="F768" s="243" t="s">
        <v>1392</v>
      </c>
      <c r="G768" s="41"/>
      <c r="H768" s="41"/>
      <c r="I768" s="244"/>
      <c r="J768" s="41"/>
      <c r="K768" s="41"/>
      <c r="L768" s="45"/>
      <c r="M768" s="245"/>
      <c r="N768" s="246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249</v>
      </c>
      <c r="AU768" s="18" t="s">
        <v>88</v>
      </c>
    </row>
    <row r="769" s="13" customFormat="1">
      <c r="A769" s="13"/>
      <c r="B769" s="247"/>
      <c r="C769" s="248"/>
      <c r="D769" s="249" t="s">
        <v>256</v>
      </c>
      <c r="E769" s="250" t="s">
        <v>1</v>
      </c>
      <c r="F769" s="251" t="s">
        <v>784</v>
      </c>
      <c r="G769" s="248"/>
      <c r="H769" s="252">
        <v>1272.1099999999999</v>
      </c>
      <c r="I769" s="253"/>
      <c r="J769" s="248"/>
      <c r="K769" s="248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88</v>
      </c>
      <c r="AV769" s="13" t="s">
        <v>88</v>
      </c>
      <c r="AW769" s="13" t="s">
        <v>36</v>
      </c>
      <c r="AX769" s="13" t="s">
        <v>80</v>
      </c>
      <c r="AY769" s="258" t="s">
        <v>241</v>
      </c>
    </row>
    <row r="770" s="15" customFormat="1">
      <c r="A770" s="15"/>
      <c r="B770" s="270"/>
      <c r="C770" s="271"/>
      <c r="D770" s="249" t="s">
        <v>256</v>
      </c>
      <c r="E770" s="272" t="s">
        <v>1</v>
      </c>
      <c r="F770" s="273" t="s">
        <v>1393</v>
      </c>
      <c r="G770" s="271"/>
      <c r="H770" s="272" t="s">
        <v>1</v>
      </c>
      <c r="I770" s="274"/>
      <c r="J770" s="271"/>
      <c r="K770" s="271"/>
      <c r="L770" s="275"/>
      <c r="M770" s="276"/>
      <c r="N770" s="277"/>
      <c r="O770" s="277"/>
      <c r="P770" s="277"/>
      <c r="Q770" s="277"/>
      <c r="R770" s="277"/>
      <c r="S770" s="277"/>
      <c r="T770" s="278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9" t="s">
        <v>256</v>
      </c>
      <c r="AU770" s="279" t="s">
        <v>88</v>
      </c>
      <c r="AV770" s="15" t="s">
        <v>14</v>
      </c>
      <c r="AW770" s="15" t="s">
        <v>36</v>
      </c>
      <c r="AX770" s="15" t="s">
        <v>80</v>
      </c>
      <c r="AY770" s="279" t="s">
        <v>241</v>
      </c>
    </row>
    <row r="771" s="13" customFormat="1">
      <c r="A771" s="13"/>
      <c r="B771" s="247"/>
      <c r="C771" s="248"/>
      <c r="D771" s="249" t="s">
        <v>256</v>
      </c>
      <c r="E771" s="250" t="s">
        <v>1</v>
      </c>
      <c r="F771" s="251" t="s">
        <v>784</v>
      </c>
      <c r="G771" s="248"/>
      <c r="H771" s="252">
        <v>1272.1099999999999</v>
      </c>
      <c r="I771" s="253"/>
      <c r="J771" s="248"/>
      <c r="K771" s="248"/>
      <c r="L771" s="254"/>
      <c r="M771" s="255"/>
      <c r="N771" s="256"/>
      <c r="O771" s="256"/>
      <c r="P771" s="256"/>
      <c r="Q771" s="256"/>
      <c r="R771" s="256"/>
      <c r="S771" s="256"/>
      <c r="T771" s="257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8" t="s">
        <v>256</v>
      </c>
      <c r="AU771" s="258" t="s">
        <v>88</v>
      </c>
      <c r="AV771" s="13" t="s">
        <v>88</v>
      </c>
      <c r="AW771" s="13" t="s">
        <v>36</v>
      </c>
      <c r="AX771" s="13" t="s">
        <v>80</v>
      </c>
      <c r="AY771" s="258" t="s">
        <v>241</v>
      </c>
    </row>
    <row r="772" s="14" customFormat="1">
      <c r="A772" s="14"/>
      <c r="B772" s="259"/>
      <c r="C772" s="260"/>
      <c r="D772" s="249" t="s">
        <v>256</v>
      </c>
      <c r="E772" s="261" t="s">
        <v>1</v>
      </c>
      <c r="F772" s="262" t="s">
        <v>258</v>
      </c>
      <c r="G772" s="260"/>
      <c r="H772" s="263">
        <v>2544.2199999999998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88</v>
      </c>
      <c r="AV772" s="14" t="s">
        <v>175</v>
      </c>
      <c r="AW772" s="14" t="s">
        <v>36</v>
      </c>
      <c r="AX772" s="14" t="s">
        <v>14</v>
      </c>
      <c r="AY772" s="269" t="s">
        <v>241</v>
      </c>
    </row>
    <row r="773" s="2" customFormat="1" ht="16.5" customHeight="1">
      <c r="A773" s="39"/>
      <c r="B773" s="40"/>
      <c r="C773" s="229" t="s">
        <v>967</v>
      </c>
      <c r="D773" s="229" t="s">
        <v>243</v>
      </c>
      <c r="E773" s="230" t="s">
        <v>826</v>
      </c>
      <c r="F773" s="231" t="s">
        <v>827</v>
      </c>
      <c r="G773" s="232" t="s">
        <v>246</v>
      </c>
      <c r="H773" s="233">
        <v>525.21000000000004</v>
      </c>
      <c r="I773" s="234"/>
      <c r="J773" s="235">
        <f>ROUND(I773*H773,2)</f>
        <v>0</v>
      </c>
      <c r="K773" s="231" t="s">
        <v>247</v>
      </c>
      <c r="L773" s="45"/>
      <c r="M773" s="236" t="s">
        <v>1</v>
      </c>
      <c r="N773" s="237" t="s">
        <v>45</v>
      </c>
      <c r="O773" s="92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0" t="s">
        <v>175</v>
      </c>
      <c r="AT773" s="240" t="s">
        <v>243</v>
      </c>
      <c r="AU773" s="240" t="s">
        <v>88</v>
      </c>
      <c r="AY773" s="18" t="s">
        <v>241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14</v>
      </c>
      <c r="BK773" s="241">
        <f>ROUND(I773*H773,2)</f>
        <v>0</v>
      </c>
      <c r="BL773" s="18" t="s">
        <v>175</v>
      </c>
      <c r="BM773" s="240" t="s">
        <v>3320</v>
      </c>
    </row>
    <row r="774" s="2" customFormat="1">
      <c r="A774" s="39"/>
      <c r="B774" s="40"/>
      <c r="C774" s="41"/>
      <c r="D774" s="242" t="s">
        <v>249</v>
      </c>
      <c r="E774" s="41"/>
      <c r="F774" s="243" t="s">
        <v>829</v>
      </c>
      <c r="G774" s="41"/>
      <c r="H774" s="41"/>
      <c r="I774" s="244"/>
      <c r="J774" s="41"/>
      <c r="K774" s="41"/>
      <c r="L774" s="45"/>
      <c r="M774" s="245"/>
      <c r="N774" s="246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249</v>
      </c>
      <c r="AU774" s="18" t="s">
        <v>88</v>
      </c>
    </row>
    <row r="775" s="13" customFormat="1">
      <c r="A775" s="13"/>
      <c r="B775" s="247"/>
      <c r="C775" s="248"/>
      <c r="D775" s="249" t="s">
        <v>256</v>
      </c>
      <c r="E775" s="250" t="s">
        <v>1</v>
      </c>
      <c r="F775" s="251" t="s">
        <v>436</v>
      </c>
      <c r="G775" s="248"/>
      <c r="H775" s="252">
        <v>525.21000000000004</v>
      </c>
      <c r="I775" s="253"/>
      <c r="J775" s="248"/>
      <c r="K775" s="248"/>
      <c r="L775" s="254"/>
      <c r="M775" s="255"/>
      <c r="N775" s="256"/>
      <c r="O775" s="256"/>
      <c r="P775" s="256"/>
      <c r="Q775" s="256"/>
      <c r="R775" s="256"/>
      <c r="S775" s="256"/>
      <c r="T775" s="25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8" t="s">
        <v>256</v>
      </c>
      <c r="AU775" s="258" t="s">
        <v>88</v>
      </c>
      <c r="AV775" s="13" t="s">
        <v>88</v>
      </c>
      <c r="AW775" s="13" t="s">
        <v>36</v>
      </c>
      <c r="AX775" s="13" t="s">
        <v>80</v>
      </c>
      <c r="AY775" s="258" t="s">
        <v>241</v>
      </c>
    </row>
    <row r="776" s="14" customFormat="1">
      <c r="A776" s="14"/>
      <c r="B776" s="259"/>
      <c r="C776" s="260"/>
      <c r="D776" s="249" t="s">
        <v>256</v>
      </c>
      <c r="E776" s="261" t="s">
        <v>1</v>
      </c>
      <c r="F776" s="262" t="s">
        <v>258</v>
      </c>
      <c r="G776" s="260"/>
      <c r="H776" s="263">
        <v>525.21000000000004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88</v>
      </c>
      <c r="AV776" s="14" t="s">
        <v>175</v>
      </c>
      <c r="AW776" s="14" t="s">
        <v>36</v>
      </c>
      <c r="AX776" s="14" t="s">
        <v>14</v>
      </c>
      <c r="AY776" s="269" t="s">
        <v>241</v>
      </c>
    </row>
    <row r="777" s="2" customFormat="1" ht="33" customHeight="1">
      <c r="A777" s="39"/>
      <c r="B777" s="40"/>
      <c r="C777" s="229" t="s">
        <v>971</v>
      </c>
      <c r="D777" s="229" t="s">
        <v>243</v>
      </c>
      <c r="E777" s="230" t="s">
        <v>831</v>
      </c>
      <c r="F777" s="231" t="s">
        <v>832</v>
      </c>
      <c r="G777" s="232" t="s">
        <v>246</v>
      </c>
      <c r="H777" s="233">
        <v>525.21000000000004</v>
      </c>
      <c r="I777" s="234"/>
      <c r="J777" s="235">
        <f>ROUND(I777*H777,2)</f>
        <v>0</v>
      </c>
      <c r="K777" s="231" t="s">
        <v>247</v>
      </c>
      <c r="L777" s="45"/>
      <c r="M777" s="236" t="s">
        <v>1</v>
      </c>
      <c r="N777" s="237" t="s">
        <v>45</v>
      </c>
      <c r="O777" s="92"/>
      <c r="P777" s="238">
        <f>O777*H777</f>
        <v>0</v>
      </c>
      <c r="Q777" s="238">
        <v>0</v>
      </c>
      <c r="R777" s="238">
        <f>Q777*H777</f>
        <v>0</v>
      </c>
      <c r="S777" s="238">
        <v>0</v>
      </c>
      <c r="T777" s="239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0" t="s">
        <v>175</v>
      </c>
      <c r="AT777" s="240" t="s">
        <v>243</v>
      </c>
      <c r="AU777" s="240" t="s">
        <v>88</v>
      </c>
      <c r="AY777" s="18" t="s">
        <v>241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8" t="s">
        <v>14</v>
      </c>
      <c r="BK777" s="241">
        <f>ROUND(I777*H777,2)</f>
        <v>0</v>
      </c>
      <c r="BL777" s="18" t="s">
        <v>175</v>
      </c>
      <c r="BM777" s="240" t="s">
        <v>3321</v>
      </c>
    </row>
    <row r="778" s="2" customFormat="1">
      <c r="A778" s="39"/>
      <c r="B778" s="40"/>
      <c r="C778" s="41"/>
      <c r="D778" s="242" t="s">
        <v>249</v>
      </c>
      <c r="E778" s="41"/>
      <c r="F778" s="243" t="s">
        <v>834</v>
      </c>
      <c r="G778" s="41"/>
      <c r="H778" s="41"/>
      <c r="I778" s="244"/>
      <c r="J778" s="41"/>
      <c r="K778" s="41"/>
      <c r="L778" s="45"/>
      <c r="M778" s="245"/>
      <c r="N778" s="246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249</v>
      </c>
      <c r="AU778" s="18" t="s">
        <v>88</v>
      </c>
    </row>
    <row r="779" s="13" customFormat="1">
      <c r="A779" s="13"/>
      <c r="B779" s="247"/>
      <c r="C779" s="248"/>
      <c r="D779" s="249" t="s">
        <v>256</v>
      </c>
      <c r="E779" s="250" t="s">
        <v>1</v>
      </c>
      <c r="F779" s="251" t="s">
        <v>436</v>
      </c>
      <c r="G779" s="248"/>
      <c r="H779" s="252">
        <v>525.21000000000004</v>
      </c>
      <c r="I779" s="253"/>
      <c r="J779" s="248"/>
      <c r="K779" s="248"/>
      <c r="L779" s="254"/>
      <c r="M779" s="255"/>
      <c r="N779" s="256"/>
      <c r="O779" s="256"/>
      <c r="P779" s="256"/>
      <c r="Q779" s="256"/>
      <c r="R779" s="256"/>
      <c r="S779" s="256"/>
      <c r="T779" s="25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8" t="s">
        <v>256</v>
      </c>
      <c r="AU779" s="258" t="s">
        <v>88</v>
      </c>
      <c r="AV779" s="13" t="s">
        <v>88</v>
      </c>
      <c r="AW779" s="13" t="s">
        <v>36</v>
      </c>
      <c r="AX779" s="13" t="s">
        <v>80</v>
      </c>
      <c r="AY779" s="258" t="s">
        <v>241</v>
      </c>
    </row>
    <row r="780" s="14" customFormat="1">
      <c r="A780" s="14"/>
      <c r="B780" s="259"/>
      <c r="C780" s="260"/>
      <c r="D780" s="249" t="s">
        <v>256</v>
      </c>
      <c r="E780" s="261" t="s">
        <v>1</v>
      </c>
      <c r="F780" s="262" t="s">
        <v>258</v>
      </c>
      <c r="G780" s="260"/>
      <c r="H780" s="263">
        <v>525.21000000000004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88</v>
      </c>
      <c r="AV780" s="14" t="s">
        <v>175</v>
      </c>
      <c r="AW780" s="14" t="s">
        <v>36</v>
      </c>
      <c r="AX780" s="14" t="s">
        <v>14</v>
      </c>
      <c r="AY780" s="269" t="s">
        <v>241</v>
      </c>
    </row>
    <row r="781" s="2" customFormat="1" ht="33" customHeight="1">
      <c r="A781" s="39"/>
      <c r="B781" s="40"/>
      <c r="C781" s="229" t="s">
        <v>976</v>
      </c>
      <c r="D781" s="229" t="s">
        <v>243</v>
      </c>
      <c r="E781" s="230" t="s">
        <v>836</v>
      </c>
      <c r="F781" s="231" t="s">
        <v>837</v>
      </c>
      <c r="G781" s="232" t="s">
        <v>246</v>
      </c>
      <c r="H781" s="233">
        <v>603.99199999999996</v>
      </c>
      <c r="I781" s="234"/>
      <c r="J781" s="235">
        <f>ROUND(I781*H781,2)</f>
        <v>0</v>
      </c>
      <c r="K781" s="231" t="s">
        <v>247</v>
      </c>
      <c r="L781" s="45"/>
      <c r="M781" s="236" t="s">
        <v>1</v>
      </c>
      <c r="N781" s="237" t="s">
        <v>45</v>
      </c>
      <c r="O781" s="92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0" t="s">
        <v>175</v>
      </c>
      <c r="AT781" s="240" t="s">
        <v>243</v>
      </c>
      <c r="AU781" s="240" t="s">
        <v>88</v>
      </c>
      <c r="AY781" s="18" t="s">
        <v>241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14</v>
      </c>
      <c r="BK781" s="241">
        <f>ROUND(I781*H781,2)</f>
        <v>0</v>
      </c>
      <c r="BL781" s="18" t="s">
        <v>175</v>
      </c>
      <c r="BM781" s="240" t="s">
        <v>3322</v>
      </c>
    </row>
    <row r="782" s="2" customFormat="1">
      <c r="A782" s="39"/>
      <c r="B782" s="40"/>
      <c r="C782" s="41"/>
      <c r="D782" s="242" t="s">
        <v>249</v>
      </c>
      <c r="E782" s="41"/>
      <c r="F782" s="243" t="s">
        <v>839</v>
      </c>
      <c r="G782" s="41"/>
      <c r="H782" s="41"/>
      <c r="I782" s="244"/>
      <c r="J782" s="41"/>
      <c r="K782" s="41"/>
      <c r="L782" s="45"/>
      <c r="M782" s="245"/>
      <c r="N782" s="246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249</v>
      </c>
      <c r="AU782" s="18" t="s">
        <v>88</v>
      </c>
    </row>
    <row r="783" s="15" customFormat="1">
      <c r="A783" s="15"/>
      <c r="B783" s="270"/>
      <c r="C783" s="271"/>
      <c r="D783" s="249" t="s">
        <v>256</v>
      </c>
      <c r="E783" s="272" t="s">
        <v>1</v>
      </c>
      <c r="F783" s="273" t="s">
        <v>840</v>
      </c>
      <c r="G783" s="271"/>
      <c r="H783" s="272" t="s">
        <v>1</v>
      </c>
      <c r="I783" s="274"/>
      <c r="J783" s="271"/>
      <c r="K783" s="271"/>
      <c r="L783" s="275"/>
      <c r="M783" s="276"/>
      <c r="N783" s="277"/>
      <c r="O783" s="277"/>
      <c r="P783" s="277"/>
      <c r="Q783" s="277"/>
      <c r="R783" s="277"/>
      <c r="S783" s="277"/>
      <c r="T783" s="278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9" t="s">
        <v>256</v>
      </c>
      <c r="AU783" s="279" t="s">
        <v>88</v>
      </c>
      <c r="AV783" s="15" t="s">
        <v>14</v>
      </c>
      <c r="AW783" s="15" t="s">
        <v>36</v>
      </c>
      <c r="AX783" s="15" t="s">
        <v>80</v>
      </c>
      <c r="AY783" s="279" t="s">
        <v>241</v>
      </c>
    </row>
    <row r="784" s="15" customFormat="1">
      <c r="A784" s="15"/>
      <c r="B784" s="270"/>
      <c r="C784" s="271"/>
      <c r="D784" s="249" t="s">
        <v>256</v>
      </c>
      <c r="E784" s="272" t="s">
        <v>1</v>
      </c>
      <c r="F784" s="273" t="s">
        <v>3264</v>
      </c>
      <c r="G784" s="271"/>
      <c r="H784" s="272" t="s">
        <v>1</v>
      </c>
      <c r="I784" s="274"/>
      <c r="J784" s="271"/>
      <c r="K784" s="271"/>
      <c r="L784" s="275"/>
      <c r="M784" s="276"/>
      <c r="N784" s="277"/>
      <c r="O784" s="277"/>
      <c r="P784" s="277"/>
      <c r="Q784" s="277"/>
      <c r="R784" s="277"/>
      <c r="S784" s="277"/>
      <c r="T784" s="27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9" t="s">
        <v>256</v>
      </c>
      <c r="AU784" s="279" t="s">
        <v>88</v>
      </c>
      <c r="AV784" s="15" t="s">
        <v>14</v>
      </c>
      <c r="AW784" s="15" t="s">
        <v>36</v>
      </c>
      <c r="AX784" s="15" t="s">
        <v>80</v>
      </c>
      <c r="AY784" s="279" t="s">
        <v>241</v>
      </c>
    </row>
    <row r="785" s="13" customFormat="1">
      <c r="A785" s="13"/>
      <c r="B785" s="247"/>
      <c r="C785" s="248"/>
      <c r="D785" s="249" t="s">
        <v>256</v>
      </c>
      <c r="E785" s="250" t="s">
        <v>1</v>
      </c>
      <c r="F785" s="251" t="s">
        <v>3323</v>
      </c>
      <c r="G785" s="248"/>
      <c r="H785" s="252">
        <v>116.541</v>
      </c>
      <c r="I785" s="253"/>
      <c r="J785" s="248"/>
      <c r="K785" s="248"/>
      <c r="L785" s="254"/>
      <c r="M785" s="255"/>
      <c r="N785" s="256"/>
      <c r="O785" s="256"/>
      <c r="P785" s="256"/>
      <c r="Q785" s="256"/>
      <c r="R785" s="256"/>
      <c r="S785" s="256"/>
      <c r="T785" s="25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8" t="s">
        <v>256</v>
      </c>
      <c r="AU785" s="258" t="s">
        <v>88</v>
      </c>
      <c r="AV785" s="13" t="s">
        <v>88</v>
      </c>
      <c r="AW785" s="13" t="s">
        <v>36</v>
      </c>
      <c r="AX785" s="13" t="s">
        <v>80</v>
      </c>
      <c r="AY785" s="258" t="s">
        <v>241</v>
      </c>
    </row>
    <row r="786" s="15" customFormat="1">
      <c r="A786" s="15"/>
      <c r="B786" s="270"/>
      <c r="C786" s="271"/>
      <c r="D786" s="249" t="s">
        <v>256</v>
      </c>
      <c r="E786" s="272" t="s">
        <v>1</v>
      </c>
      <c r="F786" s="273" t="s">
        <v>3124</v>
      </c>
      <c r="G786" s="271"/>
      <c r="H786" s="272" t="s">
        <v>1</v>
      </c>
      <c r="I786" s="274"/>
      <c r="J786" s="271"/>
      <c r="K786" s="271"/>
      <c r="L786" s="275"/>
      <c r="M786" s="276"/>
      <c r="N786" s="277"/>
      <c r="O786" s="277"/>
      <c r="P786" s="277"/>
      <c r="Q786" s="277"/>
      <c r="R786" s="277"/>
      <c r="S786" s="277"/>
      <c r="T786" s="278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9" t="s">
        <v>256</v>
      </c>
      <c r="AU786" s="279" t="s">
        <v>88</v>
      </c>
      <c r="AV786" s="15" t="s">
        <v>14</v>
      </c>
      <c r="AW786" s="15" t="s">
        <v>36</v>
      </c>
      <c r="AX786" s="15" t="s">
        <v>80</v>
      </c>
      <c r="AY786" s="279" t="s">
        <v>241</v>
      </c>
    </row>
    <row r="787" s="13" customFormat="1">
      <c r="A787" s="13"/>
      <c r="B787" s="247"/>
      <c r="C787" s="248"/>
      <c r="D787" s="249" t="s">
        <v>256</v>
      </c>
      <c r="E787" s="250" t="s">
        <v>1</v>
      </c>
      <c r="F787" s="251" t="s">
        <v>3324</v>
      </c>
      <c r="G787" s="248"/>
      <c r="H787" s="252">
        <v>66.700000000000003</v>
      </c>
      <c r="I787" s="253"/>
      <c r="J787" s="248"/>
      <c r="K787" s="248"/>
      <c r="L787" s="254"/>
      <c r="M787" s="255"/>
      <c r="N787" s="256"/>
      <c r="O787" s="256"/>
      <c r="P787" s="256"/>
      <c r="Q787" s="256"/>
      <c r="R787" s="256"/>
      <c r="S787" s="256"/>
      <c r="T787" s="257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8" t="s">
        <v>256</v>
      </c>
      <c r="AU787" s="258" t="s">
        <v>88</v>
      </c>
      <c r="AV787" s="13" t="s">
        <v>88</v>
      </c>
      <c r="AW787" s="13" t="s">
        <v>36</v>
      </c>
      <c r="AX787" s="13" t="s">
        <v>80</v>
      </c>
      <c r="AY787" s="258" t="s">
        <v>241</v>
      </c>
    </row>
    <row r="788" s="15" customFormat="1">
      <c r="A788" s="15"/>
      <c r="B788" s="270"/>
      <c r="C788" s="271"/>
      <c r="D788" s="249" t="s">
        <v>256</v>
      </c>
      <c r="E788" s="272" t="s">
        <v>1</v>
      </c>
      <c r="F788" s="273" t="s">
        <v>3268</v>
      </c>
      <c r="G788" s="271"/>
      <c r="H788" s="272" t="s">
        <v>1</v>
      </c>
      <c r="I788" s="274"/>
      <c r="J788" s="271"/>
      <c r="K788" s="271"/>
      <c r="L788" s="275"/>
      <c r="M788" s="276"/>
      <c r="N788" s="277"/>
      <c r="O788" s="277"/>
      <c r="P788" s="277"/>
      <c r="Q788" s="277"/>
      <c r="R788" s="277"/>
      <c r="S788" s="277"/>
      <c r="T788" s="278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9" t="s">
        <v>256</v>
      </c>
      <c r="AU788" s="279" t="s">
        <v>88</v>
      </c>
      <c r="AV788" s="15" t="s">
        <v>14</v>
      </c>
      <c r="AW788" s="15" t="s">
        <v>36</v>
      </c>
      <c r="AX788" s="15" t="s">
        <v>80</v>
      </c>
      <c r="AY788" s="279" t="s">
        <v>241</v>
      </c>
    </row>
    <row r="789" s="13" customFormat="1">
      <c r="A789" s="13"/>
      <c r="B789" s="247"/>
      <c r="C789" s="248"/>
      <c r="D789" s="249" t="s">
        <v>256</v>
      </c>
      <c r="E789" s="250" t="s">
        <v>1</v>
      </c>
      <c r="F789" s="251" t="s">
        <v>3325</v>
      </c>
      <c r="G789" s="248"/>
      <c r="H789" s="252">
        <v>0</v>
      </c>
      <c r="I789" s="253"/>
      <c r="J789" s="248"/>
      <c r="K789" s="248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88</v>
      </c>
      <c r="AV789" s="13" t="s">
        <v>88</v>
      </c>
      <c r="AW789" s="13" t="s">
        <v>36</v>
      </c>
      <c r="AX789" s="13" t="s">
        <v>80</v>
      </c>
      <c r="AY789" s="258" t="s">
        <v>241</v>
      </c>
    </row>
    <row r="790" s="15" customFormat="1">
      <c r="A790" s="15"/>
      <c r="B790" s="270"/>
      <c r="C790" s="271"/>
      <c r="D790" s="249" t="s">
        <v>256</v>
      </c>
      <c r="E790" s="272" t="s">
        <v>1</v>
      </c>
      <c r="F790" s="273" t="s">
        <v>3270</v>
      </c>
      <c r="G790" s="271"/>
      <c r="H790" s="272" t="s">
        <v>1</v>
      </c>
      <c r="I790" s="274"/>
      <c r="J790" s="271"/>
      <c r="K790" s="271"/>
      <c r="L790" s="275"/>
      <c r="M790" s="276"/>
      <c r="N790" s="277"/>
      <c r="O790" s="277"/>
      <c r="P790" s="277"/>
      <c r="Q790" s="277"/>
      <c r="R790" s="277"/>
      <c r="S790" s="277"/>
      <c r="T790" s="278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9" t="s">
        <v>256</v>
      </c>
      <c r="AU790" s="279" t="s">
        <v>88</v>
      </c>
      <c r="AV790" s="15" t="s">
        <v>14</v>
      </c>
      <c r="AW790" s="15" t="s">
        <v>36</v>
      </c>
      <c r="AX790" s="15" t="s">
        <v>80</v>
      </c>
      <c r="AY790" s="279" t="s">
        <v>241</v>
      </c>
    </row>
    <row r="791" s="13" customFormat="1">
      <c r="A791" s="13"/>
      <c r="B791" s="247"/>
      <c r="C791" s="248"/>
      <c r="D791" s="249" t="s">
        <v>256</v>
      </c>
      <c r="E791" s="250" t="s">
        <v>1</v>
      </c>
      <c r="F791" s="251" t="s">
        <v>3326</v>
      </c>
      <c r="G791" s="248"/>
      <c r="H791" s="252">
        <v>24.655999999999999</v>
      </c>
      <c r="I791" s="253"/>
      <c r="J791" s="248"/>
      <c r="K791" s="248"/>
      <c r="L791" s="254"/>
      <c r="M791" s="255"/>
      <c r="N791" s="256"/>
      <c r="O791" s="256"/>
      <c r="P791" s="256"/>
      <c r="Q791" s="256"/>
      <c r="R791" s="256"/>
      <c r="S791" s="256"/>
      <c r="T791" s="25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8" t="s">
        <v>256</v>
      </c>
      <c r="AU791" s="258" t="s">
        <v>88</v>
      </c>
      <c r="AV791" s="13" t="s">
        <v>88</v>
      </c>
      <c r="AW791" s="13" t="s">
        <v>36</v>
      </c>
      <c r="AX791" s="13" t="s">
        <v>80</v>
      </c>
      <c r="AY791" s="258" t="s">
        <v>241</v>
      </c>
    </row>
    <row r="792" s="15" customFormat="1">
      <c r="A792" s="15"/>
      <c r="B792" s="270"/>
      <c r="C792" s="271"/>
      <c r="D792" s="249" t="s">
        <v>256</v>
      </c>
      <c r="E792" s="272" t="s">
        <v>1</v>
      </c>
      <c r="F792" s="273" t="s">
        <v>3272</v>
      </c>
      <c r="G792" s="271"/>
      <c r="H792" s="272" t="s">
        <v>1</v>
      </c>
      <c r="I792" s="274"/>
      <c r="J792" s="271"/>
      <c r="K792" s="271"/>
      <c r="L792" s="275"/>
      <c r="M792" s="276"/>
      <c r="N792" s="277"/>
      <c r="O792" s="277"/>
      <c r="P792" s="277"/>
      <c r="Q792" s="277"/>
      <c r="R792" s="277"/>
      <c r="S792" s="277"/>
      <c r="T792" s="278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9" t="s">
        <v>256</v>
      </c>
      <c r="AU792" s="279" t="s">
        <v>88</v>
      </c>
      <c r="AV792" s="15" t="s">
        <v>14</v>
      </c>
      <c r="AW792" s="15" t="s">
        <v>36</v>
      </c>
      <c r="AX792" s="15" t="s">
        <v>80</v>
      </c>
      <c r="AY792" s="279" t="s">
        <v>241</v>
      </c>
    </row>
    <row r="793" s="13" customFormat="1">
      <c r="A793" s="13"/>
      <c r="B793" s="247"/>
      <c r="C793" s="248"/>
      <c r="D793" s="249" t="s">
        <v>256</v>
      </c>
      <c r="E793" s="250" t="s">
        <v>1</v>
      </c>
      <c r="F793" s="251" t="s">
        <v>3327</v>
      </c>
      <c r="G793" s="248"/>
      <c r="H793" s="252">
        <v>362.82499999999999</v>
      </c>
      <c r="I793" s="253"/>
      <c r="J793" s="248"/>
      <c r="K793" s="248"/>
      <c r="L793" s="254"/>
      <c r="M793" s="255"/>
      <c r="N793" s="256"/>
      <c r="O793" s="256"/>
      <c r="P793" s="256"/>
      <c r="Q793" s="256"/>
      <c r="R793" s="256"/>
      <c r="S793" s="256"/>
      <c r="T793" s="257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8" t="s">
        <v>256</v>
      </c>
      <c r="AU793" s="258" t="s">
        <v>88</v>
      </c>
      <c r="AV793" s="13" t="s">
        <v>88</v>
      </c>
      <c r="AW793" s="13" t="s">
        <v>36</v>
      </c>
      <c r="AX793" s="13" t="s">
        <v>80</v>
      </c>
      <c r="AY793" s="258" t="s">
        <v>241</v>
      </c>
    </row>
    <row r="794" s="15" customFormat="1">
      <c r="A794" s="15"/>
      <c r="B794" s="270"/>
      <c r="C794" s="271"/>
      <c r="D794" s="249" t="s">
        <v>256</v>
      </c>
      <c r="E794" s="272" t="s">
        <v>1</v>
      </c>
      <c r="F794" s="273" t="s">
        <v>3289</v>
      </c>
      <c r="G794" s="271"/>
      <c r="H794" s="272" t="s">
        <v>1</v>
      </c>
      <c r="I794" s="274"/>
      <c r="J794" s="271"/>
      <c r="K794" s="271"/>
      <c r="L794" s="275"/>
      <c r="M794" s="276"/>
      <c r="N794" s="277"/>
      <c r="O794" s="277"/>
      <c r="P794" s="277"/>
      <c r="Q794" s="277"/>
      <c r="R794" s="277"/>
      <c r="S794" s="277"/>
      <c r="T794" s="278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9" t="s">
        <v>256</v>
      </c>
      <c r="AU794" s="279" t="s">
        <v>88</v>
      </c>
      <c r="AV794" s="15" t="s">
        <v>14</v>
      </c>
      <c r="AW794" s="15" t="s">
        <v>36</v>
      </c>
      <c r="AX794" s="15" t="s">
        <v>80</v>
      </c>
      <c r="AY794" s="279" t="s">
        <v>241</v>
      </c>
    </row>
    <row r="795" s="13" customFormat="1">
      <c r="A795" s="13"/>
      <c r="B795" s="247"/>
      <c r="C795" s="248"/>
      <c r="D795" s="249" t="s">
        <v>256</v>
      </c>
      <c r="E795" s="250" t="s">
        <v>1</v>
      </c>
      <c r="F795" s="251" t="s">
        <v>3328</v>
      </c>
      <c r="G795" s="248"/>
      <c r="H795" s="252">
        <v>4.5199999999999996</v>
      </c>
      <c r="I795" s="253"/>
      <c r="J795" s="248"/>
      <c r="K795" s="248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88</v>
      </c>
      <c r="AV795" s="13" t="s">
        <v>88</v>
      </c>
      <c r="AW795" s="13" t="s">
        <v>36</v>
      </c>
      <c r="AX795" s="13" t="s">
        <v>80</v>
      </c>
      <c r="AY795" s="258" t="s">
        <v>241</v>
      </c>
    </row>
    <row r="796" s="15" customFormat="1">
      <c r="A796" s="15"/>
      <c r="B796" s="270"/>
      <c r="C796" s="271"/>
      <c r="D796" s="249" t="s">
        <v>256</v>
      </c>
      <c r="E796" s="272" t="s">
        <v>1</v>
      </c>
      <c r="F796" s="273" t="s">
        <v>3273</v>
      </c>
      <c r="G796" s="271"/>
      <c r="H796" s="272" t="s">
        <v>1</v>
      </c>
      <c r="I796" s="274"/>
      <c r="J796" s="271"/>
      <c r="K796" s="271"/>
      <c r="L796" s="275"/>
      <c r="M796" s="276"/>
      <c r="N796" s="277"/>
      <c r="O796" s="277"/>
      <c r="P796" s="277"/>
      <c r="Q796" s="277"/>
      <c r="R796" s="277"/>
      <c r="S796" s="277"/>
      <c r="T796" s="278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9" t="s">
        <v>256</v>
      </c>
      <c r="AU796" s="279" t="s">
        <v>88</v>
      </c>
      <c r="AV796" s="15" t="s">
        <v>14</v>
      </c>
      <c r="AW796" s="15" t="s">
        <v>36</v>
      </c>
      <c r="AX796" s="15" t="s">
        <v>80</v>
      </c>
      <c r="AY796" s="279" t="s">
        <v>241</v>
      </c>
    </row>
    <row r="797" s="13" customFormat="1">
      <c r="A797" s="13"/>
      <c r="B797" s="247"/>
      <c r="C797" s="248"/>
      <c r="D797" s="249" t="s">
        <v>256</v>
      </c>
      <c r="E797" s="250" t="s">
        <v>1</v>
      </c>
      <c r="F797" s="251" t="s">
        <v>3329</v>
      </c>
      <c r="G797" s="248"/>
      <c r="H797" s="252">
        <v>28.75</v>
      </c>
      <c r="I797" s="253"/>
      <c r="J797" s="248"/>
      <c r="K797" s="248"/>
      <c r="L797" s="254"/>
      <c r="M797" s="255"/>
      <c r="N797" s="256"/>
      <c r="O797" s="256"/>
      <c r="P797" s="256"/>
      <c r="Q797" s="256"/>
      <c r="R797" s="256"/>
      <c r="S797" s="256"/>
      <c r="T797" s="25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8" t="s">
        <v>256</v>
      </c>
      <c r="AU797" s="258" t="s">
        <v>88</v>
      </c>
      <c r="AV797" s="13" t="s">
        <v>88</v>
      </c>
      <c r="AW797" s="13" t="s">
        <v>36</v>
      </c>
      <c r="AX797" s="13" t="s">
        <v>80</v>
      </c>
      <c r="AY797" s="258" t="s">
        <v>241</v>
      </c>
    </row>
    <row r="798" s="14" customFormat="1">
      <c r="A798" s="14"/>
      <c r="B798" s="259"/>
      <c r="C798" s="260"/>
      <c r="D798" s="249" t="s">
        <v>256</v>
      </c>
      <c r="E798" s="261" t="s">
        <v>439</v>
      </c>
      <c r="F798" s="262" t="s">
        <v>258</v>
      </c>
      <c r="G798" s="260"/>
      <c r="H798" s="263">
        <v>603.99199999999996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9" t="s">
        <v>256</v>
      </c>
      <c r="AU798" s="269" t="s">
        <v>88</v>
      </c>
      <c r="AV798" s="14" t="s">
        <v>175</v>
      </c>
      <c r="AW798" s="14" t="s">
        <v>36</v>
      </c>
      <c r="AX798" s="14" t="s">
        <v>14</v>
      </c>
      <c r="AY798" s="269" t="s">
        <v>241</v>
      </c>
    </row>
    <row r="799" s="2" customFormat="1" ht="33" customHeight="1">
      <c r="A799" s="39"/>
      <c r="B799" s="40"/>
      <c r="C799" s="229" t="s">
        <v>980</v>
      </c>
      <c r="D799" s="229" t="s">
        <v>243</v>
      </c>
      <c r="E799" s="230" t="s">
        <v>1402</v>
      </c>
      <c r="F799" s="231" t="s">
        <v>1403</v>
      </c>
      <c r="G799" s="232" t="s">
        <v>246</v>
      </c>
      <c r="H799" s="233">
        <v>1911.2850000000001</v>
      </c>
      <c r="I799" s="234"/>
      <c r="J799" s="235">
        <f>ROUND(I799*H799,2)</f>
        <v>0</v>
      </c>
      <c r="K799" s="231" t="s">
        <v>247</v>
      </c>
      <c r="L799" s="45"/>
      <c r="M799" s="236" t="s">
        <v>1</v>
      </c>
      <c r="N799" s="237" t="s">
        <v>45</v>
      </c>
      <c r="O799" s="92"/>
      <c r="P799" s="238">
        <f>O799*H799</f>
        <v>0</v>
      </c>
      <c r="Q799" s="238">
        <v>0</v>
      </c>
      <c r="R799" s="238">
        <f>Q799*H799</f>
        <v>0</v>
      </c>
      <c r="S799" s="238">
        <v>0</v>
      </c>
      <c r="T799" s="23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0" t="s">
        <v>175</v>
      </c>
      <c r="AT799" s="240" t="s">
        <v>243</v>
      </c>
      <c r="AU799" s="240" t="s">
        <v>88</v>
      </c>
      <c r="AY799" s="18" t="s">
        <v>241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14</v>
      </c>
      <c r="BK799" s="241">
        <f>ROUND(I799*H799,2)</f>
        <v>0</v>
      </c>
      <c r="BL799" s="18" t="s">
        <v>175</v>
      </c>
      <c r="BM799" s="240" t="s">
        <v>3330</v>
      </c>
    </row>
    <row r="800" s="2" customFormat="1">
      <c r="A800" s="39"/>
      <c r="B800" s="40"/>
      <c r="C800" s="41"/>
      <c r="D800" s="242" t="s">
        <v>249</v>
      </c>
      <c r="E800" s="41"/>
      <c r="F800" s="243" t="s">
        <v>1405</v>
      </c>
      <c r="G800" s="41"/>
      <c r="H800" s="41"/>
      <c r="I800" s="244"/>
      <c r="J800" s="41"/>
      <c r="K800" s="41"/>
      <c r="L800" s="45"/>
      <c r="M800" s="245"/>
      <c r="N800" s="246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249</v>
      </c>
      <c r="AU800" s="18" t="s">
        <v>88</v>
      </c>
    </row>
    <row r="801" s="15" customFormat="1">
      <c r="A801" s="15"/>
      <c r="B801" s="270"/>
      <c r="C801" s="271"/>
      <c r="D801" s="249" t="s">
        <v>256</v>
      </c>
      <c r="E801" s="272" t="s">
        <v>1</v>
      </c>
      <c r="F801" s="273" t="s">
        <v>1406</v>
      </c>
      <c r="G801" s="271"/>
      <c r="H801" s="272" t="s">
        <v>1</v>
      </c>
      <c r="I801" s="274"/>
      <c r="J801" s="271"/>
      <c r="K801" s="271"/>
      <c r="L801" s="275"/>
      <c r="M801" s="276"/>
      <c r="N801" s="277"/>
      <c r="O801" s="277"/>
      <c r="P801" s="277"/>
      <c r="Q801" s="277"/>
      <c r="R801" s="277"/>
      <c r="S801" s="277"/>
      <c r="T801" s="278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79" t="s">
        <v>256</v>
      </c>
      <c r="AU801" s="279" t="s">
        <v>88</v>
      </c>
      <c r="AV801" s="15" t="s">
        <v>14</v>
      </c>
      <c r="AW801" s="15" t="s">
        <v>36</v>
      </c>
      <c r="AX801" s="15" t="s">
        <v>80</v>
      </c>
      <c r="AY801" s="279" t="s">
        <v>241</v>
      </c>
    </row>
    <row r="802" s="15" customFormat="1">
      <c r="A802" s="15"/>
      <c r="B802" s="270"/>
      <c r="C802" s="271"/>
      <c r="D802" s="249" t="s">
        <v>256</v>
      </c>
      <c r="E802" s="272" t="s">
        <v>1</v>
      </c>
      <c r="F802" s="273" t="s">
        <v>3331</v>
      </c>
      <c r="G802" s="271"/>
      <c r="H802" s="272" t="s">
        <v>1</v>
      </c>
      <c r="I802" s="274"/>
      <c r="J802" s="271"/>
      <c r="K802" s="271"/>
      <c r="L802" s="275"/>
      <c r="M802" s="276"/>
      <c r="N802" s="277"/>
      <c r="O802" s="277"/>
      <c r="P802" s="277"/>
      <c r="Q802" s="277"/>
      <c r="R802" s="277"/>
      <c r="S802" s="277"/>
      <c r="T802" s="278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9" t="s">
        <v>256</v>
      </c>
      <c r="AU802" s="279" t="s">
        <v>88</v>
      </c>
      <c r="AV802" s="15" t="s">
        <v>14</v>
      </c>
      <c r="AW802" s="15" t="s">
        <v>36</v>
      </c>
      <c r="AX802" s="15" t="s">
        <v>80</v>
      </c>
      <c r="AY802" s="279" t="s">
        <v>241</v>
      </c>
    </row>
    <row r="803" s="15" customFormat="1">
      <c r="A803" s="15"/>
      <c r="B803" s="270"/>
      <c r="C803" s="271"/>
      <c r="D803" s="249" t="s">
        <v>256</v>
      </c>
      <c r="E803" s="272" t="s">
        <v>1</v>
      </c>
      <c r="F803" s="273" t="s">
        <v>1261</v>
      </c>
      <c r="G803" s="271"/>
      <c r="H803" s="272" t="s">
        <v>1</v>
      </c>
      <c r="I803" s="274"/>
      <c r="J803" s="271"/>
      <c r="K803" s="271"/>
      <c r="L803" s="275"/>
      <c r="M803" s="276"/>
      <c r="N803" s="277"/>
      <c r="O803" s="277"/>
      <c r="P803" s="277"/>
      <c r="Q803" s="277"/>
      <c r="R803" s="277"/>
      <c r="S803" s="277"/>
      <c r="T803" s="278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9" t="s">
        <v>256</v>
      </c>
      <c r="AU803" s="279" t="s">
        <v>88</v>
      </c>
      <c r="AV803" s="15" t="s">
        <v>14</v>
      </c>
      <c r="AW803" s="15" t="s">
        <v>36</v>
      </c>
      <c r="AX803" s="15" t="s">
        <v>80</v>
      </c>
      <c r="AY803" s="279" t="s">
        <v>241</v>
      </c>
    </row>
    <row r="804" s="13" customFormat="1">
      <c r="A804" s="13"/>
      <c r="B804" s="247"/>
      <c r="C804" s="248"/>
      <c r="D804" s="249" t="s">
        <v>256</v>
      </c>
      <c r="E804" s="250" t="s">
        <v>1</v>
      </c>
      <c r="F804" s="251" t="s">
        <v>1408</v>
      </c>
      <c r="G804" s="248"/>
      <c r="H804" s="252">
        <v>1524.75</v>
      </c>
      <c r="I804" s="253"/>
      <c r="J804" s="248"/>
      <c r="K804" s="248"/>
      <c r="L804" s="254"/>
      <c r="M804" s="255"/>
      <c r="N804" s="256"/>
      <c r="O804" s="256"/>
      <c r="P804" s="256"/>
      <c r="Q804" s="256"/>
      <c r="R804" s="256"/>
      <c r="S804" s="256"/>
      <c r="T804" s="257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8" t="s">
        <v>256</v>
      </c>
      <c r="AU804" s="258" t="s">
        <v>88</v>
      </c>
      <c r="AV804" s="13" t="s">
        <v>88</v>
      </c>
      <c r="AW804" s="13" t="s">
        <v>36</v>
      </c>
      <c r="AX804" s="13" t="s">
        <v>80</v>
      </c>
      <c r="AY804" s="258" t="s">
        <v>241</v>
      </c>
    </row>
    <row r="805" s="15" customFormat="1">
      <c r="A805" s="15"/>
      <c r="B805" s="270"/>
      <c r="C805" s="271"/>
      <c r="D805" s="249" t="s">
        <v>256</v>
      </c>
      <c r="E805" s="272" t="s">
        <v>1</v>
      </c>
      <c r="F805" s="273" t="s">
        <v>1348</v>
      </c>
      <c r="G805" s="271"/>
      <c r="H805" s="272" t="s">
        <v>1</v>
      </c>
      <c r="I805" s="274"/>
      <c r="J805" s="271"/>
      <c r="K805" s="271"/>
      <c r="L805" s="275"/>
      <c r="M805" s="276"/>
      <c r="N805" s="277"/>
      <c r="O805" s="277"/>
      <c r="P805" s="277"/>
      <c r="Q805" s="277"/>
      <c r="R805" s="277"/>
      <c r="S805" s="277"/>
      <c r="T805" s="278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9" t="s">
        <v>256</v>
      </c>
      <c r="AU805" s="279" t="s">
        <v>88</v>
      </c>
      <c r="AV805" s="15" t="s">
        <v>14</v>
      </c>
      <c r="AW805" s="15" t="s">
        <v>36</v>
      </c>
      <c r="AX805" s="15" t="s">
        <v>80</v>
      </c>
      <c r="AY805" s="279" t="s">
        <v>241</v>
      </c>
    </row>
    <row r="806" s="13" customFormat="1">
      <c r="A806" s="13"/>
      <c r="B806" s="247"/>
      <c r="C806" s="248"/>
      <c r="D806" s="249" t="s">
        <v>256</v>
      </c>
      <c r="E806" s="250" t="s">
        <v>1</v>
      </c>
      <c r="F806" s="251" t="s">
        <v>1409</v>
      </c>
      <c r="G806" s="248"/>
      <c r="H806" s="252">
        <v>305.685</v>
      </c>
      <c r="I806" s="253"/>
      <c r="J806" s="248"/>
      <c r="K806" s="248"/>
      <c r="L806" s="254"/>
      <c r="M806" s="255"/>
      <c r="N806" s="256"/>
      <c r="O806" s="256"/>
      <c r="P806" s="256"/>
      <c r="Q806" s="256"/>
      <c r="R806" s="256"/>
      <c r="S806" s="256"/>
      <c r="T806" s="25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8" t="s">
        <v>256</v>
      </c>
      <c r="AU806" s="258" t="s">
        <v>88</v>
      </c>
      <c r="AV806" s="13" t="s">
        <v>88</v>
      </c>
      <c r="AW806" s="13" t="s">
        <v>36</v>
      </c>
      <c r="AX806" s="13" t="s">
        <v>80</v>
      </c>
      <c r="AY806" s="258" t="s">
        <v>241</v>
      </c>
    </row>
    <row r="807" s="15" customFormat="1">
      <c r="A807" s="15"/>
      <c r="B807" s="270"/>
      <c r="C807" s="271"/>
      <c r="D807" s="249" t="s">
        <v>256</v>
      </c>
      <c r="E807" s="272" t="s">
        <v>1</v>
      </c>
      <c r="F807" s="273" t="s">
        <v>1350</v>
      </c>
      <c r="G807" s="271"/>
      <c r="H807" s="272" t="s">
        <v>1</v>
      </c>
      <c r="I807" s="274"/>
      <c r="J807" s="271"/>
      <c r="K807" s="271"/>
      <c r="L807" s="275"/>
      <c r="M807" s="276"/>
      <c r="N807" s="277"/>
      <c r="O807" s="277"/>
      <c r="P807" s="277"/>
      <c r="Q807" s="277"/>
      <c r="R807" s="277"/>
      <c r="S807" s="277"/>
      <c r="T807" s="278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9" t="s">
        <v>256</v>
      </c>
      <c r="AU807" s="279" t="s">
        <v>88</v>
      </c>
      <c r="AV807" s="15" t="s">
        <v>14</v>
      </c>
      <c r="AW807" s="15" t="s">
        <v>36</v>
      </c>
      <c r="AX807" s="15" t="s">
        <v>80</v>
      </c>
      <c r="AY807" s="279" t="s">
        <v>241</v>
      </c>
    </row>
    <row r="808" s="13" customFormat="1">
      <c r="A808" s="13"/>
      <c r="B808" s="247"/>
      <c r="C808" s="248"/>
      <c r="D808" s="249" t="s">
        <v>256</v>
      </c>
      <c r="E808" s="250" t="s">
        <v>1</v>
      </c>
      <c r="F808" s="251" t="s">
        <v>1410</v>
      </c>
      <c r="G808" s="248"/>
      <c r="H808" s="252">
        <v>4.5</v>
      </c>
      <c r="I808" s="253"/>
      <c r="J808" s="248"/>
      <c r="K808" s="248"/>
      <c r="L808" s="254"/>
      <c r="M808" s="255"/>
      <c r="N808" s="256"/>
      <c r="O808" s="256"/>
      <c r="P808" s="256"/>
      <c r="Q808" s="256"/>
      <c r="R808" s="256"/>
      <c r="S808" s="256"/>
      <c r="T808" s="25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8" t="s">
        <v>256</v>
      </c>
      <c r="AU808" s="258" t="s">
        <v>88</v>
      </c>
      <c r="AV808" s="13" t="s">
        <v>88</v>
      </c>
      <c r="AW808" s="13" t="s">
        <v>36</v>
      </c>
      <c r="AX808" s="13" t="s">
        <v>80</v>
      </c>
      <c r="AY808" s="258" t="s">
        <v>241</v>
      </c>
    </row>
    <row r="809" s="15" customFormat="1">
      <c r="A809" s="15"/>
      <c r="B809" s="270"/>
      <c r="C809" s="271"/>
      <c r="D809" s="249" t="s">
        <v>256</v>
      </c>
      <c r="E809" s="272" t="s">
        <v>1</v>
      </c>
      <c r="F809" s="273" t="s">
        <v>1352</v>
      </c>
      <c r="G809" s="271"/>
      <c r="H809" s="272" t="s">
        <v>1</v>
      </c>
      <c r="I809" s="274"/>
      <c r="J809" s="271"/>
      <c r="K809" s="271"/>
      <c r="L809" s="275"/>
      <c r="M809" s="276"/>
      <c r="N809" s="277"/>
      <c r="O809" s="277"/>
      <c r="P809" s="277"/>
      <c r="Q809" s="277"/>
      <c r="R809" s="277"/>
      <c r="S809" s="277"/>
      <c r="T809" s="278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9" t="s">
        <v>256</v>
      </c>
      <c r="AU809" s="279" t="s">
        <v>88</v>
      </c>
      <c r="AV809" s="15" t="s">
        <v>14</v>
      </c>
      <c r="AW809" s="15" t="s">
        <v>36</v>
      </c>
      <c r="AX809" s="15" t="s">
        <v>80</v>
      </c>
      <c r="AY809" s="279" t="s">
        <v>241</v>
      </c>
    </row>
    <row r="810" s="13" customFormat="1">
      <c r="A810" s="13"/>
      <c r="B810" s="247"/>
      <c r="C810" s="248"/>
      <c r="D810" s="249" t="s">
        <v>256</v>
      </c>
      <c r="E810" s="250" t="s">
        <v>1</v>
      </c>
      <c r="F810" s="251" t="s">
        <v>1411</v>
      </c>
      <c r="G810" s="248"/>
      <c r="H810" s="252">
        <v>45</v>
      </c>
      <c r="I810" s="253"/>
      <c r="J810" s="248"/>
      <c r="K810" s="248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88</v>
      </c>
      <c r="AV810" s="13" t="s">
        <v>88</v>
      </c>
      <c r="AW810" s="13" t="s">
        <v>36</v>
      </c>
      <c r="AX810" s="13" t="s">
        <v>80</v>
      </c>
      <c r="AY810" s="258" t="s">
        <v>241</v>
      </c>
    </row>
    <row r="811" s="15" customFormat="1">
      <c r="A811" s="15"/>
      <c r="B811" s="270"/>
      <c r="C811" s="271"/>
      <c r="D811" s="249" t="s">
        <v>256</v>
      </c>
      <c r="E811" s="272" t="s">
        <v>1</v>
      </c>
      <c r="F811" s="273" t="s">
        <v>1354</v>
      </c>
      <c r="G811" s="271"/>
      <c r="H811" s="272" t="s">
        <v>1</v>
      </c>
      <c r="I811" s="274"/>
      <c r="J811" s="271"/>
      <c r="K811" s="271"/>
      <c r="L811" s="275"/>
      <c r="M811" s="276"/>
      <c r="N811" s="277"/>
      <c r="O811" s="277"/>
      <c r="P811" s="277"/>
      <c r="Q811" s="277"/>
      <c r="R811" s="277"/>
      <c r="S811" s="277"/>
      <c r="T811" s="278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9" t="s">
        <v>256</v>
      </c>
      <c r="AU811" s="279" t="s">
        <v>88</v>
      </c>
      <c r="AV811" s="15" t="s">
        <v>14</v>
      </c>
      <c r="AW811" s="15" t="s">
        <v>36</v>
      </c>
      <c r="AX811" s="15" t="s">
        <v>80</v>
      </c>
      <c r="AY811" s="279" t="s">
        <v>241</v>
      </c>
    </row>
    <row r="812" s="13" customFormat="1">
      <c r="A812" s="13"/>
      <c r="B812" s="247"/>
      <c r="C812" s="248"/>
      <c r="D812" s="249" t="s">
        <v>256</v>
      </c>
      <c r="E812" s="250" t="s">
        <v>1</v>
      </c>
      <c r="F812" s="251" t="s">
        <v>1412</v>
      </c>
      <c r="G812" s="248"/>
      <c r="H812" s="252">
        <v>0</v>
      </c>
      <c r="I812" s="253"/>
      <c r="J812" s="248"/>
      <c r="K812" s="248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88</v>
      </c>
      <c r="AV812" s="13" t="s">
        <v>88</v>
      </c>
      <c r="AW812" s="13" t="s">
        <v>36</v>
      </c>
      <c r="AX812" s="13" t="s">
        <v>80</v>
      </c>
      <c r="AY812" s="258" t="s">
        <v>241</v>
      </c>
    </row>
    <row r="813" s="15" customFormat="1">
      <c r="A813" s="15"/>
      <c r="B813" s="270"/>
      <c r="C813" s="271"/>
      <c r="D813" s="249" t="s">
        <v>256</v>
      </c>
      <c r="E813" s="272" t="s">
        <v>1</v>
      </c>
      <c r="F813" s="273" t="s">
        <v>1356</v>
      </c>
      <c r="G813" s="271"/>
      <c r="H813" s="272" t="s">
        <v>1</v>
      </c>
      <c r="I813" s="274"/>
      <c r="J813" s="271"/>
      <c r="K813" s="271"/>
      <c r="L813" s="275"/>
      <c r="M813" s="276"/>
      <c r="N813" s="277"/>
      <c r="O813" s="277"/>
      <c r="P813" s="277"/>
      <c r="Q813" s="277"/>
      <c r="R813" s="277"/>
      <c r="S813" s="277"/>
      <c r="T813" s="278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9" t="s">
        <v>256</v>
      </c>
      <c r="AU813" s="279" t="s">
        <v>88</v>
      </c>
      <c r="AV813" s="15" t="s">
        <v>14</v>
      </c>
      <c r="AW813" s="15" t="s">
        <v>36</v>
      </c>
      <c r="AX813" s="15" t="s">
        <v>80</v>
      </c>
      <c r="AY813" s="279" t="s">
        <v>241</v>
      </c>
    </row>
    <row r="814" s="13" customFormat="1">
      <c r="A814" s="13"/>
      <c r="B814" s="247"/>
      <c r="C814" s="248"/>
      <c r="D814" s="249" t="s">
        <v>256</v>
      </c>
      <c r="E814" s="250" t="s">
        <v>1</v>
      </c>
      <c r="F814" s="251" t="s">
        <v>1413</v>
      </c>
      <c r="G814" s="248"/>
      <c r="H814" s="252">
        <v>5.25</v>
      </c>
      <c r="I814" s="253"/>
      <c r="J814" s="248"/>
      <c r="K814" s="248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88</v>
      </c>
      <c r="AV814" s="13" t="s">
        <v>88</v>
      </c>
      <c r="AW814" s="13" t="s">
        <v>36</v>
      </c>
      <c r="AX814" s="13" t="s">
        <v>80</v>
      </c>
      <c r="AY814" s="258" t="s">
        <v>241</v>
      </c>
    </row>
    <row r="815" s="15" customFormat="1">
      <c r="A815" s="15"/>
      <c r="B815" s="270"/>
      <c r="C815" s="271"/>
      <c r="D815" s="249" t="s">
        <v>256</v>
      </c>
      <c r="E815" s="272" t="s">
        <v>1</v>
      </c>
      <c r="F815" s="273" t="s">
        <v>1358</v>
      </c>
      <c r="G815" s="271"/>
      <c r="H815" s="272" t="s">
        <v>1</v>
      </c>
      <c r="I815" s="274"/>
      <c r="J815" s="271"/>
      <c r="K815" s="271"/>
      <c r="L815" s="275"/>
      <c r="M815" s="276"/>
      <c r="N815" s="277"/>
      <c r="O815" s="277"/>
      <c r="P815" s="277"/>
      <c r="Q815" s="277"/>
      <c r="R815" s="277"/>
      <c r="S815" s="277"/>
      <c r="T815" s="278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9" t="s">
        <v>256</v>
      </c>
      <c r="AU815" s="279" t="s">
        <v>88</v>
      </c>
      <c r="AV815" s="15" t="s">
        <v>14</v>
      </c>
      <c r="AW815" s="15" t="s">
        <v>36</v>
      </c>
      <c r="AX815" s="15" t="s">
        <v>80</v>
      </c>
      <c r="AY815" s="279" t="s">
        <v>241</v>
      </c>
    </row>
    <row r="816" s="13" customFormat="1">
      <c r="A816" s="13"/>
      <c r="B816" s="247"/>
      <c r="C816" s="248"/>
      <c r="D816" s="249" t="s">
        <v>256</v>
      </c>
      <c r="E816" s="250" t="s">
        <v>1</v>
      </c>
      <c r="F816" s="251" t="s">
        <v>1414</v>
      </c>
      <c r="G816" s="248"/>
      <c r="H816" s="252">
        <v>14.1</v>
      </c>
      <c r="I816" s="253"/>
      <c r="J816" s="248"/>
      <c r="K816" s="248"/>
      <c r="L816" s="254"/>
      <c r="M816" s="255"/>
      <c r="N816" s="256"/>
      <c r="O816" s="256"/>
      <c r="P816" s="256"/>
      <c r="Q816" s="256"/>
      <c r="R816" s="256"/>
      <c r="S816" s="256"/>
      <c r="T816" s="25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8" t="s">
        <v>256</v>
      </c>
      <c r="AU816" s="258" t="s">
        <v>88</v>
      </c>
      <c r="AV816" s="13" t="s">
        <v>88</v>
      </c>
      <c r="AW816" s="13" t="s">
        <v>36</v>
      </c>
      <c r="AX816" s="13" t="s">
        <v>80</v>
      </c>
      <c r="AY816" s="258" t="s">
        <v>241</v>
      </c>
    </row>
    <row r="817" s="15" customFormat="1">
      <c r="A817" s="15"/>
      <c r="B817" s="270"/>
      <c r="C817" s="271"/>
      <c r="D817" s="249" t="s">
        <v>256</v>
      </c>
      <c r="E817" s="272" t="s">
        <v>1</v>
      </c>
      <c r="F817" s="273" t="s">
        <v>3332</v>
      </c>
      <c r="G817" s="271"/>
      <c r="H817" s="272" t="s">
        <v>1</v>
      </c>
      <c r="I817" s="274"/>
      <c r="J817" s="271"/>
      <c r="K817" s="271"/>
      <c r="L817" s="275"/>
      <c r="M817" s="276"/>
      <c r="N817" s="277"/>
      <c r="O817" s="277"/>
      <c r="P817" s="277"/>
      <c r="Q817" s="277"/>
      <c r="R817" s="277"/>
      <c r="S817" s="277"/>
      <c r="T817" s="27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9" t="s">
        <v>256</v>
      </c>
      <c r="AU817" s="279" t="s">
        <v>88</v>
      </c>
      <c r="AV817" s="15" t="s">
        <v>14</v>
      </c>
      <c r="AW817" s="15" t="s">
        <v>36</v>
      </c>
      <c r="AX817" s="15" t="s">
        <v>80</v>
      </c>
      <c r="AY817" s="279" t="s">
        <v>241</v>
      </c>
    </row>
    <row r="818" s="13" customFormat="1">
      <c r="A818" s="13"/>
      <c r="B818" s="247"/>
      <c r="C818" s="248"/>
      <c r="D818" s="249" t="s">
        <v>256</v>
      </c>
      <c r="E818" s="250" t="s">
        <v>1</v>
      </c>
      <c r="F818" s="251" t="s">
        <v>3333</v>
      </c>
      <c r="G818" s="248"/>
      <c r="H818" s="252">
        <v>12</v>
      </c>
      <c r="I818" s="253"/>
      <c r="J818" s="248"/>
      <c r="K818" s="248"/>
      <c r="L818" s="254"/>
      <c r="M818" s="255"/>
      <c r="N818" s="256"/>
      <c r="O818" s="256"/>
      <c r="P818" s="256"/>
      <c r="Q818" s="256"/>
      <c r="R818" s="256"/>
      <c r="S818" s="256"/>
      <c r="T818" s="257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8" t="s">
        <v>256</v>
      </c>
      <c r="AU818" s="258" t="s">
        <v>88</v>
      </c>
      <c r="AV818" s="13" t="s">
        <v>88</v>
      </c>
      <c r="AW818" s="13" t="s">
        <v>36</v>
      </c>
      <c r="AX818" s="13" t="s">
        <v>80</v>
      </c>
      <c r="AY818" s="258" t="s">
        <v>241</v>
      </c>
    </row>
    <row r="819" s="14" customFormat="1">
      <c r="A819" s="14"/>
      <c r="B819" s="259"/>
      <c r="C819" s="260"/>
      <c r="D819" s="249" t="s">
        <v>256</v>
      </c>
      <c r="E819" s="261" t="s">
        <v>1149</v>
      </c>
      <c r="F819" s="262" t="s">
        <v>258</v>
      </c>
      <c r="G819" s="260"/>
      <c r="H819" s="263">
        <v>1911.2850000000001</v>
      </c>
      <c r="I819" s="264"/>
      <c r="J819" s="260"/>
      <c r="K819" s="260"/>
      <c r="L819" s="265"/>
      <c r="M819" s="266"/>
      <c r="N819" s="267"/>
      <c r="O819" s="267"/>
      <c r="P819" s="267"/>
      <c r="Q819" s="267"/>
      <c r="R819" s="267"/>
      <c r="S819" s="267"/>
      <c r="T819" s="26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9" t="s">
        <v>256</v>
      </c>
      <c r="AU819" s="269" t="s">
        <v>88</v>
      </c>
      <c r="AV819" s="14" t="s">
        <v>175</v>
      </c>
      <c r="AW819" s="14" t="s">
        <v>36</v>
      </c>
      <c r="AX819" s="14" t="s">
        <v>14</v>
      </c>
      <c r="AY819" s="269" t="s">
        <v>241</v>
      </c>
    </row>
    <row r="820" s="2" customFormat="1" ht="24.15" customHeight="1">
      <c r="A820" s="39"/>
      <c r="B820" s="40"/>
      <c r="C820" s="229" t="s">
        <v>984</v>
      </c>
      <c r="D820" s="229" t="s">
        <v>243</v>
      </c>
      <c r="E820" s="230" t="s">
        <v>1415</v>
      </c>
      <c r="F820" s="231" t="s">
        <v>1416</v>
      </c>
      <c r="G820" s="232" t="s">
        <v>246</v>
      </c>
      <c r="H820" s="233">
        <v>1911.2850000000001</v>
      </c>
      <c r="I820" s="234"/>
      <c r="J820" s="235">
        <f>ROUND(I820*H820,2)</f>
        <v>0</v>
      </c>
      <c r="K820" s="231" t="s">
        <v>1</v>
      </c>
      <c r="L820" s="45"/>
      <c r="M820" s="236" t="s">
        <v>1</v>
      </c>
      <c r="N820" s="237" t="s">
        <v>45</v>
      </c>
      <c r="O820" s="92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0" t="s">
        <v>175</v>
      </c>
      <c r="AT820" s="240" t="s">
        <v>243</v>
      </c>
      <c r="AU820" s="240" t="s">
        <v>88</v>
      </c>
      <c r="AY820" s="18" t="s">
        <v>241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14</v>
      </c>
      <c r="BK820" s="241">
        <f>ROUND(I820*H820,2)</f>
        <v>0</v>
      </c>
      <c r="BL820" s="18" t="s">
        <v>175</v>
      </c>
      <c r="BM820" s="240" t="s">
        <v>3334</v>
      </c>
    </row>
    <row r="821" s="13" customFormat="1">
      <c r="A821" s="13"/>
      <c r="B821" s="247"/>
      <c r="C821" s="248"/>
      <c r="D821" s="249" t="s">
        <v>256</v>
      </c>
      <c r="E821" s="250" t="s">
        <v>1</v>
      </c>
      <c r="F821" s="251" t="s">
        <v>1149</v>
      </c>
      <c r="G821" s="248"/>
      <c r="H821" s="252">
        <v>1911.2850000000001</v>
      </c>
      <c r="I821" s="253"/>
      <c r="J821" s="248"/>
      <c r="K821" s="248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88</v>
      </c>
      <c r="AV821" s="13" t="s">
        <v>88</v>
      </c>
      <c r="AW821" s="13" t="s">
        <v>36</v>
      </c>
      <c r="AX821" s="13" t="s">
        <v>80</v>
      </c>
      <c r="AY821" s="258" t="s">
        <v>241</v>
      </c>
    </row>
    <row r="822" s="14" customFormat="1">
      <c r="A822" s="14"/>
      <c r="B822" s="259"/>
      <c r="C822" s="260"/>
      <c r="D822" s="249" t="s">
        <v>256</v>
      </c>
      <c r="E822" s="261" t="s">
        <v>1</v>
      </c>
      <c r="F822" s="262" t="s">
        <v>258</v>
      </c>
      <c r="G822" s="260"/>
      <c r="H822" s="263">
        <v>1911.2850000000001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88</v>
      </c>
      <c r="AV822" s="14" t="s">
        <v>175</v>
      </c>
      <c r="AW822" s="14" t="s">
        <v>36</v>
      </c>
      <c r="AX822" s="14" t="s">
        <v>14</v>
      </c>
      <c r="AY822" s="269" t="s">
        <v>241</v>
      </c>
    </row>
    <row r="823" s="2" customFormat="1" ht="24.15" customHeight="1">
      <c r="A823" s="39"/>
      <c r="B823" s="40"/>
      <c r="C823" s="229" t="s">
        <v>989</v>
      </c>
      <c r="D823" s="229" t="s">
        <v>243</v>
      </c>
      <c r="E823" s="230" t="s">
        <v>1418</v>
      </c>
      <c r="F823" s="231" t="s">
        <v>1419</v>
      </c>
      <c r="G823" s="232" t="s">
        <v>246</v>
      </c>
      <c r="H823" s="233">
        <v>1272.1099999999999</v>
      </c>
      <c r="I823" s="234"/>
      <c r="J823" s="235">
        <f>ROUND(I823*H823,2)</f>
        <v>0</v>
      </c>
      <c r="K823" s="231" t="s">
        <v>1</v>
      </c>
      <c r="L823" s="45"/>
      <c r="M823" s="236" t="s">
        <v>1</v>
      </c>
      <c r="N823" s="237" t="s">
        <v>45</v>
      </c>
      <c r="O823" s="92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0" t="s">
        <v>175</v>
      </c>
      <c r="AT823" s="240" t="s">
        <v>243</v>
      </c>
      <c r="AU823" s="240" t="s">
        <v>88</v>
      </c>
      <c r="AY823" s="18" t="s">
        <v>241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14</v>
      </c>
      <c r="BK823" s="241">
        <f>ROUND(I823*H823,2)</f>
        <v>0</v>
      </c>
      <c r="BL823" s="18" t="s">
        <v>175</v>
      </c>
      <c r="BM823" s="240" t="s">
        <v>3335</v>
      </c>
    </row>
    <row r="824" s="13" customFormat="1">
      <c r="A824" s="13"/>
      <c r="B824" s="247"/>
      <c r="C824" s="248"/>
      <c r="D824" s="249" t="s">
        <v>256</v>
      </c>
      <c r="E824" s="250" t="s">
        <v>1</v>
      </c>
      <c r="F824" s="251" t="s">
        <v>784</v>
      </c>
      <c r="G824" s="248"/>
      <c r="H824" s="252">
        <v>1272.1099999999999</v>
      </c>
      <c r="I824" s="253"/>
      <c r="J824" s="248"/>
      <c r="K824" s="248"/>
      <c r="L824" s="254"/>
      <c r="M824" s="255"/>
      <c r="N824" s="256"/>
      <c r="O824" s="256"/>
      <c r="P824" s="256"/>
      <c r="Q824" s="256"/>
      <c r="R824" s="256"/>
      <c r="S824" s="256"/>
      <c r="T824" s="25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8" t="s">
        <v>256</v>
      </c>
      <c r="AU824" s="258" t="s">
        <v>88</v>
      </c>
      <c r="AV824" s="13" t="s">
        <v>88</v>
      </c>
      <c r="AW824" s="13" t="s">
        <v>36</v>
      </c>
      <c r="AX824" s="13" t="s">
        <v>80</v>
      </c>
      <c r="AY824" s="258" t="s">
        <v>241</v>
      </c>
    </row>
    <row r="825" s="14" customFormat="1">
      <c r="A825" s="14"/>
      <c r="B825" s="259"/>
      <c r="C825" s="260"/>
      <c r="D825" s="249" t="s">
        <v>256</v>
      </c>
      <c r="E825" s="261" t="s">
        <v>1</v>
      </c>
      <c r="F825" s="262" t="s">
        <v>258</v>
      </c>
      <c r="G825" s="260"/>
      <c r="H825" s="263">
        <v>1272.1099999999999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9" t="s">
        <v>256</v>
      </c>
      <c r="AU825" s="269" t="s">
        <v>88</v>
      </c>
      <c r="AV825" s="14" t="s">
        <v>175</v>
      </c>
      <c r="AW825" s="14" t="s">
        <v>36</v>
      </c>
      <c r="AX825" s="14" t="s">
        <v>14</v>
      </c>
      <c r="AY825" s="269" t="s">
        <v>241</v>
      </c>
    </row>
    <row r="826" s="12" customFormat="1" ht="22.8" customHeight="1">
      <c r="A826" s="12"/>
      <c r="B826" s="213"/>
      <c r="C826" s="214"/>
      <c r="D826" s="215" t="s">
        <v>79</v>
      </c>
      <c r="E826" s="227" t="s">
        <v>292</v>
      </c>
      <c r="F826" s="227" t="s">
        <v>842</v>
      </c>
      <c r="G826" s="214"/>
      <c r="H826" s="214"/>
      <c r="I826" s="217"/>
      <c r="J826" s="228">
        <f>BK826</f>
        <v>0</v>
      </c>
      <c r="K826" s="214"/>
      <c r="L826" s="219"/>
      <c r="M826" s="220"/>
      <c r="N826" s="221"/>
      <c r="O826" s="221"/>
      <c r="P826" s="222">
        <f>SUM(P827:P949)</f>
        <v>0</v>
      </c>
      <c r="Q826" s="221"/>
      <c r="R826" s="222">
        <f>SUM(R827:R949)</f>
        <v>198.81519</v>
      </c>
      <c r="S826" s="221"/>
      <c r="T826" s="223">
        <f>SUM(T827:T949)</f>
        <v>0.77000000000000002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24" t="s">
        <v>14</v>
      </c>
      <c r="AT826" s="225" t="s">
        <v>79</v>
      </c>
      <c r="AU826" s="225" t="s">
        <v>14</v>
      </c>
      <c r="AY826" s="224" t="s">
        <v>241</v>
      </c>
      <c r="BK826" s="226">
        <f>SUM(BK827:BK949)</f>
        <v>0</v>
      </c>
    </row>
    <row r="827" s="2" customFormat="1" ht="24.15" customHeight="1">
      <c r="A827" s="39"/>
      <c r="B827" s="40"/>
      <c r="C827" s="229" t="s">
        <v>993</v>
      </c>
      <c r="D827" s="229" t="s">
        <v>243</v>
      </c>
      <c r="E827" s="230" t="s">
        <v>3336</v>
      </c>
      <c r="F827" s="231" t="s">
        <v>3337</v>
      </c>
      <c r="G827" s="232" t="s">
        <v>289</v>
      </c>
      <c r="H827" s="233">
        <v>2037</v>
      </c>
      <c r="I827" s="234"/>
      <c r="J827" s="235">
        <f>ROUND(I827*H827,2)</f>
        <v>0</v>
      </c>
      <c r="K827" s="231" t="s">
        <v>247</v>
      </c>
      <c r="L827" s="45"/>
      <c r="M827" s="236" t="s">
        <v>1</v>
      </c>
      <c r="N827" s="237" t="s">
        <v>45</v>
      </c>
      <c r="O827" s="92"/>
      <c r="P827" s="238">
        <f>O827*H827</f>
        <v>0</v>
      </c>
      <c r="Q827" s="238">
        <v>0.016420000000000001</v>
      </c>
      <c r="R827" s="238">
        <f>Q827*H827</f>
        <v>33.447540000000004</v>
      </c>
      <c r="S827" s="238">
        <v>0</v>
      </c>
      <c r="T827" s="23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0" t="s">
        <v>175</v>
      </c>
      <c r="AT827" s="240" t="s">
        <v>243</v>
      </c>
      <c r="AU827" s="240" t="s">
        <v>88</v>
      </c>
      <c r="AY827" s="18" t="s">
        <v>241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14</v>
      </c>
      <c r="BK827" s="241">
        <f>ROUND(I827*H827,2)</f>
        <v>0</v>
      </c>
      <c r="BL827" s="18" t="s">
        <v>175</v>
      </c>
      <c r="BM827" s="240" t="s">
        <v>3338</v>
      </c>
    </row>
    <row r="828" s="2" customFormat="1">
      <c r="A828" s="39"/>
      <c r="B828" s="40"/>
      <c r="C828" s="41"/>
      <c r="D828" s="242" t="s">
        <v>249</v>
      </c>
      <c r="E828" s="41"/>
      <c r="F828" s="243" t="s">
        <v>3339</v>
      </c>
      <c r="G828" s="41"/>
      <c r="H828" s="41"/>
      <c r="I828" s="244"/>
      <c r="J828" s="41"/>
      <c r="K828" s="41"/>
      <c r="L828" s="45"/>
      <c r="M828" s="245"/>
      <c r="N828" s="246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249</v>
      </c>
      <c r="AU828" s="18" t="s">
        <v>88</v>
      </c>
    </row>
    <row r="829" s="13" customFormat="1">
      <c r="A829" s="13"/>
      <c r="B829" s="247"/>
      <c r="C829" s="248"/>
      <c r="D829" s="249" t="s">
        <v>256</v>
      </c>
      <c r="E829" s="250" t="s">
        <v>1</v>
      </c>
      <c r="F829" s="251" t="s">
        <v>2986</v>
      </c>
      <c r="G829" s="248"/>
      <c r="H829" s="252">
        <v>2037</v>
      </c>
      <c r="I829" s="253"/>
      <c r="J829" s="248"/>
      <c r="K829" s="248"/>
      <c r="L829" s="254"/>
      <c r="M829" s="255"/>
      <c r="N829" s="256"/>
      <c r="O829" s="256"/>
      <c r="P829" s="256"/>
      <c r="Q829" s="256"/>
      <c r="R829" s="256"/>
      <c r="S829" s="256"/>
      <c r="T829" s="257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8" t="s">
        <v>256</v>
      </c>
      <c r="AU829" s="258" t="s">
        <v>88</v>
      </c>
      <c r="AV829" s="13" t="s">
        <v>88</v>
      </c>
      <c r="AW829" s="13" t="s">
        <v>36</v>
      </c>
      <c r="AX829" s="13" t="s">
        <v>80</v>
      </c>
      <c r="AY829" s="258" t="s">
        <v>241</v>
      </c>
    </row>
    <row r="830" s="14" customFormat="1">
      <c r="A830" s="14"/>
      <c r="B830" s="259"/>
      <c r="C830" s="260"/>
      <c r="D830" s="249" t="s">
        <v>256</v>
      </c>
      <c r="E830" s="261" t="s">
        <v>1</v>
      </c>
      <c r="F830" s="262" t="s">
        <v>258</v>
      </c>
      <c r="G830" s="260"/>
      <c r="H830" s="263">
        <v>2037</v>
      </c>
      <c r="I830" s="264"/>
      <c r="J830" s="260"/>
      <c r="K830" s="260"/>
      <c r="L830" s="265"/>
      <c r="M830" s="266"/>
      <c r="N830" s="267"/>
      <c r="O830" s="267"/>
      <c r="P830" s="267"/>
      <c r="Q830" s="267"/>
      <c r="R830" s="267"/>
      <c r="S830" s="267"/>
      <c r="T830" s="26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9" t="s">
        <v>256</v>
      </c>
      <c r="AU830" s="269" t="s">
        <v>88</v>
      </c>
      <c r="AV830" s="14" t="s">
        <v>175</v>
      </c>
      <c r="AW830" s="14" t="s">
        <v>36</v>
      </c>
      <c r="AX830" s="14" t="s">
        <v>14</v>
      </c>
      <c r="AY830" s="269" t="s">
        <v>241</v>
      </c>
    </row>
    <row r="831" s="2" customFormat="1" ht="24.15" customHeight="1">
      <c r="A831" s="39"/>
      <c r="B831" s="40"/>
      <c r="C831" s="229" t="s">
        <v>997</v>
      </c>
      <c r="D831" s="229" t="s">
        <v>243</v>
      </c>
      <c r="E831" s="230" t="s">
        <v>3340</v>
      </c>
      <c r="F831" s="231" t="s">
        <v>3341</v>
      </c>
      <c r="G831" s="232" t="s">
        <v>289</v>
      </c>
      <c r="H831" s="233">
        <v>11</v>
      </c>
      <c r="I831" s="234"/>
      <c r="J831" s="235">
        <f>ROUND(I831*H831,2)</f>
        <v>0</v>
      </c>
      <c r="K831" s="231" t="s">
        <v>247</v>
      </c>
      <c r="L831" s="45"/>
      <c r="M831" s="236" t="s">
        <v>1</v>
      </c>
      <c r="N831" s="237" t="s">
        <v>45</v>
      </c>
      <c r="O831" s="92"/>
      <c r="P831" s="238">
        <f>O831*H831</f>
        <v>0</v>
      </c>
      <c r="Q831" s="238">
        <v>0</v>
      </c>
      <c r="R831" s="238">
        <f>Q831*H831</f>
        <v>0</v>
      </c>
      <c r="S831" s="238">
        <v>0.070000000000000007</v>
      </c>
      <c r="T831" s="239">
        <f>S831*H831</f>
        <v>0.77000000000000002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0" t="s">
        <v>175</v>
      </c>
      <c r="AT831" s="240" t="s">
        <v>243</v>
      </c>
      <c r="AU831" s="240" t="s">
        <v>88</v>
      </c>
      <c r="AY831" s="18" t="s">
        <v>241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8" t="s">
        <v>14</v>
      </c>
      <c r="BK831" s="241">
        <f>ROUND(I831*H831,2)</f>
        <v>0</v>
      </c>
      <c r="BL831" s="18" t="s">
        <v>175</v>
      </c>
      <c r="BM831" s="240" t="s">
        <v>3342</v>
      </c>
    </row>
    <row r="832" s="2" customFormat="1">
      <c r="A832" s="39"/>
      <c r="B832" s="40"/>
      <c r="C832" s="41"/>
      <c r="D832" s="242" t="s">
        <v>249</v>
      </c>
      <c r="E832" s="41"/>
      <c r="F832" s="243" t="s">
        <v>3343</v>
      </c>
      <c r="G832" s="41"/>
      <c r="H832" s="41"/>
      <c r="I832" s="244"/>
      <c r="J832" s="41"/>
      <c r="K832" s="41"/>
      <c r="L832" s="45"/>
      <c r="M832" s="245"/>
      <c r="N832" s="246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249</v>
      </c>
      <c r="AU832" s="18" t="s">
        <v>88</v>
      </c>
    </row>
    <row r="833" s="2" customFormat="1" ht="33" customHeight="1">
      <c r="A833" s="39"/>
      <c r="B833" s="40"/>
      <c r="C833" s="229" t="s">
        <v>1002</v>
      </c>
      <c r="D833" s="229" t="s">
        <v>243</v>
      </c>
      <c r="E833" s="230" t="s">
        <v>3344</v>
      </c>
      <c r="F833" s="231" t="s">
        <v>3345</v>
      </c>
      <c r="G833" s="232" t="s">
        <v>295</v>
      </c>
      <c r="H833" s="233">
        <v>153</v>
      </c>
      <c r="I833" s="234"/>
      <c r="J833" s="235">
        <f>ROUND(I833*H833,2)</f>
        <v>0</v>
      </c>
      <c r="K833" s="231" t="s">
        <v>247</v>
      </c>
      <c r="L833" s="45"/>
      <c r="M833" s="236" t="s">
        <v>1</v>
      </c>
      <c r="N833" s="237" t="s">
        <v>45</v>
      </c>
      <c r="O833" s="92"/>
      <c r="P833" s="238">
        <f>O833*H833</f>
        <v>0</v>
      </c>
      <c r="Q833" s="238">
        <v>1.0000000000000001E-05</v>
      </c>
      <c r="R833" s="238">
        <f>Q833*H833</f>
        <v>0.0015300000000000001</v>
      </c>
      <c r="S833" s="238">
        <v>0</v>
      </c>
      <c r="T833" s="23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0" t="s">
        <v>175</v>
      </c>
      <c r="AT833" s="240" t="s">
        <v>243</v>
      </c>
      <c r="AU833" s="240" t="s">
        <v>88</v>
      </c>
      <c r="AY833" s="18" t="s">
        <v>241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14</v>
      </c>
      <c r="BK833" s="241">
        <f>ROUND(I833*H833,2)</f>
        <v>0</v>
      </c>
      <c r="BL833" s="18" t="s">
        <v>175</v>
      </c>
      <c r="BM833" s="240" t="s">
        <v>3346</v>
      </c>
    </row>
    <row r="834" s="2" customFormat="1">
      <c r="A834" s="39"/>
      <c r="B834" s="40"/>
      <c r="C834" s="41"/>
      <c r="D834" s="242" t="s">
        <v>249</v>
      </c>
      <c r="E834" s="41"/>
      <c r="F834" s="243" t="s">
        <v>3347</v>
      </c>
      <c r="G834" s="41"/>
      <c r="H834" s="41"/>
      <c r="I834" s="244"/>
      <c r="J834" s="41"/>
      <c r="K834" s="41"/>
      <c r="L834" s="45"/>
      <c r="M834" s="245"/>
      <c r="N834" s="246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249</v>
      </c>
      <c r="AU834" s="18" t="s">
        <v>88</v>
      </c>
    </row>
    <row r="835" s="13" customFormat="1">
      <c r="A835" s="13"/>
      <c r="B835" s="247"/>
      <c r="C835" s="248"/>
      <c r="D835" s="249" t="s">
        <v>256</v>
      </c>
      <c r="E835" s="250" t="s">
        <v>1</v>
      </c>
      <c r="F835" s="251" t="s">
        <v>3348</v>
      </c>
      <c r="G835" s="248"/>
      <c r="H835" s="252">
        <v>102</v>
      </c>
      <c r="I835" s="253"/>
      <c r="J835" s="248"/>
      <c r="K835" s="248"/>
      <c r="L835" s="254"/>
      <c r="M835" s="255"/>
      <c r="N835" s="256"/>
      <c r="O835" s="256"/>
      <c r="P835" s="256"/>
      <c r="Q835" s="256"/>
      <c r="R835" s="256"/>
      <c r="S835" s="256"/>
      <c r="T835" s="25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8" t="s">
        <v>256</v>
      </c>
      <c r="AU835" s="258" t="s">
        <v>88</v>
      </c>
      <c r="AV835" s="13" t="s">
        <v>88</v>
      </c>
      <c r="AW835" s="13" t="s">
        <v>36</v>
      </c>
      <c r="AX835" s="13" t="s">
        <v>80</v>
      </c>
      <c r="AY835" s="258" t="s">
        <v>241</v>
      </c>
    </row>
    <row r="836" s="13" customFormat="1">
      <c r="A836" s="13"/>
      <c r="B836" s="247"/>
      <c r="C836" s="248"/>
      <c r="D836" s="249" t="s">
        <v>256</v>
      </c>
      <c r="E836" s="250" t="s">
        <v>1</v>
      </c>
      <c r="F836" s="251" t="s">
        <v>3349</v>
      </c>
      <c r="G836" s="248"/>
      <c r="H836" s="252">
        <v>14</v>
      </c>
      <c r="I836" s="253"/>
      <c r="J836" s="248"/>
      <c r="K836" s="248"/>
      <c r="L836" s="254"/>
      <c r="M836" s="255"/>
      <c r="N836" s="256"/>
      <c r="O836" s="256"/>
      <c r="P836" s="256"/>
      <c r="Q836" s="256"/>
      <c r="R836" s="256"/>
      <c r="S836" s="256"/>
      <c r="T836" s="25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8" t="s">
        <v>256</v>
      </c>
      <c r="AU836" s="258" t="s">
        <v>88</v>
      </c>
      <c r="AV836" s="13" t="s">
        <v>88</v>
      </c>
      <c r="AW836" s="13" t="s">
        <v>36</v>
      </c>
      <c r="AX836" s="13" t="s">
        <v>80</v>
      </c>
      <c r="AY836" s="258" t="s">
        <v>241</v>
      </c>
    </row>
    <row r="837" s="13" customFormat="1">
      <c r="A837" s="13"/>
      <c r="B837" s="247"/>
      <c r="C837" s="248"/>
      <c r="D837" s="249" t="s">
        <v>256</v>
      </c>
      <c r="E837" s="250" t="s">
        <v>1</v>
      </c>
      <c r="F837" s="251" t="s">
        <v>3350</v>
      </c>
      <c r="G837" s="248"/>
      <c r="H837" s="252">
        <v>1</v>
      </c>
      <c r="I837" s="253"/>
      <c r="J837" s="248"/>
      <c r="K837" s="248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88</v>
      </c>
      <c r="AV837" s="13" t="s">
        <v>88</v>
      </c>
      <c r="AW837" s="13" t="s">
        <v>36</v>
      </c>
      <c r="AX837" s="13" t="s">
        <v>80</v>
      </c>
      <c r="AY837" s="258" t="s">
        <v>241</v>
      </c>
    </row>
    <row r="838" s="13" customFormat="1">
      <c r="A838" s="13"/>
      <c r="B838" s="247"/>
      <c r="C838" s="248"/>
      <c r="D838" s="249" t="s">
        <v>256</v>
      </c>
      <c r="E838" s="250" t="s">
        <v>1</v>
      </c>
      <c r="F838" s="251" t="s">
        <v>3351</v>
      </c>
      <c r="G838" s="248"/>
      <c r="H838" s="252">
        <v>4</v>
      </c>
      <c r="I838" s="253"/>
      <c r="J838" s="248"/>
      <c r="K838" s="248"/>
      <c r="L838" s="254"/>
      <c r="M838" s="255"/>
      <c r="N838" s="256"/>
      <c r="O838" s="256"/>
      <c r="P838" s="256"/>
      <c r="Q838" s="256"/>
      <c r="R838" s="256"/>
      <c r="S838" s="256"/>
      <c r="T838" s="25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8" t="s">
        <v>256</v>
      </c>
      <c r="AU838" s="258" t="s">
        <v>88</v>
      </c>
      <c r="AV838" s="13" t="s">
        <v>88</v>
      </c>
      <c r="AW838" s="13" t="s">
        <v>36</v>
      </c>
      <c r="AX838" s="13" t="s">
        <v>80</v>
      </c>
      <c r="AY838" s="258" t="s">
        <v>241</v>
      </c>
    </row>
    <row r="839" s="13" customFormat="1">
      <c r="A839" s="13"/>
      <c r="B839" s="247"/>
      <c r="C839" s="248"/>
      <c r="D839" s="249" t="s">
        <v>256</v>
      </c>
      <c r="E839" s="250" t="s">
        <v>1</v>
      </c>
      <c r="F839" s="251" t="s">
        <v>3352</v>
      </c>
      <c r="G839" s="248"/>
      <c r="H839" s="252">
        <v>20</v>
      </c>
      <c r="I839" s="253"/>
      <c r="J839" s="248"/>
      <c r="K839" s="248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88</v>
      </c>
      <c r="AV839" s="13" t="s">
        <v>88</v>
      </c>
      <c r="AW839" s="13" t="s">
        <v>36</v>
      </c>
      <c r="AX839" s="13" t="s">
        <v>80</v>
      </c>
      <c r="AY839" s="258" t="s">
        <v>241</v>
      </c>
    </row>
    <row r="840" s="13" customFormat="1">
      <c r="A840" s="13"/>
      <c r="B840" s="247"/>
      <c r="C840" s="248"/>
      <c r="D840" s="249" t="s">
        <v>256</v>
      </c>
      <c r="E840" s="250" t="s">
        <v>1</v>
      </c>
      <c r="F840" s="251" t="s">
        <v>3353</v>
      </c>
      <c r="G840" s="248"/>
      <c r="H840" s="252">
        <v>4</v>
      </c>
      <c r="I840" s="253"/>
      <c r="J840" s="248"/>
      <c r="K840" s="248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88</v>
      </c>
      <c r="AV840" s="13" t="s">
        <v>88</v>
      </c>
      <c r="AW840" s="13" t="s">
        <v>36</v>
      </c>
      <c r="AX840" s="13" t="s">
        <v>80</v>
      </c>
      <c r="AY840" s="258" t="s">
        <v>241</v>
      </c>
    </row>
    <row r="841" s="13" customFormat="1">
      <c r="A841" s="13"/>
      <c r="B841" s="247"/>
      <c r="C841" s="248"/>
      <c r="D841" s="249" t="s">
        <v>256</v>
      </c>
      <c r="E841" s="250" t="s">
        <v>1</v>
      </c>
      <c r="F841" s="251" t="s">
        <v>3354</v>
      </c>
      <c r="G841" s="248"/>
      <c r="H841" s="252">
        <v>8</v>
      </c>
      <c r="I841" s="253"/>
      <c r="J841" s="248"/>
      <c r="K841" s="248"/>
      <c r="L841" s="254"/>
      <c r="M841" s="255"/>
      <c r="N841" s="256"/>
      <c r="O841" s="256"/>
      <c r="P841" s="256"/>
      <c r="Q841" s="256"/>
      <c r="R841" s="256"/>
      <c r="S841" s="256"/>
      <c r="T841" s="25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8" t="s">
        <v>256</v>
      </c>
      <c r="AU841" s="258" t="s">
        <v>88</v>
      </c>
      <c r="AV841" s="13" t="s">
        <v>88</v>
      </c>
      <c r="AW841" s="13" t="s">
        <v>36</v>
      </c>
      <c r="AX841" s="13" t="s">
        <v>80</v>
      </c>
      <c r="AY841" s="258" t="s">
        <v>241</v>
      </c>
    </row>
    <row r="842" s="14" customFormat="1">
      <c r="A842" s="14"/>
      <c r="B842" s="259"/>
      <c r="C842" s="260"/>
      <c r="D842" s="249" t="s">
        <v>256</v>
      </c>
      <c r="E842" s="261" t="s">
        <v>1</v>
      </c>
      <c r="F842" s="262" t="s">
        <v>258</v>
      </c>
      <c r="G842" s="260"/>
      <c r="H842" s="263">
        <v>153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9" t="s">
        <v>256</v>
      </c>
      <c r="AU842" s="269" t="s">
        <v>88</v>
      </c>
      <c r="AV842" s="14" t="s">
        <v>175</v>
      </c>
      <c r="AW842" s="14" t="s">
        <v>36</v>
      </c>
      <c r="AX842" s="14" t="s">
        <v>14</v>
      </c>
      <c r="AY842" s="269" t="s">
        <v>241</v>
      </c>
    </row>
    <row r="843" s="2" customFormat="1" ht="16.5" customHeight="1">
      <c r="A843" s="39"/>
      <c r="B843" s="40"/>
      <c r="C843" s="288" t="s">
        <v>1007</v>
      </c>
      <c r="D843" s="288" t="s">
        <v>716</v>
      </c>
      <c r="E843" s="289" t="s">
        <v>3355</v>
      </c>
      <c r="F843" s="290" t="s">
        <v>3356</v>
      </c>
      <c r="G843" s="291" t="s">
        <v>295</v>
      </c>
      <c r="H843" s="292">
        <v>153</v>
      </c>
      <c r="I843" s="293"/>
      <c r="J843" s="294">
        <f>ROUND(I843*H843,2)</f>
        <v>0</v>
      </c>
      <c r="K843" s="290" t="s">
        <v>247</v>
      </c>
      <c r="L843" s="295"/>
      <c r="M843" s="296" t="s">
        <v>1</v>
      </c>
      <c r="N843" s="297" t="s">
        <v>45</v>
      </c>
      <c r="O843" s="92"/>
      <c r="P843" s="238">
        <f>O843*H843</f>
        <v>0</v>
      </c>
      <c r="Q843" s="238">
        <v>0.00089999999999999998</v>
      </c>
      <c r="R843" s="238">
        <f>Q843*H843</f>
        <v>0.13769999999999999</v>
      </c>
      <c r="S843" s="238">
        <v>0</v>
      </c>
      <c r="T843" s="23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0" t="s">
        <v>292</v>
      </c>
      <c r="AT843" s="240" t="s">
        <v>716</v>
      </c>
      <c r="AU843" s="240" t="s">
        <v>88</v>
      </c>
      <c r="AY843" s="18" t="s">
        <v>241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8" t="s">
        <v>14</v>
      </c>
      <c r="BK843" s="241">
        <f>ROUND(I843*H843,2)</f>
        <v>0</v>
      </c>
      <c r="BL843" s="18" t="s">
        <v>175</v>
      </c>
      <c r="BM843" s="240" t="s">
        <v>3357</v>
      </c>
    </row>
    <row r="844" s="2" customFormat="1" ht="24.15" customHeight="1">
      <c r="A844" s="39"/>
      <c r="B844" s="40"/>
      <c r="C844" s="229" t="s">
        <v>1013</v>
      </c>
      <c r="D844" s="229" t="s">
        <v>243</v>
      </c>
      <c r="E844" s="230" t="s">
        <v>3358</v>
      </c>
      <c r="F844" s="231" t="s">
        <v>3359</v>
      </c>
      <c r="G844" s="232" t="s">
        <v>2671</v>
      </c>
      <c r="H844" s="233">
        <v>75</v>
      </c>
      <c r="I844" s="234"/>
      <c r="J844" s="235">
        <f>ROUND(I844*H844,2)</f>
        <v>0</v>
      </c>
      <c r="K844" s="231" t="s">
        <v>247</v>
      </c>
      <c r="L844" s="45"/>
      <c r="M844" s="236" t="s">
        <v>1</v>
      </c>
      <c r="N844" s="237" t="s">
        <v>45</v>
      </c>
      <c r="O844" s="92"/>
      <c r="P844" s="238">
        <f>O844*H844</f>
        <v>0</v>
      </c>
      <c r="Q844" s="238">
        <v>0.00031</v>
      </c>
      <c r="R844" s="238">
        <f>Q844*H844</f>
        <v>0.02325</v>
      </c>
      <c r="S844" s="238">
        <v>0</v>
      </c>
      <c r="T844" s="239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0" t="s">
        <v>175</v>
      </c>
      <c r="AT844" s="240" t="s">
        <v>243</v>
      </c>
      <c r="AU844" s="240" t="s">
        <v>88</v>
      </c>
      <c r="AY844" s="18" t="s">
        <v>241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14</v>
      </c>
      <c r="BK844" s="241">
        <f>ROUND(I844*H844,2)</f>
        <v>0</v>
      </c>
      <c r="BL844" s="18" t="s">
        <v>175</v>
      </c>
      <c r="BM844" s="240" t="s">
        <v>3360</v>
      </c>
    </row>
    <row r="845" s="2" customFormat="1">
      <c r="A845" s="39"/>
      <c r="B845" s="40"/>
      <c r="C845" s="41"/>
      <c r="D845" s="242" t="s">
        <v>249</v>
      </c>
      <c r="E845" s="41"/>
      <c r="F845" s="243" t="s">
        <v>3361</v>
      </c>
      <c r="G845" s="41"/>
      <c r="H845" s="41"/>
      <c r="I845" s="244"/>
      <c r="J845" s="41"/>
      <c r="K845" s="41"/>
      <c r="L845" s="45"/>
      <c r="M845" s="245"/>
      <c r="N845" s="246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249</v>
      </c>
      <c r="AU845" s="18" t="s">
        <v>88</v>
      </c>
    </row>
    <row r="846" s="13" customFormat="1">
      <c r="A846" s="13"/>
      <c r="B846" s="247"/>
      <c r="C846" s="248"/>
      <c r="D846" s="249" t="s">
        <v>256</v>
      </c>
      <c r="E846" s="250" t="s">
        <v>1</v>
      </c>
      <c r="F846" s="251" t="s">
        <v>3362</v>
      </c>
      <c r="G846" s="248"/>
      <c r="H846" s="252">
        <v>51</v>
      </c>
      <c r="I846" s="253"/>
      <c r="J846" s="248"/>
      <c r="K846" s="248"/>
      <c r="L846" s="254"/>
      <c r="M846" s="255"/>
      <c r="N846" s="256"/>
      <c r="O846" s="256"/>
      <c r="P846" s="256"/>
      <c r="Q846" s="256"/>
      <c r="R846" s="256"/>
      <c r="S846" s="256"/>
      <c r="T846" s="257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8" t="s">
        <v>256</v>
      </c>
      <c r="AU846" s="258" t="s">
        <v>88</v>
      </c>
      <c r="AV846" s="13" t="s">
        <v>88</v>
      </c>
      <c r="AW846" s="13" t="s">
        <v>36</v>
      </c>
      <c r="AX846" s="13" t="s">
        <v>80</v>
      </c>
      <c r="AY846" s="258" t="s">
        <v>241</v>
      </c>
    </row>
    <row r="847" s="13" customFormat="1">
      <c r="A847" s="13"/>
      <c r="B847" s="247"/>
      <c r="C847" s="248"/>
      <c r="D847" s="249" t="s">
        <v>256</v>
      </c>
      <c r="E847" s="250" t="s">
        <v>1</v>
      </c>
      <c r="F847" s="251" t="s">
        <v>3363</v>
      </c>
      <c r="G847" s="248"/>
      <c r="H847" s="252">
        <v>7</v>
      </c>
      <c r="I847" s="253"/>
      <c r="J847" s="248"/>
      <c r="K847" s="248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88</v>
      </c>
      <c r="AV847" s="13" t="s">
        <v>88</v>
      </c>
      <c r="AW847" s="13" t="s">
        <v>36</v>
      </c>
      <c r="AX847" s="13" t="s">
        <v>80</v>
      </c>
      <c r="AY847" s="258" t="s">
        <v>241</v>
      </c>
    </row>
    <row r="848" s="13" customFormat="1">
      <c r="A848" s="13"/>
      <c r="B848" s="247"/>
      <c r="C848" s="248"/>
      <c r="D848" s="249" t="s">
        <v>256</v>
      </c>
      <c r="E848" s="250" t="s">
        <v>1</v>
      </c>
      <c r="F848" s="251" t="s">
        <v>3350</v>
      </c>
      <c r="G848" s="248"/>
      <c r="H848" s="252">
        <v>1</v>
      </c>
      <c r="I848" s="253"/>
      <c r="J848" s="248"/>
      <c r="K848" s="248"/>
      <c r="L848" s="254"/>
      <c r="M848" s="255"/>
      <c r="N848" s="256"/>
      <c r="O848" s="256"/>
      <c r="P848" s="256"/>
      <c r="Q848" s="256"/>
      <c r="R848" s="256"/>
      <c r="S848" s="256"/>
      <c r="T848" s="25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8" t="s">
        <v>256</v>
      </c>
      <c r="AU848" s="258" t="s">
        <v>88</v>
      </c>
      <c r="AV848" s="13" t="s">
        <v>88</v>
      </c>
      <c r="AW848" s="13" t="s">
        <v>36</v>
      </c>
      <c r="AX848" s="13" t="s">
        <v>80</v>
      </c>
      <c r="AY848" s="258" t="s">
        <v>241</v>
      </c>
    </row>
    <row r="849" s="13" customFormat="1">
      <c r="A849" s="13"/>
      <c r="B849" s="247"/>
      <c r="C849" s="248"/>
      <c r="D849" s="249" t="s">
        <v>256</v>
      </c>
      <c r="E849" s="250" t="s">
        <v>1</v>
      </c>
      <c r="F849" s="251" t="s">
        <v>3364</v>
      </c>
      <c r="G849" s="248"/>
      <c r="H849" s="252">
        <v>2</v>
      </c>
      <c r="I849" s="253"/>
      <c r="J849" s="248"/>
      <c r="K849" s="248"/>
      <c r="L849" s="254"/>
      <c r="M849" s="255"/>
      <c r="N849" s="256"/>
      <c r="O849" s="256"/>
      <c r="P849" s="256"/>
      <c r="Q849" s="256"/>
      <c r="R849" s="256"/>
      <c r="S849" s="256"/>
      <c r="T849" s="25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8" t="s">
        <v>256</v>
      </c>
      <c r="AU849" s="258" t="s">
        <v>88</v>
      </c>
      <c r="AV849" s="13" t="s">
        <v>88</v>
      </c>
      <c r="AW849" s="13" t="s">
        <v>36</v>
      </c>
      <c r="AX849" s="13" t="s">
        <v>80</v>
      </c>
      <c r="AY849" s="258" t="s">
        <v>241</v>
      </c>
    </row>
    <row r="850" s="13" customFormat="1">
      <c r="A850" s="13"/>
      <c r="B850" s="247"/>
      <c r="C850" s="248"/>
      <c r="D850" s="249" t="s">
        <v>256</v>
      </c>
      <c r="E850" s="250" t="s">
        <v>1</v>
      </c>
      <c r="F850" s="251" t="s">
        <v>3365</v>
      </c>
      <c r="G850" s="248"/>
      <c r="H850" s="252">
        <v>10</v>
      </c>
      <c r="I850" s="253"/>
      <c r="J850" s="248"/>
      <c r="K850" s="248"/>
      <c r="L850" s="254"/>
      <c r="M850" s="255"/>
      <c r="N850" s="256"/>
      <c r="O850" s="256"/>
      <c r="P850" s="256"/>
      <c r="Q850" s="256"/>
      <c r="R850" s="256"/>
      <c r="S850" s="256"/>
      <c r="T850" s="257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8" t="s">
        <v>256</v>
      </c>
      <c r="AU850" s="258" t="s">
        <v>88</v>
      </c>
      <c r="AV850" s="13" t="s">
        <v>88</v>
      </c>
      <c r="AW850" s="13" t="s">
        <v>36</v>
      </c>
      <c r="AX850" s="13" t="s">
        <v>80</v>
      </c>
      <c r="AY850" s="258" t="s">
        <v>241</v>
      </c>
    </row>
    <row r="851" s="13" customFormat="1">
      <c r="A851" s="13"/>
      <c r="B851" s="247"/>
      <c r="C851" s="248"/>
      <c r="D851" s="249" t="s">
        <v>256</v>
      </c>
      <c r="E851" s="250" t="s">
        <v>1</v>
      </c>
      <c r="F851" s="251" t="s">
        <v>3366</v>
      </c>
      <c r="G851" s="248"/>
      <c r="H851" s="252">
        <v>2</v>
      </c>
      <c r="I851" s="253"/>
      <c r="J851" s="248"/>
      <c r="K851" s="248"/>
      <c r="L851" s="254"/>
      <c r="M851" s="255"/>
      <c r="N851" s="256"/>
      <c r="O851" s="256"/>
      <c r="P851" s="256"/>
      <c r="Q851" s="256"/>
      <c r="R851" s="256"/>
      <c r="S851" s="256"/>
      <c r="T851" s="257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8" t="s">
        <v>256</v>
      </c>
      <c r="AU851" s="258" t="s">
        <v>88</v>
      </c>
      <c r="AV851" s="13" t="s">
        <v>88</v>
      </c>
      <c r="AW851" s="13" t="s">
        <v>36</v>
      </c>
      <c r="AX851" s="13" t="s">
        <v>80</v>
      </c>
      <c r="AY851" s="258" t="s">
        <v>241</v>
      </c>
    </row>
    <row r="852" s="13" customFormat="1">
      <c r="A852" s="13"/>
      <c r="B852" s="247"/>
      <c r="C852" s="248"/>
      <c r="D852" s="249" t="s">
        <v>256</v>
      </c>
      <c r="E852" s="250" t="s">
        <v>1</v>
      </c>
      <c r="F852" s="251" t="s">
        <v>3367</v>
      </c>
      <c r="G852" s="248"/>
      <c r="H852" s="252">
        <v>2</v>
      </c>
      <c r="I852" s="253"/>
      <c r="J852" s="248"/>
      <c r="K852" s="248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88</v>
      </c>
      <c r="AV852" s="13" t="s">
        <v>88</v>
      </c>
      <c r="AW852" s="13" t="s">
        <v>36</v>
      </c>
      <c r="AX852" s="13" t="s">
        <v>80</v>
      </c>
      <c r="AY852" s="258" t="s">
        <v>241</v>
      </c>
    </row>
    <row r="853" s="14" customFormat="1">
      <c r="A853" s="14"/>
      <c r="B853" s="259"/>
      <c r="C853" s="260"/>
      <c r="D853" s="249" t="s">
        <v>256</v>
      </c>
      <c r="E853" s="261" t="s">
        <v>1</v>
      </c>
      <c r="F853" s="262" t="s">
        <v>258</v>
      </c>
      <c r="G853" s="260"/>
      <c r="H853" s="263">
        <v>75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88</v>
      </c>
      <c r="AV853" s="14" t="s">
        <v>175</v>
      </c>
      <c r="AW853" s="14" t="s">
        <v>36</v>
      </c>
      <c r="AX853" s="14" t="s">
        <v>14</v>
      </c>
      <c r="AY853" s="269" t="s">
        <v>241</v>
      </c>
    </row>
    <row r="854" s="2" customFormat="1" ht="24.15" customHeight="1">
      <c r="A854" s="39"/>
      <c r="B854" s="40"/>
      <c r="C854" s="229" t="s">
        <v>1017</v>
      </c>
      <c r="D854" s="229" t="s">
        <v>243</v>
      </c>
      <c r="E854" s="230" t="s">
        <v>3368</v>
      </c>
      <c r="F854" s="231" t="s">
        <v>3369</v>
      </c>
      <c r="G854" s="232" t="s">
        <v>295</v>
      </c>
      <c r="H854" s="233">
        <v>4</v>
      </c>
      <c r="I854" s="234"/>
      <c r="J854" s="235">
        <f>ROUND(I854*H854,2)</f>
        <v>0</v>
      </c>
      <c r="K854" s="231" t="s">
        <v>1</v>
      </c>
      <c r="L854" s="45"/>
      <c r="M854" s="236" t="s">
        <v>1</v>
      </c>
      <c r="N854" s="237" t="s">
        <v>45</v>
      </c>
      <c r="O854" s="92"/>
      <c r="P854" s="238">
        <f>O854*H854</f>
        <v>0</v>
      </c>
      <c r="Q854" s="238">
        <v>0.19800000000000001</v>
      </c>
      <c r="R854" s="238">
        <f>Q854*H854</f>
        <v>0.79200000000000004</v>
      </c>
      <c r="S854" s="238">
        <v>0</v>
      </c>
      <c r="T854" s="23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0" t="s">
        <v>175</v>
      </c>
      <c r="AT854" s="240" t="s">
        <v>243</v>
      </c>
      <c r="AU854" s="240" t="s">
        <v>88</v>
      </c>
      <c r="AY854" s="18" t="s">
        <v>241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8" t="s">
        <v>14</v>
      </c>
      <c r="BK854" s="241">
        <f>ROUND(I854*H854,2)</f>
        <v>0</v>
      </c>
      <c r="BL854" s="18" t="s">
        <v>175</v>
      </c>
      <c r="BM854" s="240" t="s">
        <v>3370</v>
      </c>
    </row>
    <row r="855" s="2" customFormat="1">
      <c r="A855" s="39"/>
      <c r="B855" s="40"/>
      <c r="C855" s="41"/>
      <c r="D855" s="249" t="s">
        <v>701</v>
      </c>
      <c r="E855" s="41"/>
      <c r="F855" s="287" t="s">
        <v>1021</v>
      </c>
      <c r="G855" s="41"/>
      <c r="H855" s="41"/>
      <c r="I855" s="244"/>
      <c r="J855" s="41"/>
      <c r="K855" s="41"/>
      <c r="L855" s="45"/>
      <c r="M855" s="245"/>
      <c r="N855" s="246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701</v>
      </c>
      <c r="AU855" s="18" t="s">
        <v>88</v>
      </c>
    </row>
    <row r="856" s="2" customFormat="1" ht="33" customHeight="1">
      <c r="A856" s="39"/>
      <c r="B856" s="40"/>
      <c r="C856" s="229" t="s">
        <v>1022</v>
      </c>
      <c r="D856" s="229" t="s">
        <v>243</v>
      </c>
      <c r="E856" s="230" t="s">
        <v>3371</v>
      </c>
      <c r="F856" s="231" t="s">
        <v>3372</v>
      </c>
      <c r="G856" s="232" t="s">
        <v>289</v>
      </c>
      <c r="H856" s="233">
        <v>11</v>
      </c>
      <c r="I856" s="234"/>
      <c r="J856" s="235">
        <f>ROUND(I856*H856,2)</f>
        <v>0</v>
      </c>
      <c r="K856" s="231" t="s">
        <v>1</v>
      </c>
      <c r="L856" s="45"/>
      <c r="M856" s="236" t="s">
        <v>1</v>
      </c>
      <c r="N856" s="237" t="s">
        <v>45</v>
      </c>
      <c r="O856" s="92"/>
      <c r="P856" s="238">
        <f>O856*H856</f>
        <v>0</v>
      </c>
      <c r="Q856" s="238">
        <v>0.16500000000000001</v>
      </c>
      <c r="R856" s="238">
        <f>Q856*H856</f>
        <v>1.8150000000000002</v>
      </c>
      <c r="S856" s="238">
        <v>0</v>
      </c>
      <c r="T856" s="23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0" t="s">
        <v>175</v>
      </c>
      <c r="AT856" s="240" t="s">
        <v>243</v>
      </c>
      <c r="AU856" s="240" t="s">
        <v>88</v>
      </c>
      <c r="AY856" s="18" t="s">
        <v>241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14</v>
      </c>
      <c r="BK856" s="241">
        <f>ROUND(I856*H856,2)</f>
        <v>0</v>
      </c>
      <c r="BL856" s="18" t="s">
        <v>175</v>
      </c>
      <c r="BM856" s="240" t="s">
        <v>3373</v>
      </c>
    </row>
    <row r="857" s="13" customFormat="1">
      <c r="A857" s="13"/>
      <c r="B857" s="247"/>
      <c r="C857" s="248"/>
      <c r="D857" s="249" t="s">
        <v>256</v>
      </c>
      <c r="E857" s="250" t="s">
        <v>1</v>
      </c>
      <c r="F857" s="251" t="s">
        <v>305</v>
      </c>
      <c r="G857" s="248"/>
      <c r="H857" s="252">
        <v>11</v>
      </c>
      <c r="I857" s="253"/>
      <c r="J857" s="248"/>
      <c r="K857" s="248"/>
      <c r="L857" s="254"/>
      <c r="M857" s="255"/>
      <c r="N857" s="256"/>
      <c r="O857" s="256"/>
      <c r="P857" s="256"/>
      <c r="Q857" s="256"/>
      <c r="R857" s="256"/>
      <c r="S857" s="256"/>
      <c r="T857" s="257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8" t="s">
        <v>256</v>
      </c>
      <c r="AU857" s="258" t="s">
        <v>88</v>
      </c>
      <c r="AV857" s="13" t="s">
        <v>88</v>
      </c>
      <c r="AW857" s="13" t="s">
        <v>36</v>
      </c>
      <c r="AX857" s="13" t="s">
        <v>80</v>
      </c>
      <c r="AY857" s="258" t="s">
        <v>241</v>
      </c>
    </row>
    <row r="858" s="14" customFormat="1">
      <c r="A858" s="14"/>
      <c r="B858" s="259"/>
      <c r="C858" s="260"/>
      <c r="D858" s="249" t="s">
        <v>256</v>
      </c>
      <c r="E858" s="261" t="s">
        <v>1</v>
      </c>
      <c r="F858" s="262" t="s">
        <v>258</v>
      </c>
      <c r="G858" s="260"/>
      <c r="H858" s="263">
        <v>11</v>
      </c>
      <c r="I858" s="264"/>
      <c r="J858" s="260"/>
      <c r="K858" s="260"/>
      <c r="L858" s="265"/>
      <c r="M858" s="266"/>
      <c r="N858" s="267"/>
      <c r="O858" s="267"/>
      <c r="P858" s="267"/>
      <c r="Q858" s="267"/>
      <c r="R858" s="267"/>
      <c r="S858" s="267"/>
      <c r="T858" s="268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9" t="s">
        <v>256</v>
      </c>
      <c r="AU858" s="269" t="s">
        <v>88</v>
      </c>
      <c r="AV858" s="14" t="s">
        <v>175</v>
      </c>
      <c r="AW858" s="14" t="s">
        <v>36</v>
      </c>
      <c r="AX858" s="14" t="s">
        <v>14</v>
      </c>
      <c r="AY858" s="269" t="s">
        <v>241</v>
      </c>
    </row>
    <row r="859" s="2" customFormat="1" ht="24.15" customHeight="1">
      <c r="A859" s="39"/>
      <c r="B859" s="40"/>
      <c r="C859" s="229" t="s">
        <v>1027</v>
      </c>
      <c r="D859" s="229" t="s">
        <v>243</v>
      </c>
      <c r="E859" s="230" t="s">
        <v>3374</v>
      </c>
      <c r="F859" s="231" t="s">
        <v>3375</v>
      </c>
      <c r="G859" s="232" t="s">
        <v>295</v>
      </c>
      <c r="H859" s="233">
        <v>8</v>
      </c>
      <c r="I859" s="234"/>
      <c r="J859" s="235">
        <f>ROUND(I859*H859,2)</f>
        <v>0</v>
      </c>
      <c r="K859" s="231" t="s">
        <v>247</v>
      </c>
      <c r="L859" s="45"/>
      <c r="M859" s="236" t="s">
        <v>1</v>
      </c>
      <c r="N859" s="237" t="s">
        <v>45</v>
      </c>
      <c r="O859" s="92"/>
      <c r="P859" s="238">
        <f>O859*H859</f>
        <v>0</v>
      </c>
      <c r="Q859" s="238">
        <v>0.0070200000000000002</v>
      </c>
      <c r="R859" s="238">
        <f>Q859*H859</f>
        <v>0.056160000000000002</v>
      </c>
      <c r="S859" s="238">
        <v>0</v>
      </c>
      <c r="T859" s="23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175</v>
      </c>
      <c r="AT859" s="240" t="s">
        <v>243</v>
      </c>
      <c r="AU859" s="240" t="s">
        <v>88</v>
      </c>
      <c r="AY859" s="18" t="s">
        <v>241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14</v>
      </c>
      <c r="BK859" s="241">
        <f>ROUND(I859*H859,2)</f>
        <v>0</v>
      </c>
      <c r="BL859" s="18" t="s">
        <v>175</v>
      </c>
      <c r="BM859" s="240" t="s">
        <v>3376</v>
      </c>
    </row>
    <row r="860" s="2" customFormat="1">
      <c r="A860" s="39"/>
      <c r="B860" s="40"/>
      <c r="C860" s="41"/>
      <c r="D860" s="242" t="s">
        <v>249</v>
      </c>
      <c r="E860" s="41"/>
      <c r="F860" s="243" t="s">
        <v>3377</v>
      </c>
      <c r="G860" s="41"/>
      <c r="H860" s="41"/>
      <c r="I860" s="244"/>
      <c r="J860" s="41"/>
      <c r="K860" s="41"/>
      <c r="L860" s="45"/>
      <c r="M860" s="245"/>
      <c r="N860" s="246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249</v>
      </c>
      <c r="AU860" s="18" t="s">
        <v>88</v>
      </c>
    </row>
    <row r="861" s="2" customFormat="1" ht="21.75" customHeight="1">
      <c r="A861" s="39"/>
      <c r="B861" s="40"/>
      <c r="C861" s="288" t="s">
        <v>1031</v>
      </c>
      <c r="D861" s="288" t="s">
        <v>716</v>
      </c>
      <c r="E861" s="289" t="s">
        <v>3378</v>
      </c>
      <c r="F861" s="290" t="s">
        <v>3379</v>
      </c>
      <c r="G861" s="291" t="s">
        <v>295</v>
      </c>
      <c r="H861" s="292">
        <v>8</v>
      </c>
      <c r="I861" s="293"/>
      <c r="J861" s="294">
        <f>ROUND(I861*H861,2)</f>
        <v>0</v>
      </c>
      <c r="K861" s="290" t="s">
        <v>247</v>
      </c>
      <c r="L861" s="295"/>
      <c r="M861" s="296" t="s">
        <v>1</v>
      </c>
      <c r="N861" s="297" t="s">
        <v>45</v>
      </c>
      <c r="O861" s="92"/>
      <c r="P861" s="238">
        <f>O861*H861</f>
        <v>0</v>
      </c>
      <c r="Q861" s="238">
        <v>0.059999999999999998</v>
      </c>
      <c r="R861" s="238">
        <f>Q861*H861</f>
        <v>0.47999999999999998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292</v>
      </c>
      <c r="AT861" s="240" t="s">
        <v>716</v>
      </c>
      <c r="AU861" s="240" t="s">
        <v>88</v>
      </c>
      <c r="AY861" s="18" t="s">
        <v>241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14</v>
      </c>
      <c r="BK861" s="241">
        <f>ROUND(I861*H861,2)</f>
        <v>0</v>
      </c>
      <c r="BL861" s="18" t="s">
        <v>175</v>
      </c>
      <c r="BM861" s="240" t="s">
        <v>3380</v>
      </c>
    </row>
    <row r="862" s="2" customFormat="1" ht="21.75" customHeight="1">
      <c r="A862" s="39"/>
      <c r="B862" s="40"/>
      <c r="C862" s="229" t="s">
        <v>1035</v>
      </c>
      <c r="D862" s="229" t="s">
        <v>243</v>
      </c>
      <c r="E862" s="230" t="s">
        <v>2712</v>
      </c>
      <c r="F862" s="231" t="s">
        <v>2713</v>
      </c>
      <c r="G862" s="232" t="s">
        <v>295</v>
      </c>
      <c r="H862" s="233">
        <v>68</v>
      </c>
      <c r="I862" s="234"/>
      <c r="J862" s="235">
        <f>ROUND(I862*H862,2)</f>
        <v>0</v>
      </c>
      <c r="K862" s="231" t="s">
        <v>247</v>
      </c>
      <c r="L862" s="45"/>
      <c r="M862" s="236" t="s">
        <v>1</v>
      </c>
      <c r="N862" s="237" t="s">
        <v>45</v>
      </c>
      <c r="O862" s="92"/>
      <c r="P862" s="238">
        <f>O862*H862</f>
        <v>0</v>
      </c>
      <c r="Q862" s="238">
        <v>0.0117</v>
      </c>
      <c r="R862" s="238">
        <f>Q862*H862</f>
        <v>0.79559999999999997</v>
      </c>
      <c r="S862" s="238">
        <v>0</v>
      </c>
      <c r="T862" s="239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0" t="s">
        <v>175</v>
      </c>
      <c r="AT862" s="240" t="s">
        <v>243</v>
      </c>
      <c r="AU862" s="240" t="s">
        <v>88</v>
      </c>
      <c r="AY862" s="18" t="s">
        <v>241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8" t="s">
        <v>14</v>
      </c>
      <c r="BK862" s="241">
        <f>ROUND(I862*H862,2)</f>
        <v>0</v>
      </c>
      <c r="BL862" s="18" t="s">
        <v>175</v>
      </c>
      <c r="BM862" s="240" t="s">
        <v>3381</v>
      </c>
    </row>
    <row r="863" s="2" customFormat="1">
      <c r="A863" s="39"/>
      <c r="B863" s="40"/>
      <c r="C863" s="41"/>
      <c r="D863" s="242" t="s">
        <v>249</v>
      </c>
      <c r="E863" s="41"/>
      <c r="F863" s="243" t="s">
        <v>2715</v>
      </c>
      <c r="G863" s="41"/>
      <c r="H863" s="41"/>
      <c r="I863" s="244"/>
      <c r="J863" s="41"/>
      <c r="K863" s="41"/>
      <c r="L863" s="45"/>
      <c r="M863" s="245"/>
      <c r="N863" s="246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249</v>
      </c>
      <c r="AU863" s="18" t="s">
        <v>88</v>
      </c>
    </row>
    <row r="864" s="2" customFormat="1" ht="21.75" customHeight="1">
      <c r="A864" s="39"/>
      <c r="B864" s="40"/>
      <c r="C864" s="288" t="s">
        <v>1040</v>
      </c>
      <c r="D864" s="288" t="s">
        <v>716</v>
      </c>
      <c r="E864" s="289" t="s">
        <v>2716</v>
      </c>
      <c r="F864" s="290" t="s">
        <v>2717</v>
      </c>
      <c r="G864" s="291" t="s">
        <v>295</v>
      </c>
      <c r="H864" s="292">
        <v>68</v>
      </c>
      <c r="I864" s="293"/>
      <c r="J864" s="294">
        <f>ROUND(I864*H864,2)</f>
        <v>0</v>
      </c>
      <c r="K864" s="290" t="s">
        <v>247</v>
      </c>
      <c r="L864" s="295"/>
      <c r="M864" s="296" t="s">
        <v>1</v>
      </c>
      <c r="N864" s="297" t="s">
        <v>45</v>
      </c>
      <c r="O864" s="92"/>
      <c r="P864" s="238">
        <f>O864*H864</f>
        <v>0</v>
      </c>
      <c r="Q864" s="238">
        <v>0.19600000000000001</v>
      </c>
      <c r="R864" s="238">
        <f>Q864*H864</f>
        <v>13.328000000000001</v>
      </c>
      <c r="S864" s="238">
        <v>0</v>
      </c>
      <c r="T864" s="23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0" t="s">
        <v>292</v>
      </c>
      <c r="AT864" s="240" t="s">
        <v>716</v>
      </c>
      <c r="AU864" s="240" t="s">
        <v>88</v>
      </c>
      <c r="AY864" s="18" t="s">
        <v>241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8" t="s">
        <v>14</v>
      </c>
      <c r="BK864" s="241">
        <f>ROUND(I864*H864,2)</f>
        <v>0</v>
      </c>
      <c r="BL864" s="18" t="s">
        <v>175</v>
      </c>
      <c r="BM864" s="240" t="s">
        <v>3382</v>
      </c>
    </row>
    <row r="865" s="2" customFormat="1" ht="24.15" customHeight="1">
      <c r="A865" s="39"/>
      <c r="B865" s="40"/>
      <c r="C865" s="229" t="s">
        <v>1042</v>
      </c>
      <c r="D865" s="229" t="s">
        <v>243</v>
      </c>
      <c r="E865" s="230" t="s">
        <v>1045</v>
      </c>
      <c r="F865" s="231" t="s">
        <v>1046</v>
      </c>
      <c r="G865" s="232" t="s">
        <v>295</v>
      </c>
      <c r="H865" s="233">
        <v>80</v>
      </c>
      <c r="I865" s="234"/>
      <c r="J865" s="235">
        <f>ROUND(I865*H865,2)</f>
        <v>0</v>
      </c>
      <c r="K865" s="231" t="s">
        <v>247</v>
      </c>
      <c r="L865" s="45"/>
      <c r="M865" s="236" t="s">
        <v>1</v>
      </c>
      <c r="N865" s="237" t="s">
        <v>45</v>
      </c>
      <c r="O865" s="92"/>
      <c r="P865" s="238">
        <f>O865*H865</f>
        <v>0</v>
      </c>
      <c r="Q865" s="238">
        <v>0.00016000000000000001</v>
      </c>
      <c r="R865" s="238">
        <f>Q865*H865</f>
        <v>0.012800000000000001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175</v>
      </c>
      <c r="AT865" s="240" t="s">
        <v>243</v>
      </c>
      <c r="AU865" s="240" t="s">
        <v>88</v>
      </c>
      <c r="AY865" s="18" t="s">
        <v>241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14</v>
      </c>
      <c r="BK865" s="241">
        <f>ROUND(I865*H865,2)</f>
        <v>0</v>
      </c>
      <c r="BL865" s="18" t="s">
        <v>175</v>
      </c>
      <c r="BM865" s="240" t="s">
        <v>3383</v>
      </c>
    </row>
    <row r="866" s="2" customFormat="1">
      <c r="A866" s="39"/>
      <c r="B866" s="40"/>
      <c r="C866" s="41"/>
      <c r="D866" s="242" t="s">
        <v>249</v>
      </c>
      <c r="E866" s="41"/>
      <c r="F866" s="243" t="s">
        <v>1048</v>
      </c>
      <c r="G866" s="41"/>
      <c r="H866" s="41"/>
      <c r="I866" s="244"/>
      <c r="J866" s="41"/>
      <c r="K866" s="41"/>
      <c r="L866" s="45"/>
      <c r="M866" s="245"/>
      <c r="N866" s="246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249</v>
      </c>
      <c r="AU866" s="18" t="s">
        <v>88</v>
      </c>
    </row>
    <row r="867" s="13" customFormat="1">
      <c r="A867" s="13"/>
      <c r="B867" s="247"/>
      <c r="C867" s="248"/>
      <c r="D867" s="249" t="s">
        <v>256</v>
      </c>
      <c r="E867" s="250" t="s">
        <v>1</v>
      </c>
      <c r="F867" s="251" t="s">
        <v>3384</v>
      </c>
      <c r="G867" s="248"/>
      <c r="H867" s="252">
        <v>76</v>
      </c>
      <c r="I867" s="253"/>
      <c r="J867" s="248"/>
      <c r="K867" s="248"/>
      <c r="L867" s="254"/>
      <c r="M867" s="255"/>
      <c r="N867" s="256"/>
      <c r="O867" s="256"/>
      <c r="P867" s="256"/>
      <c r="Q867" s="256"/>
      <c r="R867" s="256"/>
      <c r="S867" s="256"/>
      <c r="T867" s="257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8" t="s">
        <v>256</v>
      </c>
      <c r="AU867" s="258" t="s">
        <v>88</v>
      </c>
      <c r="AV867" s="13" t="s">
        <v>88</v>
      </c>
      <c r="AW867" s="13" t="s">
        <v>36</v>
      </c>
      <c r="AX867" s="13" t="s">
        <v>80</v>
      </c>
      <c r="AY867" s="258" t="s">
        <v>241</v>
      </c>
    </row>
    <row r="868" s="13" customFormat="1">
      <c r="A868" s="13"/>
      <c r="B868" s="247"/>
      <c r="C868" s="248"/>
      <c r="D868" s="249" t="s">
        <v>256</v>
      </c>
      <c r="E868" s="250" t="s">
        <v>1</v>
      </c>
      <c r="F868" s="251" t="s">
        <v>1551</v>
      </c>
      <c r="G868" s="248"/>
      <c r="H868" s="252">
        <v>4</v>
      </c>
      <c r="I868" s="253"/>
      <c r="J868" s="248"/>
      <c r="K868" s="248"/>
      <c r="L868" s="254"/>
      <c r="M868" s="255"/>
      <c r="N868" s="256"/>
      <c r="O868" s="256"/>
      <c r="P868" s="256"/>
      <c r="Q868" s="256"/>
      <c r="R868" s="256"/>
      <c r="S868" s="256"/>
      <c r="T868" s="25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8" t="s">
        <v>256</v>
      </c>
      <c r="AU868" s="258" t="s">
        <v>88</v>
      </c>
      <c r="AV868" s="13" t="s">
        <v>88</v>
      </c>
      <c r="AW868" s="13" t="s">
        <v>36</v>
      </c>
      <c r="AX868" s="13" t="s">
        <v>80</v>
      </c>
      <c r="AY868" s="258" t="s">
        <v>241</v>
      </c>
    </row>
    <row r="869" s="14" customFormat="1">
      <c r="A869" s="14"/>
      <c r="B869" s="259"/>
      <c r="C869" s="260"/>
      <c r="D869" s="249" t="s">
        <v>256</v>
      </c>
      <c r="E869" s="261" t="s">
        <v>1</v>
      </c>
      <c r="F869" s="262" t="s">
        <v>258</v>
      </c>
      <c r="G869" s="260"/>
      <c r="H869" s="263">
        <v>80</v>
      </c>
      <c r="I869" s="264"/>
      <c r="J869" s="260"/>
      <c r="K869" s="260"/>
      <c r="L869" s="265"/>
      <c r="M869" s="266"/>
      <c r="N869" s="267"/>
      <c r="O869" s="267"/>
      <c r="P869" s="267"/>
      <c r="Q869" s="267"/>
      <c r="R869" s="267"/>
      <c r="S869" s="267"/>
      <c r="T869" s="26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9" t="s">
        <v>256</v>
      </c>
      <c r="AU869" s="269" t="s">
        <v>88</v>
      </c>
      <c r="AV869" s="14" t="s">
        <v>175</v>
      </c>
      <c r="AW869" s="14" t="s">
        <v>36</v>
      </c>
      <c r="AX869" s="14" t="s">
        <v>14</v>
      </c>
      <c r="AY869" s="269" t="s">
        <v>241</v>
      </c>
    </row>
    <row r="870" s="2" customFormat="1" ht="21.75" customHeight="1">
      <c r="A870" s="39"/>
      <c r="B870" s="40"/>
      <c r="C870" s="229" t="s">
        <v>1044</v>
      </c>
      <c r="D870" s="229" t="s">
        <v>243</v>
      </c>
      <c r="E870" s="230" t="s">
        <v>3385</v>
      </c>
      <c r="F870" s="231" t="s">
        <v>3386</v>
      </c>
      <c r="G870" s="232" t="s">
        <v>289</v>
      </c>
      <c r="H870" s="233">
        <v>2037</v>
      </c>
      <c r="I870" s="234"/>
      <c r="J870" s="235">
        <f>ROUND(I870*H870,2)</f>
        <v>0</v>
      </c>
      <c r="K870" s="231" t="s">
        <v>247</v>
      </c>
      <c r="L870" s="45"/>
      <c r="M870" s="236" t="s">
        <v>1</v>
      </c>
      <c r="N870" s="237" t="s">
        <v>45</v>
      </c>
      <c r="O870" s="92"/>
      <c r="P870" s="238">
        <f>O870*H870</f>
        <v>0</v>
      </c>
      <c r="Q870" s="238">
        <v>0.00012999999999999999</v>
      </c>
      <c r="R870" s="238">
        <f>Q870*H870</f>
        <v>0.26480999999999999</v>
      </c>
      <c r="S870" s="238">
        <v>0</v>
      </c>
      <c r="T870" s="23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0" t="s">
        <v>175</v>
      </c>
      <c r="AT870" s="240" t="s">
        <v>243</v>
      </c>
      <c r="AU870" s="240" t="s">
        <v>88</v>
      </c>
      <c r="AY870" s="18" t="s">
        <v>241</v>
      </c>
      <c r="BE870" s="241">
        <f>IF(N870="základní",J870,0)</f>
        <v>0</v>
      </c>
      <c r="BF870" s="241">
        <f>IF(N870="snížená",J870,0)</f>
        <v>0</v>
      </c>
      <c r="BG870" s="241">
        <f>IF(N870="zákl. přenesená",J870,0)</f>
        <v>0</v>
      </c>
      <c r="BH870" s="241">
        <f>IF(N870="sníž. přenesená",J870,0)</f>
        <v>0</v>
      </c>
      <c r="BI870" s="241">
        <f>IF(N870="nulová",J870,0)</f>
        <v>0</v>
      </c>
      <c r="BJ870" s="18" t="s">
        <v>14</v>
      </c>
      <c r="BK870" s="241">
        <f>ROUND(I870*H870,2)</f>
        <v>0</v>
      </c>
      <c r="BL870" s="18" t="s">
        <v>175</v>
      </c>
      <c r="BM870" s="240" t="s">
        <v>3387</v>
      </c>
    </row>
    <row r="871" s="2" customFormat="1">
      <c r="A871" s="39"/>
      <c r="B871" s="40"/>
      <c r="C871" s="41"/>
      <c r="D871" s="242" t="s">
        <v>249</v>
      </c>
      <c r="E871" s="41"/>
      <c r="F871" s="243" t="s">
        <v>3388</v>
      </c>
      <c r="G871" s="41"/>
      <c r="H871" s="41"/>
      <c r="I871" s="244"/>
      <c r="J871" s="41"/>
      <c r="K871" s="41"/>
      <c r="L871" s="45"/>
      <c r="M871" s="245"/>
      <c r="N871" s="246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249</v>
      </c>
      <c r="AU871" s="18" t="s">
        <v>88</v>
      </c>
    </row>
    <row r="872" s="13" customFormat="1">
      <c r="A872" s="13"/>
      <c r="B872" s="247"/>
      <c r="C872" s="248"/>
      <c r="D872" s="249" t="s">
        <v>256</v>
      </c>
      <c r="E872" s="250" t="s">
        <v>1</v>
      </c>
      <c r="F872" s="251" t="s">
        <v>2986</v>
      </c>
      <c r="G872" s="248"/>
      <c r="H872" s="252">
        <v>2037</v>
      </c>
      <c r="I872" s="253"/>
      <c r="J872" s="248"/>
      <c r="K872" s="248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88</v>
      </c>
      <c r="AV872" s="13" t="s">
        <v>88</v>
      </c>
      <c r="AW872" s="13" t="s">
        <v>36</v>
      </c>
      <c r="AX872" s="13" t="s">
        <v>80</v>
      </c>
      <c r="AY872" s="258" t="s">
        <v>241</v>
      </c>
    </row>
    <row r="873" s="14" customFormat="1">
      <c r="A873" s="14"/>
      <c r="B873" s="259"/>
      <c r="C873" s="260"/>
      <c r="D873" s="249" t="s">
        <v>256</v>
      </c>
      <c r="E873" s="261" t="s">
        <v>1</v>
      </c>
      <c r="F873" s="262" t="s">
        <v>258</v>
      </c>
      <c r="G873" s="260"/>
      <c r="H873" s="263">
        <v>2037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88</v>
      </c>
      <c r="AV873" s="14" t="s">
        <v>175</v>
      </c>
      <c r="AW873" s="14" t="s">
        <v>36</v>
      </c>
      <c r="AX873" s="14" t="s">
        <v>14</v>
      </c>
      <c r="AY873" s="269" t="s">
        <v>241</v>
      </c>
    </row>
    <row r="874" s="2" customFormat="1" ht="21.75" customHeight="1">
      <c r="A874" s="39"/>
      <c r="B874" s="40"/>
      <c r="C874" s="229" t="s">
        <v>1051</v>
      </c>
      <c r="D874" s="229" t="s">
        <v>243</v>
      </c>
      <c r="E874" s="230" t="s">
        <v>3389</v>
      </c>
      <c r="F874" s="231" t="s">
        <v>3390</v>
      </c>
      <c r="G874" s="232" t="s">
        <v>295</v>
      </c>
      <c r="H874" s="233">
        <v>76</v>
      </c>
      <c r="I874" s="234"/>
      <c r="J874" s="235">
        <f>ROUND(I874*H874,2)</f>
        <v>0</v>
      </c>
      <c r="K874" s="231" t="s">
        <v>1</v>
      </c>
      <c r="L874" s="45"/>
      <c r="M874" s="236" t="s">
        <v>1</v>
      </c>
      <c r="N874" s="237" t="s">
        <v>45</v>
      </c>
      <c r="O874" s="92"/>
      <c r="P874" s="238">
        <f>O874*H874</f>
        <v>0</v>
      </c>
      <c r="Q874" s="238">
        <v>0.10000000000000001</v>
      </c>
      <c r="R874" s="238">
        <f>Q874*H874</f>
        <v>7.6000000000000005</v>
      </c>
      <c r="S874" s="238">
        <v>0</v>
      </c>
      <c r="T874" s="239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0" t="s">
        <v>175</v>
      </c>
      <c r="AT874" s="240" t="s">
        <v>243</v>
      </c>
      <c r="AU874" s="240" t="s">
        <v>88</v>
      </c>
      <c r="AY874" s="18" t="s">
        <v>241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8" t="s">
        <v>14</v>
      </c>
      <c r="BK874" s="241">
        <f>ROUND(I874*H874,2)</f>
        <v>0</v>
      </c>
      <c r="BL874" s="18" t="s">
        <v>175</v>
      </c>
      <c r="BM874" s="240" t="s">
        <v>3391</v>
      </c>
    </row>
    <row r="875" s="2" customFormat="1" ht="16.5" customHeight="1">
      <c r="A875" s="39"/>
      <c r="B875" s="40"/>
      <c r="C875" s="229" t="s">
        <v>1056</v>
      </c>
      <c r="D875" s="229" t="s">
        <v>243</v>
      </c>
      <c r="E875" s="230" t="s">
        <v>3392</v>
      </c>
      <c r="F875" s="231" t="s">
        <v>3393</v>
      </c>
      <c r="G875" s="232" t="s">
        <v>299</v>
      </c>
      <c r="H875" s="233">
        <v>1</v>
      </c>
      <c r="I875" s="234"/>
      <c r="J875" s="235">
        <f>ROUND(I875*H875,2)</f>
        <v>0</v>
      </c>
      <c r="K875" s="231" t="s">
        <v>1</v>
      </c>
      <c r="L875" s="45"/>
      <c r="M875" s="236" t="s">
        <v>1</v>
      </c>
      <c r="N875" s="237" t="s">
        <v>45</v>
      </c>
      <c r="O875" s="92"/>
      <c r="P875" s="238">
        <f>O875*H875</f>
        <v>0</v>
      </c>
      <c r="Q875" s="238">
        <v>0.050000000000000003</v>
      </c>
      <c r="R875" s="238">
        <f>Q875*H875</f>
        <v>0.050000000000000003</v>
      </c>
      <c r="S875" s="238">
        <v>0</v>
      </c>
      <c r="T875" s="23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0" t="s">
        <v>175</v>
      </c>
      <c r="AT875" s="240" t="s">
        <v>243</v>
      </c>
      <c r="AU875" s="240" t="s">
        <v>88</v>
      </c>
      <c r="AY875" s="18" t="s">
        <v>241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8" t="s">
        <v>14</v>
      </c>
      <c r="BK875" s="241">
        <f>ROUND(I875*H875,2)</f>
        <v>0</v>
      </c>
      <c r="BL875" s="18" t="s">
        <v>175</v>
      </c>
      <c r="BM875" s="240" t="s">
        <v>3394</v>
      </c>
    </row>
    <row r="876" s="2" customFormat="1" ht="24.15" customHeight="1">
      <c r="A876" s="39"/>
      <c r="B876" s="40"/>
      <c r="C876" s="229" t="s">
        <v>1061</v>
      </c>
      <c r="D876" s="229" t="s">
        <v>243</v>
      </c>
      <c r="E876" s="230" t="s">
        <v>3395</v>
      </c>
      <c r="F876" s="231" t="s">
        <v>3396</v>
      </c>
      <c r="G876" s="232" t="s">
        <v>299</v>
      </c>
      <c r="H876" s="233">
        <v>48</v>
      </c>
      <c r="I876" s="234"/>
      <c r="J876" s="235">
        <f>ROUND(I876*H876,2)</f>
        <v>0</v>
      </c>
      <c r="K876" s="231" t="s">
        <v>1</v>
      </c>
      <c r="L876" s="45"/>
      <c r="M876" s="236" t="s">
        <v>1</v>
      </c>
      <c r="N876" s="237" t="s">
        <v>45</v>
      </c>
      <c r="O876" s="92"/>
      <c r="P876" s="238">
        <f>O876*H876</f>
        <v>0</v>
      </c>
      <c r="Q876" s="238">
        <v>1.25</v>
      </c>
      <c r="R876" s="238">
        <f>Q876*H876</f>
        <v>60</v>
      </c>
      <c r="S876" s="238">
        <v>0</v>
      </c>
      <c r="T876" s="239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0" t="s">
        <v>175</v>
      </c>
      <c r="AT876" s="240" t="s">
        <v>243</v>
      </c>
      <c r="AU876" s="240" t="s">
        <v>88</v>
      </c>
      <c r="AY876" s="18" t="s">
        <v>241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8" t="s">
        <v>14</v>
      </c>
      <c r="BK876" s="241">
        <f>ROUND(I876*H876,2)</f>
        <v>0</v>
      </c>
      <c r="BL876" s="18" t="s">
        <v>175</v>
      </c>
      <c r="BM876" s="240" t="s">
        <v>3397</v>
      </c>
    </row>
    <row r="877" s="13" customFormat="1">
      <c r="A877" s="13"/>
      <c r="B877" s="247"/>
      <c r="C877" s="248"/>
      <c r="D877" s="249" t="s">
        <v>256</v>
      </c>
      <c r="E877" s="250" t="s">
        <v>1</v>
      </c>
      <c r="F877" s="251" t="s">
        <v>3398</v>
      </c>
      <c r="G877" s="248"/>
      <c r="H877" s="252">
        <v>28</v>
      </c>
      <c r="I877" s="253"/>
      <c r="J877" s="248"/>
      <c r="K877" s="248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88</v>
      </c>
      <c r="AV877" s="13" t="s">
        <v>88</v>
      </c>
      <c r="AW877" s="13" t="s">
        <v>36</v>
      </c>
      <c r="AX877" s="13" t="s">
        <v>80</v>
      </c>
      <c r="AY877" s="258" t="s">
        <v>241</v>
      </c>
    </row>
    <row r="878" s="13" customFormat="1">
      <c r="A878" s="13"/>
      <c r="B878" s="247"/>
      <c r="C878" s="248"/>
      <c r="D878" s="249" t="s">
        <v>256</v>
      </c>
      <c r="E878" s="250" t="s">
        <v>1</v>
      </c>
      <c r="F878" s="251" t="s">
        <v>3399</v>
      </c>
      <c r="G878" s="248"/>
      <c r="H878" s="252">
        <v>3</v>
      </c>
      <c r="I878" s="253"/>
      <c r="J878" s="248"/>
      <c r="K878" s="248"/>
      <c r="L878" s="254"/>
      <c r="M878" s="255"/>
      <c r="N878" s="256"/>
      <c r="O878" s="256"/>
      <c r="P878" s="256"/>
      <c r="Q878" s="256"/>
      <c r="R878" s="256"/>
      <c r="S878" s="256"/>
      <c r="T878" s="25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8" t="s">
        <v>256</v>
      </c>
      <c r="AU878" s="258" t="s">
        <v>88</v>
      </c>
      <c r="AV878" s="13" t="s">
        <v>88</v>
      </c>
      <c r="AW878" s="13" t="s">
        <v>36</v>
      </c>
      <c r="AX878" s="13" t="s">
        <v>80</v>
      </c>
      <c r="AY878" s="258" t="s">
        <v>241</v>
      </c>
    </row>
    <row r="879" s="15" customFormat="1">
      <c r="A879" s="15"/>
      <c r="B879" s="270"/>
      <c r="C879" s="271"/>
      <c r="D879" s="249" t="s">
        <v>256</v>
      </c>
      <c r="E879" s="272" t="s">
        <v>1</v>
      </c>
      <c r="F879" s="273" t="s">
        <v>3400</v>
      </c>
      <c r="G879" s="271"/>
      <c r="H879" s="272" t="s">
        <v>1</v>
      </c>
      <c r="I879" s="274"/>
      <c r="J879" s="271"/>
      <c r="K879" s="271"/>
      <c r="L879" s="275"/>
      <c r="M879" s="276"/>
      <c r="N879" s="277"/>
      <c r="O879" s="277"/>
      <c r="P879" s="277"/>
      <c r="Q879" s="277"/>
      <c r="R879" s="277"/>
      <c r="S879" s="277"/>
      <c r="T879" s="278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9" t="s">
        <v>256</v>
      </c>
      <c r="AU879" s="279" t="s">
        <v>88</v>
      </c>
      <c r="AV879" s="15" t="s">
        <v>14</v>
      </c>
      <c r="AW879" s="15" t="s">
        <v>36</v>
      </c>
      <c r="AX879" s="15" t="s">
        <v>80</v>
      </c>
      <c r="AY879" s="279" t="s">
        <v>241</v>
      </c>
    </row>
    <row r="880" s="13" customFormat="1">
      <c r="A880" s="13"/>
      <c r="B880" s="247"/>
      <c r="C880" s="248"/>
      <c r="D880" s="249" t="s">
        <v>256</v>
      </c>
      <c r="E880" s="250" t="s">
        <v>1</v>
      </c>
      <c r="F880" s="251" t="s">
        <v>3401</v>
      </c>
      <c r="G880" s="248"/>
      <c r="H880" s="252">
        <v>2</v>
      </c>
      <c r="I880" s="253"/>
      <c r="J880" s="248"/>
      <c r="K880" s="248"/>
      <c r="L880" s="254"/>
      <c r="M880" s="255"/>
      <c r="N880" s="256"/>
      <c r="O880" s="256"/>
      <c r="P880" s="256"/>
      <c r="Q880" s="256"/>
      <c r="R880" s="256"/>
      <c r="S880" s="256"/>
      <c r="T880" s="257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8" t="s">
        <v>256</v>
      </c>
      <c r="AU880" s="258" t="s">
        <v>88</v>
      </c>
      <c r="AV880" s="13" t="s">
        <v>88</v>
      </c>
      <c r="AW880" s="13" t="s">
        <v>36</v>
      </c>
      <c r="AX880" s="13" t="s">
        <v>80</v>
      </c>
      <c r="AY880" s="258" t="s">
        <v>241</v>
      </c>
    </row>
    <row r="881" s="13" customFormat="1">
      <c r="A881" s="13"/>
      <c r="B881" s="247"/>
      <c r="C881" s="248"/>
      <c r="D881" s="249" t="s">
        <v>256</v>
      </c>
      <c r="E881" s="250" t="s">
        <v>1</v>
      </c>
      <c r="F881" s="251" t="s">
        <v>3402</v>
      </c>
      <c r="G881" s="248"/>
      <c r="H881" s="252">
        <v>10</v>
      </c>
      <c r="I881" s="253"/>
      <c r="J881" s="248"/>
      <c r="K881" s="248"/>
      <c r="L881" s="254"/>
      <c r="M881" s="255"/>
      <c r="N881" s="256"/>
      <c r="O881" s="256"/>
      <c r="P881" s="256"/>
      <c r="Q881" s="256"/>
      <c r="R881" s="256"/>
      <c r="S881" s="256"/>
      <c r="T881" s="257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8" t="s">
        <v>256</v>
      </c>
      <c r="AU881" s="258" t="s">
        <v>88</v>
      </c>
      <c r="AV881" s="13" t="s">
        <v>88</v>
      </c>
      <c r="AW881" s="13" t="s">
        <v>36</v>
      </c>
      <c r="AX881" s="13" t="s">
        <v>80</v>
      </c>
      <c r="AY881" s="258" t="s">
        <v>241</v>
      </c>
    </row>
    <row r="882" s="13" customFormat="1">
      <c r="A882" s="13"/>
      <c r="B882" s="247"/>
      <c r="C882" s="248"/>
      <c r="D882" s="249" t="s">
        <v>256</v>
      </c>
      <c r="E882" s="250" t="s">
        <v>1</v>
      </c>
      <c r="F882" s="251" t="s">
        <v>3403</v>
      </c>
      <c r="G882" s="248"/>
      <c r="H882" s="252">
        <v>2</v>
      </c>
      <c r="I882" s="253"/>
      <c r="J882" s="248"/>
      <c r="K882" s="248"/>
      <c r="L882" s="254"/>
      <c r="M882" s="255"/>
      <c r="N882" s="256"/>
      <c r="O882" s="256"/>
      <c r="P882" s="256"/>
      <c r="Q882" s="256"/>
      <c r="R882" s="256"/>
      <c r="S882" s="256"/>
      <c r="T882" s="257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8" t="s">
        <v>256</v>
      </c>
      <c r="AU882" s="258" t="s">
        <v>88</v>
      </c>
      <c r="AV882" s="13" t="s">
        <v>88</v>
      </c>
      <c r="AW882" s="13" t="s">
        <v>36</v>
      </c>
      <c r="AX882" s="13" t="s">
        <v>80</v>
      </c>
      <c r="AY882" s="258" t="s">
        <v>241</v>
      </c>
    </row>
    <row r="883" s="13" customFormat="1">
      <c r="A883" s="13"/>
      <c r="B883" s="247"/>
      <c r="C883" s="248"/>
      <c r="D883" s="249" t="s">
        <v>256</v>
      </c>
      <c r="E883" s="250" t="s">
        <v>1</v>
      </c>
      <c r="F883" s="251" t="s">
        <v>3404</v>
      </c>
      <c r="G883" s="248"/>
      <c r="H883" s="252">
        <v>3</v>
      </c>
      <c r="I883" s="253"/>
      <c r="J883" s="248"/>
      <c r="K883" s="248"/>
      <c r="L883" s="254"/>
      <c r="M883" s="255"/>
      <c r="N883" s="256"/>
      <c r="O883" s="256"/>
      <c r="P883" s="256"/>
      <c r="Q883" s="256"/>
      <c r="R883" s="256"/>
      <c r="S883" s="256"/>
      <c r="T883" s="25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8" t="s">
        <v>256</v>
      </c>
      <c r="AU883" s="258" t="s">
        <v>88</v>
      </c>
      <c r="AV883" s="13" t="s">
        <v>88</v>
      </c>
      <c r="AW883" s="13" t="s">
        <v>36</v>
      </c>
      <c r="AX883" s="13" t="s">
        <v>80</v>
      </c>
      <c r="AY883" s="258" t="s">
        <v>241</v>
      </c>
    </row>
    <row r="884" s="14" customFormat="1">
      <c r="A884" s="14"/>
      <c r="B884" s="259"/>
      <c r="C884" s="260"/>
      <c r="D884" s="249" t="s">
        <v>256</v>
      </c>
      <c r="E884" s="261" t="s">
        <v>1</v>
      </c>
      <c r="F884" s="262" t="s">
        <v>258</v>
      </c>
      <c r="G884" s="260"/>
      <c r="H884" s="263">
        <v>48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9" t="s">
        <v>256</v>
      </c>
      <c r="AU884" s="269" t="s">
        <v>88</v>
      </c>
      <c r="AV884" s="14" t="s">
        <v>175</v>
      </c>
      <c r="AW884" s="14" t="s">
        <v>36</v>
      </c>
      <c r="AX884" s="14" t="s">
        <v>14</v>
      </c>
      <c r="AY884" s="269" t="s">
        <v>241</v>
      </c>
    </row>
    <row r="885" s="2" customFormat="1" ht="24.15" customHeight="1">
      <c r="A885" s="39"/>
      <c r="B885" s="40"/>
      <c r="C885" s="229" t="s">
        <v>1071</v>
      </c>
      <c r="D885" s="229" t="s">
        <v>243</v>
      </c>
      <c r="E885" s="230" t="s">
        <v>3405</v>
      </c>
      <c r="F885" s="231" t="s">
        <v>3406</v>
      </c>
      <c r="G885" s="232" t="s">
        <v>299</v>
      </c>
      <c r="H885" s="233">
        <v>11</v>
      </c>
      <c r="I885" s="234"/>
      <c r="J885" s="235">
        <f>ROUND(I885*H885,2)</f>
        <v>0</v>
      </c>
      <c r="K885" s="231" t="s">
        <v>1</v>
      </c>
      <c r="L885" s="45"/>
      <c r="M885" s="236" t="s">
        <v>1</v>
      </c>
      <c r="N885" s="237" t="s">
        <v>45</v>
      </c>
      <c r="O885" s="92"/>
      <c r="P885" s="238">
        <f>O885*H885</f>
        <v>0</v>
      </c>
      <c r="Q885" s="238">
        <v>2.5</v>
      </c>
      <c r="R885" s="238">
        <f>Q885*H885</f>
        <v>27.5</v>
      </c>
      <c r="S885" s="238">
        <v>0</v>
      </c>
      <c r="T885" s="239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0" t="s">
        <v>175</v>
      </c>
      <c r="AT885" s="240" t="s">
        <v>243</v>
      </c>
      <c r="AU885" s="240" t="s">
        <v>88</v>
      </c>
      <c r="AY885" s="18" t="s">
        <v>241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14</v>
      </c>
      <c r="BK885" s="241">
        <f>ROUND(I885*H885,2)</f>
        <v>0</v>
      </c>
      <c r="BL885" s="18" t="s">
        <v>175</v>
      </c>
      <c r="BM885" s="240" t="s">
        <v>3407</v>
      </c>
    </row>
    <row r="886" s="13" customFormat="1">
      <c r="A886" s="13"/>
      <c r="B886" s="247"/>
      <c r="C886" s="248"/>
      <c r="D886" s="249" t="s">
        <v>256</v>
      </c>
      <c r="E886" s="250" t="s">
        <v>1</v>
      </c>
      <c r="F886" s="251" t="s">
        <v>3408</v>
      </c>
      <c r="G886" s="248"/>
      <c r="H886" s="252">
        <v>10</v>
      </c>
      <c r="I886" s="253"/>
      <c r="J886" s="248"/>
      <c r="K886" s="248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88</v>
      </c>
      <c r="AV886" s="13" t="s">
        <v>88</v>
      </c>
      <c r="AW886" s="13" t="s">
        <v>36</v>
      </c>
      <c r="AX886" s="13" t="s">
        <v>80</v>
      </c>
      <c r="AY886" s="258" t="s">
        <v>241</v>
      </c>
    </row>
    <row r="887" s="13" customFormat="1">
      <c r="A887" s="13"/>
      <c r="B887" s="247"/>
      <c r="C887" s="248"/>
      <c r="D887" s="249" t="s">
        <v>256</v>
      </c>
      <c r="E887" s="250" t="s">
        <v>1</v>
      </c>
      <c r="F887" s="251" t="s">
        <v>3409</v>
      </c>
      <c r="G887" s="248"/>
      <c r="H887" s="252">
        <v>1</v>
      </c>
      <c r="I887" s="253"/>
      <c r="J887" s="248"/>
      <c r="K887" s="248"/>
      <c r="L887" s="254"/>
      <c r="M887" s="255"/>
      <c r="N887" s="256"/>
      <c r="O887" s="256"/>
      <c r="P887" s="256"/>
      <c r="Q887" s="256"/>
      <c r="R887" s="256"/>
      <c r="S887" s="256"/>
      <c r="T887" s="25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8" t="s">
        <v>256</v>
      </c>
      <c r="AU887" s="258" t="s">
        <v>88</v>
      </c>
      <c r="AV887" s="13" t="s">
        <v>88</v>
      </c>
      <c r="AW887" s="13" t="s">
        <v>36</v>
      </c>
      <c r="AX887" s="13" t="s">
        <v>80</v>
      </c>
      <c r="AY887" s="258" t="s">
        <v>241</v>
      </c>
    </row>
    <row r="888" s="15" customFormat="1">
      <c r="A888" s="15"/>
      <c r="B888" s="270"/>
      <c r="C888" s="271"/>
      <c r="D888" s="249" t="s">
        <v>256</v>
      </c>
      <c r="E888" s="272" t="s">
        <v>1</v>
      </c>
      <c r="F888" s="273" t="s">
        <v>3410</v>
      </c>
      <c r="G888" s="271"/>
      <c r="H888" s="272" t="s">
        <v>1</v>
      </c>
      <c r="I888" s="274"/>
      <c r="J888" s="271"/>
      <c r="K888" s="271"/>
      <c r="L888" s="275"/>
      <c r="M888" s="276"/>
      <c r="N888" s="277"/>
      <c r="O888" s="277"/>
      <c r="P888" s="277"/>
      <c r="Q888" s="277"/>
      <c r="R888" s="277"/>
      <c r="S888" s="277"/>
      <c r="T888" s="27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9" t="s">
        <v>256</v>
      </c>
      <c r="AU888" s="279" t="s">
        <v>88</v>
      </c>
      <c r="AV888" s="15" t="s">
        <v>14</v>
      </c>
      <c r="AW888" s="15" t="s">
        <v>36</v>
      </c>
      <c r="AX888" s="15" t="s">
        <v>80</v>
      </c>
      <c r="AY888" s="279" t="s">
        <v>241</v>
      </c>
    </row>
    <row r="889" s="15" customFormat="1">
      <c r="A889" s="15"/>
      <c r="B889" s="270"/>
      <c r="C889" s="271"/>
      <c r="D889" s="249" t="s">
        <v>256</v>
      </c>
      <c r="E889" s="272" t="s">
        <v>1</v>
      </c>
      <c r="F889" s="273" t="s">
        <v>3411</v>
      </c>
      <c r="G889" s="271"/>
      <c r="H889" s="272" t="s">
        <v>1</v>
      </c>
      <c r="I889" s="274"/>
      <c r="J889" s="271"/>
      <c r="K889" s="271"/>
      <c r="L889" s="275"/>
      <c r="M889" s="276"/>
      <c r="N889" s="277"/>
      <c r="O889" s="277"/>
      <c r="P889" s="277"/>
      <c r="Q889" s="277"/>
      <c r="R889" s="277"/>
      <c r="S889" s="277"/>
      <c r="T889" s="278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9" t="s">
        <v>256</v>
      </c>
      <c r="AU889" s="279" t="s">
        <v>88</v>
      </c>
      <c r="AV889" s="15" t="s">
        <v>14</v>
      </c>
      <c r="AW889" s="15" t="s">
        <v>36</v>
      </c>
      <c r="AX889" s="15" t="s">
        <v>80</v>
      </c>
      <c r="AY889" s="279" t="s">
        <v>241</v>
      </c>
    </row>
    <row r="890" s="15" customFormat="1">
      <c r="A890" s="15"/>
      <c r="B890" s="270"/>
      <c r="C890" s="271"/>
      <c r="D890" s="249" t="s">
        <v>256</v>
      </c>
      <c r="E890" s="272" t="s">
        <v>1</v>
      </c>
      <c r="F890" s="273" t="s">
        <v>3412</v>
      </c>
      <c r="G890" s="271"/>
      <c r="H890" s="272" t="s">
        <v>1</v>
      </c>
      <c r="I890" s="274"/>
      <c r="J890" s="271"/>
      <c r="K890" s="271"/>
      <c r="L890" s="275"/>
      <c r="M890" s="276"/>
      <c r="N890" s="277"/>
      <c r="O890" s="277"/>
      <c r="P890" s="277"/>
      <c r="Q890" s="277"/>
      <c r="R890" s="277"/>
      <c r="S890" s="277"/>
      <c r="T890" s="278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9" t="s">
        <v>256</v>
      </c>
      <c r="AU890" s="279" t="s">
        <v>88</v>
      </c>
      <c r="AV890" s="15" t="s">
        <v>14</v>
      </c>
      <c r="AW890" s="15" t="s">
        <v>36</v>
      </c>
      <c r="AX890" s="15" t="s">
        <v>80</v>
      </c>
      <c r="AY890" s="279" t="s">
        <v>241</v>
      </c>
    </row>
    <row r="891" s="15" customFormat="1">
      <c r="A891" s="15"/>
      <c r="B891" s="270"/>
      <c r="C891" s="271"/>
      <c r="D891" s="249" t="s">
        <v>256</v>
      </c>
      <c r="E891" s="272" t="s">
        <v>1</v>
      </c>
      <c r="F891" s="273" t="s">
        <v>3413</v>
      </c>
      <c r="G891" s="271"/>
      <c r="H891" s="272" t="s">
        <v>1</v>
      </c>
      <c r="I891" s="274"/>
      <c r="J891" s="271"/>
      <c r="K891" s="271"/>
      <c r="L891" s="275"/>
      <c r="M891" s="276"/>
      <c r="N891" s="277"/>
      <c r="O891" s="277"/>
      <c r="P891" s="277"/>
      <c r="Q891" s="277"/>
      <c r="R891" s="277"/>
      <c r="S891" s="277"/>
      <c r="T891" s="278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9" t="s">
        <v>256</v>
      </c>
      <c r="AU891" s="279" t="s">
        <v>88</v>
      </c>
      <c r="AV891" s="15" t="s">
        <v>14</v>
      </c>
      <c r="AW891" s="15" t="s">
        <v>36</v>
      </c>
      <c r="AX891" s="15" t="s">
        <v>80</v>
      </c>
      <c r="AY891" s="279" t="s">
        <v>241</v>
      </c>
    </row>
    <row r="892" s="15" customFormat="1">
      <c r="A892" s="15"/>
      <c r="B892" s="270"/>
      <c r="C892" s="271"/>
      <c r="D892" s="249" t="s">
        <v>256</v>
      </c>
      <c r="E892" s="272" t="s">
        <v>1</v>
      </c>
      <c r="F892" s="273" t="s">
        <v>3414</v>
      </c>
      <c r="G892" s="271"/>
      <c r="H892" s="272" t="s">
        <v>1</v>
      </c>
      <c r="I892" s="274"/>
      <c r="J892" s="271"/>
      <c r="K892" s="271"/>
      <c r="L892" s="275"/>
      <c r="M892" s="276"/>
      <c r="N892" s="277"/>
      <c r="O892" s="277"/>
      <c r="P892" s="277"/>
      <c r="Q892" s="277"/>
      <c r="R892" s="277"/>
      <c r="S892" s="277"/>
      <c r="T892" s="278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9" t="s">
        <v>256</v>
      </c>
      <c r="AU892" s="279" t="s">
        <v>88</v>
      </c>
      <c r="AV892" s="15" t="s">
        <v>14</v>
      </c>
      <c r="AW892" s="15" t="s">
        <v>36</v>
      </c>
      <c r="AX892" s="15" t="s">
        <v>80</v>
      </c>
      <c r="AY892" s="279" t="s">
        <v>241</v>
      </c>
    </row>
    <row r="893" s="14" customFormat="1">
      <c r="A893" s="14"/>
      <c r="B893" s="259"/>
      <c r="C893" s="260"/>
      <c r="D893" s="249" t="s">
        <v>256</v>
      </c>
      <c r="E893" s="261" t="s">
        <v>1</v>
      </c>
      <c r="F893" s="262" t="s">
        <v>258</v>
      </c>
      <c r="G893" s="260"/>
      <c r="H893" s="263">
        <v>11</v>
      </c>
      <c r="I893" s="264"/>
      <c r="J893" s="260"/>
      <c r="K893" s="260"/>
      <c r="L893" s="265"/>
      <c r="M893" s="266"/>
      <c r="N893" s="267"/>
      <c r="O893" s="267"/>
      <c r="P893" s="267"/>
      <c r="Q893" s="267"/>
      <c r="R893" s="267"/>
      <c r="S893" s="267"/>
      <c r="T893" s="268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9" t="s">
        <v>256</v>
      </c>
      <c r="AU893" s="269" t="s">
        <v>88</v>
      </c>
      <c r="AV893" s="14" t="s">
        <v>175</v>
      </c>
      <c r="AW893" s="14" t="s">
        <v>36</v>
      </c>
      <c r="AX893" s="14" t="s">
        <v>14</v>
      </c>
      <c r="AY893" s="269" t="s">
        <v>241</v>
      </c>
    </row>
    <row r="894" s="2" customFormat="1" ht="24.15" customHeight="1">
      <c r="A894" s="39"/>
      <c r="B894" s="40"/>
      <c r="C894" s="229" t="s">
        <v>1076</v>
      </c>
      <c r="D894" s="229" t="s">
        <v>243</v>
      </c>
      <c r="E894" s="230" t="s">
        <v>3415</v>
      </c>
      <c r="F894" s="231" t="s">
        <v>3416</v>
      </c>
      <c r="G894" s="232" t="s">
        <v>299</v>
      </c>
      <c r="H894" s="233">
        <v>3</v>
      </c>
      <c r="I894" s="234"/>
      <c r="J894" s="235">
        <f>ROUND(I894*H894,2)</f>
        <v>0</v>
      </c>
      <c r="K894" s="231" t="s">
        <v>1</v>
      </c>
      <c r="L894" s="45"/>
      <c r="M894" s="236" t="s">
        <v>1</v>
      </c>
      <c r="N894" s="237" t="s">
        <v>45</v>
      </c>
      <c r="O894" s="92"/>
      <c r="P894" s="238">
        <f>O894*H894</f>
        <v>0</v>
      </c>
      <c r="Q894" s="238">
        <v>3.75</v>
      </c>
      <c r="R894" s="238">
        <f>Q894*H894</f>
        <v>11.25</v>
      </c>
      <c r="S894" s="238">
        <v>0</v>
      </c>
      <c r="T894" s="239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0" t="s">
        <v>175</v>
      </c>
      <c r="AT894" s="240" t="s">
        <v>243</v>
      </c>
      <c r="AU894" s="240" t="s">
        <v>88</v>
      </c>
      <c r="AY894" s="18" t="s">
        <v>241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8" t="s">
        <v>14</v>
      </c>
      <c r="BK894" s="241">
        <f>ROUND(I894*H894,2)</f>
        <v>0</v>
      </c>
      <c r="BL894" s="18" t="s">
        <v>175</v>
      </c>
      <c r="BM894" s="240" t="s">
        <v>3417</v>
      </c>
    </row>
    <row r="895" s="13" customFormat="1">
      <c r="A895" s="13"/>
      <c r="B895" s="247"/>
      <c r="C895" s="248"/>
      <c r="D895" s="249" t="s">
        <v>256</v>
      </c>
      <c r="E895" s="250" t="s">
        <v>1</v>
      </c>
      <c r="F895" s="251" t="s">
        <v>3418</v>
      </c>
      <c r="G895" s="248"/>
      <c r="H895" s="252">
        <v>1</v>
      </c>
      <c r="I895" s="253"/>
      <c r="J895" s="248"/>
      <c r="K895" s="248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88</v>
      </c>
      <c r="AV895" s="13" t="s">
        <v>88</v>
      </c>
      <c r="AW895" s="13" t="s">
        <v>36</v>
      </c>
      <c r="AX895" s="13" t="s">
        <v>80</v>
      </c>
      <c r="AY895" s="258" t="s">
        <v>241</v>
      </c>
    </row>
    <row r="896" s="13" customFormat="1">
      <c r="A896" s="13"/>
      <c r="B896" s="247"/>
      <c r="C896" s="248"/>
      <c r="D896" s="249" t="s">
        <v>256</v>
      </c>
      <c r="E896" s="250" t="s">
        <v>1</v>
      </c>
      <c r="F896" s="251" t="s">
        <v>3419</v>
      </c>
      <c r="G896" s="248"/>
      <c r="H896" s="252">
        <v>2</v>
      </c>
      <c r="I896" s="253"/>
      <c r="J896" s="248"/>
      <c r="K896" s="248"/>
      <c r="L896" s="254"/>
      <c r="M896" s="255"/>
      <c r="N896" s="256"/>
      <c r="O896" s="256"/>
      <c r="P896" s="256"/>
      <c r="Q896" s="256"/>
      <c r="R896" s="256"/>
      <c r="S896" s="256"/>
      <c r="T896" s="25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8" t="s">
        <v>256</v>
      </c>
      <c r="AU896" s="258" t="s">
        <v>88</v>
      </c>
      <c r="AV896" s="13" t="s">
        <v>88</v>
      </c>
      <c r="AW896" s="13" t="s">
        <v>36</v>
      </c>
      <c r="AX896" s="13" t="s">
        <v>80</v>
      </c>
      <c r="AY896" s="258" t="s">
        <v>241</v>
      </c>
    </row>
    <row r="897" s="15" customFormat="1">
      <c r="A897" s="15"/>
      <c r="B897" s="270"/>
      <c r="C897" s="271"/>
      <c r="D897" s="249" t="s">
        <v>256</v>
      </c>
      <c r="E897" s="272" t="s">
        <v>1</v>
      </c>
      <c r="F897" s="273" t="s">
        <v>3410</v>
      </c>
      <c r="G897" s="271"/>
      <c r="H897" s="272" t="s">
        <v>1</v>
      </c>
      <c r="I897" s="274"/>
      <c r="J897" s="271"/>
      <c r="K897" s="271"/>
      <c r="L897" s="275"/>
      <c r="M897" s="276"/>
      <c r="N897" s="277"/>
      <c r="O897" s="277"/>
      <c r="P897" s="277"/>
      <c r="Q897" s="277"/>
      <c r="R897" s="277"/>
      <c r="S897" s="277"/>
      <c r="T897" s="278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9" t="s">
        <v>256</v>
      </c>
      <c r="AU897" s="279" t="s">
        <v>88</v>
      </c>
      <c r="AV897" s="15" t="s">
        <v>14</v>
      </c>
      <c r="AW897" s="15" t="s">
        <v>36</v>
      </c>
      <c r="AX897" s="15" t="s">
        <v>80</v>
      </c>
      <c r="AY897" s="279" t="s">
        <v>241</v>
      </c>
    </row>
    <row r="898" s="15" customFormat="1">
      <c r="A898" s="15"/>
      <c r="B898" s="270"/>
      <c r="C898" s="271"/>
      <c r="D898" s="249" t="s">
        <v>256</v>
      </c>
      <c r="E898" s="272" t="s">
        <v>1</v>
      </c>
      <c r="F898" s="273" t="s">
        <v>3411</v>
      </c>
      <c r="G898" s="271"/>
      <c r="H898" s="272" t="s">
        <v>1</v>
      </c>
      <c r="I898" s="274"/>
      <c r="J898" s="271"/>
      <c r="K898" s="271"/>
      <c r="L898" s="275"/>
      <c r="M898" s="276"/>
      <c r="N898" s="277"/>
      <c r="O898" s="277"/>
      <c r="P898" s="277"/>
      <c r="Q898" s="277"/>
      <c r="R898" s="277"/>
      <c r="S898" s="277"/>
      <c r="T898" s="278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9" t="s">
        <v>256</v>
      </c>
      <c r="AU898" s="279" t="s">
        <v>88</v>
      </c>
      <c r="AV898" s="15" t="s">
        <v>14</v>
      </c>
      <c r="AW898" s="15" t="s">
        <v>36</v>
      </c>
      <c r="AX898" s="15" t="s">
        <v>80</v>
      </c>
      <c r="AY898" s="279" t="s">
        <v>241</v>
      </c>
    </row>
    <row r="899" s="15" customFormat="1">
      <c r="A899" s="15"/>
      <c r="B899" s="270"/>
      <c r="C899" s="271"/>
      <c r="D899" s="249" t="s">
        <v>256</v>
      </c>
      <c r="E899" s="272" t="s">
        <v>1</v>
      </c>
      <c r="F899" s="273" t="s">
        <v>3412</v>
      </c>
      <c r="G899" s="271"/>
      <c r="H899" s="272" t="s">
        <v>1</v>
      </c>
      <c r="I899" s="274"/>
      <c r="J899" s="271"/>
      <c r="K899" s="271"/>
      <c r="L899" s="275"/>
      <c r="M899" s="276"/>
      <c r="N899" s="277"/>
      <c r="O899" s="277"/>
      <c r="P899" s="277"/>
      <c r="Q899" s="277"/>
      <c r="R899" s="277"/>
      <c r="S899" s="277"/>
      <c r="T899" s="278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9" t="s">
        <v>256</v>
      </c>
      <c r="AU899" s="279" t="s">
        <v>88</v>
      </c>
      <c r="AV899" s="15" t="s">
        <v>14</v>
      </c>
      <c r="AW899" s="15" t="s">
        <v>36</v>
      </c>
      <c r="AX899" s="15" t="s">
        <v>80</v>
      </c>
      <c r="AY899" s="279" t="s">
        <v>241</v>
      </c>
    </row>
    <row r="900" s="15" customFormat="1">
      <c r="A900" s="15"/>
      <c r="B900" s="270"/>
      <c r="C900" s="271"/>
      <c r="D900" s="249" t="s">
        <v>256</v>
      </c>
      <c r="E900" s="272" t="s">
        <v>1</v>
      </c>
      <c r="F900" s="273" t="s">
        <v>3413</v>
      </c>
      <c r="G900" s="271"/>
      <c r="H900" s="272" t="s">
        <v>1</v>
      </c>
      <c r="I900" s="274"/>
      <c r="J900" s="271"/>
      <c r="K900" s="271"/>
      <c r="L900" s="275"/>
      <c r="M900" s="276"/>
      <c r="N900" s="277"/>
      <c r="O900" s="277"/>
      <c r="P900" s="277"/>
      <c r="Q900" s="277"/>
      <c r="R900" s="277"/>
      <c r="S900" s="277"/>
      <c r="T900" s="278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9" t="s">
        <v>256</v>
      </c>
      <c r="AU900" s="279" t="s">
        <v>88</v>
      </c>
      <c r="AV900" s="15" t="s">
        <v>14</v>
      </c>
      <c r="AW900" s="15" t="s">
        <v>36</v>
      </c>
      <c r="AX900" s="15" t="s">
        <v>80</v>
      </c>
      <c r="AY900" s="279" t="s">
        <v>241</v>
      </c>
    </row>
    <row r="901" s="15" customFormat="1">
      <c r="A901" s="15"/>
      <c r="B901" s="270"/>
      <c r="C901" s="271"/>
      <c r="D901" s="249" t="s">
        <v>256</v>
      </c>
      <c r="E901" s="272" t="s">
        <v>1</v>
      </c>
      <c r="F901" s="273" t="s">
        <v>3414</v>
      </c>
      <c r="G901" s="271"/>
      <c r="H901" s="272" t="s">
        <v>1</v>
      </c>
      <c r="I901" s="274"/>
      <c r="J901" s="271"/>
      <c r="K901" s="271"/>
      <c r="L901" s="275"/>
      <c r="M901" s="276"/>
      <c r="N901" s="277"/>
      <c r="O901" s="277"/>
      <c r="P901" s="277"/>
      <c r="Q901" s="277"/>
      <c r="R901" s="277"/>
      <c r="S901" s="277"/>
      <c r="T901" s="278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9" t="s">
        <v>256</v>
      </c>
      <c r="AU901" s="279" t="s">
        <v>88</v>
      </c>
      <c r="AV901" s="15" t="s">
        <v>14</v>
      </c>
      <c r="AW901" s="15" t="s">
        <v>36</v>
      </c>
      <c r="AX901" s="15" t="s">
        <v>80</v>
      </c>
      <c r="AY901" s="279" t="s">
        <v>241</v>
      </c>
    </row>
    <row r="902" s="14" customFormat="1">
      <c r="A902" s="14"/>
      <c r="B902" s="259"/>
      <c r="C902" s="260"/>
      <c r="D902" s="249" t="s">
        <v>256</v>
      </c>
      <c r="E902" s="261" t="s">
        <v>1</v>
      </c>
      <c r="F902" s="262" t="s">
        <v>258</v>
      </c>
      <c r="G902" s="260"/>
      <c r="H902" s="263">
        <v>3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88</v>
      </c>
      <c r="AV902" s="14" t="s">
        <v>175</v>
      </c>
      <c r="AW902" s="14" t="s">
        <v>36</v>
      </c>
      <c r="AX902" s="14" t="s">
        <v>14</v>
      </c>
      <c r="AY902" s="269" t="s">
        <v>241</v>
      </c>
    </row>
    <row r="903" s="2" customFormat="1" ht="24.15" customHeight="1">
      <c r="A903" s="39"/>
      <c r="B903" s="40"/>
      <c r="C903" s="229" t="s">
        <v>1082</v>
      </c>
      <c r="D903" s="229" t="s">
        <v>243</v>
      </c>
      <c r="E903" s="230" t="s">
        <v>3420</v>
      </c>
      <c r="F903" s="231" t="s">
        <v>3421</v>
      </c>
      <c r="G903" s="232" t="s">
        <v>299</v>
      </c>
      <c r="H903" s="233">
        <v>4</v>
      </c>
      <c r="I903" s="234"/>
      <c r="J903" s="235">
        <f>ROUND(I903*H903,2)</f>
        <v>0</v>
      </c>
      <c r="K903" s="231" t="s">
        <v>1</v>
      </c>
      <c r="L903" s="45"/>
      <c r="M903" s="236" t="s">
        <v>1</v>
      </c>
      <c r="N903" s="237" t="s">
        <v>45</v>
      </c>
      <c r="O903" s="92"/>
      <c r="P903" s="238">
        <f>O903*H903</f>
        <v>0</v>
      </c>
      <c r="Q903" s="238">
        <v>5</v>
      </c>
      <c r="R903" s="238">
        <f>Q903*H903</f>
        <v>20</v>
      </c>
      <c r="S903" s="238">
        <v>0</v>
      </c>
      <c r="T903" s="239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0" t="s">
        <v>175</v>
      </c>
      <c r="AT903" s="240" t="s">
        <v>243</v>
      </c>
      <c r="AU903" s="240" t="s">
        <v>88</v>
      </c>
      <c r="AY903" s="18" t="s">
        <v>241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14</v>
      </c>
      <c r="BK903" s="241">
        <f>ROUND(I903*H903,2)</f>
        <v>0</v>
      </c>
      <c r="BL903" s="18" t="s">
        <v>175</v>
      </c>
      <c r="BM903" s="240" t="s">
        <v>3422</v>
      </c>
    </row>
    <row r="904" s="13" customFormat="1">
      <c r="A904" s="13"/>
      <c r="B904" s="247"/>
      <c r="C904" s="248"/>
      <c r="D904" s="249" t="s">
        <v>256</v>
      </c>
      <c r="E904" s="250" t="s">
        <v>1</v>
      </c>
      <c r="F904" s="251" t="s">
        <v>3423</v>
      </c>
      <c r="G904" s="248"/>
      <c r="H904" s="252">
        <v>4</v>
      </c>
      <c r="I904" s="253"/>
      <c r="J904" s="248"/>
      <c r="K904" s="248"/>
      <c r="L904" s="254"/>
      <c r="M904" s="255"/>
      <c r="N904" s="256"/>
      <c r="O904" s="256"/>
      <c r="P904" s="256"/>
      <c r="Q904" s="256"/>
      <c r="R904" s="256"/>
      <c r="S904" s="256"/>
      <c r="T904" s="25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8" t="s">
        <v>256</v>
      </c>
      <c r="AU904" s="258" t="s">
        <v>88</v>
      </c>
      <c r="AV904" s="13" t="s">
        <v>88</v>
      </c>
      <c r="AW904" s="13" t="s">
        <v>36</v>
      </c>
      <c r="AX904" s="13" t="s">
        <v>80</v>
      </c>
      <c r="AY904" s="258" t="s">
        <v>241</v>
      </c>
    </row>
    <row r="905" s="15" customFormat="1">
      <c r="A905" s="15"/>
      <c r="B905" s="270"/>
      <c r="C905" s="271"/>
      <c r="D905" s="249" t="s">
        <v>256</v>
      </c>
      <c r="E905" s="272" t="s">
        <v>1</v>
      </c>
      <c r="F905" s="273" t="s">
        <v>3424</v>
      </c>
      <c r="G905" s="271"/>
      <c r="H905" s="272" t="s">
        <v>1</v>
      </c>
      <c r="I905" s="274"/>
      <c r="J905" s="271"/>
      <c r="K905" s="271"/>
      <c r="L905" s="275"/>
      <c r="M905" s="276"/>
      <c r="N905" s="277"/>
      <c r="O905" s="277"/>
      <c r="P905" s="277"/>
      <c r="Q905" s="277"/>
      <c r="R905" s="277"/>
      <c r="S905" s="277"/>
      <c r="T905" s="27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9" t="s">
        <v>256</v>
      </c>
      <c r="AU905" s="279" t="s">
        <v>88</v>
      </c>
      <c r="AV905" s="15" t="s">
        <v>14</v>
      </c>
      <c r="AW905" s="15" t="s">
        <v>36</v>
      </c>
      <c r="AX905" s="15" t="s">
        <v>80</v>
      </c>
      <c r="AY905" s="279" t="s">
        <v>241</v>
      </c>
    </row>
    <row r="906" s="15" customFormat="1">
      <c r="A906" s="15"/>
      <c r="B906" s="270"/>
      <c r="C906" s="271"/>
      <c r="D906" s="249" t="s">
        <v>256</v>
      </c>
      <c r="E906" s="272" t="s">
        <v>1</v>
      </c>
      <c r="F906" s="273" t="s">
        <v>3410</v>
      </c>
      <c r="G906" s="271"/>
      <c r="H906" s="272" t="s">
        <v>1</v>
      </c>
      <c r="I906" s="274"/>
      <c r="J906" s="271"/>
      <c r="K906" s="271"/>
      <c r="L906" s="275"/>
      <c r="M906" s="276"/>
      <c r="N906" s="277"/>
      <c r="O906" s="277"/>
      <c r="P906" s="277"/>
      <c r="Q906" s="277"/>
      <c r="R906" s="277"/>
      <c r="S906" s="277"/>
      <c r="T906" s="278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9" t="s">
        <v>256</v>
      </c>
      <c r="AU906" s="279" t="s">
        <v>88</v>
      </c>
      <c r="AV906" s="15" t="s">
        <v>14</v>
      </c>
      <c r="AW906" s="15" t="s">
        <v>36</v>
      </c>
      <c r="AX906" s="15" t="s">
        <v>80</v>
      </c>
      <c r="AY906" s="279" t="s">
        <v>241</v>
      </c>
    </row>
    <row r="907" s="15" customFormat="1">
      <c r="A907" s="15"/>
      <c r="B907" s="270"/>
      <c r="C907" s="271"/>
      <c r="D907" s="249" t="s">
        <v>256</v>
      </c>
      <c r="E907" s="272" t="s">
        <v>1</v>
      </c>
      <c r="F907" s="273" t="s">
        <v>3411</v>
      </c>
      <c r="G907" s="271"/>
      <c r="H907" s="272" t="s">
        <v>1</v>
      </c>
      <c r="I907" s="274"/>
      <c r="J907" s="271"/>
      <c r="K907" s="271"/>
      <c r="L907" s="275"/>
      <c r="M907" s="276"/>
      <c r="N907" s="277"/>
      <c r="O907" s="277"/>
      <c r="P907" s="277"/>
      <c r="Q907" s="277"/>
      <c r="R907" s="277"/>
      <c r="S907" s="277"/>
      <c r="T907" s="278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9" t="s">
        <v>256</v>
      </c>
      <c r="AU907" s="279" t="s">
        <v>88</v>
      </c>
      <c r="AV907" s="15" t="s">
        <v>14</v>
      </c>
      <c r="AW907" s="15" t="s">
        <v>36</v>
      </c>
      <c r="AX907" s="15" t="s">
        <v>80</v>
      </c>
      <c r="AY907" s="279" t="s">
        <v>241</v>
      </c>
    </row>
    <row r="908" s="15" customFormat="1">
      <c r="A908" s="15"/>
      <c r="B908" s="270"/>
      <c r="C908" s="271"/>
      <c r="D908" s="249" t="s">
        <v>256</v>
      </c>
      <c r="E908" s="272" t="s">
        <v>1</v>
      </c>
      <c r="F908" s="273" t="s">
        <v>3412</v>
      </c>
      <c r="G908" s="271"/>
      <c r="H908" s="272" t="s">
        <v>1</v>
      </c>
      <c r="I908" s="274"/>
      <c r="J908" s="271"/>
      <c r="K908" s="271"/>
      <c r="L908" s="275"/>
      <c r="M908" s="276"/>
      <c r="N908" s="277"/>
      <c r="O908" s="277"/>
      <c r="P908" s="277"/>
      <c r="Q908" s="277"/>
      <c r="R908" s="277"/>
      <c r="S908" s="277"/>
      <c r="T908" s="278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9" t="s">
        <v>256</v>
      </c>
      <c r="AU908" s="279" t="s">
        <v>88</v>
      </c>
      <c r="AV908" s="15" t="s">
        <v>14</v>
      </c>
      <c r="AW908" s="15" t="s">
        <v>36</v>
      </c>
      <c r="AX908" s="15" t="s">
        <v>80</v>
      </c>
      <c r="AY908" s="279" t="s">
        <v>241</v>
      </c>
    </row>
    <row r="909" s="15" customFormat="1">
      <c r="A909" s="15"/>
      <c r="B909" s="270"/>
      <c r="C909" s="271"/>
      <c r="D909" s="249" t="s">
        <v>256</v>
      </c>
      <c r="E909" s="272" t="s">
        <v>1</v>
      </c>
      <c r="F909" s="273" t="s">
        <v>3413</v>
      </c>
      <c r="G909" s="271"/>
      <c r="H909" s="272" t="s">
        <v>1</v>
      </c>
      <c r="I909" s="274"/>
      <c r="J909" s="271"/>
      <c r="K909" s="271"/>
      <c r="L909" s="275"/>
      <c r="M909" s="276"/>
      <c r="N909" s="277"/>
      <c r="O909" s="277"/>
      <c r="P909" s="277"/>
      <c r="Q909" s="277"/>
      <c r="R909" s="277"/>
      <c r="S909" s="277"/>
      <c r="T909" s="278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79" t="s">
        <v>256</v>
      </c>
      <c r="AU909" s="279" t="s">
        <v>88</v>
      </c>
      <c r="AV909" s="15" t="s">
        <v>14</v>
      </c>
      <c r="AW909" s="15" t="s">
        <v>36</v>
      </c>
      <c r="AX909" s="15" t="s">
        <v>80</v>
      </c>
      <c r="AY909" s="279" t="s">
        <v>241</v>
      </c>
    </row>
    <row r="910" s="15" customFormat="1">
      <c r="A910" s="15"/>
      <c r="B910" s="270"/>
      <c r="C910" s="271"/>
      <c r="D910" s="249" t="s">
        <v>256</v>
      </c>
      <c r="E910" s="272" t="s">
        <v>1</v>
      </c>
      <c r="F910" s="273" t="s">
        <v>3414</v>
      </c>
      <c r="G910" s="271"/>
      <c r="H910" s="272" t="s">
        <v>1</v>
      </c>
      <c r="I910" s="274"/>
      <c r="J910" s="271"/>
      <c r="K910" s="271"/>
      <c r="L910" s="275"/>
      <c r="M910" s="276"/>
      <c r="N910" s="277"/>
      <c r="O910" s="277"/>
      <c r="P910" s="277"/>
      <c r="Q910" s="277"/>
      <c r="R910" s="277"/>
      <c r="S910" s="277"/>
      <c r="T910" s="278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9" t="s">
        <v>256</v>
      </c>
      <c r="AU910" s="279" t="s">
        <v>88</v>
      </c>
      <c r="AV910" s="15" t="s">
        <v>14</v>
      </c>
      <c r="AW910" s="15" t="s">
        <v>36</v>
      </c>
      <c r="AX910" s="15" t="s">
        <v>80</v>
      </c>
      <c r="AY910" s="279" t="s">
        <v>241</v>
      </c>
    </row>
    <row r="911" s="14" customFormat="1">
      <c r="A911" s="14"/>
      <c r="B911" s="259"/>
      <c r="C911" s="260"/>
      <c r="D911" s="249" t="s">
        <v>256</v>
      </c>
      <c r="E911" s="261" t="s">
        <v>1</v>
      </c>
      <c r="F911" s="262" t="s">
        <v>258</v>
      </c>
      <c r="G911" s="260"/>
      <c r="H911" s="263">
        <v>4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88</v>
      </c>
      <c r="AV911" s="14" t="s">
        <v>175</v>
      </c>
      <c r="AW911" s="14" t="s">
        <v>36</v>
      </c>
      <c r="AX911" s="14" t="s">
        <v>14</v>
      </c>
      <c r="AY911" s="269" t="s">
        <v>241</v>
      </c>
    </row>
    <row r="912" s="2" customFormat="1" ht="24.15" customHeight="1">
      <c r="A912" s="39"/>
      <c r="B912" s="40"/>
      <c r="C912" s="229" t="s">
        <v>1087</v>
      </c>
      <c r="D912" s="229" t="s">
        <v>243</v>
      </c>
      <c r="E912" s="230" t="s">
        <v>3425</v>
      </c>
      <c r="F912" s="231" t="s">
        <v>3426</v>
      </c>
      <c r="G912" s="232" t="s">
        <v>299</v>
      </c>
      <c r="H912" s="233">
        <v>2</v>
      </c>
      <c r="I912" s="234"/>
      <c r="J912" s="235">
        <f>ROUND(I912*H912,2)</f>
        <v>0</v>
      </c>
      <c r="K912" s="231" t="s">
        <v>1</v>
      </c>
      <c r="L912" s="45"/>
      <c r="M912" s="236" t="s">
        <v>1</v>
      </c>
      <c r="N912" s="237" t="s">
        <v>45</v>
      </c>
      <c r="O912" s="92"/>
      <c r="P912" s="238">
        <f>O912*H912</f>
        <v>0</v>
      </c>
      <c r="Q912" s="238">
        <v>2.5</v>
      </c>
      <c r="R912" s="238">
        <f>Q912*H912</f>
        <v>5</v>
      </c>
      <c r="S912" s="238">
        <v>0</v>
      </c>
      <c r="T912" s="239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0" t="s">
        <v>175</v>
      </c>
      <c r="AT912" s="240" t="s">
        <v>243</v>
      </c>
      <c r="AU912" s="240" t="s">
        <v>88</v>
      </c>
      <c r="AY912" s="18" t="s">
        <v>241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8" t="s">
        <v>14</v>
      </c>
      <c r="BK912" s="241">
        <f>ROUND(I912*H912,2)</f>
        <v>0</v>
      </c>
      <c r="BL912" s="18" t="s">
        <v>175</v>
      </c>
      <c r="BM912" s="240" t="s">
        <v>3427</v>
      </c>
    </row>
    <row r="913" s="13" customFormat="1">
      <c r="A913" s="13"/>
      <c r="B913" s="247"/>
      <c r="C913" s="248"/>
      <c r="D913" s="249" t="s">
        <v>256</v>
      </c>
      <c r="E913" s="250" t="s">
        <v>1</v>
      </c>
      <c r="F913" s="251" t="s">
        <v>3428</v>
      </c>
      <c r="G913" s="248"/>
      <c r="H913" s="252">
        <v>2</v>
      </c>
      <c r="I913" s="253"/>
      <c r="J913" s="248"/>
      <c r="K913" s="248"/>
      <c r="L913" s="254"/>
      <c r="M913" s="255"/>
      <c r="N913" s="256"/>
      <c r="O913" s="256"/>
      <c r="P913" s="256"/>
      <c r="Q913" s="256"/>
      <c r="R913" s="256"/>
      <c r="S913" s="256"/>
      <c r="T913" s="257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8" t="s">
        <v>256</v>
      </c>
      <c r="AU913" s="258" t="s">
        <v>88</v>
      </c>
      <c r="AV913" s="13" t="s">
        <v>88</v>
      </c>
      <c r="AW913" s="13" t="s">
        <v>36</v>
      </c>
      <c r="AX913" s="13" t="s">
        <v>80</v>
      </c>
      <c r="AY913" s="258" t="s">
        <v>241</v>
      </c>
    </row>
    <row r="914" s="15" customFormat="1">
      <c r="A914" s="15"/>
      <c r="B914" s="270"/>
      <c r="C914" s="271"/>
      <c r="D914" s="249" t="s">
        <v>256</v>
      </c>
      <c r="E914" s="272" t="s">
        <v>1</v>
      </c>
      <c r="F914" s="273" t="s">
        <v>3424</v>
      </c>
      <c r="G914" s="271"/>
      <c r="H914" s="272" t="s">
        <v>1</v>
      </c>
      <c r="I914" s="274"/>
      <c r="J914" s="271"/>
      <c r="K914" s="271"/>
      <c r="L914" s="275"/>
      <c r="M914" s="276"/>
      <c r="N914" s="277"/>
      <c r="O914" s="277"/>
      <c r="P914" s="277"/>
      <c r="Q914" s="277"/>
      <c r="R914" s="277"/>
      <c r="S914" s="277"/>
      <c r="T914" s="278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9" t="s">
        <v>256</v>
      </c>
      <c r="AU914" s="279" t="s">
        <v>88</v>
      </c>
      <c r="AV914" s="15" t="s">
        <v>14</v>
      </c>
      <c r="AW914" s="15" t="s">
        <v>36</v>
      </c>
      <c r="AX914" s="15" t="s">
        <v>80</v>
      </c>
      <c r="AY914" s="279" t="s">
        <v>241</v>
      </c>
    </row>
    <row r="915" s="15" customFormat="1">
      <c r="A915" s="15"/>
      <c r="B915" s="270"/>
      <c r="C915" s="271"/>
      <c r="D915" s="249" t="s">
        <v>256</v>
      </c>
      <c r="E915" s="272" t="s">
        <v>1</v>
      </c>
      <c r="F915" s="273" t="s">
        <v>3410</v>
      </c>
      <c r="G915" s="271"/>
      <c r="H915" s="272" t="s">
        <v>1</v>
      </c>
      <c r="I915" s="274"/>
      <c r="J915" s="271"/>
      <c r="K915" s="271"/>
      <c r="L915" s="275"/>
      <c r="M915" s="276"/>
      <c r="N915" s="277"/>
      <c r="O915" s="277"/>
      <c r="P915" s="277"/>
      <c r="Q915" s="277"/>
      <c r="R915" s="277"/>
      <c r="S915" s="277"/>
      <c r="T915" s="278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79" t="s">
        <v>256</v>
      </c>
      <c r="AU915" s="279" t="s">
        <v>88</v>
      </c>
      <c r="AV915" s="15" t="s">
        <v>14</v>
      </c>
      <c r="AW915" s="15" t="s">
        <v>36</v>
      </c>
      <c r="AX915" s="15" t="s">
        <v>80</v>
      </c>
      <c r="AY915" s="279" t="s">
        <v>241</v>
      </c>
    </row>
    <row r="916" s="15" customFormat="1">
      <c r="A916" s="15"/>
      <c r="B916" s="270"/>
      <c r="C916" s="271"/>
      <c r="D916" s="249" t="s">
        <v>256</v>
      </c>
      <c r="E916" s="272" t="s">
        <v>1</v>
      </c>
      <c r="F916" s="273" t="s">
        <v>3411</v>
      </c>
      <c r="G916" s="271"/>
      <c r="H916" s="272" t="s">
        <v>1</v>
      </c>
      <c r="I916" s="274"/>
      <c r="J916" s="271"/>
      <c r="K916" s="271"/>
      <c r="L916" s="275"/>
      <c r="M916" s="276"/>
      <c r="N916" s="277"/>
      <c r="O916" s="277"/>
      <c r="P916" s="277"/>
      <c r="Q916" s="277"/>
      <c r="R916" s="277"/>
      <c r="S916" s="277"/>
      <c r="T916" s="278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9" t="s">
        <v>256</v>
      </c>
      <c r="AU916" s="279" t="s">
        <v>88</v>
      </c>
      <c r="AV916" s="15" t="s">
        <v>14</v>
      </c>
      <c r="AW916" s="15" t="s">
        <v>36</v>
      </c>
      <c r="AX916" s="15" t="s">
        <v>80</v>
      </c>
      <c r="AY916" s="279" t="s">
        <v>241</v>
      </c>
    </row>
    <row r="917" s="15" customFormat="1">
      <c r="A917" s="15"/>
      <c r="B917" s="270"/>
      <c r="C917" s="271"/>
      <c r="D917" s="249" t="s">
        <v>256</v>
      </c>
      <c r="E917" s="272" t="s">
        <v>1</v>
      </c>
      <c r="F917" s="273" t="s">
        <v>3412</v>
      </c>
      <c r="G917" s="271"/>
      <c r="H917" s="272" t="s">
        <v>1</v>
      </c>
      <c r="I917" s="274"/>
      <c r="J917" s="271"/>
      <c r="K917" s="271"/>
      <c r="L917" s="275"/>
      <c r="M917" s="276"/>
      <c r="N917" s="277"/>
      <c r="O917" s="277"/>
      <c r="P917" s="277"/>
      <c r="Q917" s="277"/>
      <c r="R917" s="277"/>
      <c r="S917" s="277"/>
      <c r="T917" s="278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9" t="s">
        <v>256</v>
      </c>
      <c r="AU917" s="279" t="s">
        <v>88</v>
      </c>
      <c r="AV917" s="15" t="s">
        <v>14</v>
      </c>
      <c r="AW917" s="15" t="s">
        <v>36</v>
      </c>
      <c r="AX917" s="15" t="s">
        <v>80</v>
      </c>
      <c r="AY917" s="279" t="s">
        <v>241</v>
      </c>
    </row>
    <row r="918" s="15" customFormat="1">
      <c r="A918" s="15"/>
      <c r="B918" s="270"/>
      <c r="C918" s="271"/>
      <c r="D918" s="249" t="s">
        <v>256</v>
      </c>
      <c r="E918" s="272" t="s">
        <v>1</v>
      </c>
      <c r="F918" s="273" t="s">
        <v>3413</v>
      </c>
      <c r="G918" s="271"/>
      <c r="H918" s="272" t="s">
        <v>1</v>
      </c>
      <c r="I918" s="274"/>
      <c r="J918" s="271"/>
      <c r="K918" s="271"/>
      <c r="L918" s="275"/>
      <c r="M918" s="276"/>
      <c r="N918" s="277"/>
      <c r="O918" s="277"/>
      <c r="P918" s="277"/>
      <c r="Q918" s="277"/>
      <c r="R918" s="277"/>
      <c r="S918" s="277"/>
      <c r="T918" s="278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9" t="s">
        <v>256</v>
      </c>
      <c r="AU918" s="279" t="s">
        <v>88</v>
      </c>
      <c r="AV918" s="15" t="s">
        <v>14</v>
      </c>
      <c r="AW918" s="15" t="s">
        <v>36</v>
      </c>
      <c r="AX918" s="15" t="s">
        <v>80</v>
      </c>
      <c r="AY918" s="279" t="s">
        <v>241</v>
      </c>
    </row>
    <row r="919" s="15" customFormat="1">
      <c r="A919" s="15"/>
      <c r="B919" s="270"/>
      <c r="C919" s="271"/>
      <c r="D919" s="249" t="s">
        <v>256</v>
      </c>
      <c r="E919" s="272" t="s">
        <v>1</v>
      </c>
      <c r="F919" s="273" t="s">
        <v>3414</v>
      </c>
      <c r="G919" s="271"/>
      <c r="H919" s="272" t="s">
        <v>1</v>
      </c>
      <c r="I919" s="274"/>
      <c r="J919" s="271"/>
      <c r="K919" s="271"/>
      <c r="L919" s="275"/>
      <c r="M919" s="276"/>
      <c r="N919" s="277"/>
      <c r="O919" s="277"/>
      <c r="P919" s="277"/>
      <c r="Q919" s="277"/>
      <c r="R919" s="277"/>
      <c r="S919" s="277"/>
      <c r="T919" s="278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9" t="s">
        <v>256</v>
      </c>
      <c r="AU919" s="279" t="s">
        <v>88</v>
      </c>
      <c r="AV919" s="15" t="s">
        <v>14</v>
      </c>
      <c r="AW919" s="15" t="s">
        <v>36</v>
      </c>
      <c r="AX919" s="15" t="s">
        <v>80</v>
      </c>
      <c r="AY919" s="279" t="s">
        <v>241</v>
      </c>
    </row>
    <row r="920" s="14" customFormat="1">
      <c r="A920" s="14"/>
      <c r="B920" s="259"/>
      <c r="C920" s="260"/>
      <c r="D920" s="249" t="s">
        <v>256</v>
      </c>
      <c r="E920" s="261" t="s">
        <v>1</v>
      </c>
      <c r="F920" s="262" t="s">
        <v>258</v>
      </c>
      <c r="G920" s="260"/>
      <c r="H920" s="263">
        <v>2</v>
      </c>
      <c r="I920" s="264"/>
      <c r="J920" s="260"/>
      <c r="K920" s="260"/>
      <c r="L920" s="265"/>
      <c r="M920" s="266"/>
      <c r="N920" s="267"/>
      <c r="O920" s="267"/>
      <c r="P920" s="267"/>
      <c r="Q920" s="267"/>
      <c r="R920" s="267"/>
      <c r="S920" s="267"/>
      <c r="T920" s="26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9" t="s">
        <v>256</v>
      </c>
      <c r="AU920" s="269" t="s">
        <v>88</v>
      </c>
      <c r="AV920" s="14" t="s">
        <v>175</v>
      </c>
      <c r="AW920" s="14" t="s">
        <v>36</v>
      </c>
      <c r="AX920" s="14" t="s">
        <v>14</v>
      </c>
      <c r="AY920" s="269" t="s">
        <v>241</v>
      </c>
    </row>
    <row r="921" s="2" customFormat="1" ht="24.15" customHeight="1">
      <c r="A921" s="39"/>
      <c r="B921" s="40"/>
      <c r="C921" s="229" t="s">
        <v>1092</v>
      </c>
      <c r="D921" s="229" t="s">
        <v>243</v>
      </c>
      <c r="E921" s="230" t="s">
        <v>3429</v>
      </c>
      <c r="F921" s="231" t="s">
        <v>3430</v>
      </c>
      <c r="G921" s="232" t="s">
        <v>299</v>
      </c>
      <c r="H921" s="233">
        <v>2</v>
      </c>
      <c r="I921" s="234"/>
      <c r="J921" s="235">
        <f>ROUND(I921*H921,2)</f>
        <v>0</v>
      </c>
      <c r="K921" s="231" t="s">
        <v>1</v>
      </c>
      <c r="L921" s="45"/>
      <c r="M921" s="236" t="s">
        <v>1</v>
      </c>
      <c r="N921" s="237" t="s">
        <v>45</v>
      </c>
      <c r="O921" s="92"/>
      <c r="P921" s="238">
        <f>O921*H921</f>
        <v>0</v>
      </c>
      <c r="Q921" s="238">
        <v>3.75</v>
      </c>
      <c r="R921" s="238">
        <f>Q921*H921</f>
        <v>7.5</v>
      </c>
      <c r="S921" s="238">
        <v>0</v>
      </c>
      <c r="T921" s="239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0" t="s">
        <v>175</v>
      </c>
      <c r="AT921" s="240" t="s">
        <v>243</v>
      </c>
      <c r="AU921" s="240" t="s">
        <v>88</v>
      </c>
      <c r="AY921" s="18" t="s">
        <v>241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8" t="s">
        <v>14</v>
      </c>
      <c r="BK921" s="241">
        <f>ROUND(I921*H921,2)</f>
        <v>0</v>
      </c>
      <c r="BL921" s="18" t="s">
        <v>175</v>
      </c>
      <c r="BM921" s="240" t="s">
        <v>3431</v>
      </c>
    </row>
    <row r="922" s="13" customFormat="1">
      <c r="A922" s="13"/>
      <c r="B922" s="247"/>
      <c r="C922" s="248"/>
      <c r="D922" s="249" t="s">
        <v>256</v>
      </c>
      <c r="E922" s="250" t="s">
        <v>1</v>
      </c>
      <c r="F922" s="251" t="s">
        <v>3418</v>
      </c>
      <c r="G922" s="248"/>
      <c r="H922" s="252">
        <v>1</v>
      </c>
      <c r="I922" s="253"/>
      <c r="J922" s="248"/>
      <c r="K922" s="248"/>
      <c r="L922" s="254"/>
      <c r="M922" s="255"/>
      <c r="N922" s="256"/>
      <c r="O922" s="256"/>
      <c r="P922" s="256"/>
      <c r="Q922" s="256"/>
      <c r="R922" s="256"/>
      <c r="S922" s="256"/>
      <c r="T922" s="257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8" t="s">
        <v>256</v>
      </c>
      <c r="AU922" s="258" t="s">
        <v>88</v>
      </c>
      <c r="AV922" s="13" t="s">
        <v>88</v>
      </c>
      <c r="AW922" s="13" t="s">
        <v>36</v>
      </c>
      <c r="AX922" s="13" t="s">
        <v>80</v>
      </c>
      <c r="AY922" s="258" t="s">
        <v>241</v>
      </c>
    </row>
    <row r="923" s="13" customFormat="1">
      <c r="A923" s="13"/>
      <c r="B923" s="247"/>
      <c r="C923" s="248"/>
      <c r="D923" s="249" t="s">
        <v>256</v>
      </c>
      <c r="E923" s="250" t="s">
        <v>1</v>
      </c>
      <c r="F923" s="251" t="s">
        <v>3409</v>
      </c>
      <c r="G923" s="248"/>
      <c r="H923" s="252">
        <v>1</v>
      </c>
      <c r="I923" s="253"/>
      <c r="J923" s="248"/>
      <c r="K923" s="248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88</v>
      </c>
      <c r="AV923" s="13" t="s">
        <v>88</v>
      </c>
      <c r="AW923" s="13" t="s">
        <v>36</v>
      </c>
      <c r="AX923" s="13" t="s">
        <v>80</v>
      </c>
      <c r="AY923" s="258" t="s">
        <v>241</v>
      </c>
    </row>
    <row r="924" s="15" customFormat="1">
      <c r="A924" s="15"/>
      <c r="B924" s="270"/>
      <c r="C924" s="271"/>
      <c r="D924" s="249" t="s">
        <v>256</v>
      </c>
      <c r="E924" s="272" t="s">
        <v>1</v>
      </c>
      <c r="F924" s="273" t="s">
        <v>3410</v>
      </c>
      <c r="G924" s="271"/>
      <c r="H924" s="272" t="s">
        <v>1</v>
      </c>
      <c r="I924" s="274"/>
      <c r="J924" s="271"/>
      <c r="K924" s="271"/>
      <c r="L924" s="275"/>
      <c r="M924" s="276"/>
      <c r="N924" s="277"/>
      <c r="O924" s="277"/>
      <c r="P924" s="277"/>
      <c r="Q924" s="277"/>
      <c r="R924" s="277"/>
      <c r="S924" s="277"/>
      <c r="T924" s="278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9" t="s">
        <v>256</v>
      </c>
      <c r="AU924" s="279" t="s">
        <v>88</v>
      </c>
      <c r="AV924" s="15" t="s">
        <v>14</v>
      </c>
      <c r="AW924" s="15" t="s">
        <v>36</v>
      </c>
      <c r="AX924" s="15" t="s">
        <v>80</v>
      </c>
      <c r="AY924" s="279" t="s">
        <v>241</v>
      </c>
    </row>
    <row r="925" s="15" customFormat="1">
      <c r="A925" s="15"/>
      <c r="B925" s="270"/>
      <c r="C925" s="271"/>
      <c r="D925" s="249" t="s">
        <v>256</v>
      </c>
      <c r="E925" s="272" t="s">
        <v>1</v>
      </c>
      <c r="F925" s="273" t="s">
        <v>3411</v>
      </c>
      <c r="G925" s="271"/>
      <c r="H925" s="272" t="s">
        <v>1</v>
      </c>
      <c r="I925" s="274"/>
      <c r="J925" s="271"/>
      <c r="K925" s="271"/>
      <c r="L925" s="275"/>
      <c r="M925" s="276"/>
      <c r="N925" s="277"/>
      <c r="O925" s="277"/>
      <c r="P925" s="277"/>
      <c r="Q925" s="277"/>
      <c r="R925" s="277"/>
      <c r="S925" s="277"/>
      <c r="T925" s="278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9" t="s">
        <v>256</v>
      </c>
      <c r="AU925" s="279" t="s">
        <v>88</v>
      </c>
      <c r="AV925" s="15" t="s">
        <v>14</v>
      </c>
      <c r="AW925" s="15" t="s">
        <v>36</v>
      </c>
      <c r="AX925" s="15" t="s">
        <v>80</v>
      </c>
      <c r="AY925" s="279" t="s">
        <v>241</v>
      </c>
    </row>
    <row r="926" s="15" customFormat="1">
      <c r="A926" s="15"/>
      <c r="B926" s="270"/>
      <c r="C926" s="271"/>
      <c r="D926" s="249" t="s">
        <v>256</v>
      </c>
      <c r="E926" s="272" t="s">
        <v>1</v>
      </c>
      <c r="F926" s="273" t="s">
        <v>3412</v>
      </c>
      <c r="G926" s="271"/>
      <c r="H926" s="272" t="s">
        <v>1</v>
      </c>
      <c r="I926" s="274"/>
      <c r="J926" s="271"/>
      <c r="K926" s="271"/>
      <c r="L926" s="275"/>
      <c r="M926" s="276"/>
      <c r="N926" s="277"/>
      <c r="O926" s="277"/>
      <c r="P926" s="277"/>
      <c r="Q926" s="277"/>
      <c r="R926" s="277"/>
      <c r="S926" s="277"/>
      <c r="T926" s="278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9" t="s">
        <v>256</v>
      </c>
      <c r="AU926" s="279" t="s">
        <v>88</v>
      </c>
      <c r="AV926" s="15" t="s">
        <v>14</v>
      </c>
      <c r="AW926" s="15" t="s">
        <v>36</v>
      </c>
      <c r="AX926" s="15" t="s">
        <v>80</v>
      </c>
      <c r="AY926" s="279" t="s">
        <v>241</v>
      </c>
    </row>
    <row r="927" s="15" customFormat="1">
      <c r="A927" s="15"/>
      <c r="B927" s="270"/>
      <c r="C927" s="271"/>
      <c r="D927" s="249" t="s">
        <v>256</v>
      </c>
      <c r="E927" s="272" t="s">
        <v>1</v>
      </c>
      <c r="F927" s="273" t="s">
        <v>3413</v>
      </c>
      <c r="G927" s="271"/>
      <c r="H927" s="272" t="s">
        <v>1</v>
      </c>
      <c r="I927" s="274"/>
      <c r="J927" s="271"/>
      <c r="K927" s="271"/>
      <c r="L927" s="275"/>
      <c r="M927" s="276"/>
      <c r="N927" s="277"/>
      <c r="O927" s="277"/>
      <c r="P927" s="277"/>
      <c r="Q927" s="277"/>
      <c r="R927" s="277"/>
      <c r="S927" s="277"/>
      <c r="T927" s="278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79" t="s">
        <v>256</v>
      </c>
      <c r="AU927" s="279" t="s">
        <v>88</v>
      </c>
      <c r="AV927" s="15" t="s">
        <v>14</v>
      </c>
      <c r="AW927" s="15" t="s">
        <v>36</v>
      </c>
      <c r="AX927" s="15" t="s">
        <v>80</v>
      </c>
      <c r="AY927" s="279" t="s">
        <v>241</v>
      </c>
    </row>
    <row r="928" s="15" customFormat="1">
      <c r="A928" s="15"/>
      <c r="B928" s="270"/>
      <c r="C928" s="271"/>
      <c r="D928" s="249" t="s">
        <v>256</v>
      </c>
      <c r="E928" s="272" t="s">
        <v>1</v>
      </c>
      <c r="F928" s="273" t="s">
        <v>3414</v>
      </c>
      <c r="G928" s="271"/>
      <c r="H928" s="272" t="s">
        <v>1</v>
      </c>
      <c r="I928" s="274"/>
      <c r="J928" s="271"/>
      <c r="K928" s="271"/>
      <c r="L928" s="275"/>
      <c r="M928" s="276"/>
      <c r="N928" s="277"/>
      <c r="O928" s="277"/>
      <c r="P928" s="277"/>
      <c r="Q928" s="277"/>
      <c r="R928" s="277"/>
      <c r="S928" s="277"/>
      <c r="T928" s="278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9" t="s">
        <v>256</v>
      </c>
      <c r="AU928" s="279" t="s">
        <v>88</v>
      </c>
      <c r="AV928" s="15" t="s">
        <v>14</v>
      </c>
      <c r="AW928" s="15" t="s">
        <v>36</v>
      </c>
      <c r="AX928" s="15" t="s">
        <v>80</v>
      </c>
      <c r="AY928" s="279" t="s">
        <v>241</v>
      </c>
    </row>
    <row r="929" s="14" customFormat="1">
      <c r="A929" s="14"/>
      <c r="B929" s="259"/>
      <c r="C929" s="260"/>
      <c r="D929" s="249" t="s">
        <v>256</v>
      </c>
      <c r="E929" s="261" t="s">
        <v>1</v>
      </c>
      <c r="F929" s="262" t="s">
        <v>258</v>
      </c>
      <c r="G929" s="260"/>
      <c r="H929" s="263">
        <v>2</v>
      </c>
      <c r="I929" s="264"/>
      <c r="J929" s="260"/>
      <c r="K929" s="260"/>
      <c r="L929" s="265"/>
      <c r="M929" s="266"/>
      <c r="N929" s="267"/>
      <c r="O929" s="267"/>
      <c r="P929" s="267"/>
      <c r="Q929" s="267"/>
      <c r="R929" s="267"/>
      <c r="S929" s="267"/>
      <c r="T929" s="26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9" t="s">
        <v>256</v>
      </c>
      <c r="AU929" s="269" t="s">
        <v>88</v>
      </c>
      <c r="AV929" s="14" t="s">
        <v>175</v>
      </c>
      <c r="AW929" s="14" t="s">
        <v>36</v>
      </c>
      <c r="AX929" s="14" t="s">
        <v>14</v>
      </c>
      <c r="AY929" s="269" t="s">
        <v>241</v>
      </c>
    </row>
    <row r="930" s="2" customFormat="1" ht="24.15" customHeight="1">
      <c r="A930" s="39"/>
      <c r="B930" s="40"/>
      <c r="C930" s="229" t="s">
        <v>1099</v>
      </c>
      <c r="D930" s="229" t="s">
        <v>243</v>
      </c>
      <c r="E930" s="230" t="s">
        <v>3432</v>
      </c>
      <c r="F930" s="231" t="s">
        <v>3433</v>
      </c>
      <c r="G930" s="232" t="s">
        <v>299</v>
      </c>
      <c r="H930" s="233">
        <v>5</v>
      </c>
      <c r="I930" s="234"/>
      <c r="J930" s="235">
        <f>ROUND(I930*H930,2)</f>
        <v>0</v>
      </c>
      <c r="K930" s="231" t="s">
        <v>1</v>
      </c>
      <c r="L930" s="45"/>
      <c r="M930" s="236" t="s">
        <v>1</v>
      </c>
      <c r="N930" s="237" t="s">
        <v>45</v>
      </c>
      <c r="O930" s="92"/>
      <c r="P930" s="238">
        <f>O930*H930</f>
        <v>0</v>
      </c>
      <c r="Q930" s="238">
        <v>1.25</v>
      </c>
      <c r="R930" s="238">
        <f>Q930*H930</f>
        <v>6.25</v>
      </c>
      <c r="S930" s="238">
        <v>0</v>
      </c>
      <c r="T930" s="23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0" t="s">
        <v>175</v>
      </c>
      <c r="AT930" s="240" t="s">
        <v>243</v>
      </c>
      <c r="AU930" s="240" t="s">
        <v>88</v>
      </c>
      <c r="AY930" s="18" t="s">
        <v>241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14</v>
      </c>
      <c r="BK930" s="241">
        <f>ROUND(I930*H930,2)</f>
        <v>0</v>
      </c>
      <c r="BL930" s="18" t="s">
        <v>175</v>
      </c>
      <c r="BM930" s="240" t="s">
        <v>3434</v>
      </c>
    </row>
    <row r="931" s="13" customFormat="1">
      <c r="A931" s="13"/>
      <c r="B931" s="247"/>
      <c r="C931" s="248"/>
      <c r="D931" s="249" t="s">
        <v>256</v>
      </c>
      <c r="E931" s="250" t="s">
        <v>1</v>
      </c>
      <c r="F931" s="251" t="s">
        <v>3423</v>
      </c>
      <c r="G931" s="248"/>
      <c r="H931" s="252">
        <v>4</v>
      </c>
      <c r="I931" s="253"/>
      <c r="J931" s="248"/>
      <c r="K931" s="248"/>
      <c r="L931" s="254"/>
      <c r="M931" s="255"/>
      <c r="N931" s="256"/>
      <c r="O931" s="256"/>
      <c r="P931" s="256"/>
      <c r="Q931" s="256"/>
      <c r="R931" s="256"/>
      <c r="S931" s="256"/>
      <c r="T931" s="25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8" t="s">
        <v>256</v>
      </c>
      <c r="AU931" s="258" t="s">
        <v>88</v>
      </c>
      <c r="AV931" s="13" t="s">
        <v>88</v>
      </c>
      <c r="AW931" s="13" t="s">
        <v>36</v>
      </c>
      <c r="AX931" s="13" t="s">
        <v>80</v>
      </c>
      <c r="AY931" s="258" t="s">
        <v>241</v>
      </c>
    </row>
    <row r="932" s="15" customFormat="1">
      <c r="A932" s="15"/>
      <c r="B932" s="270"/>
      <c r="C932" s="271"/>
      <c r="D932" s="249" t="s">
        <v>256</v>
      </c>
      <c r="E932" s="272" t="s">
        <v>1</v>
      </c>
      <c r="F932" s="273" t="s">
        <v>3424</v>
      </c>
      <c r="G932" s="271"/>
      <c r="H932" s="272" t="s">
        <v>1</v>
      </c>
      <c r="I932" s="274"/>
      <c r="J932" s="271"/>
      <c r="K932" s="271"/>
      <c r="L932" s="275"/>
      <c r="M932" s="276"/>
      <c r="N932" s="277"/>
      <c r="O932" s="277"/>
      <c r="P932" s="277"/>
      <c r="Q932" s="277"/>
      <c r="R932" s="277"/>
      <c r="S932" s="277"/>
      <c r="T932" s="27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9" t="s">
        <v>256</v>
      </c>
      <c r="AU932" s="279" t="s">
        <v>88</v>
      </c>
      <c r="AV932" s="15" t="s">
        <v>14</v>
      </c>
      <c r="AW932" s="15" t="s">
        <v>36</v>
      </c>
      <c r="AX932" s="15" t="s">
        <v>80</v>
      </c>
      <c r="AY932" s="279" t="s">
        <v>241</v>
      </c>
    </row>
    <row r="933" s="15" customFormat="1">
      <c r="A933" s="15"/>
      <c r="B933" s="270"/>
      <c r="C933" s="271"/>
      <c r="D933" s="249" t="s">
        <v>256</v>
      </c>
      <c r="E933" s="272" t="s">
        <v>1</v>
      </c>
      <c r="F933" s="273" t="s">
        <v>3410</v>
      </c>
      <c r="G933" s="271"/>
      <c r="H933" s="272" t="s">
        <v>1</v>
      </c>
      <c r="I933" s="274"/>
      <c r="J933" s="271"/>
      <c r="K933" s="271"/>
      <c r="L933" s="275"/>
      <c r="M933" s="276"/>
      <c r="N933" s="277"/>
      <c r="O933" s="277"/>
      <c r="P933" s="277"/>
      <c r="Q933" s="277"/>
      <c r="R933" s="277"/>
      <c r="S933" s="277"/>
      <c r="T933" s="278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9" t="s">
        <v>256</v>
      </c>
      <c r="AU933" s="279" t="s">
        <v>88</v>
      </c>
      <c r="AV933" s="15" t="s">
        <v>14</v>
      </c>
      <c r="AW933" s="15" t="s">
        <v>36</v>
      </c>
      <c r="AX933" s="15" t="s">
        <v>80</v>
      </c>
      <c r="AY933" s="279" t="s">
        <v>241</v>
      </c>
    </row>
    <row r="934" s="15" customFormat="1">
      <c r="A934" s="15"/>
      <c r="B934" s="270"/>
      <c r="C934" s="271"/>
      <c r="D934" s="249" t="s">
        <v>256</v>
      </c>
      <c r="E934" s="272" t="s">
        <v>1</v>
      </c>
      <c r="F934" s="273" t="s">
        <v>3411</v>
      </c>
      <c r="G934" s="271"/>
      <c r="H934" s="272" t="s">
        <v>1</v>
      </c>
      <c r="I934" s="274"/>
      <c r="J934" s="271"/>
      <c r="K934" s="271"/>
      <c r="L934" s="275"/>
      <c r="M934" s="276"/>
      <c r="N934" s="277"/>
      <c r="O934" s="277"/>
      <c r="P934" s="277"/>
      <c r="Q934" s="277"/>
      <c r="R934" s="277"/>
      <c r="S934" s="277"/>
      <c r="T934" s="278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9" t="s">
        <v>256</v>
      </c>
      <c r="AU934" s="279" t="s">
        <v>88</v>
      </c>
      <c r="AV934" s="15" t="s">
        <v>14</v>
      </c>
      <c r="AW934" s="15" t="s">
        <v>36</v>
      </c>
      <c r="AX934" s="15" t="s">
        <v>80</v>
      </c>
      <c r="AY934" s="279" t="s">
        <v>241</v>
      </c>
    </row>
    <row r="935" s="15" customFormat="1">
      <c r="A935" s="15"/>
      <c r="B935" s="270"/>
      <c r="C935" s="271"/>
      <c r="D935" s="249" t="s">
        <v>256</v>
      </c>
      <c r="E935" s="272" t="s">
        <v>1</v>
      </c>
      <c r="F935" s="273" t="s">
        <v>3412</v>
      </c>
      <c r="G935" s="271"/>
      <c r="H935" s="272" t="s">
        <v>1</v>
      </c>
      <c r="I935" s="274"/>
      <c r="J935" s="271"/>
      <c r="K935" s="271"/>
      <c r="L935" s="275"/>
      <c r="M935" s="276"/>
      <c r="N935" s="277"/>
      <c r="O935" s="277"/>
      <c r="P935" s="277"/>
      <c r="Q935" s="277"/>
      <c r="R935" s="277"/>
      <c r="S935" s="277"/>
      <c r="T935" s="278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9" t="s">
        <v>256</v>
      </c>
      <c r="AU935" s="279" t="s">
        <v>88</v>
      </c>
      <c r="AV935" s="15" t="s">
        <v>14</v>
      </c>
      <c r="AW935" s="15" t="s">
        <v>36</v>
      </c>
      <c r="AX935" s="15" t="s">
        <v>80</v>
      </c>
      <c r="AY935" s="279" t="s">
        <v>241</v>
      </c>
    </row>
    <row r="936" s="15" customFormat="1">
      <c r="A936" s="15"/>
      <c r="B936" s="270"/>
      <c r="C936" s="271"/>
      <c r="D936" s="249" t="s">
        <v>256</v>
      </c>
      <c r="E936" s="272" t="s">
        <v>1</v>
      </c>
      <c r="F936" s="273" t="s">
        <v>3413</v>
      </c>
      <c r="G936" s="271"/>
      <c r="H936" s="272" t="s">
        <v>1</v>
      </c>
      <c r="I936" s="274"/>
      <c r="J936" s="271"/>
      <c r="K936" s="271"/>
      <c r="L936" s="275"/>
      <c r="M936" s="276"/>
      <c r="N936" s="277"/>
      <c r="O936" s="277"/>
      <c r="P936" s="277"/>
      <c r="Q936" s="277"/>
      <c r="R936" s="277"/>
      <c r="S936" s="277"/>
      <c r="T936" s="278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9" t="s">
        <v>256</v>
      </c>
      <c r="AU936" s="279" t="s">
        <v>88</v>
      </c>
      <c r="AV936" s="15" t="s">
        <v>14</v>
      </c>
      <c r="AW936" s="15" t="s">
        <v>36</v>
      </c>
      <c r="AX936" s="15" t="s">
        <v>80</v>
      </c>
      <c r="AY936" s="279" t="s">
        <v>241</v>
      </c>
    </row>
    <row r="937" s="13" customFormat="1">
      <c r="A937" s="13"/>
      <c r="B937" s="247"/>
      <c r="C937" s="248"/>
      <c r="D937" s="249" t="s">
        <v>256</v>
      </c>
      <c r="E937" s="250" t="s">
        <v>1</v>
      </c>
      <c r="F937" s="251" t="s">
        <v>3435</v>
      </c>
      <c r="G937" s="248"/>
      <c r="H937" s="252">
        <v>1</v>
      </c>
      <c r="I937" s="253"/>
      <c r="J937" s="248"/>
      <c r="K937" s="248"/>
      <c r="L937" s="254"/>
      <c r="M937" s="255"/>
      <c r="N937" s="256"/>
      <c r="O937" s="256"/>
      <c r="P937" s="256"/>
      <c r="Q937" s="256"/>
      <c r="R937" s="256"/>
      <c r="S937" s="256"/>
      <c r="T937" s="257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8" t="s">
        <v>256</v>
      </c>
      <c r="AU937" s="258" t="s">
        <v>88</v>
      </c>
      <c r="AV937" s="13" t="s">
        <v>88</v>
      </c>
      <c r="AW937" s="13" t="s">
        <v>36</v>
      </c>
      <c r="AX937" s="13" t="s">
        <v>80</v>
      </c>
      <c r="AY937" s="258" t="s">
        <v>241</v>
      </c>
    </row>
    <row r="938" s="14" customFormat="1">
      <c r="A938" s="14"/>
      <c r="B938" s="259"/>
      <c r="C938" s="260"/>
      <c r="D938" s="249" t="s">
        <v>256</v>
      </c>
      <c r="E938" s="261" t="s">
        <v>1</v>
      </c>
      <c r="F938" s="262" t="s">
        <v>258</v>
      </c>
      <c r="G938" s="260"/>
      <c r="H938" s="263">
        <v>5</v>
      </c>
      <c r="I938" s="264"/>
      <c r="J938" s="260"/>
      <c r="K938" s="260"/>
      <c r="L938" s="265"/>
      <c r="M938" s="266"/>
      <c r="N938" s="267"/>
      <c r="O938" s="267"/>
      <c r="P938" s="267"/>
      <c r="Q938" s="267"/>
      <c r="R938" s="267"/>
      <c r="S938" s="267"/>
      <c r="T938" s="268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9" t="s">
        <v>256</v>
      </c>
      <c r="AU938" s="269" t="s">
        <v>88</v>
      </c>
      <c r="AV938" s="14" t="s">
        <v>175</v>
      </c>
      <c r="AW938" s="14" t="s">
        <v>36</v>
      </c>
      <c r="AX938" s="14" t="s">
        <v>14</v>
      </c>
      <c r="AY938" s="269" t="s">
        <v>241</v>
      </c>
    </row>
    <row r="939" s="2" customFormat="1" ht="24.15" customHeight="1">
      <c r="A939" s="39"/>
      <c r="B939" s="40"/>
      <c r="C939" s="229" t="s">
        <v>1543</v>
      </c>
      <c r="D939" s="229" t="s">
        <v>243</v>
      </c>
      <c r="E939" s="230" t="s">
        <v>3436</v>
      </c>
      <c r="F939" s="231" t="s">
        <v>3437</v>
      </c>
      <c r="G939" s="232" t="s">
        <v>299</v>
      </c>
      <c r="H939" s="233">
        <v>1</v>
      </c>
      <c r="I939" s="234"/>
      <c r="J939" s="235">
        <f>ROUND(I939*H939,2)</f>
        <v>0</v>
      </c>
      <c r="K939" s="231" t="s">
        <v>1</v>
      </c>
      <c r="L939" s="45"/>
      <c r="M939" s="236" t="s">
        <v>1</v>
      </c>
      <c r="N939" s="237" t="s">
        <v>45</v>
      </c>
      <c r="O939" s="92"/>
      <c r="P939" s="238">
        <f>O939*H939</f>
        <v>0</v>
      </c>
      <c r="Q939" s="238">
        <v>2.5</v>
      </c>
      <c r="R939" s="238">
        <f>Q939*H939</f>
        <v>2.5</v>
      </c>
      <c r="S939" s="238">
        <v>0</v>
      </c>
      <c r="T939" s="23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0" t="s">
        <v>175</v>
      </c>
      <c r="AT939" s="240" t="s">
        <v>243</v>
      </c>
      <c r="AU939" s="240" t="s">
        <v>88</v>
      </c>
      <c r="AY939" s="18" t="s">
        <v>241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8" t="s">
        <v>14</v>
      </c>
      <c r="BK939" s="241">
        <f>ROUND(I939*H939,2)</f>
        <v>0</v>
      </c>
      <c r="BL939" s="18" t="s">
        <v>175</v>
      </c>
      <c r="BM939" s="240" t="s">
        <v>3438</v>
      </c>
    </row>
    <row r="940" s="13" customFormat="1">
      <c r="A940" s="13"/>
      <c r="B940" s="247"/>
      <c r="C940" s="248"/>
      <c r="D940" s="249" t="s">
        <v>256</v>
      </c>
      <c r="E940" s="250" t="s">
        <v>1</v>
      </c>
      <c r="F940" s="251" t="s">
        <v>3418</v>
      </c>
      <c r="G940" s="248"/>
      <c r="H940" s="252">
        <v>1</v>
      </c>
      <c r="I940" s="253"/>
      <c r="J940" s="248"/>
      <c r="K940" s="248"/>
      <c r="L940" s="254"/>
      <c r="M940" s="255"/>
      <c r="N940" s="256"/>
      <c r="O940" s="256"/>
      <c r="P940" s="256"/>
      <c r="Q940" s="256"/>
      <c r="R940" s="256"/>
      <c r="S940" s="256"/>
      <c r="T940" s="257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8" t="s">
        <v>256</v>
      </c>
      <c r="AU940" s="258" t="s">
        <v>88</v>
      </c>
      <c r="AV940" s="13" t="s">
        <v>88</v>
      </c>
      <c r="AW940" s="13" t="s">
        <v>36</v>
      </c>
      <c r="AX940" s="13" t="s">
        <v>80</v>
      </c>
      <c r="AY940" s="258" t="s">
        <v>241</v>
      </c>
    </row>
    <row r="941" s="15" customFormat="1">
      <c r="A941" s="15"/>
      <c r="B941" s="270"/>
      <c r="C941" s="271"/>
      <c r="D941" s="249" t="s">
        <v>256</v>
      </c>
      <c r="E941" s="272" t="s">
        <v>1</v>
      </c>
      <c r="F941" s="273" t="s">
        <v>3424</v>
      </c>
      <c r="G941" s="271"/>
      <c r="H941" s="272" t="s">
        <v>1</v>
      </c>
      <c r="I941" s="274"/>
      <c r="J941" s="271"/>
      <c r="K941" s="271"/>
      <c r="L941" s="275"/>
      <c r="M941" s="276"/>
      <c r="N941" s="277"/>
      <c r="O941" s="277"/>
      <c r="P941" s="277"/>
      <c r="Q941" s="277"/>
      <c r="R941" s="277"/>
      <c r="S941" s="277"/>
      <c r="T941" s="278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9" t="s">
        <v>256</v>
      </c>
      <c r="AU941" s="279" t="s">
        <v>88</v>
      </c>
      <c r="AV941" s="15" t="s">
        <v>14</v>
      </c>
      <c r="AW941" s="15" t="s">
        <v>36</v>
      </c>
      <c r="AX941" s="15" t="s">
        <v>80</v>
      </c>
      <c r="AY941" s="279" t="s">
        <v>241</v>
      </c>
    </row>
    <row r="942" s="15" customFormat="1">
      <c r="A942" s="15"/>
      <c r="B942" s="270"/>
      <c r="C942" s="271"/>
      <c r="D942" s="249" t="s">
        <v>256</v>
      </c>
      <c r="E942" s="272" t="s">
        <v>1</v>
      </c>
      <c r="F942" s="273" t="s">
        <v>3410</v>
      </c>
      <c r="G942" s="271"/>
      <c r="H942" s="272" t="s">
        <v>1</v>
      </c>
      <c r="I942" s="274"/>
      <c r="J942" s="271"/>
      <c r="K942" s="271"/>
      <c r="L942" s="275"/>
      <c r="M942" s="276"/>
      <c r="N942" s="277"/>
      <c r="O942" s="277"/>
      <c r="P942" s="277"/>
      <c r="Q942" s="277"/>
      <c r="R942" s="277"/>
      <c r="S942" s="277"/>
      <c r="T942" s="278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9" t="s">
        <v>256</v>
      </c>
      <c r="AU942" s="279" t="s">
        <v>88</v>
      </c>
      <c r="AV942" s="15" t="s">
        <v>14</v>
      </c>
      <c r="AW942" s="15" t="s">
        <v>36</v>
      </c>
      <c r="AX942" s="15" t="s">
        <v>80</v>
      </c>
      <c r="AY942" s="279" t="s">
        <v>241</v>
      </c>
    </row>
    <row r="943" s="15" customFormat="1">
      <c r="A943" s="15"/>
      <c r="B943" s="270"/>
      <c r="C943" s="271"/>
      <c r="D943" s="249" t="s">
        <v>256</v>
      </c>
      <c r="E943" s="272" t="s">
        <v>1</v>
      </c>
      <c r="F943" s="273" t="s">
        <v>3411</v>
      </c>
      <c r="G943" s="271"/>
      <c r="H943" s="272" t="s">
        <v>1</v>
      </c>
      <c r="I943" s="274"/>
      <c r="J943" s="271"/>
      <c r="K943" s="271"/>
      <c r="L943" s="275"/>
      <c r="M943" s="276"/>
      <c r="N943" s="277"/>
      <c r="O943" s="277"/>
      <c r="P943" s="277"/>
      <c r="Q943" s="277"/>
      <c r="R943" s="277"/>
      <c r="S943" s="277"/>
      <c r="T943" s="278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9" t="s">
        <v>256</v>
      </c>
      <c r="AU943" s="279" t="s">
        <v>88</v>
      </c>
      <c r="AV943" s="15" t="s">
        <v>14</v>
      </c>
      <c r="AW943" s="15" t="s">
        <v>36</v>
      </c>
      <c r="AX943" s="15" t="s">
        <v>80</v>
      </c>
      <c r="AY943" s="279" t="s">
        <v>241</v>
      </c>
    </row>
    <row r="944" s="15" customFormat="1">
      <c r="A944" s="15"/>
      <c r="B944" s="270"/>
      <c r="C944" s="271"/>
      <c r="D944" s="249" t="s">
        <v>256</v>
      </c>
      <c r="E944" s="272" t="s">
        <v>1</v>
      </c>
      <c r="F944" s="273" t="s">
        <v>3412</v>
      </c>
      <c r="G944" s="271"/>
      <c r="H944" s="272" t="s">
        <v>1</v>
      </c>
      <c r="I944" s="274"/>
      <c r="J944" s="271"/>
      <c r="K944" s="271"/>
      <c r="L944" s="275"/>
      <c r="M944" s="276"/>
      <c r="N944" s="277"/>
      <c r="O944" s="277"/>
      <c r="P944" s="277"/>
      <c r="Q944" s="277"/>
      <c r="R944" s="277"/>
      <c r="S944" s="277"/>
      <c r="T944" s="278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9" t="s">
        <v>256</v>
      </c>
      <c r="AU944" s="279" t="s">
        <v>88</v>
      </c>
      <c r="AV944" s="15" t="s">
        <v>14</v>
      </c>
      <c r="AW944" s="15" t="s">
        <v>36</v>
      </c>
      <c r="AX944" s="15" t="s">
        <v>80</v>
      </c>
      <c r="AY944" s="279" t="s">
        <v>241</v>
      </c>
    </row>
    <row r="945" s="15" customFormat="1">
      <c r="A945" s="15"/>
      <c r="B945" s="270"/>
      <c r="C945" s="271"/>
      <c r="D945" s="249" t="s">
        <v>256</v>
      </c>
      <c r="E945" s="272" t="s">
        <v>1</v>
      </c>
      <c r="F945" s="273" t="s">
        <v>3413</v>
      </c>
      <c r="G945" s="271"/>
      <c r="H945" s="272" t="s">
        <v>1</v>
      </c>
      <c r="I945" s="274"/>
      <c r="J945" s="271"/>
      <c r="K945" s="271"/>
      <c r="L945" s="275"/>
      <c r="M945" s="276"/>
      <c r="N945" s="277"/>
      <c r="O945" s="277"/>
      <c r="P945" s="277"/>
      <c r="Q945" s="277"/>
      <c r="R945" s="277"/>
      <c r="S945" s="277"/>
      <c r="T945" s="278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9" t="s">
        <v>256</v>
      </c>
      <c r="AU945" s="279" t="s">
        <v>88</v>
      </c>
      <c r="AV945" s="15" t="s">
        <v>14</v>
      </c>
      <c r="AW945" s="15" t="s">
        <v>36</v>
      </c>
      <c r="AX945" s="15" t="s">
        <v>80</v>
      </c>
      <c r="AY945" s="279" t="s">
        <v>241</v>
      </c>
    </row>
    <row r="946" s="15" customFormat="1">
      <c r="A946" s="15"/>
      <c r="B946" s="270"/>
      <c r="C946" s="271"/>
      <c r="D946" s="249" t="s">
        <v>256</v>
      </c>
      <c r="E946" s="272" t="s">
        <v>1</v>
      </c>
      <c r="F946" s="273" t="s">
        <v>3414</v>
      </c>
      <c r="G946" s="271"/>
      <c r="H946" s="272" t="s">
        <v>1</v>
      </c>
      <c r="I946" s="274"/>
      <c r="J946" s="271"/>
      <c r="K946" s="271"/>
      <c r="L946" s="275"/>
      <c r="M946" s="276"/>
      <c r="N946" s="277"/>
      <c r="O946" s="277"/>
      <c r="P946" s="277"/>
      <c r="Q946" s="277"/>
      <c r="R946" s="277"/>
      <c r="S946" s="277"/>
      <c r="T946" s="278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9" t="s">
        <v>256</v>
      </c>
      <c r="AU946" s="279" t="s">
        <v>88</v>
      </c>
      <c r="AV946" s="15" t="s">
        <v>14</v>
      </c>
      <c r="AW946" s="15" t="s">
        <v>36</v>
      </c>
      <c r="AX946" s="15" t="s">
        <v>80</v>
      </c>
      <c r="AY946" s="279" t="s">
        <v>241</v>
      </c>
    </row>
    <row r="947" s="14" customFormat="1">
      <c r="A947" s="14"/>
      <c r="B947" s="259"/>
      <c r="C947" s="260"/>
      <c r="D947" s="249" t="s">
        <v>256</v>
      </c>
      <c r="E947" s="261" t="s">
        <v>1</v>
      </c>
      <c r="F947" s="262" t="s">
        <v>258</v>
      </c>
      <c r="G947" s="260"/>
      <c r="H947" s="263">
        <v>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88</v>
      </c>
      <c r="AV947" s="14" t="s">
        <v>175</v>
      </c>
      <c r="AW947" s="14" t="s">
        <v>36</v>
      </c>
      <c r="AX947" s="14" t="s">
        <v>14</v>
      </c>
      <c r="AY947" s="269" t="s">
        <v>241</v>
      </c>
    </row>
    <row r="948" s="2" customFormat="1" ht="24.15" customHeight="1">
      <c r="A948" s="39"/>
      <c r="B948" s="40"/>
      <c r="C948" s="229" t="s">
        <v>1545</v>
      </c>
      <c r="D948" s="229" t="s">
        <v>243</v>
      </c>
      <c r="E948" s="230" t="s">
        <v>3439</v>
      </c>
      <c r="F948" s="231" t="s">
        <v>3440</v>
      </c>
      <c r="G948" s="232" t="s">
        <v>295</v>
      </c>
      <c r="H948" s="233">
        <v>45</v>
      </c>
      <c r="I948" s="234"/>
      <c r="J948" s="235">
        <f>ROUND(I948*H948,2)</f>
        <v>0</v>
      </c>
      <c r="K948" s="231" t="s">
        <v>247</v>
      </c>
      <c r="L948" s="45"/>
      <c r="M948" s="236" t="s">
        <v>1</v>
      </c>
      <c r="N948" s="237" t="s">
        <v>45</v>
      </c>
      <c r="O948" s="92"/>
      <c r="P948" s="238">
        <f>O948*H948</f>
        <v>0</v>
      </c>
      <c r="Q948" s="238">
        <v>0.00024000000000000001</v>
      </c>
      <c r="R948" s="238">
        <f>Q948*H948</f>
        <v>0.010800000000000001</v>
      </c>
      <c r="S948" s="238">
        <v>0</v>
      </c>
      <c r="T948" s="239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0" t="s">
        <v>175</v>
      </c>
      <c r="AT948" s="240" t="s">
        <v>243</v>
      </c>
      <c r="AU948" s="240" t="s">
        <v>88</v>
      </c>
      <c r="AY948" s="18" t="s">
        <v>241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14</v>
      </c>
      <c r="BK948" s="241">
        <f>ROUND(I948*H948,2)</f>
        <v>0</v>
      </c>
      <c r="BL948" s="18" t="s">
        <v>175</v>
      </c>
      <c r="BM948" s="240" t="s">
        <v>3441</v>
      </c>
    </row>
    <row r="949" s="2" customFormat="1">
      <c r="A949" s="39"/>
      <c r="B949" s="40"/>
      <c r="C949" s="41"/>
      <c r="D949" s="242" t="s">
        <v>249</v>
      </c>
      <c r="E949" s="41"/>
      <c r="F949" s="243" t="s">
        <v>3442</v>
      </c>
      <c r="G949" s="41"/>
      <c r="H949" s="41"/>
      <c r="I949" s="244"/>
      <c r="J949" s="41"/>
      <c r="K949" s="41"/>
      <c r="L949" s="45"/>
      <c r="M949" s="245"/>
      <c r="N949" s="246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249</v>
      </c>
      <c r="AU949" s="18" t="s">
        <v>88</v>
      </c>
    </row>
    <row r="950" s="12" customFormat="1" ht="22.8" customHeight="1">
      <c r="A950" s="12"/>
      <c r="B950" s="213"/>
      <c r="C950" s="214"/>
      <c r="D950" s="215" t="s">
        <v>79</v>
      </c>
      <c r="E950" s="227" t="s">
        <v>275</v>
      </c>
      <c r="F950" s="227" t="s">
        <v>276</v>
      </c>
      <c r="G950" s="214"/>
      <c r="H950" s="214"/>
      <c r="I950" s="217"/>
      <c r="J950" s="228">
        <f>BK950</f>
        <v>0</v>
      </c>
      <c r="K950" s="214"/>
      <c r="L950" s="219"/>
      <c r="M950" s="220"/>
      <c r="N950" s="221"/>
      <c r="O950" s="221"/>
      <c r="P950" s="222">
        <f>SUM(P951:P976)</f>
        <v>0</v>
      </c>
      <c r="Q950" s="221"/>
      <c r="R950" s="222">
        <f>SUM(R951:R976)</f>
        <v>1.0971582</v>
      </c>
      <c r="S950" s="221"/>
      <c r="T950" s="223">
        <f>SUM(T951:T976)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24" t="s">
        <v>14</v>
      </c>
      <c r="AT950" s="225" t="s">
        <v>79</v>
      </c>
      <c r="AU950" s="225" t="s">
        <v>14</v>
      </c>
      <c r="AY950" s="224" t="s">
        <v>241</v>
      </c>
      <c r="BK950" s="226">
        <f>SUM(BK951:BK976)</f>
        <v>0</v>
      </c>
    </row>
    <row r="951" s="2" customFormat="1" ht="33" customHeight="1">
      <c r="A951" s="39"/>
      <c r="B951" s="40"/>
      <c r="C951" s="229" t="s">
        <v>1547</v>
      </c>
      <c r="D951" s="229" t="s">
        <v>243</v>
      </c>
      <c r="E951" s="230" t="s">
        <v>1062</v>
      </c>
      <c r="F951" s="231" t="s">
        <v>1063</v>
      </c>
      <c r="G951" s="232" t="s">
        <v>289</v>
      </c>
      <c r="H951" s="233">
        <v>1798.6199999999999</v>
      </c>
      <c r="I951" s="234"/>
      <c r="J951" s="235">
        <f>ROUND(I951*H951,2)</f>
        <v>0</v>
      </c>
      <c r="K951" s="231" t="s">
        <v>247</v>
      </c>
      <c r="L951" s="45"/>
      <c r="M951" s="236" t="s">
        <v>1</v>
      </c>
      <c r="N951" s="237" t="s">
        <v>45</v>
      </c>
      <c r="O951" s="92"/>
      <c r="P951" s="238">
        <f>O951*H951</f>
        <v>0</v>
      </c>
      <c r="Q951" s="238">
        <v>0.00060999999999999997</v>
      </c>
      <c r="R951" s="238">
        <f>Q951*H951</f>
        <v>1.0971582</v>
      </c>
      <c r="S951" s="238">
        <v>0</v>
      </c>
      <c r="T951" s="239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0" t="s">
        <v>175</v>
      </c>
      <c r="AT951" s="240" t="s">
        <v>243</v>
      </c>
      <c r="AU951" s="240" t="s">
        <v>88</v>
      </c>
      <c r="AY951" s="18" t="s">
        <v>241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14</v>
      </c>
      <c r="BK951" s="241">
        <f>ROUND(I951*H951,2)</f>
        <v>0</v>
      </c>
      <c r="BL951" s="18" t="s">
        <v>175</v>
      </c>
      <c r="BM951" s="240" t="s">
        <v>3443</v>
      </c>
    </row>
    <row r="952" s="2" customFormat="1">
      <c r="A952" s="39"/>
      <c r="B952" s="40"/>
      <c r="C952" s="41"/>
      <c r="D952" s="242" t="s">
        <v>249</v>
      </c>
      <c r="E952" s="41"/>
      <c r="F952" s="243" t="s">
        <v>1065</v>
      </c>
      <c r="G952" s="41"/>
      <c r="H952" s="41"/>
      <c r="I952" s="244"/>
      <c r="J952" s="41"/>
      <c r="K952" s="41"/>
      <c r="L952" s="45"/>
      <c r="M952" s="245"/>
      <c r="N952" s="246"/>
      <c r="O952" s="92"/>
      <c r="P952" s="92"/>
      <c r="Q952" s="92"/>
      <c r="R952" s="92"/>
      <c r="S952" s="92"/>
      <c r="T952" s="93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249</v>
      </c>
      <c r="AU952" s="18" t="s">
        <v>88</v>
      </c>
    </row>
    <row r="953" s="15" customFormat="1">
      <c r="A953" s="15"/>
      <c r="B953" s="270"/>
      <c r="C953" s="271"/>
      <c r="D953" s="249" t="s">
        <v>256</v>
      </c>
      <c r="E953" s="272" t="s">
        <v>1</v>
      </c>
      <c r="F953" s="273" t="s">
        <v>1066</v>
      </c>
      <c r="G953" s="271"/>
      <c r="H953" s="272" t="s">
        <v>1</v>
      </c>
      <c r="I953" s="274"/>
      <c r="J953" s="271"/>
      <c r="K953" s="271"/>
      <c r="L953" s="275"/>
      <c r="M953" s="276"/>
      <c r="N953" s="277"/>
      <c r="O953" s="277"/>
      <c r="P953" s="277"/>
      <c r="Q953" s="277"/>
      <c r="R953" s="277"/>
      <c r="S953" s="277"/>
      <c r="T953" s="278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9" t="s">
        <v>256</v>
      </c>
      <c r="AU953" s="279" t="s">
        <v>88</v>
      </c>
      <c r="AV953" s="15" t="s">
        <v>14</v>
      </c>
      <c r="AW953" s="15" t="s">
        <v>36</v>
      </c>
      <c r="AX953" s="15" t="s">
        <v>80</v>
      </c>
      <c r="AY953" s="279" t="s">
        <v>241</v>
      </c>
    </row>
    <row r="954" s="15" customFormat="1">
      <c r="A954" s="15"/>
      <c r="B954" s="270"/>
      <c r="C954" s="271"/>
      <c r="D954" s="249" t="s">
        <v>256</v>
      </c>
      <c r="E954" s="272" t="s">
        <v>1</v>
      </c>
      <c r="F954" s="273" t="s">
        <v>3264</v>
      </c>
      <c r="G954" s="271"/>
      <c r="H954" s="272" t="s">
        <v>1</v>
      </c>
      <c r="I954" s="274"/>
      <c r="J954" s="271"/>
      <c r="K954" s="271"/>
      <c r="L954" s="275"/>
      <c r="M954" s="276"/>
      <c r="N954" s="277"/>
      <c r="O954" s="277"/>
      <c r="P954" s="277"/>
      <c r="Q954" s="277"/>
      <c r="R954" s="277"/>
      <c r="S954" s="277"/>
      <c r="T954" s="278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9" t="s">
        <v>256</v>
      </c>
      <c r="AU954" s="279" t="s">
        <v>88</v>
      </c>
      <c r="AV954" s="15" t="s">
        <v>14</v>
      </c>
      <c r="AW954" s="15" t="s">
        <v>36</v>
      </c>
      <c r="AX954" s="15" t="s">
        <v>80</v>
      </c>
      <c r="AY954" s="279" t="s">
        <v>241</v>
      </c>
    </row>
    <row r="955" s="13" customFormat="1">
      <c r="A955" s="13"/>
      <c r="B955" s="247"/>
      <c r="C955" s="248"/>
      <c r="D955" s="249" t="s">
        <v>256</v>
      </c>
      <c r="E955" s="250" t="s">
        <v>1</v>
      </c>
      <c r="F955" s="251" t="s">
        <v>3444</v>
      </c>
      <c r="G955" s="248"/>
      <c r="H955" s="252">
        <v>1216.0699999999999</v>
      </c>
      <c r="I955" s="253"/>
      <c r="J955" s="248"/>
      <c r="K955" s="248"/>
      <c r="L955" s="254"/>
      <c r="M955" s="255"/>
      <c r="N955" s="256"/>
      <c r="O955" s="256"/>
      <c r="P955" s="256"/>
      <c r="Q955" s="256"/>
      <c r="R955" s="256"/>
      <c r="S955" s="256"/>
      <c r="T955" s="25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8" t="s">
        <v>256</v>
      </c>
      <c r="AU955" s="258" t="s">
        <v>88</v>
      </c>
      <c r="AV955" s="13" t="s">
        <v>88</v>
      </c>
      <c r="AW955" s="13" t="s">
        <v>36</v>
      </c>
      <c r="AX955" s="13" t="s">
        <v>80</v>
      </c>
      <c r="AY955" s="258" t="s">
        <v>241</v>
      </c>
    </row>
    <row r="956" s="13" customFormat="1">
      <c r="A956" s="13"/>
      <c r="B956" s="247"/>
      <c r="C956" s="248"/>
      <c r="D956" s="249" t="s">
        <v>256</v>
      </c>
      <c r="E956" s="250" t="s">
        <v>1</v>
      </c>
      <c r="F956" s="251" t="s">
        <v>3445</v>
      </c>
      <c r="G956" s="248"/>
      <c r="H956" s="252">
        <v>101.34</v>
      </c>
      <c r="I956" s="253"/>
      <c r="J956" s="248"/>
      <c r="K956" s="248"/>
      <c r="L956" s="254"/>
      <c r="M956" s="255"/>
      <c r="N956" s="256"/>
      <c r="O956" s="256"/>
      <c r="P956" s="256"/>
      <c r="Q956" s="256"/>
      <c r="R956" s="256"/>
      <c r="S956" s="256"/>
      <c r="T956" s="257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8" t="s">
        <v>256</v>
      </c>
      <c r="AU956" s="258" t="s">
        <v>88</v>
      </c>
      <c r="AV956" s="13" t="s">
        <v>88</v>
      </c>
      <c r="AW956" s="13" t="s">
        <v>36</v>
      </c>
      <c r="AX956" s="13" t="s">
        <v>80</v>
      </c>
      <c r="AY956" s="258" t="s">
        <v>241</v>
      </c>
    </row>
    <row r="957" s="15" customFormat="1">
      <c r="A957" s="15"/>
      <c r="B957" s="270"/>
      <c r="C957" s="271"/>
      <c r="D957" s="249" t="s">
        <v>256</v>
      </c>
      <c r="E957" s="272" t="s">
        <v>1</v>
      </c>
      <c r="F957" s="273" t="s">
        <v>3266</v>
      </c>
      <c r="G957" s="271"/>
      <c r="H957" s="272" t="s">
        <v>1</v>
      </c>
      <c r="I957" s="274"/>
      <c r="J957" s="271"/>
      <c r="K957" s="271"/>
      <c r="L957" s="275"/>
      <c r="M957" s="276"/>
      <c r="N957" s="277"/>
      <c r="O957" s="277"/>
      <c r="P957" s="277"/>
      <c r="Q957" s="277"/>
      <c r="R957" s="277"/>
      <c r="S957" s="277"/>
      <c r="T957" s="278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79" t="s">
        <v>256</v>
      </c>
      <c r="AU957" s="279" t="s">
        <v>88</v>
      </c>
      <c r="AV957" s="15" t="s">
        <v>14</v>
      </c>
      <c r="AW957" s="15" t="s">
        <v>36</v>
      </c>
      <c r="AX957" s="15" t="s">
        <v>80</v>
      </c>
      <c r="AY957" s="279" t="s">
        <v>241</v>
      </c>
    </row>
    <row r="958" s="13" customFormat="1">
      <c r="A958" s="13"/>
      <c r="B958" s="247"/>
      <c r="C958" s="248"/>
      <c r="D958" s="249" t="s">
        <v>256</v>
      </c>
      <c r="E958" s="250" t="s">
        <v>1</v>
      </c>
      <c r="F958" s="251" t="s">
        <v>3446</v>
      </c>
      <c r="G958" s="248"/>
      <c r="H958" s="252">
        <v>14.48</v>
      </c>
      <c r="I958" s="253"/>
      <c r="J958" s="248"/>
      <c r="K958" s="248"/>
      <c r="L958" s="254"/>
      <c r="M958" s="255"/>
      <c r="N958" s="256"/>
      <c r="O958" s="256"/>
      <c r="P958" s="256"/>
      <c r="Q958" s="256"/>
      <c r="R958" s="256"/>
      <c r="S958" s="256"/>
      <c r="T958" s="25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8" t="s">
        <v>256</v>
      </c>
      <c r="AU958" s="258" t="s">
        <v>88</v>
      </c>
      <c r="AV958" s="13" t="s">
        <v>88</v>
      </c>
      <c r="AW958" s="13" t="s">
        <v>36</v>
      </c>
      <c r="AX958" s="13" t="s">
        <v>80</v>
      </c>
      <c r="AY958" s="258" t="s">
        <v>241</v>
      </c>
    </row>
    <row r="959" s="13" customFormat="1">
      <c r="A959" s="13"/>
      <c r="B959" s="247"/>
      <c r="C959" s="248"/>
      <c r="D959" s="249" t="s">
        <v>256</v>
      </c>
      <c r="E959" s="250" t="s">
        <v>1</v>
      </c>
      <c r="F959" s="251" t="s">
        <v>3447</v>
      </c>
      <c r="G959" s="248"/>
      <c r="H959" s="252">
        <v>58</v>
      </c>
      <c r="I959" s="253"/>
      <c r="J959" s="248"/>
      <c r="K959" s="248"/>
      <c r="L959" s="254"/>
      <c r="M959" s="255"/>
      <c r="N959" s="256"/>
      <c r="O959" s="256"/>
      <c r="P959" s="256"/>
      <c r="Q959" s="256"/>
      <c r="R959" s="256"/>
      <c r="S959" s="256"/>
      <c r="T959" s="25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8" t="s">
        <v>256</v>
      </c>
      <c r="AU959" s="258" t="s">
        <v>88</v>
      </c>
      <c r="AV959" s="13" t="s">
        <v>88</v>
      </c>
      <c r="AW959" s="13" t="s">
        <v>36</v>
      </c>
      <c r="AX959" s="13" t="s">
        <v>80</v>
      </c>
      <c r="AY959" s="258" t="s">
        <v>241</v>
      </c>
    </row>
    <row r="960" s="15" customFormat="1">
      <c r="A960" s="15"/>
      <c r="B960" s="270"/>
      <c r="C960" s="271"/>
      <c r="D960" s="249" t="s">
        <v>256</v>
      </c>
      <c r="E960" s="272" t="s">
        <v>1</v>
      </c>
      <c r="F960" s="273" t="s">
        <v>3268</v>
      </c>
      <c r="G960" s="271"/>
      <c r="H960" s="272" t="s">
        <v>1</v>
      </c>
      <c r="I960" s="274"/>
      <c r="J960" s="271"/>
      <c r="K960" s="271"/>
      <c r="L960" s="275"/>
      <c r="M960" s="276"/>
      <c r="N960" s="277"/>
      <c r="O960" s="277"/>
      <c r="P960" s="277"/>
      <c r="Q960" s="277"/>
      <c r="R960" s="277"/>
      <c r="S960" s="277"/>
      <c r="T960" s="27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9" t="s">
        <v>256</v>
      </c>
      <c r="AU960" s="279" t="s">
        <v>88</v>
      </c>
      <c r="AV960" s="15" t="s">
        <v>14</v>
      </c>
      <c r="AW960" s="15" t="s">
        <v>36</v>
      </c>
      <c r="AX960" s="15" t="s">
        <v>80</v>
      </c>
      <c r="AY960" s="279" t="s">
        <v>241</v>
      </c>
    </row>
    <row r="961" s="13" customFormat="1">
      <c r="A961" s="13"/>
      <c r="B961" s="247"/>
      <c r="C961" s="248"/>
      <c r="D961" s="249" t="s">
        <v>256</v>
      </c>
      <c r="E961" s="250" t="s">
        <v>1</v>
      </c>
      <c r="F961" s="251" t="s">
        <v>3448</v>
      </c>
      <c r="G961" s="248"/>
      <c r="H961" s="252">
        <v>4</v>
      </c>
      <c r="I961" s="253"/>
      <c r="J961" s="248"/>
      <c r="K961" s="248"/>
      <c r="L961" s="254"/>
      <c r="M961" s="255"/>
      <c r="N961" s="256"/>
      <c r="O961" s="256"/>
      <c r="P961" s="256"/>
      <c r="Q961" s="256"/>
      <c r="R961" s="256"/>
      <c r="S961" s="256"/>
      <c r="T961" s="25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8" t="s">
        <v>256</v>
      </c>
      <c r="AU961" s="258" t="s">
        <v>88</v>
      </c>
      <c r="AV961" s="13" t="s">
        <v>88</v>
      </c>
      <c r="AW961" s="13" t="s">
        <v>36</v>
      </c>
      <c r="AX961" s="13" t="s">
        <v>80</v>
      </c>
      <c r="AY961" s="258" t="s">
        <v>241</v>
      </c>
    </row>
    <row r="962" s="13" customFormat="1">
      <c r="A962" s="13"/>
      <c r="B962" s="247"/>
      <c r="C962" s="248"/>
      <c r="D962" s="249" t="s">
        <v>256</v>
      </c>
      <c r="E962" s="250" t="s">
        <v>1</v>
      </c>
      <c r="F962" s="251" t="s">
        <v>3449</v>
      </c>
      <c r="G962" s="248"/>
      <c r="H962" s="252">
        <v>0</v>
      </c>
      <c r="I962" s="253"/>
      <c r="J962" s="248"/>
      <c r="K962" s="248"/>
      <c r="L962" s="254"/>
      <c r="M962" s="255"/>
      <c r="N962" s="256"/>
      <c r="O962" s="256"/>
      <c r="P962" s="256"/>
      <c r="Q962" s="256"/>
      <c r="R962" s="256"/>
      <c r="S962" s="256"/>
      <c r="T962" s="25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8" t="s">
        <v>256</v>
      </c>
      <c r="AU962" s="258" t="s">
        <v>88</v>
      </c>
      <c r="AV962" s="13" t="s">
        <v>88</v>
      </c>
      <c r="AW962" s="13" t="s">
        <v>36</v>
      </c>
      <c r="AX962" s="13" t="s">
        <v>80</v>
      </c>
      <c r="AY962" s="258" t="s">
        <v>241</v>
      </c>
    </row>
    <row r="963" s="15" customFormat="1">
      <c r="A963" s="15"/>
      <c r="B963" s="270"/>
      <c r="C963" s="271"/>
      <c r="D963" s="249" t="s">
        <v>256</v>
      </c>
      <c r="E963" s="272" t="s">
        <v>1</v>
      </c>
      <c r="F963" s="273" t="s">
        <v>3270</v>
      </c>
      <c r="G963" s="271"/>
      <c r="H963" s="272" t="s">
        <v>1</v>
      </c>
      <c r="I963" s="274"/>
      <c r="J963" s="271"/>
      <c r="K963" s="271"/>
      <c r="L963" s="275"/>
      <c r="M963" s="276"/>
      <c r="N963" s="277"/>
      <c r="O963" s="277"/>
      <c r="P963" s="277"/>
      <c r="Q963" s="277"/>
      <c r="R963" s="277"/>
      <c r="S963" s="277"/>
      <c r="T963" s="278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9" t="s">
        <v>256</v>
      </c>
      <c r="AU963" s="279" t="s">
        <v>88</v>
      </c>
      <c r="AV963" s="15" t="s">
        <v>14</v>
      </c>
      <c r="AW963" s="15" t="s">
        <v>36</v>
      </c>
      <c r="AX963" s="15" t="s">
        <v>80</v>
      </c>
      <c r="AY963" s="279" t="s">
        <v>241</v>
      </c>
    </row>
    <row r="964" s="13" customFormat="1">
      <c r="A964" s="13"/>
      <c r="B964" s="247"/>
      <c r="C964" s="248"/>
      <c r="D964" s="249" t="s">
        <v>256</v>
      </c>
      <c r="E964" s="250" t="s">
        <v>1</v>
      </c>
      <c r="F964" s="251" t="s">
        <v>3450</v>
      </c>
      <c r="G964" s="248"/>
      <c r="H964" s="252">
        <v>5.5599999999999996</v>
      </c>
      <c r="I964" s="253"/>
      <c r="J964" s="248"/>
      <c r="K964" s="248"/>
      <c r="L964" s="254"/>
      <c r="M964" s="255"/>
      <c r="N964" s="256"/>
      <c r="O964" s="256"/>
      <c r="P964" s="256"/>
      <c r="Q964" s="256"/>
      <c r="R964" s="256"/>
      <c r="S964" s="256"/>
      <c r="T964" s="25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8" t="s">
        <v>256</v>
      </c>
      <c r="AU964" s="258" t="s">
        <v>88</v>
      </c>
      <c r="AV964" s="13" t="s">
        <v>88</v>
      </c>
      <c r="AW964" s="13" t="s">
        <v>36</v>
      </c>
      <c r="AX964" s="13" t="s">
        <v>80</v>
      </c>
      <c r="AY964" s="258" t="s">
        <v>241</v>
      </c>
    </row>
    <row r="965" s="13" customFormat="1">
      <c r="A965" s="13"/>
      <c r="B965" s="247"/>
      <c r="C965" s="248"/>
      <c r="D965" s="249" t="s">
        <v>256</v>
      </c>
      <c r="E965" s="250" t="s">
        <v>1</v>
      </c>
      <c r="F965" s="251" t="s">
        <v>3451</v>
      </c>
      <c r="G965" s="248"/>
      <c r="H965" s="252">
        <v>21.440000000000001</v>
      </c>
      <c r="I965" s="253"/>
      <c r="J965" s="248"/>
      <c r="K965" s="248"/>
      <c r="L965" s="254"/>
      <c r="M965" s="255"/>
      <c r="N965" s="256"/>
      <c r="O965" s="256"/>
      <c r="P965" s="256"/>
      <c r="Q965" s="256"/>
      <c r="R965" s="256"/>
      <c r="S965" s="256"/>
      <c r="T965" s="25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8" t="s">
        <v>256</v>
      </c>
      <c r="AU965" s="258" t="s">
        <v>88</v>
      </c>
      <c r="AV965" s="13" t="s">
        <v>88</v>
      </c>
      <c r="AW965" s="13" t="s">
        <v>36</v>
      </c>
      <c r="AX965" s="13" t="s">
        <v>80</v>
      </c>
      <c r="AY965" s="258" t="s">
        <v>241</v>
      </c>
    </row>
    <row r="966" s="15" customFormat="1">
      <c r="A966" s="15"/>
      <c r="B966" s="270"/>
      <c r="C966" s="271"/>
      <c r="D966" s="249" t="s">
        <v>256</v>
      </c>
      <c r="E966" s="272" t="s">
        <v>1</v>
      </c>
      <c r="F966" s="273" t="s">
        <v>3272</v>
      </c>
      <c r="G966" s="271"/>
      <c r="H966" s="272" t="s">
        <v>1</v>
      </c>
      <c r="I966" s="274"/>
      <c r="J966" s="271"/>
      <c r="K966" s="271"/>
      <c r="L966" s="275"/>
      <c r="M966" s="276"/>
      <c r="N966" s="277"/>
      <c r="O966" s="277"/>
      <c r="P966" s="277"/>
      <c r="Q966" s="277"/>
      <c r="R966" s="277"/>
      <c r="S966" s="277"/>
      <c r="T966" s="278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9" t="s">
        <v>256</v>
      </c>
      <c r="AU966" s="279" t="s">
        <v>88</v>
      </c>
      <c r="AV966" s="15" t="s">
        <v>14</v>
      </c>
      <c r="AW966" s="15" t="s">
        <v>36</v>
      </c>
      <c r="AX966" s="15" t="s">
        <v>80</v>
      </c>
      <c r="AY966" s="279" t="s">
        <v>241</v>
      </c>
    </row>
    <row r="967" s="13" customFormat="1">
      <c r="A967" s="13"/>
      <c r="B967" s="247"/>
      <c r="C967" s="248"/>
      <c r="D967" s="249" t="s">
        <v>256</v>
      </c>
      <c r="E967" s="250" t="s">
        <v>1</v>
      </c>
      <c r="F967" s="251" t="s">
        <v>3452</v>
      </c>
      <c r="G967" s="248"/>
      <c r="H967" s="252">
        <v>5</v>
      </c>
      <c r="I967" s="253"/>
      <c r="J967" s="248"/>
      <c r="K967" s="248"/>
      <c r="L967" s="254"/>
      <c r="M967" s="255"/>
      <c r="N967" s="256"/>
      <c r="O967" s="256"/>
      <c r="P967" s="256"/>
      <c r="Q967" s="256"/>
      <c r="R967" s="256"/>
      <c r="S967" s="256"/>
      <c r="T967" s="257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8" t="s">
        <v>256</v>
      </c>
      <c r="AU967" s="258" t="s">
        <v>88</v>
      </c>
      <c r="AV967" s="13" t="s">
        <v>88</v>
      </c>
      <c r="AW967" s="13" t="s">
        <v>36</v>
      </c>
      <c r="AX967" s="13" t="s">
        <v>80</v>
      </c>
      <c r="AY967" s="258" t="s">
        <v>241</v>
      </c>
    </row>
    <row r="968" s="13" customFormat="1">
      <c r="A968" s="13"/>
      <c r="B968" s="247"/>
      <c r="C968" s="248"/>
      <c r="D968" s="249" t="s">
        <v>256</v>
      </c>
      <c r="E968" s="250" t="s">
        <v>1</v>
      </c>
      <c r="F968" s="251" t="s">
        <v>3453</v>
      </c>
      <c r="G968" s="248"/>
      <c r="H968" s="252">
        <v>315.5</v>
      </c>
      <c r="I968" s="253"/>
      <c r="J968" s="248"/>
      <c r="K968" s="248"/>
      <c r="L968" s="254"/>
      <c r="M968" s="255"/>
      <c r="N968" s="256"/>
      <c r="O968" s="256"/>
      <c r="P968" s="256"/>
      <c r="Q968" s="256"/>
      <c r="R968" s="256"/>
      <c r="S968" s="256"/>
      <c r="T968" s="25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8" t="s">
        <v>256</v>
      </c>
      <c r="AU968" s="258" t="s">
        <v>88</v>
      </c>
      <c r="AV968" s="13" t="s">
        <v>88</v>
      </c>
      <c r="AW968" s="13" t="s">
        <v>36</v>
      </c>
      <c r="AX968" s="13" t="s">
        <v>80</v>
      </c>
      <c r="AY968" s="258" t="s">
        <v>241</v>
      </c>
    </row>
    <row r="969" s="15" customFormat="1">
      <c r="A969" s="15"/>
      <c r="B969" s="270"/>
      <c r="C969" s="271"/>
      <c r="D969" s="249" t="s">
        <v>256</v>
      </c>
      <c r="E969" s="272" t="s">
        <v>1</v>
      </c>
      <c r="F969" s="273" t="s">
        <v>3289</v>
      </c>
      <c r="G969" s="271"/>
      <c r="H969" s="272" t="s">
        <v>1</v>
      </c>
      <c r="I969" s="274"/>
      <c r="J969" s="271"/>
      <c r="K969" s="271"/>
      <c r="L969" s="275"/>
      <c r="M969" s="276"/>
      <c r="N969" s="277"/>
      <c r="O969" s="277"/>
      <c r="P969" s="277"/>
      <c r="Q969" s="277"/>
      <c r="R969" s="277"/>
      <c r="S969" s="277"/>
      <c r="T969" s="278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9" t="s">
        <v>256</v>
      </c>
      <c r="AU969" s="279" t="s">
        <v>88</v>
      </c>
      <c r="AV969" s="15" t="s">
        <v>14</v>
      </c>
      <c r="AW969" s="15" t="s">
        <v>36</v>
      </c>
      <c r="AX969" s="15" t="s">
        <v>80</v>
      </c>
      <c r="AY969" s="279" t="s">
        <v>241</v>
      </c>
    </row>
    <row r="970" s="13" customFormat="1">
      <c r="A970" s="13"/>
      <c r="B970" s="247"/>
      <c r="C970" s="248"/>
      <c r="D970" s="249" t="s">
        <v>256</v>
      </c>
      <c r="E970" s="250" t="s">
        <v>1</v>
      </c>
      <c r="F970" s="251" t="s">
        <v>3454</v>
      </c>
      <c r="G970" s="248"/>
      <c r="H970" s="252">
        <v>0</v>
      </c>
      <c r="I970" s="253"/>
      <c r="J970" s="248"/>
      <c r="K970" s="248"/>
      <c r="L970" s="254"/>
      <c r="M970" s="255"/>
      <c r="N970" s="256"/>
      <c r="O970" s="256"/>
      <c r="P970" s="256"/>
      <c r="Q970" s="256"/>
      <c r="R970" s="256"/>
      <c r="S970" s="256"/>
      <c r="T970" s="25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8" t="s">
        <v>256</v>
      </c>
      <c r="AU970" s="258" t="s">
        <v>88</v>
      </c>
      <c r="AV970" s="13" t="s">
        <v>88</v>
      </c>
      <c r="AW970" s="13" t="s">
        <v>36</v>
      </c>
      <c r="AX970" s="13" t="s">
        <v>80</v>
      </c>
      <c r="AY970" s="258" t="s">
        <v>241</v>
      </c>
    </row>
    <row r="971" s="13" customFormat="1">
      <c r="A971" s="13"/>
      <c r="B971" s="247"/>
      <c r="C971" s="248"/>
      <c r="D971" s="249" t="s">
        <v>256</v>
      </c>
      <c r="E971" s="250" t="s">
        <v>1</v>
      </c>
      <c r="F971" s="251" t="s">
        <v>3455</v>
      </c>
      <c r="G971" s="248"/>
      <c r="H971" s="252">
        <v>3.9300000000000002</v>
      </c>
      <c r="I971" s="253"/>
      <c r="J971" s="248"/>
      <c r="K971" s="248"/>
      <c r="L971" s="254"/>
      <c r="M971" s="255"/>
      <c r="N971" s="256"/>
      <c r="O971" s="256"/>
      <c r="P971" s="256"/>
      <c r="Q971" s="256"/>
      <c r="R971" s="256"/>
      <c r="S971" s="256"/>
      <c r="T971" s="25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8" t="s">
        <v>256</v>
      </c>
      <c r="AU971" s="258" t="s">
        <v>88</v>
      </c>
      <c r="AV971" s="13" t="s">
        <v>88</v>
      </c>
      <c r="AW971" s="13" t="s">
        <v>36</v>
      </c>
      <c r="AX971" s="13" t="s">
        <v>80</v>
      </c>
      <c r="AY971" s="258" t="s">
        <v>241</v>
      </c>
    </row>
    <row r="972" s="15" customFormat="1">
      <c r="A972" s="15"/>
      <c r="B972" s="270"/>
      <c r="C972" s="271"/>
      <c r="D972" s="249" t="s">
        <v>256</v>
      </c>
      <c r="E972" s="272" t="s">
        <v>1</v>
      </c>
      <c r="F972" s="273" t="s">
        <v>3273</v>
      </c>
      <c r="G972" s="271"/>
      <c r="H972" s="272" t="s">
        <v>1</v>
      </c>
      <c r="I972" s="274"/>
      <c r="J972" s="271"/>
      <c r="K972" s="271"/>
      <c r="L972" s="275"/>
      <c r="M972" s="276"/>
      <c r="N972" s="277"/>
      <c r="O972" s="277"/>
      <c r="P972" s="277"/>
      <c r="Q972" s="277"/>
      <c r="R972" s="277"/>
      <c r="S972" s="277"/>
      <c r="T972" s="278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9" t="s">
        <v>256</v>
      </c>
      <c r="AU972" s="279" t="s">
        <v>88</v>
      </c>
      <c r="AV972" s="15" t="s">
        <v>14</v>
      </c>
      <c r="AW972" s="15" t="s">
        <v>36</v>
      </c>
      <c r="AX972" s="15" t="s">
        <v>80</v>
      </c>
      <c r="AY972" s="279" t="s">
        <v>241</v>
      </c>
    </row>
    <row r="973" s="13" customFormat="1">
      <c r="A973" s="13"/>
      <c r="B973" s="247"/>
      <c r="C973" s="248"/>
      <c r="D973" s="249" t="s">
        <v>256</v>
      </c>
      <c r="E973" s="250" t="s">
        <v>1</v>
      </c>
      <c r="F973" s="251" t="s">
        <v>3456</v>
      </c>
      <c r="G973" s="248"/>
      <c r="H973" s="252">
        <v>26</v>
      </c>
      <c r="I973" s="253"/>
      <c r="J973" s="248"/>
      <c r="K973" s="248"/>
      <c r="L973" s="254"/>
      <c r="M973" s="255"/>
      <c r="N973" s="256"/>
      <c r="O973" s="256"/>
      <c r="P973" s="256"/>
      <c r="Q973" s="256"/>
      <c r="R973" s="256"/>
      <c r="S973" s="256"/>
      <c r="T973" s="25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8" t="s">
        <v>256</v>
      </c>
      <c r="AU973" s="258" t="s">
        <v>88</v>
      </c>
      <c r="AV973" s="13" t="s">
        <v>88</v>
      </c>
      <c r="AW973" s="13" t="s">
        <v>36</v>
      </c>
      <c r="AX973" s="13" t="s">
        <v>80</v>
      </c>
      <c r="AY973" s="258" t="s">
        <v>241</v>
      </c>
    </row>
    <row r="974" s="13" customFormat="1">
      <c r="A974" s="13"/>
      <c r="B974" s="247"/>
      <c r="C974" s="248"/>
      <c r="D974" s="249" t="s">
        <v>256</v>
      </c>
      <c r="E974" s="250" t="s">
        <v>1</v>
      </c>
      <c r="F974" s="251" t="s">
        <v>3457</v>
      </c>
      <c r="G974" s="248"/>
      <c r="H974" s="252">
        <v>25</v>
      </c>
      <c r="I974" s="253"/>
      <c r="J974" s="248"/>
      <c r="K974" s="248"/>
      <c r="L974" s="254"/>
      <c r="M974" s="255"/>
      <c r="N974" s="256"/>
      <c r="O974" s="256"/>
      <c r="P974" s="256"/>
      <c r="Q974" s="256"/>
      <c r="R974" s="256"/>
      <c r="S974" s="256"/>
      <c r="T974" s="257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8" t="s">
        <v>256</v>
      </c>
      <c r="AU974" s="258" t="s">
        <v>88</v>
      </c>
      <c r="AV974" s="13" t="s">
        <v>88</v>
      </c>
      <c r="AW974" s="13" t="s">
        <v>36</v>
      </c>
      <c r="AX974" s="13" t="s">
        <v>80</v>
      </c>
      <c r="AY974" s="258" t="s">
        <v>241</v>
      </c>
    </row>
    <row r="975" s="13" customFormat="1">
      <c r="A975" s="13"/>
      <c r="B975" s="247"/>
      <c r="C975" s="248"/>
      <c r="D975" s="249" t="s">
        <v>256</v>
      </c>
      <c r="E975" s="250" t="s">
        <v>1</v>
      </c>
      <c r="F975" s="251" t="s">
        <v>3458</v>
      </c>
      <c r="G975" s="248"/>
      <c r="H975" s="252">
        <v>2.2999999999999998</v>
      </c>
      <c r="I975" s="253"/>
      <c r="J975" s="248"/>
      <c r="K975" s="248"/>
      <c r="L975" s="254"/>
      <c r="M975" s="255"/>
      <c r="N975" s="256"/>
      <c r="O975" s="256"/>
      <c r="P975" s="256"/>
      <c r="Q975" s="256"/>
      <c r="R975" s="256"/>
      <c r="S975" s="256"/>
      <c r="T975" s="257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8" t="s">
        <v>256</v>
      </c>
      <c r="AU975" s="258" t="s">
        <v>88</v>
      </c>
      <c r="AV975" s="13" t="s">
        <v>88</v>
      </c>
      <c r="AW975" s="13" t="s">
        <v>36</v>
      </c>
      <c r="AX975" s="13" t="s">
        <v>80</v>
      </c>
      <c r="AY975" s="258" t="s">
        <v>241</v>
      </c>
    </row>
    <row r="976" s="14" customFormat="1">
      <c r="A976" s="14"/>
      <c r="B976" s="259"/>
      <c r="C976" s="260"/>
      <c r="D976" s="249" t="s">
        <v>256</v>
      </c>
      <c r="E976" s="261" t="s">
        <v>1</v>
      </c>
      <c r="F976" s="262" t="s">
        <v>258</v>
      </c>
      <c r="G976" s="260"/>
      <c r="H976" s="263">
        <v>1798.6199999999999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88</v>
      </c>
      <c r="AV976" s="14" t="s">
        <v>175</v>
      </c>
      <c r="AW976" s="14" t="s">
        <v>36</v>
      </c>
      <c r="AX976" s="14" t="s">
        <v>14</v>
      </c>
      <c r="AY976" s="269" t="s">
        <v>241</v>
      </c>
    </row>
    <row r="977" s="12" customFormat="1" ht="22.8" customHeight="1">
      <c r="A977" s="12"/>
      <c r="B977" s="213"/>
      <c r="C977" s="214"/>
      <c r="D977" s="215" t="s">
        <v>79</v>
      </c>
      <c r="E977" s="227" t="s">
        <v>1069</v>
      </c>
      <c r="F977" s="227" t="s">
        <v>1070</v>
      </c>
      <c r="G977" s="214"/>
      <c r="H977" s="214"/>
      <c r="I977" s="217"/>
      <c r="J977" s="228">
        <f>BK977</f>
        <v>0</v>
      </c>
      <c r="K977" s="214"/>
      <c r="L977" s="219"/>
      <c r="M977" s="220"/>
      <c r="N977" s="221"/>
      <c r="O977" s="221"/>
      <c r="P977" s="222">
        <f>SUM(P978:P1000)</f>
        <v>0</v>
      </c>
      <c r="Q977" s="221"/>
      <c r="R977" s="222">
        <f>SUM(R978:R1000)</f>
        <v>0</v>
      </c>
      <c r="S977" s="221"/>
      <c r="T977" s="223">
        <f>SUM(T978:T1000)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4" t="s">
        <v>14</v>
      </c>
      <c r="AT977" s="225" t="s">
        <v>79</v>
      </c>
      <c r="AU977" s="225" t="s">
        <v>14</v>
      </c>
      <c r="AY977" s="224" t="s">
        <v>241</v>
      </c>
      <c r="BK977" s="226">
        <f>SUM(BK978:BK1000)</f>
        <v>0</v>
      </c>
    </row>
    <row r="978" s="2" customFormat="1" ht="33" customHeight="1">
      <c r="A978" s="39"/>
      <c r="B978" s="40"/>
      <c r="C978" s="229" t="s">
        <v>1549</v>
      </c>
      <c r="D978" s="229" t="s">
        <v>243</v>
      </c>
      <c r="E978" s="230" t="s">
        <v>1072</v>
      </c>
      <c r="F978" s="231" t="s">
        <v>1073</v>
      </c>
      <c r="G978" s="232" t="s">
        <v>467</v>
      </c>
      <c r="H978" s="233">
        <v>2030.306</v>
      </c>
      <c r="I978" s="234"/>
      <c r="J978" s="235">
        <f>ROUND(I978*H978,2)</f>
        <v>0</v>
      </c>
      <c r="K978" s="231" t="s">
        <v>247</v>
      </c>
      <c r="L978" s="45"/>
      <c r="M978" s="236" t="s">
        <v>1</v>
      </c>
      <c r="N978" s="237" t="s">
        <v>45</v>
      </c>
      <c r="O978" s="92"/>
      <c r="P978" s="238">
        <f>O978*H978</f>
        <v>0</v>
      </c>
      <c r="Q978" s="238">
        <v>0</v>
      </c>
      <c r="R978" s="238">
        <f>Q978*H978</f>
        <v>0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175</v>
      </c>
      <c r="AT978" s="240" t="s">
        <v>243</v>
      </c>
      <c r="AU978" s="240" t="s">
        <v>88</v>
      </c>
      <c r="AY978" s="18" t="s">
        <v>241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14</v>
      </c>
      <c r="BK978" s="241">
        <f>ROUND(I978*H978,2)</f>
        <v>0</v>
      </c>
      <c r="BL978" s="18" t="s">
        <v>175</v>
      </c>
      <c r="BM978" s="240" t="s">
        <v>3459</v>
      </c>
    </row>
    <row r="979" s="2" customFormat="1">
      <c r="A979" s="39"/>
      <c r="B979" s="40"/>
      <c r="C979" s="41"/>
      <c r="D979" s="242" t="s">
        <v>249</v>
      </c>
      <c r="E979" s="41"/>
      <c r="F979" s="243" t="s">
        <v>1075</v>
      </c>
      <c r="G979" s="41"/>
      <c r="H979" s="41"/>
      <c r="I979" s="244"/>
      <c r="J979" s="41"/>
      <c r="K979" s="41"/>
      <c r="L979" s="45"/>
      <c r="M979" s="245"/>
      <c r="N979" s="246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249</v>
      </c>
      <c r="AU979" s="18" t="s">
        <v>88</v>
      </c>
    </row>
    <row r="980" s="13" customFormat="1">
      <c r="A980" s="13"/>
      <c r="B980" s="247"/>
      <c r="C980" s="248"/>
      <c r="D980" s="249" t="s">
        <v>256</v>
      </c>
      <c r="E980" s="250" t="s">
        <v>1</v>
      </c>
      <c r="F980" s="251" t="s">
        <v>465</v>
      </c>
      <c r="G980" s="248"/>
      <c r="H980" s="252">
        <v>2030.306</v>
      </c>
      <c r="I980" s="253"/>
      <c r="J980" s="248"/>
      <c r="K980" s="248"/>
      <c r="L980" s="254"/>
      <c r="M980" s="255"/>
      <c r="N980" s="256"/>
      <c r="O980" s="256"/>
      <c r="P980" s="256"/>
      <c r="Q980" s="256"/>
      <c r="R980" s="256"/>
      <c r="S980" s="256"/>
      <c r="T980" s="257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8" t="s">
        <v>256</v>
      </c>
      <c r="AU980" s="258" t="s">
        <v>88</v>
      </c>
      <c r="AV980" s="13" t="s">
        <v>88</v>
      </c>
      <c r="AW980" s="13" t="s">
        <v>36</v>
      </c>
      <c r="AX980" s="13" t="s">
        <v>80</v>
      </c>
      <c r="AY980" s="258" t="s">
        <v>241</v>
      </c>
    </row>
    <row r="981" s="14" customFormat="1">
      <c r="A981" s="14"/>
      <c r="B981" s="259"/>
      <c r="C981" s="260"/>
      <c r="D981" s="249" t="s">
        <v>256</v>
      </c>
      <c r="E981" s="261" t="s">
        <v>1</v>
      </c>
      <c r="F981" s="262" t="s">
        <v>258</v>
      </c>
      <c r="G981" s="260"/>
      <c r="H981" s="263">
        <v>2030.306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88</v>
      </c>
      <c r="AV981" s="14" t="s">
        <v>175</v>
      </c>
      <c r="AW981" s="14" t="s">
        <v>36</v>
      </c>
      <c r="AX981" s="14" t="s">
        <v>14</v>
      </c>
      <c r="AY981" s="269" t="s">
        <v>241</v>
      </c>
    </row>
    <row r="982" s="2" customFormat="1" ht="21.75" customHeight="1">
      <c r="A982" s="39"/>
      <c r="B982" s="40"/>
      <c r="C982" s="229" t="s">
        <v>1552</v>
      </c>
      <c r="D982" s="229" t="s">
        <v>243</v>
      </c>
      <c r="E982" s="230" t="s">
        <v>1077</v>
      </c>
      <c r="F982" s="231" t="s">
        <v>1078</v>
      </c>
      <c r="G982" s="232" t="s">
        <v>467</v>
      </c>
      <c r="H982" s="233">
        <v>44666.732000000004</v>
      </c>
      <c r="I982" s="234"/>
      <c r="J982" s="235">
        <f>ROUND(I982*H982,2)</f>
        <v>0</v>
      </c>
      <c r="K982" s="231" t="s">
        <v>247</v>
      </c>
      <c r="L982" s="45"/>
      <c r="M982" s="236" t="s">
        <v>1</v>
      </c>
      <c r="N982" s="237" t="s">
        <v>45</v>
      </c>
      <c r="O982" s="92"/>
      <c r="P982" s="238">
        <f>O982*H982</f>
        <v>0</v>
      </c>
      <c r="Q982" s="238">
        <v>0</v>
      </c>
      <c r="R982" s="238">
        <f>Q982*H982</f>
        <v>0</v>
      </c>
      <c r="S982" s="238">
        <v>0</v>
      </c>
      <c r="T982" s="239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0" t="s">
        <v>175</v>
      </c>
      <c r="AT982" s="240" t="s">
        <v>243</v>
      </c>
      <c r="AU982" s="240" t="s">
        <v>88</v>
      </c>
      <c r="AY982" s="18" t="s">
        <v>241</v>
      </c>
      <c r="BE982" s="241">
        <f>IF(N982="základní",J982,0)</f>
        <v>0</v>
      </c>
      <c r="BF982" s="241">
        <f>IF(N982="snížená",J982,0)</f>
        <v>0</v>
      </c>
      <c r="BG982" s="241">
        <f>IF(N982="zákl. přenesená",J982,0)</f>
        <v>0</v>
      </c>
      <c r="BH982" s="241">
        <f>IF(N982="sníž. přenesená",J982,0)</f>
        <v>0</v>
      </c>
      <c r="BI982" s="241">
        <f>IF(N982="nulová",J982,0)</f>
        <v>0</v>
      </c>
      <c r="BJ982" s="18" t="s">
        <v>14</v>
      </c>
      <c r="BK982" s="241">
        <f>ROUND(I982*H982,2)</f>
        <v>0</v>
      </c>
      <c r="BL982" s="18" t="s">
        <v>175</v>
      </c>
      <c r="BM982" s="240" t="s">
        <v>3460</v>
      </c>
    </row>
    <row r="983" s="2" customFormat="1">
      <c r="A983" s="39"/>
      <c r="B983" s="40"/>
      <c r="C983" s="41"/>
      <c r="D983" s="242" t="s">
        <v>249</v>
      </c>
      <c r="E983" s="41"/>
      <c r="F983" s="243" t="s">
        <v>1080</v>
      </c>
      <c r="G983" s="41"/>
      <c r="H983" s="41"/>
      <c r="I983" s="244"/>
      <c r="J983" s="41"/>
      <c r="K983" s="41"/>
      <c r="L983" s="45"/>
      <c r="M983" s="245"/>
      <c r="N983" s="246"/>
      <c r="O983" s="92"/>
      <c r="P983" s="92"/>
      <c r="Q983" s="92"/>
      <c r="R983" s="92"/>
      <c r="S983" s="92"/>
      <c r="T983" s="93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249</v>
      </c>
      <c r="AU983" s="18" t="s">
        <v>88</v>
      </c>
    </row>
    <row r="984" s="15" customFormat="1">
      <c r="A984" s="15"/>
      <c r="B984" s="270"/>
      <c r="C984" s="271"/>
      <c r="D984" s="249" t="s">
        <v>256</v>
      </c>
      <c r="E984" s="272" t="s">
        <v>1</v>
      </c>
      <c r="F984" s="273" t="s">
        <v>667</v>
      </c>
      <c r="G984" s="271"/>
      <c r="H984" s="272" t="s">
        <v>1</v>
      </c>
      <c r="I984" s="274"/>
      <c r="J984" s="271"/>
      <c r="K984" s="271"/>
      <c r="L984" s="275"/>
      <c r="M984" s="276"/>
      <c r="N984" s="277"/>
      <c r="O984" s="277"/>
      <c r="P984" s="277"/>
      <c r="Q984" s="277"/>
      <c r="R984" s="277"/>
      <c r="S984" s="277"/>
      <c r="T984" s="278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9" t="s">
        <v>256</v>
      </c>
      <c r="AU984" s="279" t="s">
        <v>88</v>
      </c>
      <c r="AV984" s="15" t="s">
        <v>14</v>
      </c>
      <c r="AW984" s="15" t="s">
        <v>36</v>
      </c>
      <c r="AX984" s="15" t="s">
        <v>80</v>
      </c>
      <c r="AY984" s="279" t="s">
        <v>241</v>
      </c>
    </row>
    <row r="985" s="13" customFormat="1">
      <c r="A985" s="13"/>
      <c r="B985" s="247"/>
      <c r="C985" s="248"/>
      <c r="D985" s="249" t="s">
        <v>256</v>
      </c>
      <c r="E985" s="250" t="s">
        <v>1</v>
      </c>
      <c r="F985" s="251" t="s">
        <v>1081</v>
      </c>
      <c r="G985" s="248"/>
      <c r="H985" s="252">
        <v>44666.732000000004</v>
      </c>
      <c r="I985" s="253"/>
      <c r="J985" s="248"/>
      <c r="K985" s="248"/>
      <c r="L985" s="254"/>
      <c r="M985" s="255"/>
      <c r="N985" s="256"/>
      <c r="O985" s="256"/>
      <c r="P985" s="256"/>
      <c r="Q985" s="256"/>
      <c r="R985" s="256"/>
      <c r="S985" s="256"/>
      <c r="T985" s="257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8" t="s">
        <v>256</v>
      </c>
      <c r="AU985" s="258" t="s">
        <v>88</v>
      </c>
      <c r="AV985" s="13" t="s">
        <v>88</v>
      </c>
      <c r="AW985" s="13" t="s">
        <v>36</v>
      </c>
      <c r="AX985" s="13" t="s">
        <v>80</v>
      </c>
      <c r="AY985" s="258" t="s">
        <v>241</v>
      </c>
    </row>
    <row r="986" s="14" customFormat="1">
      <c r="A986" s="14"/>
      <c r="B986" s="259"/>
      <c r="C986" s="260"/>
      <c r="D986" s="249" t="s">
        <v>256</v>
      </c>
      <c r="E986" s="261" t="s">
        <v>1</v>
      </c>
      <c r="F986" s="262" t="s">
        <v>258</v>
      </c>
      <c r="G986" s="260"/>
      <c r="H986" s="263">
        <v>44666.732000000004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88</v>
      </c>
      <c r="AV986" s="14" t="s">
        <v>175</v>
      </c>
      <c r="AW986" s="14" t="s">
        <v>36</v>
      </c>
      <c r="AX986" s="14" t="s">
        <v>14</v>
      </c>
      <c r="AY986" s="269" t="s">
        <v>241</v>
      </c>
    </row>
    <row r="987" s="2" customFormat="1" ht="44.25" customHeight="1">
      <c r="A987" s="39"/>
      <c r="B987" s="40"/>
      <c r="C987" s="229" t="s">
        <v>1554</v>
      </c>
      <c r="D987" s="229" t="s">
        <v>243</v>
      </c>
      <c r="E987" s="230" t="s">
        <v>1083</v>
      </c>
      <c r="F987" s="231" t="s">
        <v>1084</v>
      </c>
      <c r="G987" s="232" t="s">
        <v>467</v>
      </c>
      <c r="H987" s="233">
        <v>0.77000000000000002</v>
      </c>
      <c r="I987" s="234"/>
      <c r="J987" s="235">
        <f>ROUND(I987*H987,2)</f>
        <v>0</v>
      </c>
      <c r="K987" s="231" t="s">
        <v>247</v>
      </c>
      <c r="L987" s="45"/>
      <c r="M987" s="236" t="s">
        <v>1</v>
      </c>
      <c r="N987" s="237" t="s">
        <v>45</v>
      </c>
      <c r="O987" s="92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0" t="s">
        <v>175</v>
      </c>
      <c r="AT987" s="240" t="s">
        <v>243</v>
      </c>
      <c r="AU987" s="240" t="s">
        <v>88</v>
      </c>
      <c r="AY987" s="18" t="s">
        <v>241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8" t="s">
        <v>14</v>
      </c>
      <c r="BK987" s="241">
        <f>ROUND(I987*H987,2)</f>
        <v>0</v>
      </c>
      <c r="BL987" s="18" t="s">
        <v>175</v>
      </c>
      <c r="BM987" s="240" t="s">
        <v>3461</v>
      </c>
    </row>
    <row r="988" s="2" customFormat="1">
      <c r="A988" s="39"/>
      <c r="B988" s="40"/>
      <c r="C988" s="41"/>
      <c r="D988" s="242" t="s">
        <v>249</v>
      </c>
      <c r="E988" s="41"/>
      <c r="F988" s="243" t="s">
        <v>1086</v>
      </c>
      <c r="G988" s="41"/>
      <c r="H988" s="41"/>
      <c r="I988" s="244"/>
      <c r="J988" s="41"/>
      <c r="K988" s="41"/>
      <c r="L988" s="45"/>
      <c r="M988" s="245"/>
      <c r="N988" s="246"/>
      <c r="O988" s="92"/>
      <c r="P988" s="92"/>
      <c r="Q988" s="92"/>
      <c r="R988" s="92"/>
      <c r="S988" s="92"/>
      <c r="T988" s="93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18" t="s">
        <v>249</v>
      </c>
      <c r="AU988" s="18" t="s">
        <v>88</v>
      </c>
    </row>
    <row r="989" s="13" customFormat="1">
      <c r="A989" s="13"/>
      <c r="B989" s="247"/>
      <c r="C989" s="248"/>
      <c r="D989" s="249" t="s">
        <v>256</v>
      </c>
      <c r="E989" s="250" t="s">
        <v>1</v>
      </c>
      <c r="F989" s="251" t="s">
        <v>472</v>
      </c>
      <c r="G989" s="248"/>
      <c r="H989" s="252">
        <v>0.77000000000000002</v>
      </c>
      <c r="I989" s="253"/>
      <c r="J989" s="248"/>
      <c r="K989" s="248"/>
      <c r="L989" s="254"/>
      <c r="M989" s="255"/>
      <c r="N989" s="256"/>
      <c r="O989" s="256"/>
      <c r="P989" s="256"/>
      <c r="Q989" s="256"/>
      <c r="R989" s="256"/>
      <c r="S989" s="256"/>
      <c r="T989" s="257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8" t="s">
        <v>256</v>
      </c>
      <c r="AU989" s="258" t="s">
        <v>88</v>
      </c>
      <c r="AV989" s="13" t="s">
        <v>88</v>
      </c>
      <c r="AW989" s="13" t="s">
        <v>36</v>
      </c>
      <c r="AX989" s="13" t="s">
        <v>80</v>
      </c>
      <c r="AY989" s="258" t="s">
        <v>241</v>
      </c>
    </row>
    <row r="990" s="14" customFormat="1">
      <c r="A990" s="14"/>
      <c r="B990" s="259"/>
      <c r="C990" s="260"/>
      <c r="D990" s="249" t="s">
        <v>256</v>
      </c>
      <c r="E990" s="261" t="s">
        <v>1</v>
      </c>
      <c r="F990" s="262" t="s">
        <v>258</v>
      </c>
      <c r="G990" s="260"/>
      <c r="H990" s="263">
        <v>0.77000000000000002</v>
      </c>
      <c r="I990" s="264"/>
      <c r="J990" s="260"/>
      <c r="K990" s="260"/>
      <c r="L990" s="265"/>
      <c r="M990" s="266"/>
      <c r="N990" s="267"/>
      <c r="O990" s="267"/>
      <c r="P990" s="267"/>
      <c r="Q990" s="267"/>
      <c r="R990" s="267"/>
      <c r="S990" s="267"/>
      <c r="T990" s="268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9" t="s">
        <v>256</v>
      </c>
      <c r="AU990" s="269" t="s">
        <v>88</v>
      </c>
      <c r="AV990" s="14" t="s">
        <v>175</v>
      </c>
      <c r="AW990" s="14" t="s">
        <v>36</v>
      </c>
      <c r="AX990" s="14" t="s">
        <v>14</v>
      </c>
      <c r="AY990" s="269" t="s">
        <v>241</v>
      </c>
    </row>
    <row r="991" s="2" customFormat="1" ht="44.25" customHeight="1">
      <c r="A991" s="39"/>
      <c r="B991" s="40"/>
      <c r="C991" s="229" t="s">
        <v>1556</v>
      </c>
      <c r="D991" s="229" t="s">
        <v>243</v>
      </c>
      <c r="E991" s="230" t="s">
        <v>1088</v>
      </c>
      <c r="F991" s="231" t="s">
        <v>1089</v>
      </c>
      <c r="G991" s="232" t="s">
        <v>467</v>
      </c>
      <c r="H991" s="233">
        <v>1401.1869999999999</v>
      </c>
      <c r="I991" s="234"/>
      <c r="J991" s="235">
        <f>ROUND(I991*H991,2)</f>
        <v>0</v>
      </c>
      <c r="K991" s="231" t="s">
        <v>247</v>
      </c>
      <c r="L991" s="45"/>
      <c r="M991" s="236" t="s">
        <v>1</v>
      </c>
      <c r="N991" s="237" t="s">
        <v>45</v>
      </c>
      <c r="O991" s="92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0" t="s">
        <v>175</v>
      </c>
      <c r="AT991" s="240" t="s">
        <v>243</v>
      </c>
      <c r="AU991" s="240" t="s">
        <v>88</v>
      </c>
      <c r="AY991" s="18" t="s">
        <v>241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14</v>
      </c>
      <c r="BK991" s="241">
        <f>ROUND(I991*H991,2)</f>
        <v>0</v>
      </c>
      <c r="BL991" s="18" t="s">
        <v>175</v>
      </c>
      <c r="BM991" s="240" t="s">
        <v>3462</v>
      </c>
    </row>
    <row r="992" s="2" customFormat="1">
      <c r="A992" s="39"/>
      <c r="B992" s="40"/>
      <c r="C992" s="41"/>
      <c r="D992" s="242" t="s">
        <v>249</v>
      </c>
      <c r="E992" s="41"/>
      <c r="F992" s="243" t="s">
        <v>1091</v>
      </c>
      <c r="G992" s="41"/>
      <c r="H992" s="41"/>
      <c r="I992" s="244"/>
      <c r="J992" s="41"/>
      <c r="K992" s="41"/>
      <c r="L992" s="45"/>
      <c r="M992" s="245"/>
      <c r="N992" s="246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249</v>
      </c>
      <c r="AU992" s="18" t="s">
        <v>88</v>
      </c>
    </row>
    <row r="993" s="2" customFormat="1">
      <c r="A993" s="39"/>
      <c r="B993" s="40"/>
      <c r="C993" s="41"/>
      <c r="D993" s="249" t="s">
        <v>701</v>
      </c>
      <c r="E993" s="41"/>
      <c r="F993" s="287" t="s">
        <v>702</v>
      </c>
      <c r="G993" s="41"/>
      <c r="H993" s="41"/>
      <c r="I993" s="244"/>
      <c r="J993" s="41"/>
      <c r="K993" s="41"/>
      <c r="L993" s="45"/>
      <c r="M993" s="245"/>
      <c r="N993" s="246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701</v>
      </c>
      <c r="AU993" s="18" t="s">
        <v>88</v>
      </c>
    </row>
    <row r="994" s="13" customFormat="1">
      <c r="A994" s="13"/>
      <c r="B994" s="247"/>
      <c r="C994" s="248"/>
      <c r="D994" s="249" t="s">
        <v>256</v>
      </c>
      <c r="E994" s="250" t="s">
        <v>1</v>
      </c>
      <c r="F994" s="251" t="s">
        <v>469</v>
      </c>
      <c r="G994" s="248"/>
      <c r="H994" s="252">
        <v>1401.1869999999999</v>
      </c>
      <c r="I994" s="253"/>
      <c r="J994" s="248"/>
      <c r="K994" s="248"/>
      <c r="L994" s="254"/>
      <c r="M994" s="255"/>
      <c r="N994" s="256"/>
      <c r="O994" s="256"/>
      <c r="P994" s="256"/>
      <c r="Q994" s="256"/>
      <c r="R994" s="256"/>
      <c r="S994" s="256"/>
      <c r="T994" s="25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8" t="s">
        <v>256</v>
      </c>
      <c r="AU994" s="258" t="s">
        <v>88</v>
      </c>
      <c r="AV994" s="13" t="s">
        <v>88</v>
      </c>
      <c r="AW994" s="13" t="s">
        <v>36</v>
      </c>
      <c r="AX994" s="13" t="s">
        <v>80</v>
      </c>
      <c r="AY994" s="258" t="s">
        <v>241</v>
      </c>
    </row>
    <row r="995" s="14" customFormat="1">
      <c r="A995" s="14"/>
      <c r="B995" s="259"/>
      <c r="C995" s="260"/>
      <c r="D995" s="249" t="s">
        <v>256</v>
      </c>
      <c r="E995" s="261" t="s">
        <v>1</v>
      </c>
      <c r="F995" s="262" t="s">
        <v>258</v>
      </c>
      <c r="G995" s="260"/>
      <c r="H995" s="263">
        <v>1401.1869999999999</v>
      </c>
      <c r="I995" s="264"/>
      <c r="J995" s="260"/>
      <c r="K995" s="260"/>
      <c r="L995" s="265"/>
      <c r="M995" s="266"/>
      <c r="N995" s="267"/>
      <c r="O995" s="267"/>
      <c r="P995" s="267"/>
      <c r="Q995" s="267"/>
      <c r="R995" s="267"/>
      <c r="S995" s="267"/>
      <c r="T995" s="26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9" t="s">
        <v>256</v>
      </c>
      <c r="AU995" s="269" t="s">
        <v>88</v>
      </c>
      <c r="AV995" s="14" t="s">
        <v>175</v>
      </c>
      <c r="AW995" s="14" t="s">
        <v>36</v>
      </c>
      <c r="AX995" s="14" t="s">
        <v>14</v>
      </c>
      <c r="AY995" s="269" t="s">
        <v>241</v>
      </c>
    </row>
    <row r="996" s="2" customFormat="1" ht="44.25" customHeight="1">
      <c r="A996" s="39"/>
      <c r="B996" s="40"/>
      <c r="C996" s="229" t="s">
        <v>1561</v>
      </c>
      <c r="D996" s="229" t="s">
        <v>243</v>
      </c>
      <c r="E996" s="230" t="s">
        <v>1093</v>
      </c>
      <c r="F996" s="231" t="s">
        <v>1094</v>
      </c>
      <c r="G996" s="232" t="s">
        <v>467</v>
      </c>
      <c r="H996" s="233">
        <v>628.34900000000005</v>
      </c>
      <c r="I996" s="234"/>
      <c r="J996" s="235">
        <f>ROUND(I996*H996,2)</f>
        <v>0</v>
      </c>
      <c r="K996" s="231" t="s">
        <v>247</v>
      </c>
      <c r="L996" s="45"/>
      <c r="M996" s="236" t="s">
        <v>1</v>
      </c>
      <c r="N996" s="237" t="s">
        <v>45</v>
      </c>
      <c r="O996" s="92"/>
      <c r="P996" s="238">
        <f>O996*H996</f>
        <v>0</v>
      </c>
      <c r="Q996" s="238">
        <v>0</v>
      </c>
      <c r="R996" s="238">
        <f>Q996*H996</f>
        <v>0</v>
      </c>
      <c r="S996" s="238">
        <v>0</v>
      </c>
      <c r="T996" s="23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0" t="s">
        <v>175</v>
      </c>
      <c r="AT996" s="240" t="s">
        <v>243</v>
      </c>
      <c r="AU996" s="240" t="s">
        <v>88</v>
      </c>
      <c r="AY996" s="18" t="s">
        <v>241</v>
      </c>
      <c r="BE996" s="241">
        <f>IF(N996="základní",J996,0)</f>
        <v>0</v>
      </c>
      <c r="BF996" s="241">
        <f>IF(N996="snížená",J996,0)</f>
        <v>0</v>
      </c>
      <c r="BG996" s="241">
        <f>IF(N996="zákl. přenesená",J996,0)</f>
        <v>0</v>
      </c>
      <c r="BH996" s="241">
        <f>IF(N996="sníž. přenesená",J996,0)</f>
        <v>0</v>
      </c>
      <c r="BI996" s="241">
        <f>IF(N996="nulová",J996,0)</f>
        <v>0</v>
      </c>
      <c r="BJ996" s="18" t="s">
        <v>14</v>
      </c>
      <c r="BK996" s="241">
        <f>ROUND(I996*H996,2)</f>
        <v>0</v>
      </c>
      <c r="BL996" s="18" t="s">
        <v>175</v>
      </c>
      <c r="BM996" s="240" t="s">
        <v>3463</v>
      </c>
    </row>
    <row r="997" s="2" customFormat="1">
      <c r="A997" s="39"/>
      <c r="B997" s="40"/>
      <c r="C997" s="41"/>
      <c r="D997" s="242" t="s">
        <v>249</v>
      </c>
      <c r="E997" s="41"/>
      <c r="F997" s="243" t="s">
        <v>1096</v>
      </c>
      <c r="G997" s="41"/>
      <c r="H997" s="41"/>
      <c r="I997" s="244"/>
      <c r="J997" s="41"/>
      <c r="K997" s="41"/>
      <c r="L997" s="45"/>
      <c r="M997" s="245"/>
      <c r="N997" s="246"/>
      <c r="O997" s="92"/>
      <c r="P997" s="92"/>
      <c r="Q997" s="92"/>
      <c r="R997" s="92"/>
      <c r="S997" s="92"/>
      <c r="T997" s="93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249</v>
      </c>
      <c r="AU997" s="18" t="s">
        <v>88</v>
      </c>
    </row>
    <row r="998" s="2" customFormat="1">
      <c r="A998" s="39"/>
      <c r="B998" s="40"/>
      <c r="C998" s="41"/>
      <c r="D998" s="249" t="s">
        <v>701</v>
      </c>
      <c r="E998" s="41"/>
      <c r="F998" s="287" t="s">
        <v>702</v>
      </c>
      <c r="G998" s="41"/>
      <c r="H998" s="41"/>
      <c r="I998" s="244"/>
      <c r="J998" s="41"/>
      <c r="K998" s="41"/>
      <c r="L998" s="45"/>
      <c r="M998" s="245"/>
      <c r="N998" s="246"/>
      <c r="O998" s="92"/>
      <c r="P998" s="92"/>
      <c r="Q998" s="92"/>
      <c r="R998" s="92"/>
      <c r="S998" s="92"/>
      <c r="T998" s="93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701</v>
      </c>
      <c r="AU998" s="18" t="s">
        <v>88</v>
      </c>
    </row>
    <row r="999" s="13" customFormat="1">
      <c r="A999" s="13"/>
      <c r="B999" s="247"/>
      <c r="C999" s="248"/>
      <c r="D999" s="249" t="s">
        <v>256</v>
      </c>
      <c r="E999" s="250" t="s">
        <v>1</v>
      </c>
      <c r="F999" s="251" t="s">
        <v>475</v>
      </c>
      <c r="G999" s="248"/>
      <c r="H999" s="252">
        <v>628.34900000000005</v>
      </c>
      <c r="I999" s="253"/>
      <c r="J999" s="248"/>
      <c r="K999" s="248"/>
      <c r="L999" s="254"/>
      <c r="M999" s="255"/>
      <c r="N999" s="256"/>
      <c r="O999" s="256"/>
      <c r="P999" s="256"/>
      <c r="Q999" s="256"/>
      <c r="R999" s="256"/>
      <c r="S999" s="256"/>
      <c r="T999" s="25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8" t="s">
        <v>256</v>
      </c>
      <c r="AU999" s="258" t="s">
        <v>88</v>
      </c>
      <c r="AV999" s="13" t="s">
        <v>88</v>
      </c>
      <c r="AW999" s="13" t="s">
        <v>36</v>
      </c>
      <c r="AX999" s="13" t="s">
        <v>80</v>
      </c>
      <c r="AY999" s="258" t="s">
        <v>241</v>
      </c>
    </row>
    <row r="1000" s="14" customFormat="1">
      <c r="A1000" s="14"/>
      <c r="B1000" s="259"/>
      <c r="C1000" s="260"/>
      <c r="D1000" s="249" t="s">
        <v>256</v>
      </c>
      <c r="E1000" s="261" t="s">
        <v>1</v>
      </c>
      <c r="F1000" s="262" t="s">
        <v>258</v>
      </c>
      <c r="G1000" s="260"/>
      <c r="H1000" s="263">
        <v>628.34900000000005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88</v>
      </c>
      <c r="AV1000" s="14" t="s">
        <v>175</v>
      </c>
      <c r="AW1000" s="14" t="s">
        <v>36</v>
      </c>
      <c r="AX1000" s="14" t="s">
        <v>14</v>
      </c>
      <c r="AY1000" s="269" t="s">
        <v>241</v>
      </c>
    </row>
    <row r="1001" s="12" customFormat="1" ht="22.8" customHeight="1">
      <c r="A1001" s="12"/>
      <c r="B1001" s="213"/>
      <c r="C1001" s="214"/>
      <c r="D1001" s="215" t="s">
        <v>79</v>
      </c>
      <c r="E1001" s="227" t="s">
        <v>1097</v>
      </c>
      <c r="F1001" s="227" t="s">
        <v>1098</v>
      </c>
      <c r="G1001" s="214"/>
      <c r="H1001" s="214"/>
      <c r="I1001" s="217"/>
      <c r="J1001" s="228">
        <f>BK1001</f>
        <v>0</v>
      </c>
      <c r="K1001" s="214"/>
      <c r="L1001" s="219"/>
      <c r="M1001" s="220"/>
      <c r="N1001" s="221"/>
      <c r="O1001" s="221"/>
      <c r="P1001" s="222">
        <f>SUM(P1002:P1003)</f>
        <v>0</v>
      </c>
      <c r="Q1001" s="221"/>
      <c r="R1001" s="222">
        <f>SUM(R1002:R1003)</f>
        <v>0</v>
      </c>
      <c r="S1001" s="221"/>
      <c r="T1001" s="223">
        <f>SUM(T1002:T1003)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24" t="s">
        <v>14</v>
      </c>
      <c r="AT1001" s="225" t="s">
        <v>79</v>
      </c>
      <c r="AU1001" s="225" t="s">
        <v>14</v>
      </c>
      <c r="AY1001" s="224" t="s">
        <v>241</v>
      </c>
      <c r="BK1001" s="226">
        <f>SUM(BK1002:BK1003)</f>
        <v>0</v>
      </c>
    </row>
    <row r="1002" s="2" customFormat="1" ht="24.15" customHeight="1">
      <c r="A1002" s="39"/>
      <c r="B1002" s="40"/>
      <c r="C1002" s="229" t="s">
        <v>1575</v>
      </c>
      <c r="D1002" s="229" t="s">
        <v>243</v>
      </c>
      <c r="E1002" s="230" t="s">
        <v>1100</v>
      </c>
      <c r="F1002" s="231" t="s">
        <v>1101</v>
      </c>
      <c r="G1002" s="232" t="s">
        <v>467</v>
      </c>
      <c r="H1002" s="233">
        <v>289.81700000000001</v>
      </c>
      <c r="I1002" s="234"/>
      <c r="J1002" s="235">
        <f>ROUND(I1002*H1002,2)</f>
        <v>0</v>
      </c>
      <c r="K1002" s="231" t="s">
        <v>247</v>
      </c>
      <c r="L1002" s="45"/>
      <c r="M1002" s="236" t="s">
        <v>1</v>
      </c>
      <c r="N1002" s="237" t="s">
        <v>45</v>
      </c>
      <c r="O1002" s="92"/>
      <c r="P1002" s="238">
        <f>O1002*H1002</f>
        <v>0</v>
      </c>
      <c r="Q1002" s="238">
        <v>0</v>
      </c>
      <c r="R1002" s="238">
        <f>Q1002*H1002</f>
        <v>0</v>
      </c>
      <c r="S1002" s="238">
        <v>0</v>
      </c>
      <c r="T1002" s="239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40" t="s">
        <v>175</v>
      </c>
      <c r="AT1002" s="240" t="s">
        <v>243</v>
      </c>
      <c r="AU1002" s="240" t="s">
        <v>88</v>
      </c>
      <c r="AY1002" s="18" t="s">
        <v>241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8" t="s">
        <v>14</v>
      </c>
      <c r="BK1002" s="241">
        <f>ROUND(I1002*H1002,2)</f>
        <v>0</v>
      </c>
      <c r="BL1002" s="18" t="s">
        <v>175</v>
      </c>
      <c r="BM1002" s="240" t="s">
        <v>3464</v>
      </c>
    </row>
    <row r="1003" s="2" customFormat="1">
      <c r="A1003" s="39"/>
      <c r="B1003" s="40"/>
      <c r="C1003" s="41"/>
      <c r="D1003" s="242" t="s">
        <v>249</v>
      </c>
      <c r="E1003" s="41"/>
      <c r="F1003" s="243" t="s">
        <v>1103</v>
      </c>
      <c r="G1003" s="41"/>
      <c r="H1003" s="41"/>
      <c r="I1003" s="244"/>
      <c r="J1003" s="41"/>
      <c r="K1003" s="41"/>
      <c r="L1003" s="45"/>
      <c r="M1003" s="245"/>
      <c r="N1003" s="246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249</v>
      </c>
      <c r="AU1003" s="18" t="s">
        <v>88</v>
      </c>
    </row>
    <row r="1004" s="12" customFormat="1" ht="25.92" customHeight="1">
      <c r="A1004" s="12"/>
      <c r="B1004" s="213"/>
      <c r="C1004" s="214"/>
      <c r="D1004" s="215" t="s">
        <v>79</v>
      </c>
      <c r="E1004" s="216" t="s">
        <v>716</v>
      </c>
      <c r="F1004" s="216" t="s">
        <v>3465</v>
      </c>
      <c r="G1004" s="214"/>
      <c r="H1004" s="214"/>
      <c r="I1004" s="217"/>
      <c r="J1004" s="218">
        <f>BK1004</f>
        <v>0</v>
      </c>
      <c r="K1004" s="214"/>
      <c r="L1004" s="219"/>
      <c r="M1004" s="220"/>
      <c r="N1004" s="221"/>
      <c r="O1004" s="221"/>
      <c r="P1004" s="222">
        <f>P1005</f>
        <v>0</v>
      </c>
      <c r="Q1004" s="221"/>
      <c r="R1004" s="222">
        <f>R1005</f>
        <v>72.381100000000004</v>
      </c>
      <c r="S1004" s="221"/>
      <c r="T1004" s="223">
        <f>T1005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24" t="s">
        <v>96</v>
      </c>
      <c r="AT1004" s="225" t="s">
        <v>79</v>
      </c>
      <c r="AU1004" s="225" t="s">
        <v>80</v>
      </c>
      <c r="AY1004" s="224" t="s">
        <v>241</v>
      </c>
      <c r="BK1004" s="226">
        <f>BK1005</f>
        <v>0</v>
      </c>
    </row>
    <row r="1005" s="12" customFormat="1" ht="22.8" customHeight="1">
      <c r="A1005" s="12"/>
      <c r="B1005" s="213"/>
      <c r="C1005" s="214"/>
      <c r="D1005" s="215" t="s">
        <v>79</v>
      </c>
      <c r="E1005" s="227" t="s">
        <v>3466</v>
      </c>
      <c r="F1005" s="227" t="s">
        <v>3467</v>
      </c>
      <c r="G1005" s="214"/>
      <c r="H1005" s="214"/>
      <c r="I1005" s="217"/>
      <c r="J1005" s="228">
        <f>BK1005</f>
        <v>0</v>
      </c>
      <c r="K1005" s="214"/>
      <c r="L1005" s="219"/>
      <c r="M1005" s="220"/>
      <c r="N1005" s="221"/>
      <c r="O1005" s="221"/>
      <c r="P1005" s="222">
        <f>SUM(P1006:P1008)</f>
        <v>0</v>
      </c>
      <c r="Q1005" s="221"/>
      <c r="R1005" s="222">
        <f>SUM(R1006:R1008)</f>
        <v>72.381100000000004</v>
      </c>
      <c r="S1005" s="221"/>
      <c r="T1005" s="223">
        <f>SUM(T1006:T1008)</f>
        <v>0</v>
      </c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R1005" s="224" t="s">
        <v>96</v>
      </c>
      <c r="AT1005" s="225" t="s">
        <v>79</v>
      </c>
      <c r="AU1005" s="225" t="s">
        <v>14</v>
      </c>
      <c r="AY1005" s="224" t="s">
        <v>241</v>
      </c>
      <c r="BK1005" s="226">
        <f>SUM(BK1006:BK1008)</f>
        <v>0</v>
      </c>
    </row>
    <row r="1006" s="2" customFormat="1" ht="24.15" customHeight="1">
      <c r="A1006" s="39"/>
      <c r="B1006" s="40"/>
      <c r="C1006" s="229" t="s">
        <v>1577</v>
      </c>
      <c r="D1006" s="229" t="s">
        <v>243</v>
      </c>
      <c r="E1006" s="230" t="s">
        <v>3468</v>
      </c>
      <c r="F1006" s="231" t="s">
        <v>3469</v>
      </c>
      <c r="G1006" s="232" t="s">
        <v>289</v>
      </c>
      <c r="H1006" s="233">
        <v>11</v>
      </c>
      <c r="I1006" s="234"/>
      <c r="J1006" s="235">
        <f>ROUND(I1006*H1006,2)</f>
        <v>0</v>
      </c>
      <c r="K1006" s="231" t="s">
        <v>247</v>
      </c>
      <c r="L1006" s="45"/>
      <c r="M1006" s="236" t="s">
        <v>1</v>
      </c>
      <c r="N1006" s="237" t="s">
        <v>45</v>
      </c>
      <c r="O1006" s="92"/>
      <c r="P1006" s="238">
        <f>O1006*H1006</f>
        <v>0</v>
      </c>
      <c r="Q1006" s="238">
        <v>0.0020999999999999999</v>
      </c>
      <c r="R1006" s="238">
        <f>Q1006*H1006</f>
        <v>0.023099999999999999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891</v>
      </c>
      <c r="AT1006" s="240" t="s">
        <v>243</v>
      </c>
      <c r="AU1006" s="240" t="s">
        <v>88</v>
      </c>
      <c r="AY1006" s="18" t="s">
        <v>241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14</v>
      </c>
      <c r="BK1006" s="241">
        <f>ROUND(I1006*H1006,2)</f>
        <v>0</v>
      </c>
      <c r="BL1006" s="18" t="s">
        <v>891</v>
      </c>
      <c r="BM1006" s="240" t="s">
        <v>3470</v>
      </c>
    </row>
    <row r="1007" s="2" customFormat="1">
      <c r="A1007" s="39"/>
      <c r="B1007" s="40"/>
      <c r="C1007" s="41"/>
      <c r="D1007" s="242" t="s">
        <v>249</v>
      </c>
      <c r="E1007" s="41"/>
      <c r="F1007" s="243" t="s">
        <v>3471</v>
      </c>
      <c r="G1007" s="41"/>
      <c r="H1007" s="41"/>
      <c r="I1007" s="244"/>
      <c r="J1007" s="41"/>
      <c r="K1007" s="41"/>
      <c r="L1007" s="45"/>
      <c r="M1007" s="245"/>
      <c r="N1007" s="246"/>
      <c r="O1007" s="92"/>
      <c r="P1007" s="92"/>
      <c r="Q1007" s="92"/>
      <c r="R1007" s="92"/>
      <c r="S1007" s="92"/>
      <c r="T1007" s="93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T1007" s="18" t="s">
        <v>249</v>
      </c>
      <c r="AU1007" s="18" t="s">
        <v>88</v>
      </c>
    </row>
    <row r="1008" s="2" customFormat="1" ht="16.5" customHeight="1">
      <c r="A1008" s="39"/>
      <c r="B1008" s="40"/>
      <c r="C1008" s="288" t="s">
        <v>1579</v>
      </c>
      <c r="D1008" s="288" t="s">
        <v>716</v>
      </c>
      <c r="E1008" s="289" t="s">
        <v>3472</v>
      </c>
      <c r="F1008" s="290" t="s">
        <v>3473</v>
      </c>
      <c r="G1008" s="291" t="s">
        <v>289</v>
      </c>
      <c r="H1008" s="292">
        <v>11</v>
      </c>
      <c r="I1008" s="293"/>
      <c r="J1008" s="294">
        <f>ROUND(I1008*H1008,2)</f>
        <v>0</v>
      </c>
      <c r="K1008" s="290" t="s">
        <v>1</v>
      </c>
      <c r="L1008" s="295"/>
      <c r="M1008" s="302" t="s">
        <v>1</v>
      </c>
      <c r="N1008" s="303" t="s">
        <v>45</v>
      </c>
      <c r="O1008" s="282"/>
      <c r="P1008" s="283">
        <f>O1008*H1008</f>
        <v>0</v>
      </c>
      <c r="Q1008" s="283">
        <v>6.5780000000000003</v>
      </c>
      <c r="R1008" s="283">
        <f>Q1008*H1008</f>
        <v>72.358000000000004</v>
      </c>
      <c r="S1008" s="283">
        <v>0</v>
      </c>
      <c r="T1008" s="284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0" t="s">
        <v>3474</v>
      </c>
      <c r="AT1008" s="240" t="s">
        <v>716</v>
      </c>
      <c r="AU1008" s="240" t="s">
        <v>88</v>
      </c>
      <c r="AY1008" s="18" t="s">
        <v>241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14</v>
      </c>
      <c r="BK1008" s="241">
        <f>ROUND(I1008*H1008,2)</f>
        <v>0</v>
      </c>
      <c r="BL1008" s="18" t="s">
        <v>891</v>
      </c>
      <c r="BM1008" s="240" t="s">
        <v>3475</v>
      </c>
    </row>
    <row r="1009" s="2" customFormat="1" ht="6.96" customHeight="1">
      <c r="A1009" s="39"/>
      <c r="B1009" s="67"/>
      <c r="C1009" s="68"/>
      <c r="D1009" s="68"/>
      <c r="E1009" s="68"/>
      <c r="F1009" s="68"/>
      <c r="G1009" s="68"/>
      <c r="H1009" s="68"/>
      <c r="I1009" s="68"/>
      <c r="J1009" s="68"/>
      <c r="K1009" s="68"/>
      <c r="L1009" s="45"/>
      <c r="M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</row>
  </sheetData>
  <sheetProtection sheet="1" autoFilter="0" formatColumns="0" formatRows="0" objects="1" scenarios="1" spinCount="100000" saltValue="IlX0T1lnPiJdvYxJ9uPlwBUKquThn8xXR8RNm+9UZbr5KMA8HXTBv4t2pIJmyJCxfMQQ01JB1dCi53KjGJJUvg==" hashValue="a8bpGvnZTNp2Z33uT4YWli41bf7XJMcuX5f8fmMCRYSG5+HFajiascNU4YyRs6R8Dx28caHL/l9ruKIpQVatuA==" algorithmName="SHA-512" password="CC35"/>
  <autoFilter ref="C134:K10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hyperlinks>
    <hyperlink ref="F139" r:id="rId1" display="https://podminky.urs.cz/item/CS_URS_2021_02/113107122"/>
    <hyperlink ref="F146" r:id="rId2" display="https://podminky.urs.cz/item/CS_URS_2021_02/113107123"/>
    <hyperlink ref="F153" r:id="rId3" display="https://podminky.urs.cz/item/CS_URS_2021_02/113107221"/>
    <hyperlink ref="F159" r:id="rId4" display="https://podminky.urs.cz/item/CS_URS_2021_02/113107222"/>
    <hyperlink ref="F166" r:id="rId5" display="https://podminky.urs.cz/item/CS_URS_2021_02/113107223"/>
    <hyperlink ref="F173" r:id="rId6" display="https://podminky.urs.cz/item/CS_URS_2021_02/113154123"/>
    <hyperlink ref="F177" r:id="rId7" display="https://podminky.urs.cz/item/CS_URS_2021_02/113154232"/>
    <hyperlink ref="F181" r:id="rId8" display="https://podminky.urs.cz/item/CS_URS_2021_02/113154234"/>
    <hyperlink ref="F185" r:id="rId9" display="https://podminky.urs.cz/item/CS_URS_2021_02/113154333"/>
    <hyperlink ref="F189" r:id="rId10" display="https://podminky.urs.cz/item/CS_URS_2021_02/115001105"/>
    <hyperlink ref="F195" r:id="rId11" display="https://podminky.urs.cz/item/CS_URS_2021_02/115101202"/>
    <hyperlink ref="F200" r:id="rId12" display="https://podminky.urs.cz/item/CS_URS_2021_02/115101302"/>
    <hyperlink ref="F205" r:id="rId13" display="https://podminky.urs.cz/item/CS_URS_2021_02/119001422"/>
    <hyperlink ref="F209" r:id="rId14" display="https://podminky.urs.cz/item/CS_URS_2021_02/121112003"/>
    <hyperlink ref="F213" r:id="rId15" display="https://podminky.urs.cz/item/CS_URS_2021_02/132212212"/>
    <hyperlink ref="F217" r:id="rId16" display="https://podminky.urs.cz/item/CS_URS_2021_02/132251401"/>
    <hyperlink ref="F230" r:id="rId17" display="https://podminky.urs.cz/item/CS_URS_2021_02/132254204"/>
    <hyperlink ref="F234" r:id="rId18" display="https://podminky.urs.cz/item/CS_URS_2021_02/132312212"/>
    <hyperlink ref="F238" r:id="rId19" display="https://podminky.urs.cz/item/CS_URS_2021_02/132351401"/>
    <hyperlink ref="F242" r:id="rId20" display="https://podminky.urs.cz/item/CS_URS_2021_02/132354204"/>
    <hyperlink ref="F246" r:id="rId21" display="https://podminky.urs.cz/item/CS_URS_2021_02/132412212"/>
    <hyperlink ref="F250" r:id="rId22" display="https://podminky.urs.cz/item/CS_URS_2021_02/132454204"/>
    <hyperlink ref="F254" r:id="rId23" display="https://podminky.urs.cz/item/CS_URS_2021_02/132554204"/>
    <hyperlink ref="F258" r:id="rId24" display="https://podminky.urs.cz/item/CS_URS_2021_02/133212012"/>
    <hyperlink ref="F262" r:id="rId25" display="https://podminky.urs.cz/item/CS_URS_2021_02/133251102"/>
    <hyperlink ref="F266" r:id="rId26" display="https://podminky.urs.cz/item/CS_URS_2021_02/133312012"/>
    <hyperlink ref="F270" r:id="rId27" display="https://podminky.urs.cz/item/CS_URS_2021_02/133351102"/>
    <hyperlink ref="F274" r:id="rId28" display="https://podminky.urs.cz/item/CS_URS_2021_02/133412012"/>
    <hyperlink ref="F278" r:id="rId29" display="https://podminky.urs.cz/item/CS_URS_2021_02/133451102"/>
    <hyperlink ref="F282" r:id="rId30" display="https://podminky.urs.cz/item/CS_URS_2021_02/133551102"/>
    <hyperlink ref="F286" r:id="rId31" display="https://podminky.urs.cz/item/CS_URS_2021_02/138511201"/>
    <hyperlink ref="F290" r:id="rId32" display="https://podminky.urs.cz/item/CS_URS_2021_02/138511301"/>
    <hyperlink ref="F294" r:id="rId33" display="https://podminky.urs.cz/item/CS_URS_2021_02/139001101"/>
    <hyperlink ref="F433" r:id="rId34" display="https://podminky.urs.cz/item/CS_URS_2021_02/151101101"/>
    <hyperlink ref="F451" r:id="rId35" display="https://podminky.urs.cz/item/CS_URS_2021_02/151101102"/>
    <hyperlink ref="F474" r:id="rId36" display="https://podminky.urs.cz/item/CS_URS_2021_02/151101103"/>
    <hyperlink ref="F480" r:id="rId37" display="https://podminky.urs.cz/item/CS_URS_2021_02/151101111"/>
    <hyperlink ref="F484" r:id="rId38" display="https://podminky.urs.cz/item/CS_URS_2021_02/151101112"/>
    <hyperlink ref="F488" r:id="rId39" display="https://podminky.urs.cz/item/CS_URS_2021_02/151101113"/>
    <hyperlink ref="F492" r:id="rId40" display="https://podminky.urs.cz/item/CS_URS_2021_02/151101201"/>
    <hyperlink ref="F502" r:id="rId41" display="https://podminky.urs.cz/item/CS_URS_2021_02/151101211"/>
    <hyperlink ref="F506" r:id="rId42" display="https://podminky.urs.cz/item/CS_URS_2021_02/151101301"/>
    <hyperlink ref="F516" r:id="rId43" display="https://podminky.urs.cz/item/CS_URS_2021_02/151101311"/>
    <hyperlink ref="F520" r:id="rId44" display="https://podminky.urs.cz/item/CS_URS_2021_02/151401501"/>
    <hyperlink ref="F524" r:id="rId45" display="https://podminky.urs.cz/item/CS_URS_2021_02/162551108"/>
    <hyperlink ref="F533" r:id="rId46" display="https://podminky.urs.cz/item/CS_URS_2021_02/162551128"/>
    <hyperlink ref="F538" r:id="rId47" display="https://podminky.urs.cz/item/CS_URS_2021_02/162751117"/>
    <hyperlink ref="F547" r:id="rId48" display="https://podminky.urs.cz/item/CS_URS_2021_02/162751119"/>
    <hyperlink ref="F552" r:id="rId49" display="https://podminky.urs.cz/item/CS_URS_2021_02/162751137"/>
    <hyperlink ref="F560" r:id="rId50" display="https://podminky.urs.cz/item/CS_URS_2021_02/162751139"/>
    <hyperlink ref="F565" r:id="rId51" display="https://podminky.urs.cz/item/CS_URS_2021_02/162751157"/>
    <hyperlink ref="F570" r:id="rId52" display="https://podminky.urs.cz/item/CS_URS_2021_02/162751159"/>
    <hyperlink ref="F575" r:id="rId53" display="https://podminky.urs.cz/item/CS_URS_2021_02/167151101"/>
    <hyperlink ref="F582" r:id="rId54" display="https://podminky.urs.cz/item/CS_URS_2021_02/167151102"/>
    <hyperlink ref="F588" r:id="rId55" display="https://podminky.urs.cz/item/CS_URS_2021_02/171151111"/>
    <hyperlink ref="F594" r:id="rId56" display="https://podminky.urs.cz/item/CS_URS_2021_02/171201231"/>
    <hyperlink ref="F599" r:id="rId57" display="https://podminky.urs.cz/item/CS_URS_2021_02/171251201"/>
    <hyperlink ref="F607" r:id="rId58" display="https://podminky.urs.cz/item/CS_URS_2021_02/172153102"/>
    <hyperlink ref="F618" r:id="rId59" display="https://podminky.urs.cz/item/CS_URS_2021_02/174151101"/>
    <hyperlink ref="F631" r:id="rId60" display="https://podminky.urs.cz/item/CS_URS_2021_02/175111101"/>
    <hyperlink ref="F635" r:id="rId61" display="https://podminky.urs.cz/item/CS_URS_2021_02/175151101"/>
    <hyperlink ref="F646" r:id="rId62" display="https://podminky.urs.cz/item/CS_URS_2021_02/181311103"/>
    <hyperlink ref="F650" r:id="rId63" display="https://podminky.urs.cz/item/CS_URS_2021_02/181451131"/>
    <hyperlink ref="F657" r:id="rId64" display="https://podminky.urs.cz/item/CS_URS_2021_02/181913111"/>
    <hyperlink ref="F674" r:id="rId65" display="https://podminky.urs.cz/item/CS_URS_2021_02/181913112"/>
    <hyperlink ref="F709" r:id="rId66" display="https://podminky.urs.cz/item/CS_URS_2021_02/184802111"/>
    <hyperlink ref="F713" r:id="rId67" display="https://podminky.urs.cz/item/CS_URS_2021_02/184802611"/>
    <hyperlink ref="F718" r:id="rId68" display="https://podminky.urs.cz/item/CS_URS_2021_02/359901211"/>
    <hyperlink ref="F722" r:id="rId69" display="https://podminky.urs.cz/item/CS_URS_2021_02/359901212"/>
    <hyperlink ref="F727" r:id="rId70" display="https://podminky.urs.cz/item/CS_URS_2021_02/451573111"/>
    <hyperlink ref="F732" r:id="rId71" display="https://podminky.urs.cz/item/CS_URS_2021_02/452311131"/>
    <hyperlink ref="F736" r:id="rId72" display="https://podminky.urs.cz/item/CS_URS_2021_02/462512161"/>
    <hyperlink ref="F744" r:id="rId73" display="https://podminky.urs.cz/item/CS_URS_2021_02/564782111"/>
    <hyperlink ref="F763" r:id="rId74" display="https://podminky.urs.cz/item/CS_URS_2021_02/564821112"/>
    <hyperlink ref="F768" r:id="rId75" display="https://podminky.urs.cz/item/CS_URS_2021_02/564851111"/>
    <hyperlink ref="F774" r:id="rId76" display="https://podminky.urs.cz/item/CS_URS_2021_02/564861111"/>
    <hyperlink ref="F778" r:id="rId77" display="https://podminky.urs.cz/item/CS_URS_2021_02/565135111"/>
    <hyperlink ref="F782" r:id="rId78" display="https://podminky.urs.cz/item/CS_URS_2021_02/577134111"/>
    <hyperlink ref="F800" r:id="rId79" display="https://podminky.urs.cz/item/CS_URS_2021_02/577144111"/>
    <hyperlink ref="F828" r:id="rId80" display="https://podminky.urs.cz/item/CS_URS_2021_02/871375241"/>
    <hyperlink ref="F832" r:id="rId81" display="https://podminky.urs.cz/item/CS_URS_2021_02/871445811"/>
    <hyperlink ref="F834" r:id="rId82" display="https://podminky.urs.cz/item/CS_URS_2021_02/877375211"/>
    <hyperlink ref="F845" r:id="rId83" display="https://podminky.urs.cz/item/CS_URS_2021_02/892372121"/>
    <hyperlink ref="F860" r:id="rId84" display="https://podminky.urs.cz/item/CS_URS_2021_02/899311112"/>
    <hyperlink ref="F863" r:id="rId85" display="https://podminky.urs.cz/item/CS_URS_2021_02/899311114"/>
    <hyperlink ref="F866" r:id="rId86" display="https://podminky.urs.cz/item/CS_URS_2021_02/899713111"/>
    <hyperlink ref="F871" r:id="rId87" display="https://podminky.urs.cz/item/CS_URS_2021_02/899722114"/>
    <hyperlink ref="F949" r:id="rId88" display="https://podminky.urs.cz/item/CS_URS_2021_02/899911110"/>
    <hyperlink ref="F952" r:id="rId89" display="https://podminky.urs.cz/item/CS_URS_2021_02/919732211"/>
    <hyperlink ref="F979" r:id="rId90" display="https://podminky.urs.cz/item/CS_URS_2021_02/997002511"/>
    <hyperlink ref="F983" r:id="rId91" display="https://podminky.urs.cz/item/CS_URS_2021_02/997002519"/>
    <hyperlink ref="F988" r:id="rId92" display="https://podminky.urs.cz/item/CS_URS_2021_02/997013871"/>
    <hyperlink ref="F992" r:id="rId93" display="https://podminky.urs.cz/item/CS_URS_2021_02/997221873"/>
    <hyperlink ref="F997" r:id="rId94" display="https://podminky.urs.cz/item/CS_URS_2021_02/997221875"/>
    <hyperlink ref="F1003" r:id="rId95" display="https://podminky.urs.cz/item/CS_URS_2021_02/998276101"/>
    <hyperlink ref="F1007" r:id="rId96" display="https://podminky.urs.cz/item/CS_URS_2021_02/2300111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  <c r="AZ2" s="285" t="s">
        <v>402</v>
      </c>
      <c r="BA2" s="285" t="s">
        <v>403</v>
      </c>
      <c r="BB2" s="285" t="s">
        <v>253</v>
      </c>
      <c r="BC2" s="285" t="s">
        <v>3476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3477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3478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3479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3480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2355</v>
      </c>
      <c r="BA7" s="285" t="s">
        <v>2356</v>
      </c>
      <c r="BB7" s="285" t="s">
        <v>253</v>
      </c>
      <c r="BC7" s="285" t="s">
        <v>3481</v>
      </c>
      <c r="BD7" s="285" t="s">
        <v>88</v>
      </c>
    </row>
    <row r="8">
      <c r="B8" s="21"/>
      <c r="D8" s="152" t="s">
        <v>211</v>
      </c>
      <c r="L8" s="21"/>
      <c r="AZ8" s="285" t="s">
        <v>2358</v>
      </c>
      <c r="BA8" s="285" t="s">
        <v>2359</v>
      </c>
      <c r="BB8" s="285" t="s">
        <v>253</v>
      </c>
      <c r="BC8" s="285" t="s">
        <v>3482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2361</v>
      </c>
      <c r="BA9" s="285" t="s">
        <v>2362</v>
      </c>
      <c r="BB9" s="285" t="s">
        <v>253</v>
      </c>
      <c r="BC9" s="285" t="s">
        <v>3481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2363</v>
      </c>
      <c r="BA10" s="285" t="s">
        <v>2364</v>
      </c>
      <c r="BB10" s="285" t="s">
        <v>253</v>
      </c>
      <c r="BC10" s="285" t="s">
        <v>3482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2956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432</v>
      </c>
      <c r="BA11" s="285" t="s">
        <v>433</v>
      </c>
      <c r="BB11" s="285" t="s">
        <v>253</v>
      </c>
      <c r="BC11" s="285" t="s">
        <v>3483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436</v>
      </c>
      <c r="BA12" s="285" t="s">
        <v>437</v>
      </c>
      <c r="BB12" s="285" t="s">
        <v>246</v>
      </c>
      <c r="BC12" s="285" t="s">
        <v>3484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3485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439</v>
      </c>
      <c r="BA13" s="285" t="s">
        <v>440</v>
      </c>
      <c r="BB13" s="285" t="s">
        <v>246</v>
      </c>
      <c r="BC13" s="285" t="s">
        <v>3486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442</v>
      </c>
      <c r="BA14" s="285" t="s">
        <v>443</v>
      </c>
      <c r="BB14" s="285" t="s">
        <v>246</v>
      </c>
      <c r="BC14" s="285" t="s">
        <v>3487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445</v>
      </c>
      <c r="BA15" s="285" t="s">
        <v>446</v>
      </c>
      <c r="BB15" s="285" t="s">
        <v>253</v>
      </c>
      <c r="BC15" s="285" t="s">
        <v>3488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448</v>
      </c>
      <c r="BA16" s="285" t="s">
        <v>449</v>
      </c>
      <c r="BB16" s="285" t="s">
        <v>253</v>
      </c>
      <c r="BC16" s="285" t="s">
        <v>3489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451</v>
      </c>
      <c r="BA17" s="285" t="s">
        <v>452</v>
      </c>
      <c r="BB17" s="285" t="s">
        <v>246</v>
      </c>
      <c r="BC17" s="285" t="s">
        <v>3490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2394</v>
      </c>
      <c r="BA18" s="285" t="s">
        <v>2395</v>
      </c>
      <c r="BB18" s="285" t="s">
        <v>246</v>
      </c>
      <c r="BC18" s="285" t="s">
        <v>3491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3492</v>
      </c>
      <c r="BA19" s="285" t="s">
        <v>3493</v>
      </c>
      <c r="BB19" s="285" t="s">
        <v>289</v>
      </c>
      <c r="BC19" s="285" t="s">
        <v>3494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3495</v>
      </c>
      <c r="BA20" s="285" t="s">
        <v>3496</v>
      </c>
      <c r="BB20" s="285" t="s">
        <v>289</v>
      </c>
      <c r="BC20" s="285" t="s">
        <v>3497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2995</v>
      </c>
      <c r="BA21" s="285" t="s">
        <v>2996</v>
      </c>
      <c r="BB21" s="285" t="s">
        <v>289</v>
      </c>
      <c r="BC21" s="285" t="s">
        <v>14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784</v>
      </c>
      <c r="BA22" s="285" t="s">
        <v>1147</v>
      </c>
      <c r="BB22" s="285" t="s">
        <v>246</v>
      </c>
      <c r="BC22" s="285" t="s">
        <v>3498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1149</v>
      </c>
      <c r="BA23" s="285" t="s">
        <v>1150</v>
      </c>
      <c r="BB23" s="285" t="s">
        <v>246</v>
      </c>
      <c r="BC23" s="285" t="s">
        <v>3499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459</v>
      </c>
      <c r="BA24" s="285" t="s">
        <v>460</v>
      </c>
      <c r="BB24" s="285" t="s">
        <v>253</v>
      </c>
      <c r="BC24" s="285" t="s">
        <v>1884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462</v>
      </c>
      <c r="BA25" s="285" t="s">
        <v>463</v>
      </c>
      <c r="BB25" s="285" t="s">
        <v>253</v>
      </c>
      <c r="BC25" s="285" t="s">
        <v>3500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1887</v>
      </c>
      <c r="BA26" s="285" t="s">
        <v>1888</v>
      </c>
      <c r="BB26" s="285" t="s">
        <v>253</v>
      </c>
      <c r="BC26" s="285" t="s">
        <v>3501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465</v>
      </c>
      <c r="BA27" s="285" t="s">
        <v>466</v>
      </c>
      <c r="BB27" s="285" t="s">
        <v>467</v>
      </c>
      <c r="BC27" s="285" t="s">
        <v>3502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469</v>
      </c>
      <c r="BA28" s="285" t="s">
        <v>470</v>
      </c>
      <c r="BB28" s="285" t="s">
        <v>467</v>
      </c>
      <c r="BC28" s="285" t="s">
        <v>3503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475</v>
      </c>
      <c r="BA29" s="285" t="s">
        <v>476</v>
      </c>
      <c r="BB29" s="285" t="s">
        <v>467</v>
      </c>
      <c r="BC29" s="285" t="s">
        <v>3504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478</v>
      </c>
      <c r="BA30" s="285" t="s">
        <v>479</v>
      </c>
      <c r="BB30" s="285" t="s">
        <v>289</v>
      </c>
      <c r="BC30" s="285" t="s">
        <v>480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Z31" s="286" t="s">
        <v>481</v>
      </c>
      <c r="BA31" s="286" t="s">
        <v>482</v>
      </c>
      <c r="BB31" s="286" t="s">
        <v>289</v>
      </c>
      <c r="BC31" s="286" t="s">
        <v>483</v>
      </c>
      <c r="BD31" s="286" t="s">
        <v>88</v>
      </c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85" t="s">
        <v>484</v>
      </c>
      <c r="BA32" s="285" t="s">
        <v>485</v>
      </c>
      <c r="BB32" s="285" t="s">
        <v>289</v>
      </c>
      <c r="BC32" s="285" t="s">
        <v>486</v>
      </c>
      <c r="BD32" s="285" t="s">
        <v>88</v>
      </c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85" t="s">
        <v>487</v>
      </c>
      <c r="BA33" s="285" t="s">
        <v>488</v>
      </c>
      <c r="BB33" s="285" t="s">
        <v>289</v>
      </c>
      <c r="BC33" s="285" t="s">
        <v>489</v>
      </c>
      <c r="BD33" s="285" t="s">
        <v>88</v>
      </c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85" t="s">
        <v>490</v>
      </c>
      <c r="BA34" s="285" t="s">
        <v>491</v>
      </c>
      <c r="BB34" s="285" t="s">
        <v>289</v>
      </c>
      <c r="BC34" s="285" t="s">
        <v>492</v>
      </c>
      <c r="BD34" s="285" t="s">
        <v>88</v>
      </c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85" t="s">
        <v>493</v>
      </c>
      <c r="BA35" s="285" t="s">
        <v>494</v>
      </c>
      <c r="BB35" s="285" t="s">
        <v>246</v>
      </c>
      <c r="BC35" s="285" t="s">
        <v>3505</v>
      </c>
      <c r="BD35" s="285" t="s">
        <v>88</v>
      </c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85" t="s">
        <v>496</v>
      </c>
      <c r="BA36" s="285" t="s">
        <v>496</v>
      </c>
      <c r="BB36" s="285" t="s">
        <v>253</v>
      </c>
      <c r="BC36" s="285" t="s">
        <v>3506</v>
      </c>
      <c r="BD36" s="285" t="s">
        <v>88</v>
      </c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ROUND((SUM(BE133:BE730)),  2)</f>
        <v>0</v>
      </c>
      <c r="G37" s="39"/>
      <c r="H37" s="39"/>
      <c r="I37" s="166">
        <v>0.20999999999999999</v>
      </c>
      <c r="J37" s="165">
        <f>ROUND(((SUM(BE133:BE730))*I37),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85" t="s">
        <v>498</v>
      </c>
      <c r="BA37" s="285" t="s">
        <v>498</v>
      </c>
      <c r="BB37" s="285" t="s">
        <v>246</v>
      </c>
      <c r="BC37" s="285" t="s">
        <v>3507</v>
      </c>
      <c r="BD37" s="285" t="s">
        <v>88</v>
      </c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ROUND((SUM(BF133:BF730)),  2)</f>
        <v>0</v>
      </c>
      <c r="G38" s="39"/>
      <c r="H38" s="39"/>
      <c r="I38" s="166">
        <v>0.14999999999999999</v>
      </c>
      <c r="J38" s="165">
        <f>ROUND(((SUM(BF133:BF730))*I38),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ROUND((SUM(BG133:BG730)),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ROUND((SUM(BH133:BH730)),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ROUND((SUM(BI133:BI730)),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2956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03.2 - Kanalizační přípojky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1894</v>
      </c>
      <c r="E103" s="199"/>
      <c r="F103" s="199"/>
      <c r="G103" s="199"/>
      <c r="H103" s="199"/>
      <c r="I103" s="199"/>
      <c r="J103" s="200">
        <f>J517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224</v>
      </c>
      <c r="E104" s="199"/>
      <c r="F104" s="199"/>
      <c r="G104" s="199"/>
      <c r="H104" s="199"/>
      <c r="I104" s="199"/>
      <c r="J104" s="200">
        <f>J526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500</v>
      </c>
      <c r="E105" s="199"/>
      <c r="F105" s="199"/>
      <c r="G105" s="199"/>
      <c r="H105" s="199"/>
      <c r="I105" s="199"/>
      <c r="J105" s="200">
        <f>J532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J608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J681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J708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J728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Zaječov rozšíření a intenzifikace ČOV Horní Kváň - kanalizace a vodovod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211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212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213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2956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 03.2 - Kanalizační přípojky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obec Zaječov, místní část Kvaň, Nová Ves</v>
      </c>
      <c r="G127" s="41"/>
      <c r="H127" s="41"/>
      <c r="I127" s="33" t="s">
        <v>22</v>
      </c>
      <c r="J127" s="80" t="str">
        <f>IF(J16="","",J16)</f>
        <v>18. 8. 2021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4.45" customHeight="1">
      <c r="A129" s="39"/>
      <c r="B129" s="40"/>
      <c r="C129" s="33" t="s">
        <v>24</v>
      </c>
      <c r="D129" s="41"/>
      <c r="E129" s="41"/>
      <c r="F129" s="28" t="str">
        <f>E19</f>
        <v>Obec Zaječov, Zaječov 265, 267 63 Zaječov</v>
      </c>
      <c r="G129" s="41"/>
      <c r="H129" s="41"/>
      <c r="I129" s="33" t="s">
        <v>32</v>
      </c>
      <c r="J129" s="37" t="str">
        <f>E25</f>
        <v>PIK VÍTEK s.r.o.,Kořenského 1025/7, 150 00 Praha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37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227</v>
      </c>
      <c r="D132" s="205" t="s">
        <v>65</v>
      </c>
      <c r="E132" s="205" t="s">
        <v>61</v>
      </c>
      <c r="F132" s="205" t="s">
        <v>62</v>
      </c>
      <c r="G132" s="205" t="s">
        <v>228</v>
      </c>
      <c r="H132" s="205" t="s">
        <v>229</v>
      </c>
      <c r="I132" s="205" t="s">
        <v>230</v>
      </c>
      <c r="J132" s="205" t="s">
        <v>219</v>
      </c>
      <c r="K132" s="206" t="s">
        <v>231</v>
      </c>
      <c r="L132" s="207"/>
      <c r="M132" s="101" t="s">
        <v>1</v>
      </c>
      <c r="N132" s="102" t="s">
        <v>44</v>
      </c>
      <c r="O132" s="102" t="s">
        <v>232</v>
      </c>
      <c r="P132" s="102" t="s">
        <v>233</v>
      </c>
      <c r="Q132" s="102" t="s">
        <v>234</v>
      </c>
      <c r="R132" s="102" t="s">
        <v>235</v>
      </c>
      <c r="S132" s="102" t="s">
        <v>236</v>
      </c>
      <c r="T132" s="103" t="s">
        <v>237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238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21.871178580000002</v>
      </c>
      <c r="S133" s="105"/>
      <c r="T133" s="211">
        <f>T134</f>
        <v>177.98136399999999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221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239</v>
      </c>
      <c r="F134" s="216" t="s">
        <v>240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P135+P517+P526+P532+P608+P681+P708+P728</f>
        <v>0</v>
      </c>
      <c r="Q134" s="221"/>
      <c r="R134" s="222">
        <f>R135+R517+R526+R532+R608+R681+R708+R728</f>
        <v>21.871178580000002</v>
      </c>
      <c r="S134" s="221"/>
      <c r="T134" s="223">
        <f>T135+T517+T526+T532+T608+T681+T708+T728</f>
        <v>177.98136399999999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80</v>
      </c>
      <c r="AY134" s="224" t="s">
        <v>241</v>
      </c>
      <c r="BK134" s="226">
        <f>BK135+BK517+BK526+BK532+BK608+BK681+BK708+BK728</f>
        <v>0</v>
      </c>
    </row>
    <row r="135" s="12" customFormat="1" ht="22.8" customHeight="1">
      <c r="A135" s="12"/>
      <c r="B135" s="213"/>
      <c r="C135" s="214"/>
      <c r="D135" s="215" t="s">
        <v>79</v>
      </c>
      <c r="E135" s="227" t="s">
        <v>14</v>
      </c>
      <c r="F135" s="227" t="s">
        <v>242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SUM(P136:P516)</f>
        <v>0</v>
      </c>
      <c r="Q135" s="221"/>
      <c r="R135" s="222">
        <f>SUM(R136:R516)</f>
        <v>9.2868975800000015</v>
      </c>
      <c r="S135" s="221"/>
      <c r="T135" s="223">
        <f>SUM(T136:T516)</f>
        <v>177.98136399999999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</v>
      </c>
      <c r="AT135" s="225" t="s">
        <v>79</v>
      </c>
      <c r="AU135" s="225" t="s">
        <v>14</v>
      </c>
      <c r="AY135" s="224" t="s">
        <v>241</v>
      </c>
      <c r="BK135" s="226">
        <f>SUM(BK136:BK516)</f>
        <v>0</v>
      </c>
    </row>
    <row r="136" s="2" customFormat="1" ht="24.15" customHeight="1">
      <c r="A136" s="39"/>
      <c r="B136" s="40"/>
      <c r="C136" s="229" t="s">
        <v>14</v>
      </c>
      <c r="D136" s="229" t="s">
        <v>243</v>
      </c>
      <c r="E136" s="230" t="s">
        <v>504</v>
      </c>
      <c r="F136" s="231" t="s">
        <v>505</v>
      </c>
      <c r="G136" s="232" t="s">
        <v>246</v>
      </c>
      <c r="H136" s="233">
        <v>30.702000000000002</v>
      </c>
      <c r="I136" s="234"/>
      <c r="J136" s="235">
        <f>ROUND(I136*H136,2)</f>
        <v>0</v>
      </c>
      <c r="K136" s="231" t="s">
        <v>247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0.28999999999999998</v>
      </c>
      <c r="T136" s="239">
        <f>S136*H136</f>
        <v>8.9035799999999998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3508</v>
      </c>
    </row>
    <row r="137" s="2" customFormat="1">
      <c r="A137" s="39"/>
      <c r="B137" s="40"/>
      <c r="C137" s="41"/>
      <c r="D137" s="242" t="s">
        <v>249</v>
      </c>
      <c r="E137" s="41"/>
      <c r="F137" s="243" t="s">
        <v>507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88</v>
      </c>
    </row>
    <row r="138" s="15" customFormat="1">
      <c r="A138" s="15"/>
      <c r="B138" s="270"/>
      <c r="C138" s="271"/>
      <c r="D138" s="249" t="s">
        <v>256</v>
      </c>
      <c r="E138" s="272" t="s">
        <v>1</v>
      </c>
      <c r="F138" s="273" t="s">
        <v>508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9" t="s">
        <v>256</v>
      </c>
      <c r="AU138" s="279" t="s">
        <v>88</v>
      </c>
      <c r="AV138" s="15" t="s">
        <v>14</v>
      </c>
      <c r="AW138" s="15" t="s">
        <v>36</v>
      </c>
      <c r="AX138" s="15" t="s">
        <v>80</v>
      </c>
      <c r="AY138" s="279" t="s">
        <v>241</v>
      </c>
    </row>
    <row r="139" s="13" customFormat="1">
      <c r="A139" s="13"/>
      <c r="B139" s="247"/>
      <c r="C139" s="248"/>
      <c r="D139" s="249" t="s">
        <v>256</v>
      </c>
      <c r="E139" s="250" t="s">
        <v>1</v>
      </c>
      <c r="F139" s="251" t="s">
        <v>1162</v>
      </c>
      <c r="G139" s="248"/>
      <c r="H139" s="252">
        <v>22.423999999999999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8" t="s">
        <v>256</v>
      </c>
      <c r="AU139" s="258" t="s">
        <v>88</v>
      </c>
      <c r="AV139" s="13" t="s">
        <v>88</v>
      </c>
      <c r="AW139" s="13" t="s">
        <v>36</v>
      </c>
      <c r="AX139" s="13" t="s">
        <v>80</v>
      </c>
      <c r="AY139" s="258" t="s">
        <v>241</v>
      </c>
    </row>
    <row r="140" s="15" customFormat="1">
      <c r="A140" s="15"/>
      <c r="B140" s="270"/>
      <c r="C140" s="271"/>
      <c r="D140" s="249" t="s">
        <v>256</v>
      </c>
      <c r="E140" s="272" t="s">
        <v>1</v>
      </c>
      <c r="F140" s="273" t="s">
        <v>508</v>
      </c>
      <c r="G140" s="271"/>
      <c r="H140" s="272" t="s">
        <v>1</v>
      </c>
      <c r="I140" s="274"/>
      <c r="J140" s="271"/>
      <c r="K140" s="271"/>
      <c r="L140" s="275"/>
      <c r="M140" s="276"/>
      <c r="N140" s="277"/>
      <c r="O140" s="277"/>
      <c r="P140" s="277"/>
      <c r="Q140" s="277"/>
      <c r="R140" s="277"/>
      <c r="S140" s="277"/>
      <c r="T140" s="27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9" t="s">
        <v>256</v>
      </c>
      <c r="AU140" s="279" t="s">
        <v>88</v>
      </c>
      <c r="AV140" s="15" t="s">
        <v>14</v>
      </c>
      <c r="AW140" s="15" t="s">
        <v>36</v>
      </c>
      <c r="AX140" s="15" t="s">
        <v>80</v>
      </c>
      <c r="AY140" s="279" t="s">
        <v>241</v>
      </c>
    </row>
    <row r="141" s="13" customFormat="1">
      <c r="A141" s="13"/>
      <c r="B141" s="247"/>
      <c r="C141" s="248"/>
      <c r="D141" s="249" t="s">
        <v>256</v>
      </c>
      <c r="E141" s="250" t="s">
        <v>1</v>
      </c>
      <c r="F141" s="251" t="s">
        <v>509</v>
      </c>
      <c r="G141" s="248"/>
      <c r="H141" s="252">
        <v>8.2780000000000005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88</v>
      </c>
      <c r="AV141" s="13" t="s">
        <v>88</v>
      </c>
      <c r="AW141" s="13" t="s">
        <v>36</v>
      </c>
      <c r="AX141" s="13" t="s">
        <v>80</v>
      </c>
      <c r="AY141" s="258" t="s">
        <v>241</v>
      </c>
    </row>
    <row r="142" s="14" customFormat="1">
      <c r="A142" s="14"/>
      <c r="B142" s="259"/>
      <c r="C142" s="260"/>
      <c r="D142" s="249" t="s">
        <v>256</v>
      </c>
      <c r="E142" s="261" t="s">
        <v>1</v>
      </c>
      <c r="F142" s="262" t="s">
        <v>258</v>
      </c>
      <c r="G142" s="260"/>
      <c r="H142" s="263">
        <v>30.702000000000002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88</v>
      </c>
      <c r="AV142" s="14" t="s">
        <v>175</v>
      </c>
      <c r="AW142" s="14" t="s">
        <v>36</v>
      </c>
      <c r="AX142" s="14" t="s">
        <v>14</v>
      </c>
      <c r="AY142" s="269" t="s">
        <v>241</v>
      </c>
    </row>
    <row r="143" s="2" customFormat="1" ht="24.15" customHeight="1">
      <c r="A143" s="39"/>
      <c r="B143" s="40"/>
      <c r="C143" s="229" t="s">
        <v>88</v>
      </c>
      <c r="D143" s="229" t="s">
        <v>243</v>
      </c>
      <c r="E143" s="230" t="s">
        <v>1163</v>
      </c>
      <c r="F143" s="231" t="s">
        <v>1164</v>
      </c>
      <c r="G143" s="232" t="s">
        <v>246</v>
      </c>
      <c r="H143" s="233">
        <v>25.18</v>
      </c>
      <c r="I143" s="234"/>
      <c r="J143" s="235">
        <f>ROUND(I143*H143,2)</f>
        <v>0</v>
      </c>
      <c r="K143" s="231" t="s">
        <v>247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0.44</v>
      </c>
      <c r="T143" s="239">
        <f>S143*H143</f>
        <v>11.0792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3509</v>
      </c>
    </row>
    <row r="144" s="2" customFormat="1">
      <c r="A144" s="39"/>
      <c r="B144" s="40"/>
      <c r="C144" s="41"/>
      <c r="D144" s="242" t="s">
        <v>249</v>
      </c>
      <c r="E144" s="41"/>
      <c r="F144" s="243" t="s">
        <v>1166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249</v>
      </c>
      <c r="AU144" s="18" t="s">
        <v>88</v>
      </c>
    </row>
    <row r="145" s="15" customFormat="1">
      <c r="A145" s="15"/>
      <c r="B145" s="270"/>
      <c r="C145" s="271"/>
      <c r="D145" s="249" t="s">
        <v>256</v>
      </c>
      <c r="E145" s="272" t="s">
        <v>1</v>
      </c>
      <c r="F145" s="273" t="s">
        <v>1167</v>
      </c>
      <c r="G145" s="271"/>
      <c r="H145" s="272" t="s">
        <v>1</v>
      </c>
      <c r="I145" s="274"/>
      <c r="J145" s="271"/>
      <c r="K145" s="271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256</v>
      </c>
      <c r="AU145" s="279" t="s">
        <v>88</v>
      </c>
      <c r="AV145" s="15" t="s">
        <v>14</v>
      </c>
      <c r="AW145" s="15" t="s">
        <v>36</v>
      </c>
      <c r="AX145" s="15" t="s">
        <v>80</v>
      </c>
      <c r="AY145" s="279" t="s">
        <v>241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1162</v>
      </c>
      <c r="G146" s="248"/>
      <c r="H146" s="252">
        <v>22.423999999999999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5" customFormat="1">
      <c r="A147" s="15"/>
      <c r="B147" s="270"/>
      <c r="C147" s="271"/>
      <c r="D147" s="249" t="s">
        <v>256</v>
      </c>
      <c r="E147" s="272" t="s">
        <v>1</v>
      </c>
      <c r="F147" s="273" t="s">
        <v>1167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256</v>
      </c>
      <c r="AU147" s="279" t="s">
        <v>88</v>
      </c>
      <c r="AV147" s="15" t="s">
        <v>14</v>
      </c>
      <c r="AW147" s="15" t="s">
        <v>36</v>
      </c>
      <c r="AX147" s="15" t="s">
        <v>80</v>
      </c>
      <c r="AY147" s="279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1168</v>
      </c>
      <c r="G148" s="248"/>
      <c r="H148" s="252">
        <v>2.7559999999999998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25.18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16.5" customHeight="1">
      <c r="A150" s="39"/>
      <c r="B150" s="40"/>
      <c r="C150" s="229" t="s">
        <v>96</v>
      </c>
      <c r="D150" s="229" t="s">
        <v>243</v>
      </c>
      <c r="E150" s="230" t="s">
        <v>1638</v>
      </c>
      <c r="F150" s="231" t="s">
        <v>1639</v>
      </c>
      <c r="G150" s="232" t="s">
        <v>246</v>
      </c>
      <c r="H150" s="233">
        <v>439.60000000000002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0.098000000000000004</v>
      </c>
      <c r="T150" s="239">
        <f>S150*H150</f>
        <v>43.080800000000004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3510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1641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5" customFormat="1">
      <c r="A152" s="15"/>
      <c r="B152" s="270"/>
      <c r="C152" s="271"/>
      <c r="D152" s="249" t="s">
        <v>256</v>
      </c>
      <c r="E152" s="272" t="s">
        <v>1</v>
      </c>
      <c r="F152" s="273" t="s">
        <v>1633</v>
      </c>
      <c r="G152" s="271"/>
      <c r="H152" s="272" t="s">
        <v>1</v>
      </c>
      <c r="I152" s="274"/>
      <c r="J152" s="271"/>
      <c r="K152" s="271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256</v>
      </c>
      <c r="AU152" s="279" t="s">
        <v>88</v>
      </c>
      <c r="AV152" s="15" t="s">
        <v>14</v>
      </c>
      <c r="AW152" s="15" t="s">
        <v>36</v>
      </c>
      <c r="AX152" s="15" t="s">
        <v>80</v>
      </c>
      <c r="AY152" s="279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1642</v>
      </c>
      <c r="G153" s="248"/>
      <c r="H153" s="252">
        <v>305.77499999999998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1643</v>
      </c>
      <c r="G154" s="248"/>
      <c r="H154" s="252">
        <v>108.99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3" customFormat="1">
      <c r="A155" s="13"/>
      <c r="B155" s="247"/>
      <c r="C155" s="248"/>
      <c r="D155" s="249" t="s">
        <v>256</v>
      </c>
      <c r="E155" s="250" t="s">
        <v>1</v>
      </c>
      <c r="F155" s="251" t="s">
        <v>522</v>
      </c>
      <c r="G155" s="248"/>
      <c r="H155" s="252">
        <v>24.835000000000001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8" t="s">
        <v>256</v>
      </c>
      <c r="AU155" s="258" t="s">
        <v>88</v>
      </c>
      <c r="AV155" s="13" t="s">
        <v>88</v>
      </c>
      <c r="AW155" s="13" t="s">
        <v>36</v>
      </c>
      <c r="AX155" s="13" t="s">
        <v>80</v>
      </c>
      <c r="AY155" s="258" t="s">
        <v>241</v>
      </c>
    </row>
    <row r="156" s="14" customFormat="1">
      <c r="A156" s="14"/>
      <c r="B156" s="259"/>
      <c r="C156" s="260"/>
      <c r="D156" s="249" t="s">
        <v>256</v>
      </c>
      <c r="E156" s="261" t="s">
        <v>1</v>
      </c>
      <c r="F156" s="262" t="s">
        <v>258</v>
      </c>
      <c r="G156" s="260"/>
      <c r="H156" s="263">
        <v>439.60000000000002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88</v>
      </c>
      <c r="AV156" s="14" t="s">
        <v>175</v>
      </c>
      <c r="AW156" s="14" t="s">
        <v>36</v>
      </c>
      <c r="AX156" s="14" t="s">
        <v>14</v>
      </c>
      <c r="AY156" s="269" t="s">
        <v>241</v>
      </c>
    </row>
    <row r="157" s="2" customFormat="1" ht="24.15" customHeight="1">
      <c r="A157" s="39"/>
      <c r="B157" s="40"/>
      <c r="C157" s="229" t="s">
        <v>175</v>
      </c>
      <c r="D157" s="229" t="s">
        <v>243</v>
      </c>
      <c r="E157" s="230" t="s">
        <v>1644</v>
      </c>
      <c r="F157" s="231" t="s">
        <v>1645</v>
      </c>
      <c r="G157" s="232" t="s">
        <v>246</v>
      </c>
      <c r="H157" s="233">
        <v>67.271000000000001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0.22</v>
      </c>
      <c r="T157" s="239">
        <f>S157*H157</f>
        <v>14.799620000000001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3511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1647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15" customFormat="1">
      <c r="A159" s="15"/>
      <c r="B159" s="270"/>
      <c r="C159" s="271"/>
      <c r="D159" s="249" t="s">
        <v>256</v>
      </c>
      <c r="E159" s="272" t="s">
        <v>1</v>
      </c>
      <c r="F159" s="273" t="s">
        <v>1633</v>
      </c>
      <c r="G159" s="271"/>
      <c r="H159" s="272" t="s">
        <v>1</v>
      </c>
      <c r="I159" s="274"/>
      <c r="J159" s="271"/>
      <c r="K159" s="271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256</v>
      </c>
      <c r="AU159" s="279" t="s">
        <v>88</v>
      </c>
      <c r="AV159" s="15" t="s">
        <v>14</v>
      </c>
      <c r="AW159" s="15" t="s">
        <v>36</v>
      </c>
      <c r="AX159" s="15" t="s">
        <v>80</v>
      </c>
      <c r="AY159" s="279" t="s">
        <v>241</v>
      </c>
    </row>
    <row r="160" s="13" customFormat="1">
      <c r="A160" s="13"/>
      <c r="B160" s="247"/>
      <c r="C160" s="248"/>
      <c r="D160" s="249" t="s">
        <v>256</v>
      </c>
      <c r="E160" s="250" t="s">
        <v>1</v>
      </c>
      <c r="F160" s="251" t="s">
        <v>1171</v>
      </c>
      <c r="G160" s="248"/>
      <c r="H160" s="252">
        <v>67.271000000000001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36</v>
      </c>
      <c r="AX160" s="13" t="s">
        <v>80</v>
      </c>
      <c r="AY160" s="258" t="s">
        <v>241</v>
      </c>
    </row>
    <row r="161" s="14" customFormat="1">
      <c r="A161" s="14"/>
      <c r="B161" s="259"/>
      <c r="C161" s="260"/>
      <c r="D161" s="249" t="s">
        <v>256</v>
      </c>
      <c r="E161" s="261" t="s">
        <v>1</v>
      </c>
      <c r="F161" s="262" t="s">
        <v>258</v>
      </c>
      <c r="G161" s="260"/>
      <c r="H161" s="263">
        <v>67.271000000000001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88</v>
      </c>
      <c r="AV161" s="14" t="s">
        <v>175</v>
      </c>
      <c r="AW161" s="14" t="s">
        <v>36</v>
      </c>
      <c r="AX161" s="14" t="s">
        <v>14</v>
      </c>
      <c r="AY161" s="269" t="s">
        <v>241</v>
      </c>
    </row>
    <row r="162" s="2" customFormat="1" ht="24.15" customHeight="1">
      <c r="A162" s="39"/>
      <c r="B162" s="40"/>
      <c r="C162" s="229" t="s">
        <v>269</v>
      </c>
      <c r="D162" s="229" t="s">
        <v>243</v>
      </c>
      <c r="E162" s="230" t="s">
        <v>1648</v>
      </c>
      <c r="F162" s="231" t="s">
        <v>1649</v>
      </c>
      <c r="G162" s="232" t="s">
        <v>246</v>
      </c>
      <c r="H162" s="233">
        <v>122.807</v>
      </c>
      <c r="I162" s="234"/>
      <c r="J162" s="235">
        <f>ROUND(I162*H162,2)</f>
        <v>0</v>
      </c>
      <c r="K162" s="231" t="s">
        <v>247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0.17000000000000001</v>
      </c>
      <c r="T162" s="239">
        <f>S162*H162</f>
        <v>20.877190000000002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3512</v>
      </c>
    </row>
    <row r="163" s="2" customFormat="1">
      <c r="A163" s="39"/>
      <c r="B163" s="40"/>
      <c r="C163" s="41"/>
      <c r="D163" s="242" t="s">
        <v>249</v>
      </c>
      <c r="E163" s="41"/>
      <c r="F163" s="243" t="s">
        <v>1651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249</v>
      </c>
      <c r="AU163" s="18" t="s">
        <v>88</v>
      </c>
    </row>
    <row r="164" s="15" customFormat="1">
      <c r="A164" s="15"/>
      <c r="B164" s="270"/>
      <c r="C164" s="271"/>
      <c r="D164" s="249" t="s">
        <v>256</v>
      </c>
      <c r="E164" s="272" t="s">
        <v>1</v>
      </c>
      <c r="F164" s="273" t="s">
        <v>514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9" t="s">
        <v>256</v>
      </c>
      <c r="AU164" s="279" t="s">
        <v>88</v>
      </c>
      <c r="AV164" s="15" t="s">
        <v>14</v>
      </c>
      <c r="AW164" s="15" t="s">
        <v>36</v>
      </c>
      <c r="AX164" s="15" t="s">
        <v>80</v>
      </c>
      <c r="AY164" s="279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784</v>
      </c>
      <c r="G165" s="248"/>
      <c r="H165" s="252">
        <v>89.694000000000003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3" customFormat="1">
      <c r="A166" s="13"/>
      <c r="B166" s="247"/>
      <c r="C166" s="248"/>
      <c r="D166" s="249" t="s">
        <v>256</v>
      </c>
      <c r="E166" s="250" t="s">
        <v>1</v>
      </c>
      <c r="F166" s="251" t="s">
        <v>436</v>
      </c>
      <c r="G166" s="248"/>
      <c r="H166" s="252">
        <v>33.113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88</v>
      </c>
      <c r="AV166" s="13" t="s">
        <v>88</v>
      </c>
      <c r="AW166" s="13" t="s">
        <v>36</v>
      </c>
      <c r="AX166" s="13" t="s">
        <v>80</v>
      </c>
      <c r="AY166" s="258" t="s">
        <v>241</v>
      </c>
    </row>
    <row r="167" s="14" customFormat="1">
      <c r="A167" s="14"/>
      <c r="B167" s="259"/>
      <c r="C167" s="260"/>
      <c r="D167" s="249" t="s">
        <v>256</v>
      </c>
      <c r="E167" s="261" t="s">
        <v>1</v>
      </c>
      <c r="F167" s="262" t="s">
        <v>258</v>
      </c>
      <c r="G167" s="260"/>
      <c r="H167" s="263">
        <v>122.807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88</v>
      </c>
      <c r="AV167" s="14" t="s">
        <v>175</v>
      </c>
      <c r="AW167" s="14" t="s">
        <v>36</v>
      </c>
      <c r="AX167" s="14" t="s">
        <v>14</v>
      </c>
      <c r="AY167" s="269" t="s">
        <v>241</v>
      </c>
    </row>
    <row r="168" s="2" customFormat="1" ht="24.15" customHeight="1">
      <c r="A168" s="39"/>
      <c r="B168" s="40"/>
      <c r="C168" s="229" t="s">
        <v>277</v>
      </c>
      <c r="D168" s="229" t="s">
        <v>243</v>
      </c>
      <c r="E168" s="230" t="s">
        <v>1655</v>
      </c>
      <c r="F168" s="231" t="s">
        <v>1656</v>
      </c>
      <c r="G168" s="232" t="s">
        <v>246</v>
      </c>
      <c r="H168" s="233">
        <v>92.105999999999995</v>
      </c>
      <c r="I168" s="234"/>
      <c r="J168" s="235">
        <f>ROUND(I168*H168,2)</f>
        <v>0</v>
      </c>
      <c r="K168" s="231" t="s">
        <v>247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0.28999999999999998</v>
      </c>
      <c r="T168" s="239">
        <f>S168*H168</f>
        <v>26.710739999999998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88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3513</v>
      </c>
    </row>
    <row r="169" s="2" customFormat="1">
      <c r="A169" s="39"/>
      <c r="B169" s="40"/>
      <c r="C169" s="41"/>
      <c r="D169" s="242" t="s">
        <v>249</v>
      </c>
      <c r="E169" s="41"/>
      <c r="F169" s="243" t="s">
        <v>1658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88</v>
      </c>
    </row>
    <row r="170" s="15" customFormat="1">
      <c r="A170" s="15"/>
      <c r="B170" s="270"/>
      <c r="C170" s="271"/>
      <c r="D170" s="249" t="s">
        <v>256</v>
      </c>
      <c r="E170" s="272" t="s">
        <v>1</v>
      </c>
      <c r="F170" s="273" t="s">
        <v>520</v>
      </c>
      <c r="G170" s="271"/>
      <c r="H170" s="272" t="s">
        <v>1</v>
      </c>
      <c r="I170" s="274"/>
      <c r="J170" s="271"/>
      <c r="K170" s="271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256</v>
      </c>
      <c r="AU170" s="279" t="s">
        <v>88</v>
      </c>
      <c r="AV170" s="15" t="s">
        <v>14</v>
      </c>
      <c r="AW170" s="15" t="s">
        <v>36</v>
      </c>
      <c r="AX170" s="15" t="s">
        <v>80</v>
      </c>
      <c r="AY170" s="279" t="s">
        <v>241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1171</v>
      </c>
      <c r="G171" s="248"/>
      <c r="H171" s="252">
        <v>67.271000000000001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5" customFormat="1">
      <c r="A172" s="15"/>
      <c r="B172" s="270"/>
      <c r="C172" s="271"/>
      <c r="D172" s="249" t="s">
        <v>256</v>
      </c>
      <c r="E172" s="272" t="s">
        <v>1</v>
      </c>
      <c r="F172" s="273" t="s">
        <v>520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256</v>
      </c>
      <c r="AU172" s="279" t="s">
        <v>88</v>
      </c>
      <c r="AV172" s="15" t="s">
        <v>14</v>
      </c>
      <c r="AW172" s="15" t="s">
        <v>36</v>
      </c>
      <c r="AX172" s="15" t="s">
        <v>80</v>
      </c>
      <c r="AY172" s="279" t="s">
        <v>241</v>
      </c>
    </row>
    <row r="173" s="13" customFormat="1">
      <c r="A173" s="13"/>
      <c r="B173" s="247"/>
      <c r="C173" s="248"/>
      <c r="D173" s="249" t="s">
        <v>256</v>
      </c>
      <c r="E173" s="250" t="s">
        <v>1</v>
      </c>
      <c r="F173" s="251" t="s">
        <v>522</v>
      </c>
      <c r="G173" s="248"/>
      <c r="H173" s="252">
        <v>24.835000000000001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88</v>
      </c>
      <c r="AV173" s="13" t="s">
        <v>88</v>
      </c>
      <c r="AW173" s="13" t="s">
        <v>36</v>
      </c>
      <c r="AX173" s="13" t="s">
        <v>80</v>
      </c>
      <c r="AY173" s="258" t="s">
        <v>241</v>
      </c>
    </row>
    <row r="174" s="14" customFormat="1">
      <c r="A174" s="14"/>
      <c r="B174" s="259"/>
      <c r="C174" s="260"/>
      <c r="D174" s="249" t="s">
        <v>256</v>
      </c>
      <c r="E174" s="261" t="s">
        <v>1</v>
      </c>
      <c r="F174" s="262" t="s">
        <v>258</v>
      </c>
      <c r="G174" s="260"/>
      <c r="H174" s="263">
        <v>92.105999999999995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88</v>
      </c>
      <c r="AV174" s="14" t="s">
        <v>175</v>
      </c>
      <c r="AW174" s="14" t="s">
        <v>36</v>
      </c>
      <c r="AX174" s="14" t="s">
        <v>14</v>
      </c>
      <c r="AY174" s="269" t="s">
        <v>241</v>
      </c>
    </row>
    <row r="175" s="2" customFormat="1" ht="24.15" customHeight="1">
      <c r="A175" s="39"/>
      <c r="B175" s="40"/>
      <c r="C175" s="229" t="s">
        <v>286</v>
      </c>
      <c r="D175" s="229" t="s">
        <v>243</v>
      </c>
      <c r="E175" s="230" t="s">
        <v>1659</v>
      </c>
      <c r="F175" s="231" t="s">
        <v>1660</v>
      </c>
      <c r="G175" s="232" t="s">
        <v>246</v>
      </c>
      <c r="H175" s="233">
        <v>75.537999999999997</v>
      </c>
      <c r="I175" s="234"/>
      <c r="J175" s="235">
        <f>ROUND(I175*H175,2)</f>
        <v>0</v>
      </c>
      <c r="K175" s="231" t="s">
        <v>247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0.44</v>
      </c>
      <c r="T175" s="239">
        <f>S175*H175</f>
        <v>33.236719999999998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3514</v>
      </c>
    </row>
    <row r="176" s="2" customFormat="1">
      <c r="A176" s="39"/>
      <c r="B176" s="40"/>
      <c r="C176" s="41"/>
      <c r="D176" s="242" t="s">
        <v>249</v>
      </c>
      <c r="E176" s="41"/>
      <c r="F176" s="243" t="s">
        <v>1662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249</v>
      </c>
      <c r="AU176" s="18" t="s">
        <v>88</v>
      </c>
    </row>
    <row r="177" s="15" customFormat="1">
      <c r="A177" s="15"/>
      <c r="B177" s="270"/>
      <c r="C177" s="271"/>
      <c r="D177" s="249" t="s">
        <v>256</v>
      </c>
      <c r="E177" s="272" t="s">
        <v>1</v>
      </c>
      <c r="F177" s="273" t="s">
        <v>520</v>
      </c>
      <c r="G177" s="271"/>
      <c r="H177" s="272" t="s">
        <v>1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9" t="s">
        <v>256</v>
      </c>
      <c r="AU177" s="279" t="s">
        <v>88</v>
      </c>
      <c r="AV177" s="15" t="s">
        <v>14</v>
      </c>
      <c r="AW177" s="15" t="s">
        <v>36</v>
      </c>
      <c r="AX177" s="15" t="s">
        <v>80</v>
      </c>
      <c r="AY177" s="279" t="s">
        <v>241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1171</v>
      </c>
      <c r="G178" s="248"/>
      <c r="H178" s="252">
        <v>67.271000000000001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5" customFormat="1">
      <c r="A179" s="15"/>
      <c r="B179" s="270"/>
      <c r="C179" s="271"/>
      <c r="D179" s="249" t="s">
        <v>256</v>
      </c>
      <c r="E179" s="272" t="s">
        <v>1</v>
      </c>
      <c r="F179" s="273" t="s">
        <v>520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256</v>
      </c>
      <c r="AU179" s="279" t="s">
        <v>88</v>
      </c>
      <c r="AV179" s="15" t="s">
        <v>14</v>
      </c>
      <c r="AW179" s="15" t="s">
        <v>36</v>
      </c>
      <c r="AX179" s="15" t="s">
        <v>80</v>
      </c>
      <c r="AY179" s="279" t="s">
        <v>241</v>
      </c>
    </row>
    <row r="180" s="13" customFormat="1">
      <c r="A180" s="13"/>
      <c r="B180" s="247"/>
      <c r="C180" s="248"/>
      <c r="D180" s="249" t="s">
        <v>256</v>
      </c>
      <c r="E180" s="250" t="s">
        <v>1</v>
      </c>
      <c r="F180" s="251" t="s">
        <v>521</v>
      </c>
      <c r="G180" s="248"/>
      <c r="H180" s="252">
        <v>8.2669999999999995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8" t="s">
        <v>256</v>
      </c>
      <c r="AU180" s="258" t="s">
        <v>88</v>
      </c>
      <c r="AV180" s="13" t="s">
        <v>88</v>
      </c>
      <c r="AW180" s="13" t="s">
        <v>36</v>
      </c>
      <c r="AX180" s="13" t="s">
        <v>80</v>
      </c>
      <c r="AY180" s="258" t="s">
        <v>241</v>
      </c>
    </row>
    <row r="181" s="14" customFormat="1">
      <c r="A181" s="14"/>
      <c r="B181" s="259"/>
      <c r="C181" s="260"/>
      <c r="D181" s="249" t="s">
        <v>256</v>
      </c>
      <c r="E181" s="261" t="s">
        <v>1</v>
      </c>
      <c r="F181" s="262" t="s">
        <v>258</v>
      </c>
      <c r="G181" s="260"/>
      <c r="H181" s="263">
        <v>75.537999999999997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88</v>
      </c>
      <c r="AV181" s="14" t="s">
        <v>175</v>
      </c>
      <c r="AW181" s="14" t="s">
        <v>36</v>
      </c>
      <c r="AX181" s="14" t="s">
        <v>14</v>
      </c>
      <c r="AY181" s="269" t="s">
        <v>241</v>
      </c>
    </row>
    <row r="182" s="2" customFormat="1" ht="24.15" customHeight="1">
      <c r="A182" s="39"/>
      <c r="B182" s="40"/>
      <c r="C182" s="229" t="s">
        <v>292</v>
      </c>
      <c r="D182" s="229" t="s">
        <v>243</v>
      </c>
      <c r="E182" s="230" t="s">
        <v>1663</v>
      </c>
      <c r="F182" s="231" t="s">
        <v>1664</v>
      </c>
      <c r="G182" s="232" t="s">
        <v>246</v>
      </c>
      <c r="H182" s="233">
        <v>146.53299999999999</v>
      </c>
      <c r="I182" s="234"/>
      <c r="J182" s="235">
        <f>ROUND(I182*H182,2)</f>
        <v>0</v>
      </c>
      <c r="K182" s="231" t="s">
        <v>247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0.098000000000000004</v>
      </c>
      <c r="T182" s="239">
        <f>S182*H182</f>
        <v>14.360234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88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3515</v>
      </c>
    </row>
    <row r="183" s="2" customFormat="1">
      <c r="A183" s="39"/>
      <c r="B183" s="40"/>
      <c r="C183" s="41"/>
      <c r="D183" s="242" t="s">
        <v>249</v>
      </c>
      <c r="E183" s="41"/>
      <c r="F183" s="243" t="s">
        <v>1666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249</v>
      </c>
      <c r="AU183" s="18" t="s">
        <v>88</v>
      </c>
    </row>
    <row r="184" s="15" customFormat="1">
      <c r="A184" s="15"/>
      <c r="B184" s="270"/>
      <c r="C184" s="271"/>
      <c r="D184" s="249" t="s">
        <v>256</v>
      </c>
      <c r="E184" s="272" t="s">
        <v>1</v>
      </c>
      <c r="F184" s="273" t="s">
        <v>1652</v>
      </c>
      <c r="G184" s="271"/>
      <c r="H184" s="272" t="s">
        <v>1</v>
      </c>
      <c r="I184" s="274"/>
      <c r="J184" s="271"/>
      <c r="K184" s="271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256</v>
      </c>
      <c r="AU184" s="279" t="s">
        <v>88</v>
      </c>
      <c r="AV184" s="15" t="s">
        <v>14</v>
      </c>
      <c r="AW184" s="15" t="s">
        <v>36</v>
      </c>
      <c r="AX184" s="15" t="s">
        <v>80</v>
      </c>
      <c r="AY184" s="279" t="s">
        <v>241</v>
      </c>
    </row>
    <row r="185" s="13" customFormat="1">
      <c r="A185" s="13"/>
      <c r="B185" s="247"/>
      <c r="C185" s="248"/>
      <c r="D185" s="249" t="s">
        <v>256</v>
      </c>
      <c r="E185" s="250" t="s">
        <v>1</v>
      </c>
      <c r="F185" s="251" t="s">
        <v>1667</v>
      </c>
      <c r="G185" s="248"/>
      <c r="H185" s="252">
        <v>101.925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256</v>
      </c>
      <c r="AU185" s="258" t="s">
        <v>88</v>
      </c>
      <c r="AV185" s="13" t="s">
        <v>88</v>
      </c>
      <c r="AW185" s="13" t="s">
        <v>36</v>
      </c>
      <c r="AX185" s="13" t="s">
        <v>80</v>
      </c>
      <c r="AY185" s="258" t="s">
        <v>241</v>
      </c>
    </row>
    <row r="186" s="13" customFormat="1">
      <c r="A186" s="13"/>
      <c r="B186" s="247"/>
      <c r="C186" s="248"/>
      <c r="D186" s="249" t="s">
        <v>256</v>
      </c>
      <c r="E186" s="250" t="s">
        <v>1</v>
      </c>
      <c r="F186" s="251" t="s">
        <v>1668</v>
      </c>
      <c r="G186" s="248"/>
      <c r="H186" s="252">
        <v>36.329999999999998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88</v>
      </c>
      <c r="AV186" s="13" t="s">
        <v>88</v>
      </c>
      <c r="AW186" s="13" t="s">
        <v>36</v>
      </c>
      <c r="AX186" s="13" t="s">
        <v>80</v>
      </c>
      <c r="AY186" s="258" t="s">
        <v>241</v>
      </c>
    </row>
    <row r="187" s="13" customFormat="1">
      <c r="A187" s="13"/>
      <c r="B187" s="247"/>
      <c r="C187" s="248"/>
      <c r="D187" s="249" t="s">
        <v>256</v>
      </c>
      <c r="E187" s="250" t="s">
        <v>1</v>
      </c>
      <c r="F187" s="251" t="s">
        <v>509</v>
      </c>
      <c r="G187" s="248"/>
      <c r="H187" s="252">
        <v>8.2780000000000005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256</v>
      </c>
      <c r="AU187" s="258" t="s">
        <v>88</v>
      </c>
      <c r="AV187" s="13" t="s">
        <v>88</v>
      </c>
      <c r="AW187" s="13" t="s">
        <v>36</v>
      </c>
      <c r="AX187" s="13" t="s">
        <v>80</v>
      </c>
      <c r="AY187" s="258" t="s">
        <v>241</v>
      </c>
    </row>
    <row r="188" s="14" customFormat="1">
      <c r="A188" s="14"/>
      <c r="B188" s="259"/>
      <c r="C188" s="260"/>
      <c r="D188" s="249" t="s">
        <v>256</v>
      </c>
      <c r="E188" s="261" t="s">
        <v>1</v>
      </c>
      <c r="F188" s="262" t="s">
        <v>258</v>
      </c>
      <c r="G188" s="260"/>
      <c r="H188" s="263">
        <v>146.53299999999999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88</v>
      </c>
      <c r="AV188" s="14" t="s">
        <v>175</v>
      </c>
      <c r="AW188" s="14" t="s">
        <v>36</v>
      </c>
      <c r="AX188" s="14" t="s">
        <v>14</v>
      </c>
      <c r="AY188" s="269" t="s">
        <v>241</v>
      </c>
    </row>
    <row r="189" s="2" customFormat="1" ht="24.15" customHeight="1">
      <c r="A189" s="39"/>
      <c r="B189" s="40"/>
      <c r="C189" s="229" t="s">
        <v>275</v>
      </c>
      <c r="D189" s="229" t="s">
        <v>243</v>
      </c>
      <c r="E189" s="230" t="s">
        <v>1669</v>
      </c>
      <c r="F189" s="231" t="s">
        <v>1670</v>
      </c>
      <c r="G189" s="232" t="s">
        <v>246</v>
      </c>
      <c r="H189" s="233">
        <v>22.423999999999999</v>
      </c>
      <c r="I189" s="234"/>
      <c r="J189" s="235">
        <f>ROUND(I189*H189,2)</f>
        <v>0</v>
      </c>
      <c r="K189" s="231" t="s">
        <v>247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0.22</v>
      </c>
      <c r="T189" s="239">
        <f>S189*H189</f>
        <v>4.9332799999999999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88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3516</v>
      </c>
    </row>
    <row r="190" s="2" customFormat="1">
      <c r="A190" s="39"/>
      <c r="B190" s="40"/>
      <c r="C190" s="41"/>
      <c r="D190" s="242" t="s">
        <v>249</v>
      </c>
      <c r="E190" s="41"/>
      <c r="F190" s="243" t="s">
        <v>1672</v>
      </c>
      <c r="G190" s="41"/>
      <c r="H190" s="41"/>
      <c r="I190" s="244"/>
      <c r="J190" s="41"/>
      <c r="K190" s="41"/>
      <c r="L190" s="45"/>
      <c r="M190" s="245"/>
      <c r="N190" s="24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249</v>
      </c>
      <c r="AU190" s="18" t="s">
        <v>88</v>
      </c>
    </row>
    <row r="191" s="15" customFormat="1">
      <c r="A191" s="15"/>
      <c r="B191" s="270"/>
      <c r="C191" s="271"/>
      <c r="D191" s="249" t="s">
        <v>256</v>
      </c>
      <c r="E191" s="272" t="s">
        <v>1</v>
      </c>
      <c r="F191" s="273" t="s">
        <v>1652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9" t="s">
        <v>256</v>
      </c>
      <c r="AU191" s="279" t="s">
        <v>88</v>
      </c>
      <c r="AV191" s="15" t="s">
        <v>14</v>
      </c>
      <c r="AW191" s="15" t="s">
        <v>36</v>
      </c>
      <c r="AX191" s="15" t="s">
        <v>80</v>
      </c>
      <c r="AY191" s="279" t="s">
        <v>241</v>
      </c>
    </row>
    <row r="192" s="13" customFormat="1">
      <c r="A192" s="13"/>
      <c r="B192" s="247"/>
      <c r="C192" s="248"/>
      <c r="D192" s="249" t="s">
        <v>256</v>
      </c>
      <c r="E192" s="250" t="s">
        <v>1</v>
      </c>
      <c r="F192" s="251" t="s">
        <v>1162</v>
      </c>
      <c r="G192" s="248"/>
      <c r="H192" s="252">
        <v>22.423999999999999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8" t="s">
        <v>256</v>
      </c>
      <c r="AU192" s="258" t="s">
        <v>88</v>
      </c>
      <c r="AV192" s="13" t="s">
        <v>88</v>
      </c>
      <c r="AW192" s="13" t="s">
        <v>36</v>
      </c>
      <c r="AX192" s="13" t="s">
        <v>80</v>
      </c>
      <c r="AY192" s="258" t="s">
        <v>241</v>
      </c>
    </row>
    <row r="193" s="14" customFormat="1">
      <c r="A193" s="14"/>
      <c r="B193" s="259"/>
      <c r="C193" s="260"/>
      <c r="D193" s="249" t="s">
        <v>256</v>
      </c>
      <c r="E193" s="261" t="s">
        <v>1</v>
      </c>
      <c r="F193" s="262" t="s">
        <v>258</v>
      </c>
      <c r="G193" s="260"/>
      <c r="H193" s="263">
        <v>22.423999999999999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88</v>
      </c>
      <c r="AV193" s="14" t="s">
        <v>175</v>
      </c>
      <c r="AW193" s="14" t="s">
        <v>36</v>
      </c>
      <c r="AX193" s="14" t="s">
        <v>14</v>
      </c>
      <c r="AY193" s="269" t="s">
        <v>241</v>
      </c>
    </row>
    <row r="194" s="2" customFormat="1" ht="24.15" customHeight="1">
      <c r="A194" s="39"/>
      <c r="B194" s="40"/>
      <c r="C194" s="229" t="s">
        <v>301</v>
      </c>
      <c r="D194" s="229" t="s">
        <v>243</v>
      </c>
      <c r="E194" s="230" t="s">
        <v>552</v>
      </c>
      <c r="F194" s="231" t="s">
        <v>553</v>
      </c>
      <c r="G194" s="232" t="s">
        <v>289</v>
      </c>
      <c r="H194" s="233">
        <v>118.5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0.06053</v>
      </c>
      <c r="R194" s="238">
        <f>Q194*H194</f>
        <v>7.1728050000000003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3517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555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13" customFormat="1">
      <c r="A196" s="13"/>
      <c r="B196" s="247"/>
      <c r="C196" s="248"/>
      <c r="D196" s="249" t="s">
        <v>256</v>
      </c>
      <c r="E196" s="250" t="s">
        <v>1</v>
      </c>
      <c r="F196" s="251" t="s">
        <v>3518</v>
      </c>
      <c r="G196" s="248"/>
      <c r="H196" s="252">
        <v>118.5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88</v>
      </c>
      <c r="AV196" s="13" t="s">
        <v>88</v>
      </c>
      <c r="AW196" s="13" t="s">
        <v>36</v>
      </c>
      <c r="AX196" s="13" t="s">
        <v>80</v>
      </c>
      <c r="AY196" s="258" t="s">
        <v>241</v>
      </c>
    </row>
    <row r="197" s="14" customFormat="1">
      <c r="A197" s="14"/>
      <c r="B197" s="259"/>
      <c r="C197" s="260"/>
      <c r="D197" s="249" t="s">
        <v>256</v>
      </c>
      <c r="E197" s="261" t="s">
        <v>1</v>
      </c>
      <c r="F197" s="262" t="s">
        <v>258</v>
      </c>
      <c r="G197" s="260"/>
      <c r="H197" s="263">
        <v>118.5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88</v>
      </c>
      <c r="AV197" s="14" t="s">
        <v>175</v>
      </c>
      <c r="AW197" s="14" t="s">
        <v>36</v>
      </c>
      <c r="AX197" s="14" t="s">
        <v>14</v>
      </c>
      <c r="AY197" s="269" t="s">
        <v>241</v>
      </c>
    </row>
    <row r="198" s="2" customFormat="1" ht="16.5" customHeight="1">
      <c r="A198" s="39"/>
      <c r="B198" s="40"/>
      <c r="C198" s="229" t="s">
        <v>305</v>
      </c>
      <c r="D198" s="229" t="s">
        <v>243</v>
      </c>
      <c r="E198" s="230" t="s">
        <v>244</v>
      </c>
      <c r="F198" s="231" t="s">
        <v>245</v>
      </c>
      <c r="G198" s="232" t="s">
        <v>246</v>
      </c>
      <c r="H198" s="233">
        <v>39.997</v>
      </c>
      <c r="I198" s="234"/>
      <c r="J198" s="235">
        <f>ROUND(I198*H198,2)</f>
        <v>0</v>
      </c>
      <c r="K198" s="231" t="s">
        <v>247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88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3519</v>
      </c>
    </row>
    <row r="199" s="2" customFormat="1">
      <c r="A199" s="39"/>
      <c r="B199" s="40"/>
      <c r="C199" s="41"/>
      <c r="D199" s="242" t="s">
        <v>249</v>
      </c>
      <c r="E199" s="41"/>
      <c r="F199" s="243" t="s">
        <v>250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249</v>
      </c>
      <c r="AU199" s="18" t="s">
        <v>88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493</v>
      </c>
      <c r="G200" s="248"/>
      <c r="H200" s="252">
        <v>39.997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80</v>
      </c>
      <c r="AY200" s="258" t="s">
        <v>241</v>
      </c>
    </row>
    <row r="201" s="14" customFormat="1">
      <c r="A201" s="14"/>
      <c r="B201" s="259"/>
      <c r="C201" s="260"/>
      <c r="D201" s="249" t="s">
        <v>256</v>
      </c>
      <c r="E201" s="261" t="s">
        <v>1</v>
      </c>
      <c r="F201" s="262" t="s">
        <v>258</v>
      </c>
      <c r="G201" s="260"/>
      <c r="H201" s="263">
        <v>39.997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88</v>
      </c>
      <c r="AV201" s="14" t="s">
        <v>175</v>
      </c>
      <c r="AW201" s="14" t="s">
        <v>36</v>
      </c>
      <c r="AX201" s="14" t="s">
        <v>14</v>
      </c>
      <c r="AY201" s="269" t="s">
        <v>241</v>
      </c>
    </row>
    <row r="202" s="2" customFormat="1" ht="24.15" customHeight="1">
      <c r="A202" s="39"/>
      <c r="B202" s="40"/>
      <c r="C202" s="229" t="s">
        <v>309</v>
      </c>
      <c r="D202" s="229" t="s">
        <v>243</v>
      </c>
      <c r="E202" s="230" t="s">
        <v>562</v>
      </c>
      <c r="F202" s="231" t="s">
        <v>563</v>
      </c>
      <c r="G202" s="232" t="s">
        <v>253</v>
      </c>
      <c r="H202" s="233">
        <v>47.460999999999999</v>
      </c>
      <c r="I202" s="234"/>
      <c r="J202" s="235">
        <f>ROUND(I202*H202,2)</f>
        <v>0</v>
      </c>
      <c r="K202" s="231" t="s">
        <v>247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88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3520</v>
      </c>
    </row>
    <row r="203" s="2" customFormat="1">
      <c r="A203" s="39"/>
      <c r="B203" s="40"/>
      <c r="C203" s="41"/>
      <c r="D203" s="242" t="s">
        <v>249</v>
      </c>
      <c r="E203" s="41"/>
      <c r="F203" s="243" t="s">
        <v>565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249</v>
      </c>
      <c r="AU203" s="18" t="s">
        <v>88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405</v>
      </c>
      <c r="G204" s="248"/>
      <c r="H204" s="252">
        <v>47.460999999999999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4" customFormat="1">
      <c r="A205" s="14"/>
      <c r="B205" s="259"/>
      <c r="C205" s="260"/>
      <c r="D205" s="249" t="s">
        <v>256</v>
      </c>
      <c r="E205" s="261" t="s">
        <v>1</v>
      </c>
      <c r="F205" s="262" t="s">
        <v>258</v>
      </c>
      <c r="G205" s="260"/>
      <c r="H205" s="263">
        <v>47.460999999999999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88</v>
      </c>
      <c r="AV205" s="14" t="s">
        <v>175</v>
      </c>
      <c r="AW205" s="14" t="s">
        <v>36</v>
      </c>
      <c r="AX205" s="14" t="s">
        <v>14</v>
      </c>
      <c r="AY205" s="269" t="s">
        <v>241</v>
      </c>
    </row>
    <row r="206" s="2" customFormat="1" ht="33" customHeight="1">
      <c r="A206" s="39"/>
      <c r="B206" s="40"/>
      <c r="C206" s="229" t="s">
        <v>316</v>
      </c>
      <c r="D206" s="229" t="s">
        <v>243</v>
      </c>
      <c r="E206" s="230" t="s">
        <v>1696</v>
      </c>
      <c r="F206" s="231" t="s">
        <v>1697</v>
      </c>
      <c r="G206" s="232" t="s">
        <v>253</v>
      </c>
      <c r="H206" s="233">
        <v>268.94600000000003</v>
      </c>
      <c r="I206" s="234"/>
      <c r="J206" s="235">
        <f>ROUND(I206*H206,2)</f>
        <v>0</v>
      </c>
      <c r="K206" s="231" t="s">
        <v>247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88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3521</v>
      </c>
    </row>
    <row r="207" s="2" customFormat="1">
      <c r="A207" s="39"/>
      <c r="B207" s="40"/>
      <c r="C207" s="41"/>
      <c r="D207" s="242" t="s">
        <v>249</v>
      </c>
      <c r="E207" s="41"/>
      <c r="F207" s="243" t="s">
        <v>1699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249</v>
      </c>
      <c r="AU207" s="18" t="s">
        <v>88</v>
      </c>
    </row>
    <row r="208" s="13" customFormat="1">
      <c r="A208" s="13"/>
      <c r="B208" s="247"/>
      <c r="C208" s="248"/>
      <c r="D208" s="249" t="s">
        <v>256</v>
      </c>
      <c r="E208" s="250" t="s">
        <v>1</v>
      </c>
      <c r="F208" s="251" t="s">
        <v>408</v>
      </c>
      <c r="G208" s="248"/>
      <c r="H208" s="252">
        <v>268.94600000000003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8" t="s">
        <v>256</v>
      </c>
      <c r="AU208" s="258" t="s">
        <v>88</v>
      </c>
      <c r="AV208" s="13" t="s">
        <v>88</v>
      </c>
      <c r="AW208" s="13" t="s">
        <v>36</v>
      </c>
      <c r="AX208" s="13" t="s">
        <v>80</v>
      </c>
      <c r="AY208" s="258" t="s">
        <v>241</v>
      </c>
    </row>
    <row r="209" s="14" customFormat="1">
      <c r="A209" s="14"/>
      <c r="B209" s="259"/>
      <c r="C209" s="260"/>
      <c r="D209" s="249" t="s">
        <v>256</v>
      </c>
      <c r="E209" s="261" t="s">
        <v>1</v>
      </c>
      <c r="F209" s="262" t="s">
        <v>258</v>
      </c>
      <c r="G209" s="260"/>
      <c r="H209" s="263">
        <v>268.94600000000003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88</v>
      </c>
      <c r="AV209" s="14" t="s">
        <v>175</v>
      </c>
      <c r="AW209" s="14" t="s">
        <v>36</v>
      </c>
      <c r="AX209" s="14" t="s">
        <v>14</v>
      </c>
      <c r="AY209" s="269" t="s">
        <v>241</v>
      </c>
    </row>
    <row r="210" s="2" customFormat="1" ht="24.15" customHeight="1">
      <c r="A210" s="39"/>
      <c r="B210" s="40"/>
      <c r="C210" s="229" t="s">
        <v>322</v>
      </c>
      <c r="D210" s="229" t="s">
        <v>243</v>
      </c>
      <c r="E210" s="230" t="s">
        <v>585</v>
      </c>
      <c r="F210" s="231" t="s">
        <v>586</v>
      </c>
      <c r="G210" s="232" t="s">
        <v>253</v>
      </c>
      <c r="H210" s="233">
        <v>166.114</v>
      </c>
      <c r="I210" s="234"/>
      <c r="J210" s="235">
        <f>ROUND(I210*H210,2)</f>
        <v>0</v>
      </c>
      <c r="K210" s="231" t="s">
        <v>247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88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3522</v>
      </c>
    </row>
    <row r="211" s="2" customFormat="1">
      <c r="A211" s="39"/>
      <c r="B211" s="40"/>
      <c r="C211" s="41"/>
      <c r="D211" s="242" t="s">
        <v>249</v>
      </c>
      <c r="E211" s="41"/>
      <c r="F211" s="243" t="s">
        <v>588</v>
      </c>
      <c r="G211" s="41"/>
      <c r="H211" s="41"/>
      <c r="I211" s="244"/>
      <c r="J211" s="41"/>
      <c r="K211" s="41"/>
      <c r="L211" s="45"/>
      <c r="M211" s="245"/>
      <c r="N211" s="24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249</v>
      </c>
      <c r="AU211" s="18" t="s">
        <v>88</v>
      </c>
    </row>
    <row r="212" s="13" customFormat="1">
      <c r="A212" s="13"/>
      <c r="B212" s="247"/>
      <c r="C212" s="248"/>
      <c r="D212" s="249" t="s">
        <v>256</v>
      </c>
      <c r="E212" s="250" t="s">
        <v>1</v>
      </c>
      <c r="F212" s="251" t="s">
        <v>411</v>
      </c>
      <c r="G212" s="248"/>
      <c r="H212" s="252">
        <v>166.114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88</v>
      </c>
      <c r="AV212" s="13" t="s">
        <v>88</v>
      </c>
      <c r="AW212" s="13" t="s">
        <v>36</v>
      </c>
      <c r="AX212" s="13" t="s">
        <v>80</v>
      </c>
      <c r="AY212" s="258" t="s">
        <v>241</v>
      </c>
    </row>
    <row r="213" s="14" customFormat="1">
      <c r="A213" s="14"/>
      <c r="B213" s="259"/>
      <c r="C213" s="260"/>
      <c r="D213" s="249" t="s">
        <v>256</v>
      </c>
      <c r="E213" s="261" t="s">
        <v>1</v>
      </c>
      <c r="F213" s="262" t="s">
        <v>258</v>
      </c>
      <c r="G213" s="260"/>
      <c r="H213" s="263">
        <v>166.114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88</v>
      </c>
      <c r="AV213" s="14" t="s">
        <v>175</v>
      </c>
      <c r="AW213" s="14" t="s">
        <v>36</v>
      </c>
      <c r="AX213" s="14" t="s">
        <v>14</v>
      </c>
      <c r="AY213" s="269" t="s">
        <v>241</v>
      </c>
    </row>
    <row r="214" s="2" customFormat="1" ht="33" customHeight="1">
      <c r="A214" s="39"/>
      <c r="B214" s="40"/>
      <c r="C214" s="229" t="s">
        <v>8</v>
      </c>
      <c r="D214" s="229" t="s">
        <v>243</v>
      </c>
      <c r="E214" s="230" t="s">
        <v>1701</v>
      </c>
      <c r="F214" s="231" t="s">
        <v>1702</v>
      </c>
      <c r="G214" s="232" t="s">
        <v>253</v>
      </c>
      <c r="H214" s="233">
        <v>941.31100000000004</v>
      </c>
      <c r="I214" s="234"/>
      <c r="J214" s="235">
        <f>ROUND(I214*H214,2)</f>
        <v>0</v>
      </c>
      <c r="K214" s="231" t="s">
        <v>247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88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3523</v>
      </c>
    </row>
    <row r="215" s="2" customFormat="1">
      <c r="A215" s="39"/>
      <c r="B215" s="40"/>
      <c r="C215" s="41"/>
      <c r="D215" s="242" t="s">
        <v>249</v>
      </c>
      <c r="E215" s="41"/>
      <c r="F215" s="243" t="s">
        <v>1704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249</v>
      </c>
      <c r="AU215" s="18" t="s">
        <v>88</v>
      </c>
    </row>
    <row r="216" s="13" customFormat="1">
      <c r="A216" s="13"/>
      <c r="B216" s="247"/>
      <c r="C216" s="248"/>
      <c r="D216" s="249" t="s">
        <v>256</v>
      </c>
      <c r="E216" s="250" t="s">
        <v>1</v>
      </c>
      <c r="F216" s="251" t="s">
        <v>414</v>
      </c>
      <c r="G216" s="248"/>
      <c r="H216" s="252">
        <v>941.31100000000004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256</v>
      </c>
      <c r="AU216" s="258" t="s">
        <v>88</v>
      </c>
      <c r="AV216" s="13" t="s">
        <v>88</v>
      </c>
      <c r="AW216" s="13" t="s">
        <v>36</v>
      </c>
      <c r="AX216" s="13" t="s">
        <v>80</v>
      </c>
      <c r="AY216" s="258" t="s">
        <v>241</v>
      </c>
    </row>
    <row r="217" s="14" customFormat="1">
      <c r="A217" s="14"/>
      <c r="B217" s="259"/>
      <c r="C217" s="260"/>
      <c r="D217" s="249" t="s">
        <v>256</v>
      </c>
      <c r="E217" s="261" t="s">
        <v>1</v>
      </c>
      <c r="F217" s="262" t="s">
        <v>258</v>
      </c>
      <c r="G217" s="260"/>
      <c r="H217" s="263">
        <v>941.31100000000004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88</v>
      </c>
      <c r="AV217" s="14" t="s">
        <v>175</v>
      </c>
      <c r="AW217" s="14" t="s">
        <v>36</v>
      </c>
      <c r="AX217" s="14" t="s">
        <v>14</v>
      </c>
      <c r="AY217" s="269" t="s">
        <v>241</v>
      </c>
    </row>
    <row r="218" s="2" customFormat="1" ht="24.15" customHeight="1">
      <c r="A218" s="39"/>
      <c r="B218" s="40"/>
      <c r="C218" s="229" t="s">
        <v>332</v>
      </c>
      <c r="D218" s="229" t="s">
        <v>243</v>
      </c>
      <c r="E218" s="230" t="s">
        <v>2423</v>
      </c>
      <c r="F218" s="231" t="s">
        <v>2424</v>
      </c>
      <c r="G218" s="232" t="s">
        <v>253</v>
      </c>
      <c r="H218" s="233">
        <v>11.865</v>
      </c>
      <c r="I218" s="234"/>
      <c r="J218" s="235">
        <f>ROUND(I218*H218,2)</f>
        <v>0</v>
      </c>
      <c r="K218" s="231" t="s">
        <v>247</v>
      </c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175</v>
      </c>
      <c r="AT218" s="240" t="s">
        <v>243</v>
      </c>
      <c r="AU218" s="240" t="s">
        <v>88</v>
      </c>
      <c r="AY218" s="18" t="s">
        <v>241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14</v>
      </c>
      <c r="BK218" s="241">
        <f>ROUND(I218*H218,2)</f>
        <v>0</v>
      </c>
      <c r="BL218" s="18" t="s">
        <v>175</v>
      </c>
      <c r="BM218" s="240" t="s">
        <v>3524</v>
      </c>
    </row>
    <row r="219" s="2" customFormat="1">
      <c r="A219" s="39"/>
      <c r="B219" s="40"/>
      <c r="C219" s="41"/>
      <c r="D219" s="242" t="s">
        <v>249</v>
      </c>
      <c r="E219" s="41"/>
      <c r="F219" s="243" t="s">
        <v>2426</v>
      </c>
      <c r="G219" s="41"/>
      <c r="H219" s="41"/>
      <c r="I219" s="244"/>
      <c r="J219" s="41"/>
      <c r="K219" s="41"/>
      <c r="L219" s="45"/>
      <c r="M219" s="245"/>
      <c r="N219" s="24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249</v>
      </c>
      <c r="AU219" s="18" t="s">
        <v>88</v>
      </c>
    </row>
    <row r="220" s="13" customFormat="1">
      <c r="A220" s="13"/>
      <c r="B220" s="247"/>
      <c r="C220" s="248"/>
      <c r="D220" s="249" t="s">
        <v>256</v>
      </c>
      <c r="E220" s="250" t="s">
        <v>1</v>
      </c>
      <c r="F220" s="251" t="s">
        <v>2355</v>
      </c>
      <c r="G220" s="248"/>
      <c r="H220" s="252">
        <v>11.865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256</v>
      </c>
      <c r="AU220" s="258" t="s">
        <v>88</v>
      </c>
      <c r="AV220" s="13" t="s">
        <v>88</v>
      </c>
      <c r="AW220" s="13" t="s">
        <v>36</v>
      </c>
      <c r="AX220" s="13" t="s">
        <v>80</v>
      </c>
      <c r="AY220" s="258" t="s">
        <v>241</v>
      </c>
    </row>
    <row r="221" s="14" customFormat="1">
      <c r="A221" s="14"/>
      <c r="B221" s="259"/>
      <c r="C221" s="260"/>
      <c r="D221" s="249" t="s">
        <v>256</v>
      </c>
      <c r="E221" s="261" t="s">
        <v>1</v>
      </c>
      <c r="F221" s="262" t="s">
        <v>258</v>
      </c>
      <c r="G221" s="260"/>
      <c r="H221" s="263">
        <v>11.865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88</v>
      </c>
      <c r="AV221" s="14" t="s">
        <v>175</v>
      </c>
      <c r="AW221" s="14" t="s">
        <v>36</v>
      </c>
      <c r="AX221" s="14" t="s">
        <v>14</v>
      </c>
      <c r="AY221" s="269" t="s">
        <v>241</v>
      </c>
    </row>
    <row r="222" s="2" customFormat="1" ht="33" customHeight="1">
      <c r="A222" s="39"/>
      <c r="B222" s="40"/>
      <c r="C222" s="229" t="s">
        <v>337</v>
      </c>
      <c r="D222" s="229" t="s">
        <v>243</v>
      </c>
      <c r="E222" s="230" t="s">
        <v>2427</v>
      </c>
      <c r="F222" s="231" t="s">
        <v>2428</v>
      </c>
      <c r="G222" s="232" t="s">
        <v>253</v>
      </c>
      <c r="H222" s="233">
        <v>67.236000000000004</v>
      </c>
      <c r="I222" s="234"/>
      <c r="J222" s="235">
        <f>ROUND(I222*H222,2)</f>
        <v>0</v>
      </c>
      <c r="K222" s="231" t="s">
        <v>247</v>
      </c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175</v>
      </c>
      <c r="AT222" s="240" t="s">
        <v>243</v>
      </c>
      <c r="AU222" s="240" t="s">
        <v>88</v>
      </c>
      <c r="AY222" s="18" t="s">
        <v>241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14</v>
      </c>
      <c r="BK222" s="241">
        <f>ROUND(I222*H222,2)</f>
        <v>0</v>
      </c>
      <c r="BL222" s="18" t="s">
        <v>175</v>
      </c>
      <c r="BM222" s="240" t="s">
        <v>3525</v>
      </c>
    </row>
    <row r="223" s="2" customFormat="1">
      <c r="A223" s="39"/>
      <c r="B223" s="40"/>
      <c r="C223" s="41"/>
      <c r="D223" s="242" t="s">
        <v>249</v>
      </c>
      <c r="E223" s="41"/>
      <c r="F223" s="243" t="s">
        <v>2430</v>
      </c>
      <c r="G223" s="41"/>
      <c r="H223" s="41"/>
      <c r="I223" s="244"/>
      <c r="J223" s="41"/>
      <c r="K223" s="41"/>
      <c r="L223" s="45"/>
      <c r="M223" s="245"/>
      <c r="N223" s="24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249</v>
      </c>
      <c r="AU223" s="18" t="s">
        <v>88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2358</v>
      </c>
      <c r="G224" s="248"/>
      <c r="H224" s="252">
        <v>67.236000000000004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4" customFormat="1">
      <c r="A225" s="14"/>
      <c r="B225" s="259"/>
      <c r="C225" s="260"/>
      <c r="D225" s="249" t="s">
        <v>256</v>
      </c>
      <c r="E225" s="261" t="s">
        <v>1</v>
      </c>
      <c r="F225" s="262" t="s">
        <v>258</v>
      </c>
      <c r="G225" s="260"/>
      <c r="H225" s="263">
        <v>67.236000000000004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88</v>
      </c>
      <c r="AV225" s="14" t="s">
        <v>175</v>
      </c>
      <c r="AW225" s="14" t="s">
        <v>36</v>
      </c>
      <c r="AX225" s="14" t="s">
        <v>14</v>
      </c>
      <c r="AY225" s="269" t="s">
        <v>241</v>
      </c>
    </row>
    <row r="226" s="2" customFormat="1" ht="33" customHeight="1">
      <c r="A226" s="39"/>
      <c r="B226" s="40"/>
      <c r="C226" s="229" t="s">
        <v>342</v>
      </c>
      <c r="D226" s="229" t="s">
        <v>243</v>
      </c>
      <c r="E226" s="230" t="s">
        <v>2431</v>
      </c>
      <c r="F226" s="231" t="s">
        <v>2432</v>
      </c>
      <c r="G226" s="232" t="s">
        <v>253</v>
      </c>
      <c r="H226" s="233">
        <v>67.236000000000004</v>
      </c>
      <c r="I226" s="234"/>
      <c r="J226" s="235">
        <f>ROUND(I226*H226,2)</f>
        <v>0</v>
      </c>
      <c r="K226" s="231" t="s">
        <v>247</v>
      </c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88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3526</v>
      </c>
    </row>
    <row r="227" s="2" customFormat="1">
      <c r="A227" s="39"/>
      <c r="B227" s="40"/>
      <c r="C227" s="41"/>
      <c r="D227" s="242" t="s">
        <v>249</v>
      </c>
      <c r="E227" s="41"/>
      <c r="F227" s="243" t="s">
        <v>2434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249</v>
      </c>
      <c r="AU227" s="18" t="s">
        <v>88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2363</v>
      </c>
      <c r="G228" s="248"/>
      <c r="H228" s="252">
        <v>67.236000000000004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1</v>
      </c>
      <c r="F229" s="262" t="s">
        <v>258</v>
      </c>
      <c r="G229" s="260"/>
      <c r="H229" s="263">
        <v>67.236000000000004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33" customHeight="1">
      <c r="A230" s="39"/>
      <c r="B230" s="40"/>
      <c r="C230" s="229" t="s">
        <v>347</v>
      </c>
      <c r="D230" s="229" t="s">
        <v>243</v>
      </c>
      <c r="E230" s="230" t="s">
        <v>2464</v>
      </c>
      <c r="F230" s="231" t="s">
        <v>2465</v>
      </c>
      <c r="G230" s="232" t="s">
        <v>253</v>
      </c>
      <c r="H230" s="233">
        <v>11.865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3527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2467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2361</v>
      </c>
      <c r="G232" s="248"/>
      <c r="H232" s="252">
        <v>11.865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4" customFormat="1">
      <c r="A233" s="14"/>
      <c r="B233" s="259"/>
      <c r="C233" s="260"/>
      <c r="D233" s="249" t="s">
        <v>256</v>
      </c>
      <c r="E233" s="261" t="s">
        <v>1</v>
      </c>
      <c r="F233" s="262" t="s">
        <v>258</v>
      </c>
      <c r="G233" s="260"/>
      <c r="H233" s="263">
        <v>11.865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88</v>
      </c>
      <c r="AV233" s="14" t="s">
        <v>175</v>
      </c>
      <c r="AW233" s="14" t="s">
        <v>36</v>
      </c>
      <c r="AX233" s="14" t="s">
        <v>14</v>
      </c>
      <c r="AY233" s="269" t="s">
        <v>241</v>
      </c>
    </row>
    <row r="234" s="2" customFormat="1" ht="24.15" customHeight="1">
      <c r="A234" s="39"/>
      <c r="B234" s="40"/>
      <c r="C234" s="229" t="s">
        <v>352</v>
      </c>
      <c r="D234" s="229" t="s">
        <v>243</v>
      </c>
      <c r="E234" s="230" t="s">
        <v>597</v>
      </c>
      <c r="F234" s="231" t="s">
        <v>598</v>
      </c>
      <c r="G234" s="232" t="s">
        <v>253</v>
      </c>
      <c r="H234" s="233">
        <v>336.18200000000002</v>
      </c>
      <c r="I234" s="234"/>
      <c r="J234" s="235">
        <f>ROUND(I234*H234,2)</f>
        <v>0</v>
      </c>
      <c r="K234" s="231" t="s">
        <v>247</v>
      </c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175</v>
      </c>
      <c r="AT234" s="240" t="s">
        <v>243</v>
      </c>
      <c r="AU234" s="240" t="s">
        <v>88</v>
      </c>
      <c r="AY234" s="18" t="s">
        <v>241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14</v>
      </c>
      <c r="BK234" s="241">
        <f>ROUND(I234*H234,2)</f>
        <v>0</v>
      </c>
      <c r="BL234" s="18" t="s">
        <v>175</v>
      </c>
      <c r="BM234" s="240" t="s">
        <v>3528</v>
      </c>
    </row>
    <row r="235" s="2" customFormat="1">
      <c r="A235" s="39"/>
      <c r="B235" s="40"/>
      <c r="C235" s="41"/>
      <c r="D235" s="242" t="s">
        <v>249</v>
      </c>
      <c r="E235" s="41"/>
      <c r="F235" s="243" t="s">
        <v>600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249</v>
      </c>
      <c r="AU235" s="18" t="s">
        <v>88</v>
      </c>
    </row>
    <row r="236" s="13" customFormat="1">
      <c r="A236" s="13"/>
      <c r="B236" s="247"/>
      <c r="C236" s="248"/>
      <c r="D236" s="249" t="s">
        <v>256</v>
      </c>
      <c r="E236" s="250" t="s">
        <v>3492</v>
      </c>
      <c r="F236" s="251" t="s">
        <v>3529</v>
      </c>
      <c r="G236" s="248"/>
      <c r="H236" s="252">
        <v>520.29999999999995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3495</v>
      </c>
      <c r="F237" s="251" t="s">
        <v>3530</v>
      </c>
      <c r="G237" s="248"/>
      <c r="H237" s="252">
        <v>1.1000000000000001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484</v>
      </c>
      <c r="F238" s="251" t="s">
        <v>604</v>
      </c>
      <c r="G238" s="248"/>
      <c r="H238" s="252">
        <v>0.59999999999999998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3" customFormat="1">
      <c r="A239" s="13"/>
      <c r="B239" s="247"/>
      <c r="C239" s="248"/>
      <c r="D239" s="249" t="s">
        <v>256</v>
      </c>
      <c r="E239" s="250" t="s">
        <v>478</v>
      </c>
      <c r="F239" s="251" t="s">
        <v>605</v>
      </c>
      <c r="G239" s="248"/>
      <c r="H239" s="252">
        <v>0.28999999999999998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88</v>
      </c>
      <c r="AV239" s="13" t="s">
        <v>88</v>
      </c>
      <c r="AW239" s="13" t="s">
        <v>36</v>
      </c>
      <c r="AX239" s="13" t="s">
        <v>80</v>
      </c>
      <c r="AY239" s="258" t="s">
        <v>241</v>
      </c>
    </row>
    <row r="240" s="13" customFormat="1">
      <c r="A240" s="13"/>
      <c r="B240" s="247"/>
      <c r="C240" s="248"/>
      <c r="D240" s="249" t="s">
        <v>256</v>
      </c>
      <c r="E240" s="250" t="s">
        <v>481</v>
      </c>
      <c r="F240" s="251" t="s">
        <v>606</v>
      </c>
      <c r="G240" s="248"/>
      <c r="H240" s="252">
        <v>0.29999999999999999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490</v>
      </c>
      <c r="F241" s="251" t="s">
        <v>607</v>
      </c>
      <c r="G241" s="248"/>
      <c r="H241" s="252">
        <v>0.14999999999999999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487</v>
      </c>
      <c r="F242" s="251" t="s">
        <v>608</v>
      </c>
      <c r="G242" s="248"/>
      <c r="H242" s="252">
        <v>0.10000000000000001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4" customFormat="1">
      <c r="A243" s="14"/>
      <c r="B243" s="259"/>
      <c r="C243" s="260"/>
      <c r="D243" s="249" t="s">
        <v>256</v>
      </c>
      <c r="E243" s="261" t="s">
        <v>1</v>
      </c>
      <c r="F243" s="262" t="s">
        <v>258</v>
      </c>
      <c r="G243" s="260"/>
      <c r="H243" s="263">
        <v>522.83999999999992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88</v>
      </c>
      <c r="AV243" s="14" t="s">
        <v>175</v>
      </c>
      <c r="AW243" s="14" t="s">
        <v>36</v>
      </c>
      <c r="AX243" s="14" t="s">
        <v>80</v>
      </c>
      <c r="AY243" s="269" t="s">
        <v>241</v>
      </c>
    </row>
    <row r="244" s="15" customFormat="1">
      <c r="A244" s="15"/>
      <c r="B244" s="270"/>
      <c r="C244" s="271"/>
      <c r="D244" s="249" t="s">
        <v>256</v>
      </c>
      <c r="E244" s="272" t="s">
        <v>1</v>
      </c>
      <c r="F244" s="273" t="s">
        <v>3531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256</v>
      </c>
      <c r="AU244" s="279" t="s">
        <v>88</v>
      </c>
      <c r="AV244" s="15" t="s">
        <v>14</v>
      </c>
      <c r="AW244" s="15" t="s">
        <v>36</v>
      </c>
      <c r="AX244" s="15" t="s">
        <v>80</v>
      </c>
      <c r="AY244" s="279" t="s">
        <v>241</v>
      </c>
    </row>
    <row r="245" s="13" customFormat="1">
      <c r="A245" s="13"/>
      <c r="B245" s="247"/>
      <c r="C245" s="248"/>
      <c r="D245" s="249" t="s">
        <v>256</v>
      </c>
      <c r="E245" s="250" t="s">
        <v>1</v>
      </c>
      <c r="F245" s="251" t="s">
        <v>3532</v>
      </c>
      <c r="G245" s="248"/>
      <c r="H245" s="252">
        <v>1052.9749999999999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256</v>
      </c>
      <c r="AU245" s="258" t="s">
        <v>88</v>
      </c>
      <c r="AV245" s="13" t="s">
        <v>88</v>
      </c>
      <c r="AW245" s="13" t="s">
        <v>36</v>
      </c>
      <c r="AX245" s="13" t="s">
        <v>80</v>
      </c>
      <c r="AY245" s="258" t="s">
        <v>241</v>
      </c>
    </row>
    <row r="246" s="15" customFormat="1">
      <c r="A246" s="15"/>
      <c r="B246" s="270"/>
      <c r="C246" s="271"/>
      <c r="D246" s="249" t="s">
        <v>256</v>
      </c>
      <c r="E246" s="272" t="s">
        <v>1</v>
      </c>
      <c r="F246" s="273" t="s">
        <v>3533</v>
      </c>
      <c r="G246" s="271"/>
      <c r="H246" s="272" t="s">
        <v>1</v>
      </c>
      <c r="I246" s="274"/>
      <c r="J246" s="271"/>
      <c r="K246" s="271"/>
      <c r="L246" s="275"/>
      <c r="M246" s="276"/>
      <c r="N246" s="277"/>
      <c r="O246" s="277"/>
      <c r="P246" s="277"/>
      <c r="Q246" s="277"/>
      <c r="R246" s="277"/>
      <c r="S246" s="277"/>
      <c r="T246" s="27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9" t="s">
        <v>256</v>
      </c>
      <c r="AU246" s="279" t="s">
        <v>88</v>
      </c>
      <c r="AV246" s="15" t="s">
        <v>14</v>
      </c>
      <c r="AW246" s="15" t="s">
        <v>36</v>
      </c>
      <c r="AX246" s="15" t="s">
        <v>80</v>
      </c>
      <c r="AY246" s="279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3534</v>
      </c>
      <c r="G247" s="248"/>
      <c r="H247" s="252">
        <v>47.911000000000001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5" customFormat="1">
      <c r="A248" s="15"/>
      <c r="B248" s="270"/>
      <c r="C248" s="271"/>
      <c r="D248" s="249" t="s">
        <v>256</v>
      </c>
      <c r="E248" s="272" t="s">
        <v>1</v>
      </c>
      <c r="F248" s="273" t="s">
        <v>3535</v>
      </c>
      <c r="G248" s="271"/>
      <c r="H248" s="272" t="s">
        <v>1</v>
      </c>
      <c r="I248" s="274"/>
      <c r="J248" s="271"/>
      <c r="K248" s="271"/>
      <c r="L248" s="275"/>
      <c r="M248" s="276"/>
      <c r="N248" s="277"/>
      <c r="O248" s="277"/>
      <c r="P248" s="277"/>
      <c r="Q248" s="277"/>
      <c r="R248" s="277"/>
      <c r="S248" s="277"/>
      <c r="T248" s="27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9" t="s">
        <v>256</v>
      </c>
      <c r="AU248" s="279" t="s">
        <v>88</v>
      </c>
      <c r="AV248" s="15" t="s">
        <v>14</v>
      </c>
      <c r="AW248" s="15" t="s">
        <v>36</v>
      </c>
      <c r="AX248" s="15" t="s">
        <v>80</v>
      </c>
      <c r="AY248" s="279" t="s">
        <v>241</v>
      </c>
    </row>
    <row r="249" s="13" customFormat="1">
      <c r="A249" s="13"/>
      <c r="B249" s="247"/>
      <c r="C249" s="248"/>
      <c r="D249" s="249" t="s">
        <v>256</v>
      </c>
      <c r="E249" s="250" t="s">
        <v>1</v>
      </c>
      <c r="F249" s="251" t="s">
        <v>3536</v>
      </c>
      <c r="G249" s="248"/>
      <c r="H249" s="252">
        <v>0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5" customFormat="1">
      <c r="A250" s="15"/>
      <c r="B250" s="270"/>
      <c r="C250" s="271"/>
      <c r="D250" s="249" t="s">
        <v>256</v>
      </c>
      <c r="E250" s="272" t="s">
        <v>1</v>
      </c>
      <c r="F250" s="273" t="s">
        <v>3537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9" t="s">
        <v>256</v>
      </c>
      <c r="AU250" s="279" t="s">
        <v>88</v>
      </c>
      <c r="AV250" s="15" t="s">
        <v>14</v>
      </c>
      <c r="AW250" s="15" t="s">
        <v>36</v>
      </c>
      <c r="AX250" s="15" t="s">
        <v>80</v>
      </c>
      <c r="AY250" s="279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1</v>
      </c>
      <c r="F251" s="251" t="s">
        <v>3538</v>
      </c>
      <c r="G251" s="248"/>
      <c r="H251" s="252">
        <v>16.088000000000001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5" customFormat="1">
      <c r="A252" s="15"/>
      <c r="B252" s="270"/>
      <c r="C252" s="271"/>
      <c r="D252" s="249" t="s">
        <v>256</v>
      </c>
      <c r="E252" s="272" t="s">
        <v>1</v>
      </c>
      <c r="F252" s="273" t="s">
        <v>3539</v>
      </c>
      <c r="G252" s="271"/>
      <c r="H252" s="272" t="s">
        <v>1</v>
      </c>
      <c r="I252" s="274"/>
      <c r="J252" s="271"/>
      <c r="K252" s="271"/>
      <c r="L252" s="275"/>
      <c r="M252" s="276"/>
      <c r="N252" s="277"/>
      <c r="O252" s="277"/>
      <c r="P252" s="277"/>
      <c r="Q252" s="277"/>
      <c r="R252" s="277"/>
      <c r="S252" s="277"/>
      <c r="T252" s="27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9" t="s">
        <v>256</v>
      </c>
      <c r="AU252" s="279" t="s">
        <v>88</v>
      </c>
      <c r="AV252" s="15" t="s">
        <v>14</v>
      </c>
      <c r="AW252" s="15" t="s">
        <v>36</v>
      </c>
      <c r="AX252" s="15" t="s">
        <v>80</v>
      </c>
      <c r="AY252" s="279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1</v>
      </c>
      <c r="F253" s="251" t="s">
        <v>3540</v>
      </c>
      <c r="G253" s="248"/>
      <c r="H253" s="252">
        <v>214.75100000000001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5" customFormat="1">
      <c r="A254" s="15"/>
      <c r="B254" s="270"/>
      <c r="C254" s="271"/>
      <c r="D254" s="249" t="s">
        <v>256</v>
      </c>
      <c r="E254" s="272" t="s">
        <v>1</v>
      </c>
      <c r="F254" s="273" t="s">
        <v>3541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9" t="s">
        <v>256</v>
      </c>
      <c r="AU254" s="279" t="s">
        <v>88</v>
      </c>
      <c r="AV254" s="15" t="s">
        <v>14</v>
      </c>
      <c r="AW254" s="15" t="s">
        <v>36</v>
      </c>
      <c r="AX254" s="15" t="s">
        <v>80</v>
      </c>
      <c r="AY254" s="279" t="s">
        <v>241</v>
      </c>
    </row>
    <row r="255" s="13" customFormat="1">
      <c r="A255" s="13"/>
      <c r="B255" s="247"/>
      <c r="C255" s="248"/>
      <c r="D255" s="249" t="s">
        <v>256</v>
      </c>
      <c r="E255" s="250" t="s">
        <v>1</v>
      </c>
      <c r="F255" s="251" t="s">
        <v>3542</v>
      </c>
      <c r="G255" s="248"/>
      <c r="H255" s="252">
        <v>5.069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8" t="s">
        <v>256</v>
      </c>
      <c r="AU255" s="258" t="s">
        <v>88</v>
      </c>
      <c r="AV255" s="13" t="s">
        <v>88</v>
      </c>
      <c r="AW255" s="13" t="s">
        <v>36</v>
      </c>
      <c r="AX255" s="13" t="s">
        <v>80</v>
      </c>
      <c r="AY255" s="258" t="s">
        <v>241</v>
      </c>
    </row>
    <row r="256" s="15" customFormat="1">
      <c r="A256" s="15"/>
      <c r="B256" s="270"/>
      <c r="C256" s="271"/>
      <c r="D256" s="249" t="s">
        <v>256</v>
      </c>
      <c r="E256" s="272" t="s">
        <v>1</v>
      </c>
      <c r="F256" s="273" t="s">
        <v>3543</v>
      </c>
      <c r="G256" s="271"/>
      <c r="H256" s="272" t="s">
        <v>1</v>
      </c>
      <c r="I256" s="274"/>
      <c r="J256" s="271"/>
      <c r="K256" s="271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256</v>
      </c>
      <c r="AU256" s="279" t="s">
        <v>88</v>
      </c>
      <c r="AV256" s="15" t="s">
        <v>14</v>
      </c>
      <c r="AW256" s="15" t="s">
        <v>36</v>
      </c>
      <c r="AX256" s="15" t="s">
        <v>80</v>
      </c>
      <c r="AY256" s="279" t="s">
        <v>241</v>
      </c>
    </row>
    <row r="257" s="13" customFormat="1">
      <c r="A257" s="13"/>
      <c r="B257" s="247"/>
      <c r="C257" s="248"/>
      <c r="D257" s="249" t="s">
        <v>256</v>
      </c>
      <c r="E257" s="250" t="s">
        <v>1</v>
      </c>
      <c r="F257" s="251" t="s">
        <v>3544</v>
      </c>
      <c r="G257" s="248"/>
      <c r="H257" s="252">
        <v>34.067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8" t="s">
        <v>256</v>
      </c>
      <c r="AU257" s="258" t="s">
        <v>88</v>
      </c>
      <c r="AV257" s="13" t="s">
        <v>88</v>
      </c>
      <c r="AW257" s="13" t="s">
        <v>36</v>
      </c>
      <c r="AX257" s="13" t="s">
        <v>80</v>
      </c>
      <c r="AY257" s="258" t="s">
        <v>241</v>
      </c>
    </row>
    <row r="258" s="13" customFormat="1">
      <c r="A258" s="13"/>
      <c r="B258" s="247"/>
      <c r="C258" s="248"/>
      <c r="D258" s="249" t="s">
        <v>256</v>
      </c>
      <c r="E258" s="250" t="s">
        <v>1</v>
      </c>
      <c r="F258" s="251" t="s">
        <v>3545</v>
      </c>
      <c r="G258" s="248"/>
      <c r="H258" s="252">
        <v>260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8" t="s">
        <v>256</v>
      </c>
      <c r="AU258" s="258" t="s">
        <v>88</v>
      </c>
      <c r="AV258" s="13" t="s">
        <v>88</v>
      </c>
      <c r="AW258" s="13" t="s">
        <v>36</v>
      </c>
      <c r="AX258" s="13" t="s">
        <v>80</v>
      </c>
      <c r="AY258" s="258" t="s">
        <v>241</v>
      </c>
    </row>
    <row r="259" s="13" customFormat="1">
      <c r="A259" s="13"/>
      <c r="B259" s="247"/>
      <c r="C259" s="248"/>
      <c r="D259" s="249" t="s">
        <v>256</v>
      </c>
      <c r="E259" s="250" t="s">
        <v>1</v>
      </c>
      <c r="F259" s="251" t="s">
        <v>3546</v>
      </c>
      <c r="G259" s="248"/>
      <c r="H259" s="252">
        <v>10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8" t="s">
        <v>256</v>
      </c>
      <c r="AU259" s="258" t="s">
        <v>88</v>
      </c>
      <c r="AV259" s="13" t="s">
        <v>88</v>
      </c>
      <c r="AW259" s="13" t="s">
        <v>36</v>
      </c>
      <c r="AX259" s="13" t="s">
        <v>80</v>
      </c>
      <c r="AY259" s="258" t="s">
        <v>241</v>
      </c>
    </row>
    <row r="260" s="13" customFormat="1">
      <c r="A260" s="13"/>
      <c r="B260" s="247"/>
      <c r="C260" s="248"/>
      <c r="D260" s="249" t="s">
        <v>256</v>
      </c>
      <c r="E260" s="250" t="s">
        <v>1</v>
      </c>
      <c r="F260" s="251" t="s">
        <v>3547</v>
      </c>
      <c r="G260" s="248"/>
      <c r="H260" s="252">
        <v>0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8" t="s">
        <v>256</v>
      </c>
      <c r="AU260" s="258" t="s">
        <v>88</v>
      </c>
      <c r="AV260" s="13" t="s">
        <v>88</v>
      </c>
      <c r="AW260" s="13" t="s">
        <v>36</v>
      </c>
      <c r="AX260" s="13" t="s">
        <v>80</v>
      </c>
      <c r="AY260" s="258" t="s">
        <v>241</v>
      </c>
    </row>
    <row r="261" s="13" customFormat="1">
      <c r="A261" s="13"/>
      <c r="B261" s="247"/>
      <c r="C261" s="248"/>
      <c r="D261" s="249" t="s">
        <v>256</v>
      </c>
      <c r="E261" s="250" t="s">
        <v>1</v>
      </c>
      <c r="F261" s="251" t="s">
        <v>3548</v>
      </c>
      <c r="G261" s="248"/>
      <c r="H261" s="252">
        <v>10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3549</v>
      </c>
      <c r="G262" s="248"/>
      <c r="H262" s="252">
        <v>85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3550</v>
      </c>
      <c r="G263" s="248"/>
      <c r="H263" s="252">
        <v>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1</v>
      </c>
      <c r="F264" s="251" t="s">
        <v>3551</v>
      </c>
      <c r="G264" s="248"/>
      <c r="H264" s="252">
        <v>15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5" customFormat="1">
      <c r="A265" s="15"/>
      <c r="B265" s="270"/>
      <c r="C265" s="271"/>
      <c r="D265" s="249" t="s">
        <v>256</v>
      </c>
      <c r="E265" s="272" t="s">
        <v>1</v>
      </c>
      <c r="F265" s="273" t="s">
        <v>3118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9" t="s">
        <v>256</v>
      </c>
      <c r="AU265" s="279" t="s">
        <v>88</v>
      </c>
      <c r="AV265" s="15" t="s">
        <v>14</v>
      </c>
      <c r="AW265" s="15" t="s">
        <v>36</v>
      </c>
      <c r="AX265" s="15" t="s">
        <v>80</v>
      </c>
      <c r="AY265" s="279" t="s">
        <v>241</v>
      </c>
    </row>
    <row r="266" s="13" customFormat="1">
      <c r="A266" s="13"/>
      <c r="B266" s="247"/>
      <c r="C266" s="248"/>
      <c r="D266" s="249" t="s">
        <v>256</v>
      </c>
      <c r="E266" s="250" t="s">
        <v>1</v>
      </c>
      <c r="F266" s="251" t="s">
        <v>3552</v>
      </c>
      <c r="G266" s="248"/>
      <c r="H266" s="252">
        <v>-88.572000000000003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3" customFormat="1">
      <c r="A267" s="13"/>
      <c r="B267" s="247"/>
      <c r="C267" s="248"/>
      <c r="D267" s="249" t="s">
        <v>256</v>
      </c>
      <c r="E267" s="250" t="s">
        <v>1</v>
      </c>
      <c r="F267" s="251" t="s">
        <v>3553</v>
      </c>
      <c r="G267" s="248"/>
      <c r="H267" s="252">
        <v>-10.272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8" t="s">
        <v>256</v>
      </c>
      <c r="AU267" s="258" t="s">
        <v>88</v>
      </c>
      <c r="AV267" s="13" t="s">
        <v>88</v>
      </c>
      <c r="AW267" s="13" t="s">
        <v>36</v>
      </c>
      <c r="AX267" s="13" t="s">
        <v>80</v>
      </c>
      <c r="AY267" s="258" t="s">
        <v>241</v>
      </c>
    </row>
    <row r="268" s="13" customFormat="1">
      <c r="A268" s="13"/>
      <c r="B268" s="247"/>
      <c r="C268" s="248"/>
      <c r="D268" s="249" t="s">
        <v>256</v>
      </c>
      <c r="E268" s="250" t="s">
        <v>1</v>
      </c>
      <c r="F268" s="251" t="s">
        <v>3554</v>
      </c>
      <c r="G268" s="248"/>
      <c r="H268" s="252">
        <v>-9.141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8" t="s">
        <v>256</v>
      </c>
      <c r="AU268" s="258" t="s">
        <v>88</v>
      </c>
      <c r="AV268" s="13" t="s">
        <v>88</v>
      </c>
      <c r="AW268" s="13" t="s">
        <v>36</v>
      </c>
      <c r="AX268" s="13" t="s">
        <v>80</v>
      </c>
      <c r="AY268" s="258" t="s">
        <v>241</v>
      </c>
    </row>
    <row r="269" s="13" customFormat="1">
      <c r="A269" s="13"/>
      <c r="B269" s="247"/>
      <c r="C269" s="248"/>
      <c r="D269" s="249" t="s">
        <v>256</v>
      </c>
      <c r="E269" s="250" t="s">
        <v>1</v>
      </c>
      <c r="F269" s="251" t="s">
        <v>3555</v>
      </c>
      <c r="G269" s="248"/>
      <c r="H269" s="252">
        <v>-30.459</v>
      </c>
      <c r="I269" s="253"/>
      <c r="J269" s="248"/>
      <c r="K269" s="248"/>
      <c r="L269" s="254"/>
      <c r="M269" s="255"/>
      <c r="N269" s="256"/>
      <c r="O269" s="256"/>
      <c r="P269" s="256"/>
      <c r="Q269" s="256"/>
      <c r="R269" s="256"/>
      <c r="S269" s="256"/>
      <c r="T269" s="25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8" t="s">
        <v>256</v>
      </c>
      <c r="AU269" s="258" t="s">
        <v>88</v>
      </c>
      <c r="AV269" s="13" t="s">
        <v>88</v>
      </c>
      <c r="AW269" s="13" t="s">
        <v>36</v>
      </c>
      <c r="AX269" s="13" t="s">
        <v>80</v>
      </c>
      <c r="AY269" s="258" t="s">
        <v>241</v>
      </c>
    </row>
    <row r="270" s="15" customFormat="1">
      <c r="A270" s="15"/>
      <c r="B270" s="270"/>
      <c r="C270" s="271"/>
      <c r="D270" s="249" t="s">
        <v>256</v>
      </c>
      <c r="E270" s="272" t="s">
        <v>1</v>
      </c>
      <c r="F270" s="273" t="s">
        <v>3124</v>
      </c>
      <c r="G270" s="271"/>
      <c r="H270" s="272" t="s">
        <v>1</v>
      </c>
      <c r="I270" s="274"/>
      <c r="J270" s="271"/>
      <c r="K270" s="271"/>
      <c r="L270" s="275"/>
      <c r="M270" s="276"/>
      <c r="N270" s="277"/>
      <c r="O270" s="277"/>
      <c r="P270" s="277"/>
      <c r="Q270" s="277"/>
      <c r="R270" s="277"/>
      <c r="S270" s="277"/>
      <c r="T270" s="27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9" t="s">
        <v>256</v>
      </c>
      <c r="AU270" s="279" t="s">
        <v>88</v>
      </c>
      <c r="AV270" s="15" t="s">
        <v>14</v>
      </c>
      <c r="AW270" s="15" t="s">
        <v>36</v>
      </c>
      <c r="AX270" s="15" t="s">
        <v>80</v>
      </c>
      <c r="AY270" s="279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3556</v>
      </c>
      <c r="G271" s="248"/>
      <c r="H271" s="252">
        <v>0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3" customFormat="1">
      <c r="A272" s="13"/>
      <c r="B272" s="247"/>
      <c r="C272" s="248"/>
      <c r="D272" s="249" t="s">
        <v>256</v>
      </c>
      <c r="E272" s="250" t="s">
        <v>1</v>
      </c>
      <c r="F272" s="251" t="s">
        <v>3557</v>
      </c>
      <c r="G272" s="248"/>
      <c r="H272" s="252">
        <v>-2.2010000000000001</v>
      </c>
      <c r="I272" s="253"/>
      <c r="J272" s="248"/>
      <c r="K272" s="248"/>
      <c r="L272" s="254"/>
      <c r="M272" s="255"/>
      <c r="N272" s="256"/>
      <c r="O272" s="256"/>
      <c r="P272" s="256"/>
      <c r="Q272" s="256"/>
      <c r="R272" s="256"/>
      <c r="S272" s="256"/>
      <c r="T272" s="25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8" t="s">
        <v>256</v>
      </c>
      <c r="AU272" s="258" t="s">
        <v>88</v>
      </c>
      <c r="AV272" s="13" t="s">
        <v>88</v>
      </c>
      <c r="AW272" s="13" t="s">
        <v>36</v>
      </c>
      <c r="AX272" s="13" t="s">
        <v>80</v>
      </c>
      <c r="AY272" s="258" t="s">
        <v>241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3558</v>
      </c>
      <c r="G273" s="248"/>
      <c r="H273" s="252">
        <v>0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80</v>
      </c>
      <c r="AY273" s="258" t="s">
        <v>241</v>
      </c>
    </row>
    <row r="274" s="13" customFormat="1">
      <c r="A274" s="13"/>
      <c r="B274" s="247"/>
      <c r="C274" s="248"/>
      <c r="D274" s="249" t="s">
        <v>256</v>
      </c>
      <c r="E274" s="250" t="s">
        <v>1</v>
      </c>
      <c r="F274" s="251" t="s">
        <v>3559</v>
      </c>
      <c r="G274" s="248"/>
      <c r="H274" s="252">
        <v>-1.419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8" t="s">
        <v>256</v>
      </c>
      <c r="AU274" s="258" t="s">
        <v>88</v>
      </c>
      <c r="AV274" s="13" t="s">
        <v>88</v>
      </c>
      <c r="AW274" s="13" t="s">
        <v>36</v>
      </c>
      <c r="AX274" s="13" t="s">
        <v>80</v>
      </c>
      <c r="AY274" s="258" t="s">
        <v>241</v>
      </c>
    </row>
    <row r="275" s="15" customFormat="1">
      <c r="A275" s="15"/>
      <c r="B275" s="270"/>
      <c r="C275" s="271"/>
      <c r="D275" s="249" t="s">
        <v>256</v>
      </c>
      <c r="E275" s="272" t="s">
        <v>1</v>
      </c>
      <c r="F275" s="273" t="s">
        <v>3130</v>
      </c>
      <c r="G275" s="271"/>
      <c r="H275" s="272" t="s">
        <v>1</v>
      </c>
      <c r="I275" s="274"/>
      <c r="J275" s="271"/>
      <c r="K275" s="271"/>
      <c r="L275" s="275"/>
      <c r="M275" s="276"/>
      <c r="N275" s="277"/>
      <c r="O275" s="277"/>
      <c r="P275" s="277"/>
      <c r="Q275" s="277"/>
      <c r="R275" s="277"/>
      <c r="S275" s="277"/>
      <c r="T275" s="27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9" t="s">
        <v>256</v>
      </c>
      <c r="AU275" s="279" t="s">
        <v>88</v>
      </c>
      <c r="AV275" s="15" t="s">
        <v>14</v>
      </c>
      <c r="AW275" s="15" t="s">
        <v>36</v>
      </c>
      <c r="AX275" s="15" t="s">
        <v>80</v>
      </c>
      <c r="AY275" s="279" t="s">
        <v>241</v>
      </c>
    </row>
    <row r="276" s="13" customFormat="1">
      <c r="A276" s="13"/>
      <c r="B276" s="247"/>
      <c r="C276" s="248"/>
      <c r="D276" s="249" t="s">
        <v>256</v>
      </c>
      <c r="E276" s="250" t="s">
        <v>1</v>
      </c>
      <c r="F276" s="251" t="s">
        <v>3556</v>
      </c>
      <c r="G276" s="248"/>
      <c r="H276" s="252">
        <v>0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8" t="s">
        <v>256</v>
      </c>
      <c r="AU276" s="258" t="s">
        <v>88</v>
      </c>
      <c r="AV276" s="13" t="s">
        <v>88</v>
      </c>
      <c r="AW276" s="13" t="s">
        <v>36</v>
      </c>
      <c r="AX276" s="13" t="s">
        <v>80</v>
      </c>
      <c r="AY276" s="258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</v>
      </c>
      <c r="F277" s="251" t="s">
        <v>3560</v>
      </c>
      <c r="G277" s="248"/>
      <c r="H277" s="252">
        <v>0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3" customFormat="1">
      <c r="A278" s="13"/>
      <c r="B278" s="247"/>
      <c r="C278" s="248"/>
      <c r="D278" s="249" t="s">
        <v>256</v>
      </c>
      <c r="E278" s="250" t="s">
        <v>1</v>
      </c>
      <c r="F278" s="251" t="s">
        <v>3558</v>
      </c>
      <c r="G278" s="248"/>
      <c r="H278" s="252">
        <v>0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8" t="s">
        <v>256</v>
      </c>
      <c r="AU278" s="258" t="s">
        <v>88</v>
      </c>
      <c r="AV278" s="13" t="s">
        <v>88</v>
      </c>
      <c r="AW278" s="13" t="s">
        <v>36</v>
      </c>
      <c r="AX278" s="13" t="s">
        <v>80</v>
      </c>
      <c r="AY278" s="258" t="s">
        <v>241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3561</v>
      </c>
      <c r="G279" s="248"/>
      <c r="H279" s="252">
        <v>0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5" customFormat="1">
      <c r="A280" s="15"/>
      <c r="B280" s="270"/>
      <c r="C280" s="271"/>
      <c r="D280" s="249" t="s">
        <v>256</v>
      </c>
      <c r="E280" s="272" t="s">
        <v>1</v>
      </c>
      <c r="F280" s="273" t="s">
        <v>3136</v>
      </c>
      <c r="G280" s="271"/>
      <c r="H280" s="272" t="s">
        <v>1</v>
      </c>
      <c r="I280" s="274"/>
      <c r="J280" s="271"/>
      <c r="K280" s="271"/>
      <c r="L280" s="275"/>
      <c r="M280" s="276"/>
      <c r="N280" s="277"/>
      <c r="O280" s="277"/>
      <c r="P280" s="277"/>
      <c r="Q280" s="277"/>
      <c r="R280" s="277"/>
      <c r="S280" s="277"/>
      <c r="T280" s="27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9" t="s">
        <v>256</v>
      </c>
      <c r="AU280" s="279" t="s">
        <v>88</v>
      </c>
      <c r="AV280" s="15" t="s">
        <v>14</v>
      </c>
      <c r="AW280" s="15" t="s">
        <v>36</v>
      </c>
      <c r="AX280" s="15" t="s">
        <v>80</v>
      </c>
      <c r="AY280" s="279" t="s">
        <v>241</v>
      </c>
    </row>
    <row r="281" s="13" customFormat="1">
      <c r="A281" s="13"/>
      <c r="B281" s="247"/>
      <c r="C281" s="248"/>
      <c r="D281" s="249" t="s">
        <v>256</v>
      </c>
      <c r="E281" s="250" t="s">
        <v>1</v>
      </c>
      <c r="F281" s="251" t="s">
        <v>3556</v>
      </c>
      <c r="G281" s="248"/>
      <c r="H281" s="252">
        <v>0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8" t="s">
        <v>256</v>
      </c>
      <c r="AU281" s="258" t="s">
        <v>88</v>
      </c>
      <c r="AV281" s="13" t="s">
        <v>88</v>
      </c>
      <c r="AW281" s="13" t="s">
        <v>36</v>
      </c>
      <c r="AX281" s="13" t="s">
        <v>80</v>
      </c>
      <c r="AY281" s="258" t="s">
        <v>241</v>
      </c>
    </row>
    <row r="282" s="13" customFormat="1">
      <c r="A282" s="13"/>
      <c r="B282" s="247"/>
      <c r="C282" s="248"/>
      <c r="D282" s="249" t="s">
        <v>256</v>
      </c>
      <c r="E282" s="250" t="s">
        <v>1</v>
      </c>
      <c r="F282" s="251" t="s">
        <v>3560</v>
      </c>
      <c r="G282" s="248"/>
      <c r="H282" s="252">
        <v>0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36</v>
      </c>
      <c r="AX282" s="13" t="s">
        <v>80</v>
      </c>
      <c r="AY282" s="258" t="s">
        <v>241</v>
      </c>
    </row>
    <row r="283" s="13" customFormat="1">
      <c r="A283" s="13"/>
      <c r="B283" s="247"/>
      <c r="C283" s="248"/>
      <c r="D283" s="249" t="s">
        <v>256</v>
      </c>
      <c r="E283" s="250" t="s">
        <v>1</v>
      </c>
      <c r="F283" s="251" t="s">
        <v>3562</v>
      </c>
      <c r="G283" s="248"/>
      <c r="H283" s="252">
        <v>-1.3200000000000001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8" t="s">
        <v>256</v>
      </c>
      <c r="AU283" s="258" t="s">
        <v>88</v>
      </c>
      <c r="AV283" s="13" t="s">
        <v>88</v>
      </c>
      <c r="AW283" s="13" t="s">
        <v>36</v>
      </c>
      <c r="AX283" s="13" t="s">
        <v>80</v>
      </c>
      <c r="AY283" s="258" t="s">
        <v>241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3563</v>
      </c>
      <c r="G284" s="248"/>
      <c r="H284" s="252">
        <v>-0.57799999999999996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5" customFormat="1">
      <c r="A285" s="15"/>
      <c r="B285" s="270"/>
      <c r="C285" s="271"/>
      <c r="D285" s="249" t="s">
        <v>256</v>
      </c>
      <c r="E285" s="272" t="s">
        <v>1</v>
      </c>
      <c r="F285" s="273" t="s">
        <v>3141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256</v>
      </c>
      <c r="AU285" s="279" t="s">
        <v>88</v>
      </c>
      <c r="AV285" s="15" t="s">
        <v>14</v>
      </c>
      <c r="AW285" s="15" t="s">
        <v>36</v>
      </c>
      <c r="AX285" s="15" t="s">
        <v>80</v>
      </c>
      <c r="AY285" s="279" t="s">
        <v>241</v>
      </c>
    </row>
    <row r="286" s="13" customFormat="1">
      <c r="A286" s="13"/>
      <c r="B286" s="247"/>
      <c r="C286" s="248"/>
      <c r="D286" s="249" t="s">
        <v>256</v>
      </c>
      <c r="E286" s="250" t="s">
        <v>1</v>
      </c>
      <c r="F286" s="251" t="s">
        <v>3556</v>
      </c>
      <c r="G286" s="248"/>
      <c r="H286" s="252">
        <v>0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256</v>
      </c>
      <c r="AU286" s="258" t="s">
        <v>88</v>
      </c>
      <c r="AV286" s="13" t="s">
        <v>88</v>
      </c>
      <c r="AW286" s="13" t="s">
        <v>36</v>
      </c>
      <c r="AX286" s="13" t="s">
        <v>80</v>
      </c>
      <c r="AY286" s="258" t="s">
        <v>241</v>
      </c>
    </row>
    <row r="287" s="13" customFormat="1">
      <c r="A287" s="13"/>
      <c r="B287" s="247"/>
      <c r="C287" s="248"/>
      <c r="D287" s="249" t="s">
        <v>256</v>
      </c>
      <c r="E287" s="250" t="s">
        <v>1</v>
      </c>
      <c r="F287" s="251" t="s">
        <v>3564</v>
      </c>
      <c r="G287" s="248"/>
      <c r="H287" s="252">
        <v>-17.321999999999999</v>
      </c>
      <c r="I287" s="253"/>
      <c r="J287" s="248"/>
      <c r="K287" s="248"/>
      <c r="L287" s="254"/>
      <c r="M287" s="255"/>
      <c r="N287" s="256"/>
      <c r="O287" s="256"/>
      <c r="P287" s="256"/>
      <c r="Q287" s="256"/>
      <c r="R287" s="256"/>
      <c r="S287" s="256"/>
      <c r="T287" s="25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8" t="s">
        <v>256</v>
      </c>
      <c r="AU287" s="258" t="s">
        <v>88</v>
      </c>
      <c r="AV287" s="13" t="s">
        <v>88</v>
      </c>
      <c r="AW287" s="13" t="s">
        <v>36</v>
      </c>
      <c r="AX287" s="13" t="s">
        <v>80</v>
      </c>
      <c r="AY287" s="258" t="s">
        <v>241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3558</v>
      </c>
      <c r="G288" s="248"/>
      <c r="H288" s="252">
        <v>0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80</v>
      </c>
      <c r="AY288" s="258" t="s">
        <v>241</v>
      </c>
    </row>
    <row r="289" s="13" customFormat="1">
      <c r="A289" s="13"/>
      <c r="B289" s="247"/>
      <c r="C289" s="248"/>
      <c r="D289" s="249" t="s">
        <v>256</v>
      </c>
      <c r="E289" s="250" t="s">
        <v>1</v>
      </c>
      <c r="F289" s="251" t="s">
        <v>3565</v>
      </c>
      <c r="G289" s="248"/>
      <c r="H289" s="252">
        <v>-6.7320000000000002</v>
      </c>
      <c r="I289" s="253"/>
      <c r="J289" s="248"/>
      <c r="K289" s="248"/>
      <c r="L289" s="254"/>
      <c r="M289" s="255"/>
      <c r="N289" s="256"/>
      <c r="O289" s="256"/>
      <c r="P289" s="256"/>
      <c r="Q289" s="256"/>
      <c r="R289" s="256"/>
      <c r="S289" s="256"/>
      <c r="T289" s="25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8" t="s">
        <v>256</v>
      </c>
      <c r="AU289" s="258" t="s">
        <v>88</v>
      </c>
      <c r="AV289" s="13" t="s">
        <v>88</v>
      </c>
      <c r="AW289" s="13" t="s">
        <v>36</v>
      </c>
      <c r="AX289" s="13" t="s">
        <v>80</v>
      </c>
      <c r="AY289" s="258" t="s">
        <v>241</v>
      </c>
    </row>
    <row r="290" s="15" customFormat="1">
      <c r="A290" s="15"/>
      <c r="B290" s="270"/>
      <c r="C290" s="271"/>
      <c r="D290" s="249" t="s">
        <v>256</v>
      </c>
      <c r="E290" s="272" t="s">
        <v>1</v>
      </c>
      <c r="F290" s="273" t="s">
        <v>3144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256</v>
      </c>
      <c r="AU290" s="279" t="s">
        <v>88</v>
      </c>
      <c r="AV290" s="15" t="s">
        <v>14</v>
      </c>
      <c r="AW290" s="15" t="s">
        <v>36</v>
      </c>
      <c r="AX290" s="15" t="s">
        <v>80</v>
      </c>
      <c r="AY290" s="279" t="s">
        <v>241</v>
      </c>
    </row>
    <row r="291" s="13" customFormat="1">
      <c r="A291" s="13"/>
      <c r="B291" s="247"/>
      <c r="C291" s="248"/>
      <c r="D291" s="249" t="s">
        <v>256</v>
      </c>
      <c r="E291" s="250" t="s">
        <v>1</v>
      </c>
      <c r="F291" s="251" t="s">
        <v>3556</v>
      </c>
      <c r="G291" s="248"/>
      <c r="H291" s="252">
        <v>0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3" customFormat="1">
      <c r="A292" s="13"/>
      <c r="B292" s="247"/>
      <c r="C292" s="248"/>
      <c r="D292" s="249" t="s">
        <v>256</v>
      </c>
      <c r="E292" s="250" t="s">
        <v>1</v>
      </c>
      <c r="F292" s="251" t="s">
        <v>3560</v>
      </c>
      <c r="G292" s="248"/>
      <c r="H292" s="252">
        <v>0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8" t="s">
        <v>256</v>
      </c>
      <c r="AU292" s="258" t="s">
        <v>88</v>
      </c>
      <c r="AV292" s="13" t="s">
        <v>88</v>
      </c>
      <c r="AW292" s="13" t="s">
        <v>36</v>
      </c>
      <c r="AX292" s="13" t="s">
        <v>80</v>
      </c>
      <c r="AY292" s="258" t="s">
        <v>241</v>
      </c>
    </row>
    <row r="293" s="13" customFormat="1">
      <c r="A293" s="13"/>
      <c r="B293" s="247"/>
      <c r="C293" s="248"/>
      <c r="D293" s="249" t="s">
        <v>256</v>
      </c>
      <c r="E293" s="250" t="s">
        <v>1</v>
      </c>
      <c r="F293" s="251" t="s">
        <v>3566</v>
      </c>
      <c r="G293" s="248"/>
      <c r="H293" s="252">
        <v>-0.56100000000000005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256</v>
      </c>
      <c r="AU293" s="258" t="s">
        <v>88</v>
      </c>
      <c r="AV293" s="13" t="s">
        <v>88</v>
      </c>
      <c r="AW293" s="13" t="s">
        <v>36</v>
      </c>
      <c r="AX293" s="13" t="s">
        <v>80</v>
      </c>
      <c r="AY293" s="258" t="s">
        <v>241</v>
      </c>
    </row>
    <row r="294" s="13" customFormat="1">
      <c r="A294" s="13"/>
      <c r="B294" s="247"/>
      <c r="C294" s="248"/>
      <c r="D294" s="249" t="s">
        <v>256</v>
      </c>
      <c r="E294" s="250" t="s">
        <v>1</v>
      </c>
      <c r="F294" s="251" t="s">
        <v>3567</v>
      </c>
      <c r="G294" s="248"/>
      <c r="H294" s="252">
        <v>-0.11600000000000001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8" t="s">
        <v>256</v>
      </c>
      <c r="AU294" s="258" t="s">
        <v>88</v>
      </c>
      <c r="AV294" s="13" t="s">
        <v>88</v>
      </c>
      <c r="AW294" s="13" t="s">
        <v>36</v>
      </c>
      <c r="AX294" s="13" t="s">
        <v>80</v>
      </c>
      <c r="AY294" s="258" t="s">
        <v>241</v>
      </c>
    </row>
    <row r="295" s="15" customFormat="1">
      <c r="A295" s="15"/>
      <c r="B295" s="270"/>
      <c r="C295" s="271"/>
      <c r="D295" s="249" t="s">
        <v>256</v>
      </c>
      <c r="E295" s="272" t="s">
        <v>1</v>
      </c>
      <c r="F295" s="273" t="s">
        <v>3148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256</v>
      </c>
      <c r="AU295" s="279" t="s">
        <v>88</v>
      </c>
      <c r="AV295" s="15" t="s">
        <v>14</v>
      </c>
      <c r="AW295" s="15" t="s">
        <v>36</v>
      </c>
      <c r="AX295" s="15" t="s">
        <v>80</v>
      </c>
      <c r="AY295" s="279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3568</v>
      </c>
      <c r="G296" s="248"/>
      <c r="H296" s="252">
        <v>-1.1220000000000001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3" customFormat="1">
      <c r="A297" s="13"/>
      <c r="B297" s="247"/>
      <c r="C297" s="248"/>
      <c r="D297" s="249" t="s">
        <v>256</v>
      </c>
      <c r="E297" s="250" t="s">
        <v>1</v>
      </c>
      <c r="F297" s="251" t="s">
        <v>3569</v>
      </c>
      <c r="G297" s="248"/>
      <c r="H297" s="252">
        <v>-3.3180000000000001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256</v>
      </c>
      <c r="AU297" s="258" t="s">
        <v>88</v>
      </c>
      <c r="AV297" s="13" t="s">
        <v>88</v>
      </c>
      <c r="AW297" s="13" t="s">
        <v>36</v>
      </c>
      <c r="AX297" s="13" t="s">
        <v>80</v>
      </c>
      <c r="AY297" s="258" t="s">
        <v>241</v>
      </c>
    </row>
    <row r="298" s="13" customFormat="1">
      <c r="A298" s="13"/>
      <c r="B298" s="247"/>
      <c r="C298" s="248"/>
      <c r="D298" s="249" t="s">
        <v>256</v>
      </c>
      <c r="E298" s="250" t="s">
        <v>1</v>
      </c>
      <c r="F298" s="251" t="s">
        <v>3558</v>
      </c>
      <c r="G298" s="248"/>
      <c r="H298" s="252">
        <v>0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256</v>
      </c>
      <c r="AU298" s="258" t="s">
        <v>88</v>
      </c>
      <c r="AV298" s="13" t="s">
        <v>88</v>
      </c>
      <c r="AW298" s="13" t="s">
        <v>36</v>
      </c>
      <c r="AX298" s="13" t="s">
        <v>80</v>
      </c>
      <c r="AY298" s="258" t="s">
        <v>241</v>
      </c>
    </row>
    <row r="299" s="13" customFormat="1">
      <c r="A299" s="13"/>
      <c r="B299" s="247"/>
      <c r="C299" s="248"/>
      <c r="D299" s="249" t="s">
        <v>256</v>
      </c>
      <c r="E299" s="250" t="s">
        <v>1</v>
      </c>
      <c r="F299" s="251" t="s">
        <v>3570</v>
      </c>
      <c r="G299" s="248"/>
      <c r="H299" s="252">
        <v>-0.69299999999999995</v>
      </c>
      <c r="I299" s="253"/>
      <c r="J299" s="248"/>
      <c r="K299" s="248"/>
      <c r="L299" s="254"/>
      <c r="M299" s="255"/>
      <c r="N299" s="256"/>
      <c r="O299" s="256"/>
      <c r="P299" s="256"/>
      <c r="Q299" s="256"/>
      <c r="R299" s="256"/>
      <c r="S299" s="256"/>
      <c r="T299" s="25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8" t="s">
        <v>256</v>
      </c>
      <c r="AU299" s="258" t="s">
        <v>88</v>
      </c>
      <c r="AV299" s="13" t="s">
        <v>88</v>
      </c>
      <c r="AW299" s="13" t="s">
        <v>36</v>
      </c>
      <c r="AX299" s="13" t="s">
        <v>80</v>
      </c>
      <c r="AY299" s="258" t="s">
        <v>241</v>
      </c>
    </row>
    <row r="300" s="14" customFormat="1">
      <c r="A300" s="14"/>
      <c r="B300" s="259"/>
      <c r="C300" s="260"/>
      <c r="D300" s="249" t="s">
        <v>256</v>
      </c>
      <c r="E300" s="261" t="s">
        <v>402</v>
      </c>
      <c r="F300" s="262" t="s">
        <v>258</v>
      </c>
      <c r="G300" s="260"/>
      <c r="H300" s="263">
        <v>1582.0349999999999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88</v>
      </c>
      <c r="AV300" s="14" t="s">
        <v>175</v>
      </c>
      <c r="AW300" s="14" t="s">
        <v>36</v>
      </c>
      <c r="AX300" s="14" t="s">
        <v>80</v>
      </c>
      <c r="AY300" s="269" t="s">
        <v>241</v>
      </c>
    </row>
    <row r="301" s="13" customFormat="1">
      <c r="A301" s="13"/>
      <c r="B301" s="247"/>
      <c r="C301" s="248"/>
      <c r="D301" s="249" t="s">
        <v>256</v>
      </c>
      <c r="E301" s="250" t="s">
        <v>408</v>
      </c>
      <c r="F301" s="251" t="s">
        <v>2486</v>
      </c>
      <c r="G301" s="248"/>
      <c r="H301" s="252">
        <v>268.94600000000003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8" t="s">
        <v>256</v>
      </c>
      <c r="AU301" s="258" t="s">
        <v>88</v>
      </c>
      <c r="AV301" s="13" t="s">
        <v>88</v>
      </c>
      <c r="AW301" s="13" t="s">
        <v>36</v>
      </c>
      <c r="AX301" s="13" t="s">
        <v>80</v>
      </c>
      <c r="AY301" s="258" t="s">
        <v>241</v>
      </c>
    </row>
    <row r="302" s="13" customFormat="1">
      <c r="A302" s="13"/>
      <c r="B302" s="247"/>
      <c r="C302" s="248"/>
      <c r="D302" s="249" t="s">
        <v>256</v>
      </c>
      <c r="E302" s="250" t="s">
        <v>405</v>
      </c>
      <c r="F302" s="251" t="s">
        <v>2487</v>
      </c>
      <c r="G302" s="248"/>
      <c r="H302" s="252">
        <v>47.460999999999999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8" t="s">
        <v>256</v>
      </c>
      <c r="AU302" s="258" t="s">
        <v>88</v>
      </c>
      <c r="AV302" s="13" t="s">
        <v>88</v>
      </c>
      <c r="AW302" s="13" t="s">
        <v>36</v>
      </c>
      <c r="AX302" s="13" t="s">
        <v>80</v>
      </c>
      <c r="AY302" s="258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414</v>
      </c>
      <c r="F303" s="251" t="s">
        <v>2488</v>
      </c>
      <c r="G303" s="248"/>
      <c r="H303" s="252">
        <v>941.31100000000004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3" customFormat="1">
      <c r="A304" s="13"/>
      <c r="B304" s="247"/>
      <c r="C304" s="248"/>
      <c r="D304" s="249" t="s">
        <v>256</v>
      </c>
      <c r="E304" s="250" t="s">
        <v>411</v>
      </c>
      <c r="F304" s="251" t="s">
        <v>2489</v>
      </c>
      <c r="G304" s="248"/>
      <c r="H304" s="252">
        <v>166.114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88</v>
      </c>
      <c r="AV304" s="13" t="s">
        <v>88</v>
      </c>
      <c r="AW304" s="13" t="s">
        <v>36</v>
      </c>
      <c r="AX304" s="13" t="s">
        <v>80</v>
      </c>
      <c r="AY304" s="258" t="s">
        <v>241</v>
      </c>
    </row>
    <row r="305" s="13" customFormat="1">
      <c r="A305" s="13"/>
      <c r="B305" s="247"/>
      <c r="C305" s="248"/>
      <c r="D305" s="249" t="s">
        <v>256</v>
      </c>
      <c r="E305" s="250" t="s">
        <v>2358</v>
      </c>
      <c r="F305" s="251" t="s">
        <v>2490</v>
      </c>
      <c r="G305" s="248"/>
      <c r="H305" s="252">
        <v>67.236000000000004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8" t="s">
        <v>256</v>
      </c>
      <c r="AU305" s="258" t="s">
        <v>88</v>
      </c>
      <c r="AV305" s="13" t="s">
        <v>88</v>
      </c>
      <c r="AW305" s="13" t="s">
        <v>36</v>
      </c>
      <c r="AX305" s="13" t="s">
        <v>80</v>
      </c>
      <c r="AY305" s="258" t="s">
        <v>241</v>
      </c>
    </row>
    <row r="306" s="13" customFormat="1">
      <c r="A306" s="13"/>
      <c r="B306" s="247"/>
      <c r="C306" s="248"/>
      <c r="D306" s="249" t="s">
        <v>256</v>
      </c>
      <c r="E306" s="250" t="s">
        <v>2355</v>
      </c>
      <c r="F306" s="251" t="s">
        <v>2491</v>
      </c>
      <c r="G306" s="248"/>
      <c r="H306" s="252">
        <v>11.865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8" t="s">
        <v>256</v>
      </c>
      <c r="AU306" s="258" t="s">
        <v>88</v>
      </c>
      <c r="AV306" s="13" t="s">
        <v>88</v>
      </c>
      <c r="AW306" s="13" t="s">
        <v>36</v>
      </c>
      <c r="AX306" s="13" t="s">
        <v>80</v>
      </c>
      <c r="AY306" s="258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2363</v>
      </c>
      <c r="F307" s="251" t="s">
        <v>2492</v>
      </c>
      <c r="G307" s="248"/>
      <c r="H307" s="252">
        <v>67.236000000000004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2361</v>
      </c>
      <c r="F308" s="251" t="s">
        <v>2493</v>
      </c>
      <c r="G308" s="248"/>
      <c r="H308" s="252">
        <v>11.865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4" customFormat="1">
      <c r="A309" s="14"/>
      <c r="B309" s="259"/>
      <c r="C309" s="260"/>
      <c r="D309" s="249" t="s">
        <v>256</v>
      </c>
      <c r="E309" s="261" t="s">
        <v>1</v>
      </c>
      <c r="F309" s="262" t="s">
        <v>258</v>
      </c>
      <c r="G309" s="260"/>
      <c r="H309" s="263">
        <v>1582.0340000000003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88</v>
      </c>
      <c r="AV309" s="14" t="s">
        <v>175</v>
      </c>
      <c r="AW309" s="14" t="s">
        <v>36</v>
      </c>
      <c r="AX309" s="14" t="s">
        <v>80</v>
      </c>
      <c r="AY309" s="269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2516</v>
      </c>
      <c r="G310" s="248"/>
      <c r="H310" s="252">
        <v>336.18200000000002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4" customFormat="1">
      <c r="A311" s="14"/>
      <c r="B311" s="259"/>
      <c r="C311" s="260"/>
      <c r="D311" s="249" t="s">
        <v>256</v>
      </c>
      <c r="E311" s="261" t="s">
        <v>1</v>
      </c>
      <c r="F311" s="262" t="s">
        <v>258</v>
      </c>
      <c r="G311" s="260"/>
      <c r="H311" s="263">
        <v>336.18200000000002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88</v>
      </c>
      <c r="AV311" s="14" t="s">
        <v>175</v>
      </c>
      <c r="AW311" s="14" t="s">
        <v>36</v>
      </c>
      <c r="AX311" s="14" t="s">
        <v>14</v>
      </c>
      <c r="AY311" s="269" t="s">
        <v>241</v>
      </c>
    </row>
    <row r="312" s="2" customFormat="1" ht="21.75" customHeight="1">
      <c r="A312" s="39"/>
      <c r="B312" s="40"/>
      <c r="C312" s="229" t="s">
        <v>7</v>
      </c>
      <c r="D312" s="229" t="s">
        <v>243</v>
      </c>
      <c r="E312" s="230" t="s">
        <v>630</v>
      </c>
      <c r="F312" s="231" t="s">
        <v>631</v>
      </c>
      <c r="G312" s="232" t="s">
        <v>246</v>
      </c>
      <c r="H312" s="233">
        <v>490.86200000000002</v>
      </c>
      <c r="I312" s="234"/>
      <c r="J312" s="235">
        <f>ROUND(I312*H312,2)</f>
        <v>0</v>
      </c>
      <c r="K312" s="231" t="s">
        <v>247</v>
      </c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0.00084000000000000003</v>
      </c>
      <c r="R312" s="238">
        <f>Q312*H312</f>
        <v>0.41232408000000004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175</v>
      </c>
      <c r="AT312" s="240" t="s">
        <v>243</v>
      </c>
      <c r="AU312" s="240" t="s">
        <v>88</v>
      </c>
      <c r="AY312" s="18" t="s">
        <v>241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14</v>
      </c>
      <c r="BK312" s="241">
        <f>ROUND(I312*H312,2)</f>
        <v>0</v>
      </c>
      <c r="BL312" s="18" t="s">
        <v>175</v>
      </c>
      <c r="BM312" s="240" t="s">
        <v>3571</v>
      </c>
    </row>
    <row r="313" s="2" customFormat="1">
      <c r="A313" s="39"/>
      <c r="B313" s="40"/>
      <c r="C313" s="41"/>
      <c r="D313" s="242" t="s">
        <v>249</v>
      </c>
      <c r="E313" s="41"/>
      <c r="F313" s="243" t="s">
        <v>633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249</v>
      </c>
      <c r="AU313" s="18" t="s">
        <v>88</v>
      </c>
    </row>
    <row r="314" s="15" customFormat="1">
      <c r="A314" s="15"/>
      <c r="B314" s="270"/>
      <c r="C314" s="271"/>
      <c r="D314" s="249" t="s">
        <v>256</v>
      </c>
      <c r="E314" s="272" t="s">
        <v>1</v>
      </c>
      <c r="F314" s="273" t="s">
        <v>3537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256</v>
      </c>
      <c r="AU314" s="279" t="s">
        <v>88</v>
      </c>
      <c r="AV314" s="15" t="s">
        <v>14</v>
      </c>
      <c r="AW314" s="15" t="s">
        <v>36</v>
      </c>
      <c r="AX314" s="15" t="s">
        <v>80</v>
      </c>
      <c r="AY314" s="279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3572</v>
      </c>
      <c r="G315" s="248"/>
      <c r="H315" s="252">
        <v>29.25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5" customFormat="1">
      <c r="A316" s="15"/>
      <c r="B316" s="270"/>
      <c r="C316" s="271"/>
      <c r="D316" s="249" t="s">
        <v>256</v>
      </c>
      <c r="E316" s="272" t="s">
        <v>1</v>
      </c>
      <c r="F316" s="273" t="s">
        <v>3539</v>
      </c>
      <c r="G316" s="271"/>
      <c r="H316" s="272" t="s">
        <v>1</v>
      </c>
      <c r="I316" s="274"/>
      <c r="J316" s="271"/>
      <c r="K316" s="271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256</v>
      </c>
      <c r="AU316" s="279" t="s">
        <v>88</v>
      </c>
      <c r="AV316" s="15" t="s">
        <v>14</v>
      </c>
      <c r="AW316" s="15" t="s">
        <v>36</v>
      </c>
      <c r="AX316" s="15" t="s">
        <v>80</v>
      </c>
      <c r="AY316" s="279" t="s">
        <v>241</v>
      </c>
    </row>
    <row r="317" s="13" customFormat="1">
      <c r="A317" s="13"/>
      <c r="B317" s="247"/>
      <c r="C317" s="248"/>
      <c r="D317" s="249" t="s">
        <v>256</v>
      </c>
      <c r="E317" s="250" t="s">
        <v>1</v>
      </c>
      <c r="F317" s="251" t="s">
        <v>3573</v>
      </c>
      <c r="G317" s="248"/>
      <c r="H317" s="252">
        <v>390.45600000000002</v>
      </c>
      <c r="I317" s="253"/>
      <c r="J317" s="248"/>
      <c r="K317" s="248"/>
      <c r="L317" s="254"/>
      <c r="M317" s="255"/>
      <c r="N317" s="256"/>
      <c r="O317" s="256"/>
      <c r="P317" s="256"/>
      <c r="Q317" s="256"/>
      <c r="R317" s="256"/>
      <c r="S317" s="256"/>
      <c r="T317" s="25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8" t="s">
        <v>256</v>
      </c>
      <c r="AU317" s="258" t="s">
        <v>88</v>
      </c>
      <c r="AV317" s="13" t="s">
        <v>88</v>
      </c>
      <c r="AW317" s="13" t="s">
        <v>36</v>
      </c>
      <c r="AX317" s="13" t="s">
        <v>80</v>
      </c>
      <c r="AY317" s="258" t="s">
        <v>241</v>
      </c>
    </row>
    <row r="318" s="15" customFormat="1">
      <c r="A318" s="15"/>
      <c r="B318" s="270"/>
      <c r="C318" s="271"/>
      <c r="D318" s="249" t="s">
        <v>256</v>
      </c>
      <c r="E318" s="272" t="s">
        <v>1</v>
      </c>
      <c r="F318" s="273" t="s">
        <v>3541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9" t="s">
        <v>256</v>
      </c>
      <c r="AU318" s="279" t="s">
        <v>88</v>
      </c>
      <c r="AV318" s="15" t="s">
        <v>14</v>
      </c>
      <c r="AW318" s="15" t="s">
        <v>36</v>
      </c>
      <c r="AX318" s="15" t="s">
        <v>80</v>
      </c>
      <c r="AY318" s="279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3574</v>
      </c>
      <c r="G319" s="248"/>
      <c r="H319" s="252">
        <v>9.2159999999999993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5" customFormat="1">
      <c r="A320" s="15"/>
      <c r="B320" s="270"/>
      <c r="C320" s="271"/>
      <c r="D320" s="249" t="s">
        <v>256</v>
      </c>
      <c r="E320" s="272" t="s">
        <v>1</v>
      </c>
      <c r="F320" s="273" t="s">
        <v>3543</v>
      </c>
      <c r="G320" s="271"/>
      <c r="H320" s="272" t="s">
        <v>1</v>
      </c>
      <c r="I320" s="274"/>
      <c r="J320" s="271"/>
      <c r="K320" s="271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256</v>
      </c>
      <c r="AU320" s="279" t="s">
        <v>88</v>
      </c>
      <c r="AV320" s="15" t="s">
        <v>14</v>
      </c>
      <c r="AW320" s="15" t="s">
        <v>36</v>
      </c>
      <c r="AX320" s="15" t="s">
        <v>80</v>
      </c>
      <c r="AY320" s="279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3575</v>
      </c>
      <c r="G321" s="248"/>
      <c r="H321" s="252">
        <v>61.939999999999998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4" customFormat="1">
      <c r="A322" s="14"/>
      <c r="B322" s="259"/>
      <c r="C322" s="260"/>
      <c r="D322" s="249" t="s">
        <v>256</v>
      </c>
      <c r="E322" s="261" t="s">
        <v>451</v>
      </c>
      <c r="F322" s="262" t="s">
        <v>258</v>
      </c>
      <c r="G322" s="260"/>
      <c r="H322" s="263">
        <v>490.86200000000002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88</v>
      </c>
      <c r="AV322" s="14" t="s">
        <v>175</v>
      </c>
      <c r="AW322" s="14" t="s">
        <v>36</v>
      </c>
      <c r="AX322" s="14" t="s">
        <v>14</v>
      </c>
      <c r="AY322" s="269" t="s">
        <v>241</v>
      </c>
    </row>
    <row r="323" s="2" customFormat="1" ht="24.15" customHeight="1">
      <c r="A323" s="39"/>
      <c r="B323" s="40"/>
      <c r="C323" s="229" t="s">
        <v>361</v>
      </c>
      <c r="D323" s="229" t="s">
        <v>243</v>
      </c>
      <c r="E323" s="230" t="s">
        <v>2520</v>
      </c>
      <c r="F323" s="231" t="s">
        <v>2521</v>
      </c>
      <c r="G323" s="232" t="s">
        <v>246</v>
      </c>
      <c r="H323" s="233">
        <v>2001.6099999999999</v>
      </c>
      <c r="I323" s="234"/>
      <c r="J323" s="235">
        <f>ROUND(I323*H323,2)</f>
        <v>0</v>
      </c>
      <c r="K323" s="231" t="s">
        <v>247</v>
      </c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0.00084999999999999995</v>
      </c>
      <c r="R323" s="238">
        <f>Q323*H323</f>
        <v>1.7013684999999998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175</v>
      </c>
      <c r="AT323" s="240" t="s">
        <v>243</v>
      </c>
      <c r="AU323" s="240" t="s">
        <v>88</v>
      </c>
      <c r="AY323" s="18" t="s">
        <v>241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14</v>
      </c>
      <c r="BK323" s="241">
        <f>ROUND(I323*H323,2)</f>
        <v>0</v>
      </c>
      <c r="BL323" s="18" t="s">
        <v>175</v>
      </c>
      <c r="BM323" s="240" t="s">
        <v>3576</v>
      </c>
    </row>
    <row r="324" s="2" customFormat="1">
      <c r="A324" s="39"/>
      <c r="B324" s="40"/>
      <c r="C324" s="41"/>
      <c r="D324" s="242" t="s">
        <v>249</v>
      </c>
      <c r="E324" s="41"/>
      <c r="F324" s="243" t="s">
        <v>2523</v>
      </c>
      <c r="G324" s="41"/>
      <c r="H324" s="41"/>
      <c r="I324" s="244"/>
      <c r="J324" s="41"/>
      <c r="K324" s="41"/>
      <c r="L324" s="45"/>
      <c r="M324" s="245"/>
      <c r="N324" s="24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249</v>
      </c>
      <c r="AU324" s="18" t="s">
        <v>88</v>
      </c>
    </row>
    <row r="325" s="15" customFormat="1">
      <c r="A325" s="15"/>
      <c r="B325" s="270"/>
      <c r="C325" s="271"/>
      <c r="D325" s="249" t="s">
        <v>256</v>
      </c>
      <c r="E325" s="272" t="s">
        <v>1</v>
      </c>
      <c r="F325" s="273" t="s">
        <v>3531</v>
      </c>
      <c r="G325" s="271"/>
      <c r="H325" s="272" t="s">
        <v>1</v>
      </c>
      <c r="I325" s="274"/>
      <c r="J325" s="271"/>
      <c r="K325" s="271"/>
      <c r="L325" s="275"/>
      <c r="M325" s="276"/>
      <c r="N325" s="277"/>
      <c r="O325" s="277"/>
      <c r="P325" s="277"/>
      <c r="Q325" s="277"/>
      <c r="R325" s="277"/>
      <c r="S325" s="277"/>
      <c r="T325" s="27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9" t="s">
        <v>256</v>
      </c>
      <c r="AU325" s="279" t="s">
        <v>88</v>
      </c>
      <c r="AV325" s="15" t="s">
        <v>14</v>
      </c>
      <c r="AW325" s="15" t="s">
        <v>36</v>
      </c>
      <c r="AX325" s="15" t="s">
        <v>80</v>
      </c>
      <c r="AY325" s="279" t="s">
        <v>241</v>
      </c>
    </row>
    <row r="326" s="13" customFormat="1">
      <c r="A326" s="13"/>
      <c r="B326" s="247"/>
      <c r="C326" s="248"/>
      <c r="D326" s="249" t="s">
        <v>256</v>
      </c>
      <c r="E326" s="250" t="s">
        <v>1</v>
      </c>
      <c r="F326" s="251" t="s">
        <v>3577</v>
      </c>
      <c r="G326" s="248"/>
      <c r="H326" s="252">
        <v>1914.5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8" t="s">
        <v>256</v>
      </c>
      <c r="AU326" s="258" t="s">
        <v>88</v>
      </c>
      <c r="AV326" s="13" t="s">
        <v>88</v>
      </c>
      <c r="AW326" s="13" t="s">
        <v>36</v>
      </c>
      <c r="AX326" s="13" t="s">
        <v>80</v>
      </c>
      <c r="AY326" s="258" t="s">
        <v>241</v>
      </c>
    </row>
    <row r="327" s="15" customFormat="1">
      <c r="A327" s="15"/>
      <c r="B327" s="270"/>
      <c r="C327" s="271"/>
      <c r="D327" s="249" t="s">
        <v>256</v>
      </c>
      <c r="E327" s="272" t="s">
        <v>1</v>
      </c>
      <c r="F327" s="273" t="s">
        <v>3533</v>
      </c>
      <c r="G327" s="271"/>
      <c r="H327" s="272" t="s">
        <v>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256</v>
      </c>
      <c r="AU327" s="279" t="s">
        <v>88</v>
      </c>
      <c r="AV327" s="15" t="s">
        <v>14</v>
      </c>
      <c r="AW327" s="15" t="s">
        <v>36</v>
      </c>
      <c r="AX327" s="15" t="s">
        <v>80</v>
      </c>
      <c r="AY327" s="279" t="s">
        <v>241</v>
      </c>
    </row>
    <row r="328" s="13" customFormat="1">
      <c r="A328" s="13"/>
      <c r="B328" s="247"/>
      <c r="C328" s="248"/>
      <c r="D328" s="249" t="s">
        <v>256</v>
      </c>
      <c r="E328" s="250" t="s">
        <v>1</v>
      </c>
      <c r="F328" s="251" t="s">
        <v>3578</v>
      </c>
      <c r="G328" s="248"/>
      <c r="H328" s="252">
        <v>87.109999999999999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256</v>
      </c>
      <c r="AU328" s="258" t="s">
        <v>88</v>
      </c>
      <c r="AV328" s="13" t="s">
        <v>88</v>
      </c>
      <c r="AW328" s="13" t="s">
        <v>36</v>
      </c>
      <c r="AX328" s="13" t="s">
        <v>80</v>
      </c>
      <c r="AY328" s="258" t="s">
        <v>241</v>
      </c>
    </row>
    <row r="329" s="15" customFormat="1">
      <c r="A329" s="15"/>
      <c r="B329" s="270"/>
      <c r="C329" s="271"/>
      <c r="D329" s="249" t="s">
        <v>256</v>
      </c>
      <c r="E329" s="272" t="s">
        <v>1</v>
      </c>
      <c r="F329" s="273" t="s">
        <v>3535</v>
      </c>
      <c r="G329" s="271"/>
      <c r="H329" s="272" t="s">
        <v>1</v>
      </c>
      <c r="I329" s="274"/>
      <c r="J329" s="271"/>
      <c r="K329" s="271"/>
      <c r="L329" s="275"/>
      <c r="M329" s="276"/>
      <c r="N329" s="277"/>
      <c r="O329" s="277"/>
      <c r="P329" s="277"/>
      <c r="Q329" s="277"/>
      <c r="R329" s="277"/>
      <c r="S329" s="277"/>
      <c r="T329" s="27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9" t="s">
        <v>256</v>
      </c>
      <c r="AU329" s="279" t="s">
        <v>88</v>
      </c>
      <c r="AV329" s="15" t="s">
        <v>14</v>
      </c>
      <c r="AW329" s="15" t="s">
        <v>36</v>
      </c>
      <c r="AX329" s="15" t="s">
        <v>80</v>
      </c>
      <c r="AY329" s="279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3536</v>
      </c>
      <c r="G330" s="248"/>
      <c r="H330" s="252">
        <v>0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4" customFormat="1">
      <c r="A331" s="14"/>
      <c r="B331" s="259"/>
      <c r="C331" s="260"/>
      <c r="D331" s="249" t="s">
        <v>256</v>
      </c>
      <c r="E331" s="261" t="s">
        <v>2394</v>
      </c>
      <c r="F331" s="262" t="s">
        <v>258</v>
      </c>
      <c r="G331" s="260"/>
      <c r="H331" s="263">
        <v>2001.6099999999999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88</v>
      </c>
      <c r="AV331" s="14" t="s">
        <v>175</v>
      </c>
      <c r="AW331" s="14" t="s">
        <v>36</v>
      </c>
      <c r="AX331" s="14" t="s">
        <v>14</v>
      </c>
      <c r="AY331" s="269" t="s">
        <v>241</v>
      </c>
    </row>
    <row r="332" s="2" customFormat="1" ht="24.15" customHeight="1">
      <c r="A332" s="39"/>
      <c r="B332" s="40"/>
      <c r="C332" s="229" t="s">
        <v>366</v>
      </c>
      <c r="D332" s="229" t="s">
        <v>243</v>
      </c>
      <c r="E332" s="230" t="s">
        <v>635</v>
      </c>
      <c r="F332" s="231" t="s">
        <v>636</v>
      </c>
      <c r="G332" s="232" t="s">
        <v>246</v>
      </c>
      <c r="H332" s="233">
        <v>490.86200000000002</v>
      </c>
      <c r="I332" s="234"/>
      <c r="J332" s="235">
        <f>ROUND(I332*H332,2)</f>
        <v>0</v>
      </c>
      <c r="K332" s="231" t="s">
        <v>247</v>
      </c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175</v>
      </c>
      <c r="AT332" s="240" t="s">
        <v>243</v>
      </c>
      <c r="AU332" s="240" t="s">
        <v>88</v>
      </c>
      <c r="AY332" s="18" t="s">
        <v>241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14</v>
      </c>
      <c r="BK332" s="241">
        <f>ROUND(I332*H332,2)</f>
        <v>0</v>
      </c>
      <c r="BL332" s="18" t="s">
        <v>175</v>
      </c>
      <c r="BM332" s="240" t="s">
        <v>3579</v>
      </c>
    </row>
    <row r="333" s="2" customFormat="1">
      <c r="A333" s="39"/>
      <c r="B333" s="40"/>
      <c r="C333" s="41"/>
      <c r="D333" s="242" t="s">
        <v>249</v>
      </c>
      <c r="E333" s="41"/>
      <c r="F333" s="243" t="s">
        <v>638</v>
      </c>
      <c r="G333" s="41"/>
      <c r="H333" s="41"/>
      <c r="I333" s="244"/>
      <c r="J333" s="41"/>
      <c r="K333" s="41"/>
      <c r="L333" s="45"/>
      <c r="M333" s="245"/>
      <c r="N333" s="24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249</v>
      </c>
      <c r="AU333" s="18" t="s">
        <v>88</v>
      </c>
    </row>
    <row r="334" s="13" customFormat="1">
      <c r="A334" s="13"/>
      <c r="B334" s="247"/>
      <c r="C334" s="248"/>
      <c r="D334" s="249" t="s">
        <v>256</v>
      </c>
      <c r="E334" s="250" t="s">
        <v>1</v>
      </c>
      <c r="F334" s="251" t="s">
        <v>451</v>
      </c>
      <c r="G334" s="248"/>
      <c r="H334" s="252">
        <v>490.86200000000002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88</v>
      </c>
      <c r="AV334" s="13" t="s">
        <v>88</v>
      </c>
      <c r="AW334" s="13" t="s">
        <v>36</v>
      </c>
      <c r="AX334" s="13" t="s">
        <v>80</v>
      </c>
      <c r="AY334" s="258" t="s">
        <v>241</v>
      </c>
    </row>
    <row r="335" s="14" customFormat="1">
      <c r="A335" s="14"/>
      <c r="B335" s="259"/>
      <c r="C335" s="260"/>
      <c r="D335" s="249" t="s">
        <v>256</v>
      </c>
      <c r="E335" s="261" t="s">
        <v>1</v>
      </c>
      <c r="F335" s="262" t="s">
        <v>258</v>
      </c>
      <c r="G335" s="260"/>
      <c r="H335" s="263">
        <v>490.86200000000002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88</v>
      </c>
      <c r="AV335" s="14" t="s">
        <v>175</v>
      </c>
      <c r="AW335" s="14" t="s">
        <v>36</v>
      </c>
      <c r="AX335" s="14" t="s">
        <v>14</v>
      </c>
      <c r="AY335" s="269" t="s">
        <v>241</v>
      </c>
    </row>
    <row r="336" s="2" customFormat="1" ht="24.15" customHeight="1">
      <c r="A336" s="39"/>
      <c r="B336" s="40"/>
      <c r="C336" s="229" t="s">
        <v>371</v>
      </c>
      <c r="D336" s="229" t="s">
        <v>243</v>
      </c>
      <c r="E336" s="230" t="s">
        <v>2527</v>
      </c>
      <c r="F336" s="231" t="s">
        <v>2528</v>
      </c>
      <c r="G336" s="232" t="s">
        <v>246</v>
      </c>
      <c r="H336" s="233">
        <v>2001.6099999999999</v>
      </c>
      <c r="I336" s="234"/>
      <c r="J336" s="235">
        <f>ROUND(I336*H336,2)</f>
        <v>0</v>
      </c>
      <c r="K336" s="231" t="s">
        <v>247</v>
      </c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175</v>
      </c>
      <c r="AT336" s="240" t="s">
        <v>243</v>
      </c>
      <c r="AU336" s="240" t="s">
        <v>88</v>
      </c>
      <c r="AY336" s="18" t="s">
        <v>241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14</v>
      </c>
      <c r="BK336" s="241">
        <f>ROUND(I336*H336,2)</f>
        <v>0</v>
      </c>
      <c r="BL336" s="18" t="s">
        <v>175</v>
      </c>
      <c r="BM336" s="240" t="s">
        <v>3580</v>
      </c>
    </row>
    <row r="337" s="2" customFormat="1">
      <c r="A337" s="39"/>
      <c r="B337" s="40"/>
      <c r="C337" s="41"/>
      <c r="D337" s="242" t="s">
        <v>249</v>
      </c>
      <c r="E337" s="41"/>
      <c r="F337" s="243" t="s">
        <v>2530</v>
      </c>
      <c r="G337" s="41"/>
      <c r="H337" s="41"/>
      <c r="I337" s="244"/>
      <c r="J337" s="41"/>
      <c r="K337" s="41"/>
      <c r="L337" s="45"/>
      <c r="M337" s="245"/>
      <c r="N337" s="24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249</v>
      </c>
      <c r="AU337" s="18" t="s">
        <v>88</v>
      </c>
    </row>
    <row r="338" s="13" customFormat="1">
      <c r="A338" s="13"/>
      <c r="B338" s="247"/>
      <c r="C338" s="248"/>
      <c r="D338" s="249" t="s">
        <v>256</v>
      </c>
      <c r="E338" s="250" t="s">
        <v>1</v>
      </c>
      <c r="F338" s="251" t="s">
        <v>2394</v>
      </c>
      <c r="G338" s="248"/>
      <c r="H338" s="252">
        <v>2001.6099999999999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256</v>
      </c>
      <c r="AU338" s="258" t="s">
        <v>88</v>
      </c>
      <c r="AV338" s="13" t="s">
        <v>88</v>
      </c>
      <c r="AW338" s="13" t="s">
        <v>36</v>
      </c>
      <c r="AX338" s="13" t="s">
        <v>80</v>
      </c>
      <c r="AY338" s="258" t="s">
        <v>241</v>
      </c>
    </row>
    <row r="339" s="14" customFormat="1">
      <c r="A339" s="14"/>
      <c r="B339" s="259"/>
      <c r="C339" s="260"/>
      <c r="D339" s="249" t="s">
        <v>256</v>
      </c>
      <c r="E339" s="261" t="s">
        <v>1</v>
      </c>
      <c r="F339" s="262" t="s">
        <v>258</v>
      </c>
      <c r="G339" s="260"/>
      <c r="H339" s="263">
        <v>2001.6099999999999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9" t="s">
        <v>256</v>
      </c>
      <c r="AU339" s="269" t="s">
        <v>88</v>
      </c>
      <c r="AV339" s="14" t="s">
        <v>175</v>
      </c>
      <c r="AW339" s="14" t="s">
        <v>36</v>
      </c>
      <c r="AX339" s="14" t="s">
        <v>14</v>
      </c>
      <c r="AY339" s="269" t="s">
        <v>241</v>
      </c>
    </row>
    <row r="340" s="2" customFormat="1" ht="37.8" customHeight="1">
      <c r="A340" s="39"/>
      <c r="B340" s="40"/>
      <c r="C340" s="229" t="s">
        <v>376</v>
      </c>
      <c r="D340" s="229" t="s">
        <v>243</v>
      </c>
      <c r="E340" s="230" t="s">
        <v>639</v>
      </c>
      <c r="F340" s="231" t="s">
        <v>640</v>
      </c>
      <c r="G340" s="232" t="s">
        <v>253</v>
      </c>
      <c r="H340" s="233">
        <v>568.34299999999996</v>
      </c>
      <c r="I340" s="234"/>
      <c r="J340" s="235">
        <f>ROUND(I340*H340,2)</f>
        <v>0</v>
      </c>
      <c r="K340" s="231" t="s">
        <v>247</v>
      </c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175</v>
      </c>
      <c r="AT340" s="240" t="s">
        <v>243</v>
      </c>
      <c r="AU340" s="240" t="s">
        <v>88</v>
      </c>
      <c r="AY340" s="18" t="s">
        <v>241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14</v>
      </c>
      <c r="BK340" s="241">
        <f>ROUND(I340*H340,2)</f>
        <v>0</v>
      </c>
      <c r="BL340" s="18" t="s">
        <v>175</v>
      </c>
      <c r="BM340" s="240" t="s">
        <v>3581</v>
      </c>
    </row>
    <row r="341" s="2" customFormat="1">
      <c r="A341" s="39"/>
      <c r="B341" s="40"/>
      <c r="C341" s="41"/>
      <c r="D341" s="242" t="s">
        <v>249</v>
      </c>
      <c r="E341" s="41"/>
      <c r="F341" s="243" t="s">
        <v>642</v>
      </c>
      <c r="G341" s="41"/>
      <c r="H341" s="41"/>
      <c r="I341" s="244"/>
      <c r="J341" s="41"/>
      <c r="K341" s="41"/>
      <c r="L341" s="45"/>
      <c r="M341" s="245"/>
      <c r="N341" s="24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249</v>
      </c>
      <c r="AU341" s="18" t="s">
        <v>88</v>
      </c>
    </row>
    <row r="342" s="15" customFormat="1">
      <c r="A342" s="15"/>
      <c r="B342" s="270"/>
      <c r="C342" s="271"/>
      <c r="D342" s="249" t="s">
        <v>256</v>
      </c>
      <c r="E342" s="272" t="s">
        <v>1</v>
      </c>
      <c r="F342" s="273" t="s">
        <v>643</v>
      </c>
      <c r="G342" s="271"/>
      <c r="H342" s="272" t="s">
        <v>1</v>
      </c>
      <c r="I342" s="274"/>
      <c r="J342" s="271"/>
      <c r="K342" s="271"/>
      <c r="L342" s="275"/>
      <c r="M342" s="276"/>
      <c r="N342" s="277"/>
      <c r="O342" s="277"/>
      <c r="P342" s="277"/>
      <c r="Q342" s="277"/>
      <c r="R342" s="277"/>
      <c r="S342" s="277"/>
      <c r="T342" s="27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9" t="s">
        <v>256</v>
      </c>
      <c r="AU342" s="279" t="s">
        <v>88</v>
      </c>
      <c r="AV342" s="15" t="s">
        <v>14</v>
      </c>
      <c r="AW342" s="15" t="s">
        <v>36</v>
      </c>
      <c r="AX342" s="15" t="s">
        <v>80</v>
      </c>
      <c r="AY342" s="279" t="s">
        <v>241</v>
      </c>
    </row>
    <row r="343" s="13" customFormat="1">
      <c r="A343" s="13"/>
      <c r="B343" s="247"/>
      <c r="C343" s="248"/>
      <c r="D343" s="249" t="s">
        <v>256</v>
      </c>
      <c r="E343" s="250" t="s">
        <v>1</v>
      </c>
      <c r="F343" s="251" t="s">
        <v>644</v>
      </c>
      <c r="G343" s="248"/>
      <c r="H343" s="252">
        <v>316.40699999999998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8" t="s">
        <v>256</v>
      </c>
      <c r="AU343" s="258" t="s">
        <v>88</v>
      </c>
      <c r="AV343" s="13" t="s">
        <v>88</v>
      </c>
      <c r="AW343" s="13" t="s">
        <v>36</v>
      </c>
      <c r="AX343" s="13" t="s">
        <v>80</v>
      </c>
      <c r="AY343" s="258" t="s">
        <v>241</v>
      </c>
    </row>
    <row r="344" s="15" customFormat="1">
      <c r="A344" s="15"/>
      <c r="B344" s="270"/>
      <c r="C344" s="271"/>
      <c r="D344" s="249" t="s">
        <v>256</v>
      </c>
      <c r="E344" s="272" t="s">
        <v>1</v>
      </c>
      <c r="F344" s="273" t="s">
        <v>645</v>
      </c>
      <c r="G344" s="271"/>
      <c r="H344" s="272" t="s">
        <v>1</v>
      </c>
      <c r="I344" s="274"/>
      <c r="J344" s="271"/>
      <c r="K344" s="271"/>
      <c r="L344" s="275"/>
      <c r="M344" s="276"/>
      <c r="N344" s="277"/>
      <c r="O344" s="277"/>
      <c r="P344" s="277"/>
      <c r="Q344" s="277"/>
      <c r="R344" s="277"/>
      <c r="S344" s="277"/>
      <c r="T344" s="27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9" t="s">
        <v>256</v>
      </c>
      <c r="AU344" s="279" t="s">
        <v>88</v>
      </c>
      <c r="AV344" s="15" t="s">
        <v>14</v>
      </c>
      <c r="AW344" s="15" t="s">
        <v>36</v>
      </c>
      <c r="AX344" s="15" t="s">
        <v>80</v>
      </c>
      <c r="AY344" s="279" t="s">
        <v>241</v>
      </c>
    </row>
    <row r="345" s="13" customFormat="1">
      <c r="A345" s="13"/>
      <c r="B345" s="247"/>
      <c r="C345" s="248"/>
      <c r="D345" s="249" t="s">
        <v>256</v>
      </c>
      <c r="E345" s="250" t="s">
        <v>1</v>
      </c>
      <c r="F345" s="251" t="s">
        <v>646</v>
      </c>
      <c r="G345" s="248"/>
      <c r="H345" s="252">
        <v>245.93600000000001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256</v>
      </c>
      <c r="AU345" s="258" t="s">
        <v>88</v>
      </c>
      <c r="AV345" s="13" t="s">
        <v>88</v>
      </c>
      <c r="AW345" s="13" t="s">
        <v>36</v>
      </c>
      <c r="AX345" s="13" t="s">
        <v>80</v>
      </c>
      <c r="AY345" s="258" t="s">
        <v>241</v>
      </c>
    </row>
    <row r="346" s="15" customFormat="1">
      <c r="A346" s="15"/>
      <c r="B346" s="270"/>
      <c r="C346" s="271"/>
      <c r="D346" s="249" t="s">
        <v>256</v>
      </c>
      <c r="E346" s="272" t="s">
        <v>1</v>
      </c>
      <c r="F346" s="273" t="s">
        <v>647</v>
      </c>
      <c r="G346" s="271"/>
      <c r="H346" s="272" t="s">
        <v>1</v>
      </c>
      <c r="I346" s="274"/>
      <c r="J346" s="271"/>
      <c r="K346" s="271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256</v>
      </c>
      <c r="AU346" s="279" t="s">
        <v>88</v>
      </c>
      <c r="AV346" s="15" t="s">
        <v>14</v>
      </c>
      <c r="AW346" s="15" t="s">
        <v>36</v>
      </c>
      <c r="AX346" s="15" t="s">
        <v>80</v>
      </c>
      <c r="AY346" s="279" t="s">
        <v>241</v>
      </c>
    </row>
    <row r="347" s="13" customFormat="1">
      <c r="A347" s="13"/>
      <c r="B347" s="247"/>
      <c r="C347" s="248"/>
      <c r="D347" s="249" t="s">
        <v>256</v>
      </c>
      <c r="E347" s="250" t="s">
        <v>1</v>
      </c>
      <c r="F347" s="251" t="s">
        <v>648</v>
      </c>
      <c r="G347" s="248"/>
      <c r="H347" s="252">
        <v>6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88</v>
      </c>
      <c r="AV347" s="13" t="s">
        <v>88</v>
      </c>
      <c r="AW347" s="13" t="s">
        <v>36</v>
      </c>
      <c r="AX347" s="13" t="s">
        <v>80</v>
      </c>
      <c r="AY347" s="258" t="s">
        <v>241</v>
      </c>
    </row>
    <row r="348" s="14" customFormat="1">
      <c r="A348" s="14"/>
      <c r="B348" s="259"/>
      <c r="C348" s="260"/>
      <c r="D348" s="249" t="s">
        <v>256</v>
      </c>
      <c r="E348" s="261" t="s">
        <v>1</v>
      </c>
      <c r="F348" s="262" t="s">
        <v>258</v>
      </c>
      <c r="G348" s="260"/>
      <c r="H348" s="263">
        <v>568.34299999999996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88</v>
      </c>
      <c r="AV348" s="14" t="s">
        <v>175</v>
      </c>
      <c r="AW348" s="14" t="s">
        <v>36</v>
      </c>
      <c r="AX348" s="14" t="s">
        <v>14</v>
      </c>
      <c r="AY348" s="269" t="s">
        <v>241</v>
      </c>
    </row>
    <row r="349" s="2" customFormat="1" ht="37.8" customHeight="1">
      <c r="A349" s="39"/>
      <c r="B349" s="40"/>
      <c r="C349" s="229" t="s">
        <v>381</v>
      </c>
      <c r="D349" s="229" t="s">
        <v>243</v>
      </c>
      <c r="E349" s="230" t="s">
        <v>649</v>
      </c>
      <c r="F349" s="231" t="s">
        <v>650</v>
      </c>
      <c r="G349" s="232" t="s">
        <v>253</v>
      </c>
      <c r="H349" s="233">
        <v>1107.425</v>
      </c>
      <c r="I349" s="234"/>
      <c r="J349" s="235">
        <f>ROUND(I349*H349,2)</f>
        <v>0</v>
      </c>
      <c r="K349" s="231" t="s">
        <v>247</v>
      </c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175</v>
      </c>
      <c r="AT349" s="240" t="s">
        <v>243</v>
      </c>
      <c r="AU349" s="240" t="s">
        <v>88</v>
      </c>
      <c r="AY349" s="18" t="s">
        <v>241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14</v>
      </c>
      <c r="BK349" s="241">
        <f>ROUND(I349*H349,2)</f>
        <v>0</v>
      </c>
      <c r="BL349" s="18" t="s">
        <v>175</v>
      </c>
      <c r="BM349" s="240" t="s">
        <v>3582</v>
      </c>
    </row>
    <row r="350" s="2" customFormat="1">
      <c r="A350" s="39"/>
      <c r="B350" s="40"/>
      <c r="C350" s="41"/>
      <c r="D350" s="242" t="s">
        <v>249</v>
      </c>
      <c r="E350" s="41"/>
      <c r="F350" s="243" t="s">
        <v>652</v>
      </c>
      <c r="G350" s="41"/>
      <c r="H350" s="41"/>
      <c r="I350" s="244"/>
      <c r="J350" s="41"/>
      <c r="K350" s="41"/>
      <c r="L350" s="45"/>
      <c r="M350" s="245"/>
      <c r="N350" s="24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249</v>
      </c>
      <c r="AU350" s="18" t="s">
        <v>88</v>
      </c>
    </row>
    <row r="351" s="15" customFormat="1">
      <c r="A351" s="15"/>
      <c r="B351" s="270"/>
      <c r="C351" s="271"/>
      <c r="D351" s="249" t="s">
        <v>256</v>
      </c>
      <c r="E351" s="272" t="s">
        <v>1</v>
      </c>
      <c r="F351" s="273" t="s">
        <v>643</v>
      </c>
      <c r="G351" s="271"/>
      <c r="H351" s="272" t="s">
        <v>1</v>
      </c>
      <c r="I351" s="274"/>
      <c r="J351" s="271"/>
      <c r="K351" s="271"/>
      <c r="L351" s="275"/>
      <c r="M351" s="276"/>
      <c r="N351" s="277"/>
      <c r="O351" s="277"/>
      <c r="P351" s="277"/>
      <c r="Q351" s="277"/>
      <c r="R351" s="277"/>
      <c r="S351" s="277"/>
      <c r="T351" s="27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9" t="s">
        <v>256</v>
      </c>
      <c r="AU351" s="279" t="s">
        <v>88</v>
      </c>
      <c r="AV351" s="15" t="s">
        <v>14</v>
      </c>
      <c r="AW351" s="15" t="s">
        <v>36</v>
      </c>
      <c r="AX351" s="15" t="s">
        <v>80</v>
      </c>
      <c r="AY351" s="279" t="s">
        <v>241</v>
      </c>
    </row>
    <row r="352" s="13" customFormat="1">
      <c r="A352" s="13"/>
      <c r="B352" s="247"/>
      <c r="C352" s="248"/>
      <c r="D352" s="249" t="s">
        <v>256</v>
      </c>
      <c r="E352" s="250" t="s">
        <v>1</v>
      </c>
      <c r="F352" s="251" t="s">
        <v>653</v>
      </c>
      <c r="G352" s="248"/>
      <c r="H352" s="252">
        <v>1107.425</v>
      </c>
      <c r="I352" s="253"/>
      <c r="J352" s="248"/>
      <c r="K352" s="248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88</v>
      </c>
      <c r="AV352" s="13" t="s">
        <v>88</v>
      </c>
      <c r="AW352" s="13" t="s">
        <v>36</v>
      </c>
      <c r="AX352" s="13" t="s">
        <v>80</v>
      </c>
      <c r="AY352" s="258" t="s">
        <v>241</v>
      </c>
    </row>
    <row r="353" s="14" customFormat="1">
      <c r="A353" s="14"/>
      <c r="B353" s="259"/>
      <c r="C353" s="260"/>
      <c r="D353" s="249" t="s">
        <v>256</v>
      </c>
      <c r="E353" s="261" t="s">
        <v>1</v>
      </c>
      <c r="F353" s="262" t="s">
        <v>258</v>
      </c>
      <c r="G353" s="260"/>
      <c r="H353" s="263">
        <v>1107.425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88</v>
      </c>
      <c r="AV353" s="14" t="s">
        <v>175</v>
      </c>
      <c r="AW353" s="14" t="s">
        <v>36</v>
      </c>
      <c r="AX353" s="14" t="s">
        <v>14</v>
      </c>
      <c r="AY353" s="269" t="s">
        <v>241</v>
      </c>
    </row>
    <row r="354" s="2" customFormat="1" ht="37.8" customHeight="1">
      <c r="A354" s="39"/>
      <c r="B354" s="40"/>
      <c r="C354" s="229" t="s">
        <v>386</v>
      </c>
      <c r="D354" s="229" t="s">
        <v>243</v>
      </c>
      <c r="E354" s="230" t="s">
        <v>654</v>
      </c>
      <c r="F354" s="231" t="s">
        <v>655</v>
      </c>
      <c r="G354" s="232" t="s">
        <v>253</v>
      </c>
      <c r="H354" s="233">
        <v>70.471000000000004</v>
      </c>
      <c r="I354" s="234"/>
      <c r="J354" s="235">
        <f>ROUND(I354*H354,2)</f>
        <v>0</v>
      </c>
      <c r="K354" s="231" t="s">
        <v>247</v>
      </c>
      <c r="L354" s="45"/>
      <c r="M354" s="236" t="s">
        <v>1</v>
      </c>
      <c r="N354" s="237" t="s">
        <v>45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175</v>
      </c>
      <c r="AT354" s="240" t="s">
        <v>243</v>
      </c>
      <c r="AU354" s="240" t="s">
        <v>88</v>
      </c>
      <c r="AY354" s="18" t="s">
        <v>241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14</v>
      </c>
      <c r="BK354" s="241">
        <f>ROUND(I354*H354,2)</f>
        <v>0</v>
      </c>
      <c r="BL354" s="18" t="s">
        <v>175</v>
      </c>
      <c r="BM354" s="240" t="s">
        <v>3583</v>
      </c>
    </row>
    <row r="355" s="2" customFormat="1">
      <c r="A355" s="39"/>
      <c r="B355" s="40"/>
      <c r="C355" s="41"/>
      <c r="D355" s="242" t="s">
        <v>249</v>
      </c>
      <c r="E355" s="41"/>
      <c r="F355" s="243" t="s">
        <v>657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249</v>
      </c>
      <c r="AU355" s="18" t="s">
        <v>88</v>
      </c>
    </row>
    <row r="356" s="15" customFormat="1">
      <c r="A356" s="15"/>
      <c r="B356" s="270"/>
      <c r="C356" s="271"/>
      <c r="D356" s="249" t="s">
        <v>256</v>
      </c>
      <c r="E356" s="272" t="s">
        <v>1</v>
      </c>
      <c r="F356" s="273" t="s">
        <v>658</v>
      </c>
      <c r="G356" s="271"/>
      <c r="H356" s="272" t="s">
        <v>1</v>
      </c>
      <c r="I356" s="274"/>
      <c r="J356" s="271"/>
      <c r="K356" s="271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256</v>
      </c>
      <c r="AU356" s="279" t="s">
        <v>88</v>
      </c>
      <c r="AV356" s="15" t="s">
        <v>14</v>
      </c>
      <c r="AW356" s="15" t="s">
        <v>36</v>
      </c>
      <c r="AX356" s="15" t="s">
        <v>80</v>
      </c>
      <c r="AY356" s="279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644</v>
      </c>
      <c r="G357" s="248"/>
      <c r="H357" s="252">
        <v>316.40699999999998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80</v>
      </c>
      <c r="AY357" s="258" t="s">
        <v>241</v>
      </c>
    </row>
    <row r="358" s="15" customFormat="1">
      <c r="A358" s="15"/>
      <c r="B358" s="270"/>
      <c r="C358" s="271"/>
      <c r="D358" s="249" t="s">
        <v>256</v>
      </c>
      <c r="E358" s="272" t="s">
        <v>1</v>
      </c>
      <c r="F358" s="273" t="s">
        <v>661</v>
      </c>
      <c r="G358" s="271"/>
      <c r="H358" s="272" t="s">
        <v>1</v>
      </c>
      <c r="I358" s="274"/>
      <c r="J358" s="271"/>
      <c r="K358" s="271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256</v>
      </c>
      <c r="AU358" s="279" t="s">
        <v>88</v>
      </c>
      <c r="AV358" s="15" t="s">
        <v>14</v>
      </c>
      <c r="AW358" s="15" t="s">
        <v>36</v>
      </c>
      <c r="AX358" s="15" t="s">
        <v>80</v>
      </c>
      <c r="AY358" s="279" t="s">
        <v>241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662</v>
      </c>
      <c r="G359" s="248"/>
      <c r="H359" s="252">
        <v>-245.93600000000001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4" customFormat="1">
      <c r="A360" s="14"/>
      <c r="B360" s="259"/>
      <c r="C360" s="260"/>
      <c r="D360" s="249" t="s">
        <v>256</v>
      </c>
      <c r="E360" s="261" t="s">
        <v>459</v>
      </c>
      <c r="F360" s="262" t="s">
        <v>258</v>
      </c>
      <c r="G360" s="260"/>
      <c r="H360" s="263">
        <v>70.471000000000004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88</v>
      </c>
      <c r="AV360" s="14" t="s">
        <v>175</v>
      </c>
      <c r="AW360" s="14" t="s">
        <v>36</v>
      </c>
      <c r="AX360" s="14" t="s">
        <v>14</v>
      </c>
      <c r="AY360" s="269" t="s">
        <v>241</v>
      </c>
    </row>
    <row r="361" s="2" customFormat="1" ht="37.8" customHeight="1">
      <c r="A361" s="39"/>
      <c r="B361" s="40"/>
      <c r="C361" s="229" t="s">
        <v>390</v>
      </c>
      <c r="D361" s="229" t="s">
        <v>243</v>
      </c>
      <c r="E361" s="230" t="s">
        <v>663</v>
      </c>
      <c r="F361" s="231" t="s">
        <v>664</v>
      </c>
      <c r="G361" s="232" t="s">
        <v>253</v>
      </c>
      <c r="H361" s="233">
        <v>916.12300000000005</v>
      </c>
      <c r="I361" s="234"/>
      <c r="J361" s="235">
        <f>ROUND(I361*H361,2)</f>
        <v>0</v>
      </c>
      <c r="K361" s="231" t="s">
        <v>247</v>
      </c>
      <c r="L361" s="45"/>
      <c r="M361" s="236" t="s">
        <v>1</v>
      </c>
      <c r="N361" s="237" t="s">
        <v>45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175</v>
      </c>
      <c r="AT361" s="240" t="s">
        <v>243</v>
      </c>
      <c r="AU361" s="240" t="s">
        <v>88</v>
      </c>
      <c r="AY361" s="18" t="s">
        <v>241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14</v>
      </c>
      <c r="BK361" s="241">
        <f>ROUND(I361*H361,2)</f>
        <v>0</v>
      </c>
      <c r="BL361" s="18" t="s">
        <v>175</v>
      </c>
      <c r="BM361" s="240" t="s">
        <v>3584</v>
      </c>
    </row>
    <row r="362" s="2" customFormat="1">
      <c r="A362" s="39"/>
      <c r="B362" s="40"/>
      <c r="C362" s="41"/>
      <c r="D362" s="242" t="s">
        <v>249</v>
      </c>
      <c r="E362" s="41"/>
      <c r="F362" s="243" t="s">
        <v>666</v>
      </c>
      <c r="G362" s="41"/>
      <c r="H362" s="41"/>
      <c r="I362" s="244"/>
      <c r="J362" s="41"/>
      <c r="K362" s="41"/>
      <c r="L362" s="45"/>
      <c r="M362" s="245"/>
      <c r="N362" s="24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249</v>
      </c>
      <c r="AU362" s="18" t="s">
        <v>88</v>
      </c>
    </row>
    <row r="363" s="15" customFormat="1">
      <c r="A363" s="15"/>
      <c r="B363" s="270"/>
      <c r="C363" s="271"/>
      <c r="D363" s="249" t="s">
        <v>256</v>
      </c>
      <c r="E363" s="272" t="s">
        <v>1</v>
      </c>
      <c r="F363" s="273" t="s">
        <v>667</v>
      </c>
      <c r="G363" s="271"/>
      <c r="H363" s="272" t="s">
        <v>1</v>
      </c>
      <c r="I363" s="274"/>
      <c r="J363" s="271"/>
      <c r="K363" s="271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256</v>
      </c>
      <c r="AU363" s="279" t="s">
        <v>88</v>
      </c>
      <c r="AV363" s="15" t="s">
        <v>14</v>
      </c>
      <c r="AW363" s="15" t="s">
        <v>36</v>
      </c>
      <c r="AX363" s="15" t="s">
        <v>80</v>
      </c>
      <c r="AY363" s="279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668</v>
      </c>
      <c r="G364" s="248"/>
      <c r="H364" s="252">
        <v>916.12300000000005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4" customFormat="1">
      <c r="A365" s="14"/>
      <c r="B365" s="259"/>
      <c r="C365" s="260"/>
      <c r="D365" s="249" t="s">
        <v>256</v>
      </c>
      <c r="E365" s="261" t="s">
        <v>1</v>
      </c>
      <c r="F365" s="262" t="s">
        <v>258</v>
      </c>
      <c r="G365" s="260"/>
      <c r="H365" s="263">
        <v>916.12300000000005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88</v>
      </c>
      <c r="AV365" s="14" t="s">
        <v>175</v>
      </c>
      <c r="AW365" s="14" t="s">
        <v>36</v>
      </c>
      <c r="AX365" s="14" t="s">
        <v>14</v>
      </c>
      <c r="AY365" s="269" t="s">
        <v>241</v>
      </c>
    </row>
    <row r="366" s="2" customFormat="1" ht="37.8" customHeight="1">
      <c r="A366" s="39"/>
      <c r="B366" s="40"/>
      <c r="C366" s="229" t="s">
        <v>394</v>
      </c>
      <c r="D366" s="229" t="s">
        <v>243</v>
      </c>
      <c r="E366" s="230" t="s">
        <v>669</v>
      </c>
      <c r="F366" s="231" t="s">
        <v>670</v>
      </c>
      <c r="G366" s="232" t="s">
        <v>253</v>
      </c>
      <c r="H366" s="233">
        <v>1186.5260000000001</v>
      </c>
      <c r="I366" s="234"/>
      <c r="J366" s="235">
        <f>ROUND(I366*H366,2)</f>
        <v>0</v>
      </c>
      <c r="K366" s="231" t="s">
        <v>247</v>
      </c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175</v>
      </c>
      <c r="AT366" s="240" t="s">
        <v>243</v>
      </c>
      <c r="AU366" s="240" t="s">
        <v>88</v>
      </c>
      <c r="AY366" s="18" t="s">
        <v>241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14</v>
      </c>
      <c r="BK366" s="241">
        <f>ROUND(I366*H366,2)</f>
        <v>0</v>
      </c>
      <c r="BL366" s="18" t="s">
        <v>175</v>
      </c>
      <c r="BM366" s="240" t="s">
        <v>3585</v>
      </c>
    </row>
    <row r="367" s="2" customFormat="1">
      <c r="A367" s="39"/>
      <c r="B367" s="40"/>
      <c r="C367" s="41"/>
      <c r="D367" s="242" t="s">
        <v>249</v>
      </c>
      <c r="E367" s="41"/>
      <c r="F367" s="243" t="s">
        <v>672</v>
      </c>
      <c r="G367" s="41"/>
      <c r="H367" s="41"/>
      <c r="I367" s="244"/>
      <c r="J367" s="41"/>
      <c r="K367" s="41"/>
      <c r="L367" s="45"/>
      <c r="M367" s="245"/>
      <c r="N367" s="24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249</v>
      </c>
      <c r="AU367" s="18" t="s">
        <v>88</v>
      </c>
    </row>
    <row r="368" s="15" customFormat="1">
      <c r="A368" s="15"/>
      <c r="B368" s="270"/>
      <c r="C368" s="271"/>
      <c r="D368" s="249" t="s">
        <v>256</v>
      </c>
      <c r="E368" s="272" t="s">
        <v>1</v>
      </c>
      <c r="F368" s="273" t="s">
        <v>673</v>
      </c>
      <c r="G368" s="271"/>
      <c r="H368" s="272" t="s">
        <v>1</v>
      </c>
      <c r="I368" s="274"/>
      <c r="J368" s="271"/>
      <c r="K368" s="271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256</v>
      </c>
      <c r="AU368" s="279" t="s">
        <v>88</v>
      </c>
      <c r="AV368" s="15" t="s">
        <v>14</v>
      </c>
      <c r="AW368" s="15" t="s">
        <v>36</v>
      </c>
      <c r="AX368" s="15" t="s">
        <v>80</v>
      </c>
      <c r="AY368" s="279" t="s">
        <v>241</v>
      </c>
    </row>
    <row r="369" s="13" customFormat="1">
      <c r="A369" s="13"/>
      <c r="B369" s="247"/>
      <c r="C369" s="248"/>
      <c r="D369" s="249" t="s">
        <v>256</v>
      </c>
      <c r="E369" s="250" t="s">
        <v>1</v>
      </c>
      <c r="F369" s="251" t="s">
        <v>674</v>
      </c>
      <c r="G369" s="248"/>
      <c r="H369" s="252">
        <v>1107.425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8" t="s">
        <v>256</v>
      </c>
      <c r="AU369" s="258" t="s">
        <v>88</v>
      </c>
      <c r="AV369" s="13" t="s">
        <v>88</v>
      </c>
      <c r="AW369" s="13" t="s">
        <v>36</v>
      </c>
      <c r="AX369" s="13" t="s">
        <v>80</v>
      </c>
      <c r="AY369" s="258" t="s">
        <v>241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2538</v>
      </c>
      <c r="G370" s="248"/>
      <c r="H370" s="252">
        <v>79.100999999999999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4" customFormat="1">
      <c r="A371" s="14"/>
      <c r="B371" s="259"/>
      <c r="C371" s="260"/>
      <c r="D371" s="249" t="s">
        <v>256</v>
      </c>
      <c r="E371" s="261" t="s">
        <v>462</v>
      </c>
      <c r="F371" s="262" t="s">
        <v>258</v>
      </c>
      <c r="G371" s="260"/>
      <c r="H371" s="263">
        <v>1186.5260000000001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88</v>
      </c>
      <c r="AV371" s="14" t="s">
        <v>175</v>
      </c>
      <c r="AW371" s="14" t="s">
        <v>36</v>
      </c>
      <c r="AX371" s="14" t="s">
        <v>14</v>
      </c>
      <c r="AY371" s="269" t="s">
        <v>241</v>
      </c>
    </row>
    <row r="372" s="2" customFormat="1" ht="37.8" customHeight="1">
      <c r="A372" s="39"/>
      <c r="B372" s="40"/>
      <c r="C372" s="229" t="s">
        <v>398</v>
      </c>
      <c r="D372" s="229" t="s">
        <v>243</v>
      </c>
      <c r="E372" s="230" t="s">
        <v>676</v>
      </c>
      <c r="F372" s="231" t="s">
        <v>677</v>
      </c>
      <c r="G372" s="232" t="s">
        <v>253</v>
      </c>
      <c r="H372" s="233">
        <v>15424.838</v>
      </c>
      <c r="I372" s="234"/>
      <c r="J372" s="235">
        <f>ROUND(I372*H372,2)</f>
        <v>0</v>
      </c>
      <c r="K372" s="231" t="s">
        <v>247</v>
      </c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175</v>
      </c>
      <c r="AT372" s="240" t="s">
        <v>243</v>
      </c>
      <c r="AU372" s="240" t="s">
        <v>88</v>
      </c>
      <c r="AY372" s="18" t="s">
        <v>241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14</v>
      </c>
      <c r="BK372" s="241">
        <f>ROUND(I372*H372,2)</f>
        <v>0</v>
      </c>
      <c r="BL372" s="18" t="s">
        <v>175</v>
      </c>
      <c r="BM372" s="240" t="s">
        <v>3586</v>
      </c>
    </row>
    <row r="373" s="2" customFormat="1">
      <c r="A373" s="39"/>
      <c r="B373" s="40"/>
      <c r="C373" s="41"/>
      <c r="D373" s="242" t="s">
        <v>249</v>
      </c>
      <c r="E373" s="41"/>
      <c r="F373" s="243" t="s">
        <v>679</v>
      </c>
      <c r="G373" s="41"/>
      <c r="H373" s="41"/>
      <c r="I373" s="244"/>
      <c r="J373" s="41"/>
      <c r="K373" s="41"/>
      <c r="L373" s="45"/>
      <c r="M373" s="245"/>
      <c r="N373" s="24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88</v>
      </c>
    </row>
    <row r="374" s="15" customFormat="1">
      <c r="A374" s="15"/>
      <c r="B374" s="270"/>
      <c r="C374" s="271"/>
      <c r="D374" s="249" t="s">
        <v>256</v>
      </c>
      <c r="E374" s="272" t="s">
        <v>1</v>
      </c>
      <c r="F374" s="273" t="s">
        <v>667</v>
      </c>
      <c r="G374" s="271"/>
      <c r="H374" s="272" t="s">
        <v>1</v>
      </c>
      <c r="I374" s="274"/>
      <c r="J374" s="271"/>
      <c r="K374" s="271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256</v>
      </c>
      <c r="AU374" s="279" t="s">
        <v>88</v>
      </c>
      <c r="AV374" s="15" t="s">
        <v>14</v>
      </c>
      <c r="AW374" s="15" t="s">
        <v>36</v>
      </c>
      <c r="AX374" s="15" t="s">
        <v>80</v>
      </c>
      <c r="AY374" s="279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680</v>
      </c>
      <c r="G375" s="248"/>
      <c r="H375" s="252">
        <v>15424.838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4" customFormat="1">
      <c r="A376" s="14"/>
      <c r="B376" s="259"/>
      <c r="C376" s="260"/>
      <c r="D376" s="249" t="s">
        <v>256</v>
      </c>
      <c r="E376" s="261" t="s">
        <v>1</v>
      </c>
      <c r="F376" s="262" t="s">
        <v>258</v>
      </c>
      <c r="G376" s="260"/>
      <c r="H376" s="263">
        <v>15424.838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88</v>
      </c>
      <c r="AV376" s="14" t="s">
        <v>175</v>
      </c>
      <c r="AW376" s="14" t="s">
        <v>36</v>
      </c>
      <c r="AX376" s="14" t="s">
        <v>14</v>
      </c>
      <c r="AY376" s="269" t="s">
        <v>241</v>
      </c>
    </row>
    <row r="377" s="2" customFormat="1" ht="37.8" customHeight="1">
      <c r="A377" s="39"/>
      <c r="B377" s="40"/>
      <c r="C377" s="229" t="s">
        <v>696</v>
      </c>
      <c r="D377" s="229" t="s">
        <v>243</v>
      </c>
      <c r="E377" s="230" t="s">
        <v>1945</v>
      </c>
      <c r="F377" s="231" t="s">
        <v>1946</v>
      </c>
      <c r="G377" s="232" t="s">
        <v>253</v>
      </c>
      <c r="H377" s="233">
        <v>79.100999999999999</v>
      </c>
      <c r="I377" s="234"/>
      <c r="J377" s="235">
        <f>ROUND(I377*H377,2)</f>
        <v>0</v>
      </c>
      <c r="K377" s="231" t="s">
        <v>247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3587</v>
      </c>
    </row>
    <row r="378" s="2" customFormat="1">
      <c r="A378" s="39"/>
      <c r="B378" s="40"/>
      <c r="C378" s="41"/>
      <c r="D378" s="242" t="s">
        <v>249</v>
      </c>
      <c r="E378" s="41"/>
      <c r="F378" s="243" t="s">
        <v>1948</v>
      </c>
      <c r="G378" s="41"/>
      <c r="H378" s="41"/>
      <c r="I378" s="244"/>
      <c r="J378" s="41"/>
      <c r="K378" s="41"/>
      <c r="L378" s="45"/>
      <c r="M378" s="245"/>
      <c r="N378" s="24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88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673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2544</v>
      </c>
      <c r="G380" s="248"/>
      <c r="H380" s="252">
        <v>79.100999999999999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4" customFormat="1">
      <c r="A381" s="14"/>
      <c r="B381" s="259"/>
      <c r="C381" s="260"/>
      <c r="D381" s="249" t="s">
        <v>256</v>
      </c>
      <c r="E381" s="261" t="s">
        <v>1887</v>
      </c>
      <c r="F381" s="262" t="s">
        <v>258</v>
      </c>
      <c r="G381" s="260"/>
      <c r="H381" s="263">
        <v>79.100999999999999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88</v>
      </c>
      <c r="AV381" s="14" t="s">
        <v>175</v>
      </c>
      <c r="AW381" s="14" t="s">
        <v>36</v>
      </c>
      <c r="AX381" s="14" t="s">
        <v>14</v>
      </c>
      <c r="AY381" s="269" t="s">
        <v>241</v>
      </c>
    </row>
    <row r="382" s="2" customFormat="1" ht="37.8" customHeight="1">
      <c r="A382" s="39"/>
      <c r="B382" s="40"/>
      <c r="C382" s="229" t="s">
        <v>704</v>
      </c>
      <c r="D382" s="229" t="s">
        <v>243</v>
      </c>
      <c r="E382" s="230" t="s">
        <v>1950</v>
      </c>
      <c r="F382" s="231" t="s">
        <v>1951</v>
      </c>
      <c r="G382" s="232" t="s">
        <v>253</v>
      </c>
      <c r="H382" s="233">
        <v>1028.3130000000001</v>
      </c>
      <c r="I382" s="234"/>
      <c r="J382" s="235">
        <f>ROUND(I382*H382,2)</f>
        <v>0</v>
      </c>
      <c r="K382" s="231" t="s">
        <v>247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3588</v>
      </c>
    </row>
    <row r="383" s="2" customFormat="1">
      <c r="A383" s="39"/>
      <c r="B383" s="40"/>
      <c r="C383" s="41"/>
      <c r="D383" s="242" t="s">
        <v>249</v>
      </c>
      <c r="E383" s="41"/>
      <c r="F383" s="243" t="s">
        <v>1953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249</v>
      </c>
      <c r="AU383" s="18" t="s">
        <v>88</v>
      </c>
    </row>
    <row r="384" s="15" customFormat="1">
      <c r="A384" s="15"/>
      <c r="B384" s="270"/>
      <c r="C384" s="271"/>
      <c r="D384" s="249" t="s">
        <v>256</v>
      </c>
      <c r="E384" s="272" t="s">
        <v>1</v>
      </c>
      <c r="F384" s="273" t="s">
        <v>667</v>
      </c>
      <c r="G384" s="271"/>
      <c r="H384" s="272" t="s">
        <v>1</v>
      </c>
      <c r="I384" s="274"/>
      <c r="J384" s="271"/>
      <c r="K384" s="271"/>
      <c r="L384" s="275"/>
      <c r="M384" s="276"/>
      <c r="N384" s="277"/>
      <c r="O384" s="277"/>
      <c r="P384" s="277"/>
      <c r="Q384" s="277"/>
      <c r="R384" s="277"/>
      <c r="S384" s="277"/>
      <c r="T384" s="27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9" t="s">
        <v>256</v>
      </c>
      <c r="AU384" s="279" t="s">
        <v>88</v>
      </c>
      <c r="AV384" s="15" t="s">
        <v>14</v>
      </c>
      <c r="AW384" s="15" t="s">
        <v>36</v>
      </c>
      <c r="AX384" s="15" t="s">
        <v>80</v>
      </c>
      <c r="AY384" s="279" t="s">
        <v>241</v>
      </c>
    </row>
    <row r="385" s="13" customFormat="1">
      <c r="A385" s="13"/>
      <c r="B385" s="247"/>
      <c r="C385" s="248"/>
      <c r="D385" s="249" t="s">
        <v>256</v>
      </c>
      <c r="E385" s="250" t="s">
        <v>1</v>
      </c>
      <c r="F385" s="251" t="s">
        <v>1954</v>
      </c>
      <c r="G385" s="248"/>
      <c r="H385" s="252">
        <v>1028.3130000000001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8" t="s">
        <v>256</v>
      </c>
      <c r="AU385" s="258" t="s">
        <v>88</v>
      </c>
      <c r="AV385" s="13" t="s">
        <v>88</v>
      </c>
      <c r="AW385" s="13" t="s">
        <v>36</v>
      </c>
      <c r="AX385" s="13" t="s">
        <v>80</v>
      </c>
      <c r="AY385" s="258" t="s">
        <v>241</v>
      </c>
    </row>
    <row r="386" s="14" customFormat="1">
      <c r="A386" s="14"/>
      <c r="B386" s="259"/>
      <c r="C386" s="260"/>
      <c r="D386" s="249" t="s">
        <v>256</v>
      </c>
      <c r="E386" s="261" t="s">
        <v>1</v>
      </c>
      <c r="F386" s="262" t="s">
        <v>258</v>
      </c>
      <c r="G386" s="260"/>
      <c r="H386" s="263">
        <v>1028.3130000000001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88</v>
      </c>
      <c r="AV386" s="14" t="s">
        <v>175</v>
      </c>
      <c r="AW386" s="14" t="s">
        <v>36</v>
      </c>
      <c r="AX386" s="14" t="s">
        <v>14</v>
      </c>
      <c r="AY386" s="269" t="s">
        <v>241</v>
      </c>
    </row>
    <row r="387" s="2" customFormat="1" ht="24.15" customHeight="1">
      <c r="A387" s="39"/>
      <c r="B387" s="40"/>
      <c r="C387" s="229" t="s">
        <v>706</v>
      </c>
      <c r="D387" s="229" t="s">
        <v>243</v>
      </c>
      <c r="E387" s="230" t="s">
        <v>681</v>
      </c>
      <c r="F387" s="231" t="s">
        <v>682</v>
      </c>
      <c r="G387" s="232" t="s">
        <v>253</v>
      </c>
      <c r="H387" s="233">
        <v>322.40699999999998</v>
      </c>
      <c r="I387" s="234"/>
      <c r="J387" s="235">
        <f>ROUND(I387*H387,2)</f>
        <v>0</v>
      </c>
      <c r="K387" s="231" t="s">
        <v>247</v>
      </c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175</v>
      </c>
      <c r="AT387" s="240" t="s">
        <v>243</v>
      </c>
      <c r="AU387" s="240" t="s">
        <v>88</v>
      </c>
      <c r="AY387" s="18" t="s">
        <v>241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14</v>
      </c>
      <c r="BK387" s="241">
        <f>ROUND(I387*H387,2)</f>
        <v>0</v>
      </c>
      <c r="BL387" s="18" t="s">
        <v>175</v>
      </c>
      <c r="BM387" s="240" t="s">
        <v>3589</v>
      </c>
    </row>
    <row r="388" s="2" customFormat="1">
      <c r="A388" s="39"/>
      <c r="B388" s="40"/>
      <c r="C388" s="41"/>
      <c r="D388" s="242" t="s">
        <v>249</v>
      </c>
      <c r="E388" s="41"/>
      <c r="F388" s="243" t="s">
        <v>684</v>
      </c>
      <c r="G388" s="41"/>
      <c r="H388" s="41"/>
      <c r="I388" s="244"/>
      <c r="J388" s="41"/>
      <c r="K388" s="41"/>
      <c r="L388" s="45"/>
      <c r="M388" s="245"/>
      <c r="N388" s="246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249</v>
      </c>
      <c r="AU388" s="18" t="s">
        <v>88</v>
      </c>
    </row>
    <row r="389" s="15" customFormat="1">
      <c r="A389" s="15"/>
      <c r="B389" s="270"/>
      <c r="C389" s="271"/>
      <c r="D389" s="249" t="s">
        <v>256</v>
      </c>
      <c r="E389" s="272" t="s">
        <v>1</v>
      </c>
      <c r="F389" s="273" t="s">
        <v>685</v>
      </c>
      <c r="G389" s="271"/>
      <c r="H389" s="272" t="s">
        <v>1</v>
      </c>
      <c r="I389" s="274"/>
      <c r="J389" s="271"/>
      <c r="K389" s="271"/>
      <c r="L389" s="275"/>
      <c r="M389" s="276"/>
      <c r="N389" s="277"/>
      <c r="O389" s="277"/>
      <c r="P389" s="277"/>
      <c r="Q389" s="277"/>
      <c r="R389" s="277"/>
      <c r="S389" s="277"/>
      <c r="T389" s="27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9" t="s">
        <v>256</v>
      </c>
      <c r="AU389" s="279" t="s">
        <v>88</v>
      </c>
      <c r="AV389" s="15" t="s">
        <v>14</v>
      </c>
      <c r="AW389" s="15" t="s">
        <v>36</v>
      </c>
      <c r="AX389" s="15" t="s">
        <v>80</v>
      </c>
      <c r="AY389" s="279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1</v>
      </c>
      <c r="F390" s="251" t="s">
        <v>644</v>
      </c>
      <c r="G390" s="248"/>
      <c r="H390" s="252">
        <v>316.40699999999998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80</v>
      </c>
      <c r="AY390" s="258" t="s">
        <v>241</v>
      </c>
    </row>
    <row r="391" s="15" customFormat="1">
      <c r="A391" s="15"/>
      <c r="B391" s="270"/>
      <c r="C391" s="271"/>
      <c r="D391" s="249" t="s">
        <v>256</v>
      </c>
      <c r="E391" s="272" t="s">
        <v>1</v>
      </c>
      <c r="F391" s="273" t="s">
        <v>686</v>
      </c>
      <c r="G391" s="271"/>
      <c r="H391" s="272" t="s">
        <v>1</v>
      </c>
      <c r="I391" s="274"/>
      <c r="J391" s="271"/>
      <c r="K391" s="271"/>
      <c r="L391" s="275"/>
      <c r="M391" s="276"/>
      <c r="N391" s="277"/>
      <c r="O391" s="277"/>
      <c r="P391" s="277"/>
      <c r="Q391" s="277"/>
      <c r="R391" s="277"/>
      <c r="S391" s="277"/>
      <c r="T391" s="27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9" t="s">
        <v>256</v>
      </c>
      <c r="AU391" s="279" t="s">
        <v>88</v>
      </c>
      <c r="AV391" s="15" t="s">
        <v>14</v>
      </c>
      <c r="AW391" s="15" t="s">
        <v>36</v>
      </c>
      <c r="AX391" s="15" t="s">
        <v>80</v>
      </c>
      <c r="AY391" s="279" t="s">
        <v>241</v>
      </c>
    </row>
    <row r="392" s="13" customFormat="1">
      <c r="A392" s="13"/>
      <c r="B392" s="247"/>
      <c r="C392" s="248"/>
      <c r="D392" s="249" t="s">
        <v>256</v>
      </c>
      <c r="E392" s="250" t="s">
        <v>1</v>
      </c>
      <c r="F392" s="251" t="s">
        <v>648</v>
      </c>
      <c r="G392" s="248"/>
      <c r="H392" s="252">
        <v>6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88</v>
      </c>
      <c r="AV392" s="13" t="s">
        <v>88</v>
      </c>
      <c r="AW392" s="13" t="s">
        <v>36</v>
      </c>
      <c r="AX392" s="13" t="s">
        <v>80</v>
      </c>
      <c r="AY392" s="258" t="s">
        <v>241</v>
      </c>
    </row>
    <row r="393" s="14" customFormat="1">
      <c r="A393" s="14"/>
      <c r="B393" s="259"/>
      <c r="C393" s="260"/>
      <c r="D393" s="249" t="s">
        <v>256</v>
      </c>
      <c r="E393" s="261" t="s">
        <v>1</v>
      </c>
      <c r="F393" s="262" t="s">
        <v>258</v>
      </c>
      <c r="G393" s="260"/>
      <c r="H393" s="263">
        <v>322.40699999999998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88</v>
      </c>
      <c r="AV393" s="14" t="s">
        <v>175</v>
      </c>
      <c r="AW393" s="14" t="s">
        <v>36</v>
      </c>
      <c r="AX393" s="14" t="s">
        <v>14</v>
      </c>
      <c r="AY393" s="269" t="s">
        <v>241</v>
      </c>
    </row>
    <row r="394" s="2" customFormat="1" ht="24.15" customHeight="1">
      <c r="A394" s="39"/>
      <c r="B394" s="40"/>
      <c r="C394" s="229" t="s">
        <v>715</v>
      </c>
      <c r="D394" s="229" t="s">
        <v>243</v>
      </c>
      <c r="E394" s="230" t="s">
        <v>687</v>
      </c>
      <c r="F394" s="231" t="s">
        <v>688</v>
      </c>
      <c r="G394" s="232" t="s">
        <v>253</v>
      </c>
      <c r="H394" s="233">
        <v>1186.5260000000001</v>
      </c>
      <c r="I394" s="234"/>
      <c r="J394" s="235">
        <f>ROUND(I394*H394,2)</f>
        <v>0</v>
      </c>
      <c r="K394" s="231" t="s">
        <v>247</v>
      </c>
      <c r="L394" s="45"/>
      <c r="M394" s="236" t="s">
        <v>1</v>
      </c>
      <c r="N394" s="237" t="s">
        <v>45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175</v>
      </c>
      <c r="AT394" s="240" t="s">
        <v>243</v>
      </c>
      <c r="AU394" s="240" t="s">
        <v>88</v>
      </c>
      <c r="AY394" s="18" t="s">
        <v>241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14</v>
      </c>
      <c r="BK394" s="241">
        <f>ROUND(I394*H394,2)</f>
        <v>0</v>
      </c>
      <c r="BL394" s="18" t="s">
        <v>175</v>
      </c>
      <c r="BM394" s="240" t="s">
        <v>3590</v>
      </c>
    </row>
    <row r="395" s="2" customFormat="1">
      <c r="A395" s="39"/>
      <c r="B395" s="40"/>
      <c r="C395" s="41"/>
      <c r="D395" s="242" t="s">
        <v>249</v>
      </c>
      <c r="E395" s="41"/>
      <c r="F395" s="243" t="s">
        <v>690</v>
      </c>
      <c r="G395" s="41"/>
      <c r="H395" s="41"/>
      <c r="I395" s="244"/>
      <c r="J395" s="41"/>
      <c r="K395" s="41"/>
      <c r="L395" s="45"/>
      <c r="M395" s="245"/>
      <c r="N395" s="24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249</v>
      </c>
      <c r="AU395" s="18" t="s">
        <v>88</v>
      </c>
    </row>
    <row r="396" s="15" customFormat="1">
      <c r="A396" s="15"/>
      <c r="B396" s="270"/>
      <c r="C396" s="271"/>
      <c r="D396" s="249" t="s">
        <v>256</v>
      </c>
      <c r="E396" s="272" t="s">
        <v>1</v>
      </c>
      <c r="F396" s="273" t="s">
        <v>691</v>
      </c>
      <c r="G396" s="271"/>
      <c r="H396" s="272" t="s">
        <v>1</v>
      </c>
      <c r="I396" s="274"/>
      <c r="J396" s="271"/>
      <c r="K396" s="271"/>
      <c r="L396" s="275"/>
      <c r="M396" s="276"/>
      <c r="N396" s="277"/>
      <c r="O396" s="277"/>
      <c r="P396" s="277"/>
      <c r="Q396" s="277"/>
      <c r="R396" s="277"/>
      <c r="S396" s="277"/>
      <c r="T396" s="27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9" t="s">
        <v>256</v>
      </c>
      <c r="AU396" s="279" t="s">
        <v>88</v>
      </c>
      <c r="AV396" s="15" t="s">
        <v>14</v>
      </c>
      <c r="AW396" s="15" t="s">
        <v>36</v>
      </c>
      <c r="AX396" s="15" t="s">
        <v>80</v>
      </c>
      <c r="AY396" s="279" t="s">
        <v>241</v>
      </c>
    </row>
    <row r="397" s="13" customFormat="1">
      <c r="A397" s="13"/>
      <c r="B397" s="247"/>
      <c r="C397" s="248"/>
      <c r="D397" s="249" t="s">
        <v>256</v>
      </c>
      <c r="E397" s="250" t="s">
        <v>1</v>
      </c>
      <c r="F397" s="251" t="s">
        <v>653</v>
      </c>
      <c r="G397" s="248"/>
      <c r="H397" s="252">
        <v>1107.425</v>
      </c>
      <c r="I397" s="253"/>
      <c r="J397" s="248"/>
      <c r="K397" s="248"/>
      <c r="L397" s="254"/>
      <c r="M397" s="255"/>
      <c r="N397" s="256"/>
      <c r="O397" s="256"/>
      <c r="P397" s="256"/>
      <c r="Q397" s="256"/>
      <c r="R397" s="256"/>
      <c r="S397" s="256"/>
      <c r="T397" s="25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8" t="s">
        <v>256</v>
      </c>
      <c r="AU397" s="258" t="s">
        <v>88</v>
      </c>
      <c r="AV397" s="13" t="s">
        <v>88</v>
      </c>
      <c r="AW397" s="13" t="s">
        <v>36</v>
      </c>
      <c r="AX397" s="13" t="s">
        <v>80</v>
      </c>
      <c r="AY397" s="258" t="s">
        <v>241</v>
      </c>
    </row>
    <row r="398" s="13" customFormat="1">
      <c r="A398" s="13"/>
      <c r="B398" s="247"/>
      <c r="C398" s="248"/>
      <c r="D398" s="249" t="s">
        <v>256</v>
      </c>
      <c r="E398" s="250" t="s">
        <v>1</v>
      </c>
      <c r="F398" s="251" t="s">
        <v>2550</v>
      </c>
      <c r="G398" s="248"/>
      <c r="H398" s="252">
        <v>79.100999999999999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4" customFormat="1">
      <c r="A399" s="14"/>
      <c r="B399" s="259"/>
      <c r="C399" s="260"/>
      <c r="D399" s="249" t="s">
        <v>256</v>
      </c>
      <c r="E399" s="261" t="s">
        <v>1</v>
      </c>
      <c r="F399" s="262" t="s">
        <v>258</v>
      </c>
      <c r="G399" s="260"/>
      <c r="H399" s="263">
        <v>1186.5260000000001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88</v>
      </c>
      <c r="AV399" s="14" t="s">
        <v>175</v>
      </c>
      <c r="AW399" s="14" t="s">
        <v>36</v>
      </c>
      <c r="AX399" s="14" t="s">
        <v>14</v>
      </c>
      <c r="AY399" s="269" t="s">
        <v>241</v>
      </c>
    </row>
    <row r="400" s="2" customFormat="1" ht="24.15" customHeight="1">
      <c r="A400" s="39"/>
      <c r="B400" s="40"/>
      <c r="C400" s="229" t="s">
        <v>721</v>
      </c>
      <c r="D400" s="229" t="s">
        <v>243</v>
      </c>
      <c r="E400" s="230" t="s">
        <v>692</v>
      </c>
      <c r="F400" s="231" t="s">
        <v>693</v>
      </c>
      <c r="G400" s="232" t="s">
        <v>253</v>
      </c>
      <c r="H400" s="233">
        <v>1336.098</v>
      </c>
      <c r="I400" s="234"/>
      <c r="J400" s="235">
        <f>ROUND(I400*H400,2)</f>
        <v>0</v>
      </c>
      <c r="K400" s="231" t="s">
        <v>247</v>
      </c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175</v>
      </c>
      <c r="AT400" s="240" t="s">
        <v>243</v>
      </c>
      <c r="AU400" s="240" t="s">
        <v>88</v>
      </c>
      <c r="AY400" s="18" t="s">
        <v>241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14</v>
      </c>
      <c r="BK400" s="241">
        <f>ROUND(I400*H400,2)</f>
        <v>0</v>
      </c>
      <c r="BL400" s="18" t="s">
        <v>175</v>
      </c>
      <c r="BM400" s="240" t="s">
        <v>3591</v>
      </c>
    </row>
    <row r="401" s="2" customFormat="1">
      <c r="A401" s="39"/>
      <c r="B401" s="40"/>
      <c r="C401" s="41"/>
      <c r="D401" s="242" t="s">
        <v>249</v>
      </c>
      <c r="E401" s="41"/>
      <c r="F401" s="243" t="s">
        <v>695</v>
      </c>
      <c r="G401" s="41"/>
      <c r="H401" s="41"/>
      <c r="I401" s="244"/>
      <c r="J401" s="41"/>
      <c r="K401" s="41"/>
      <c r="L401" s="45"/>
      <c r="M401" s="245"/>
      <c r="N401" s="246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249</v>
      </c>
      <c r="AU401" s="18" t="s">
        <v>88</v>
      </c>
    </row>
    <row r="402" s="13" customFormat="1">
      <c r="A402" s="13"/>
      <c r="B402" s="247"/>
      <c r="C402" s="248"/>
      <c r="D402" s="249" t="s">
        <v>256</v>
      </c>
      <c r="E402" s="250" t="s">
        <v>1</v>
      </c>
      <c r="F402" s="251" t="s">
        <v>459</v>
      </c>
      <c r="G402" s="248"/>
      <c r="H402" s="252">
        <v>70.471000000000004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88</v>
      </c>
      <c r="AV402" s="13" t="s">
        <v>88</v>
      </c>
      <c r="AW402" s="13" t="s">
        <v>36</v>
      </c>
      <c r="AX402" s="13" t="s">
        <v>80</v>
      </c>
      <c r="AY402" s="258" t="s">
        <v>241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462</v>
      </c>
      <c r="G403" s="248"/>
      <c r="H403" s="252">
        <v>1186.5260000000001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3" customFormat="1">
      <c r="A404" s="13"/>
      <c r="B404" s="247"/>
      <c r="C404" s="248"/>
      <c r="D404" s="249" t="s">
        <v>256</v>
      </c>
      <c r="E404" s="250" t="s">
        <v>1</v>
      </c>
      <c r="F404" s="251" t="s">
        <v>1887</v>
      </c>
      <c r="G404" s="248"/>
      <c r="H404" s="252">
        <v>79.100999999999999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256</v>
      </c>
      <c r="AU404" s="258" t="s">
        <v>88</v>
      </c>
      <c r="AV404" s="13" t="s">
        <v>88</v>
      </c>
      <c r="AW404" s="13" t="s">
        <v>36</v>
      </c>
      <c r="AX404" s="13" t="s">
        <v>80</v>
      </c>
      <c r="AY404" s="258" t="s">
        <v>241</v>
      </c>
    </row>
    <row r="405" s="14" customFormat="1">
      <c r="A405" s="14"/>
      <c r="B405" s="259"/>
      <c r="C405" s="260"/>
      <c r="D405" s="249" t="s">
        <v>256</v>
      </c>
      <c r="E405" s="261" t="s">
        <v>1</v>
      </c>
      <c r="F405" s="262" t="s">
        <v>258</v>
      </c>
      <c r="G405" s="260"/>
      <c r="H405" s="263">
        <v>1336.098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88</v>
      </c>
      <c r="AV405" s="14" t="s">
        <v>175</v>
      </c>
      <c r="AW405" s="14" t="s">
        <v>36</v>
      </c>
      <c r="AX405" s="14" t="s">
        <v>14</v>
      </c>
      <c r="AY405" s="269" t="s">
        <v>241</v>
      </c>
    </row>
    <row r="406" s="2" customFormat="1" ht="33" customHeight="1">
      <c r="A406" s="39"/>
      <c r="B406" s="40"/>
      <c r="C406" s="229" t="s">
        <v>729</v>
      </c>
      <c r="D406" s="229" t="s">
        <v>243</v>
      </c>
      <c r="E406" s="230" t="s">
        <v>697</v>
      </c>
      <c r="F406" s="231" t="s">
        <v>698</v>
      </c>
      <c r="G406" s="232" t="s">
        <v>467</v>
      </c>
      <c r="H406" s="233">
        <v>2204.5619999999999</v>
      </c>
      <c r="I406" s="234"/>
      <c r="J406" s="235">
        <f>ROUND(I406*H406,2)</f>
        <v>0</v>
      </c>
      <c r="K406" s="231" t="s">
        <v>247</v>
      </c>
      <c r="L406" s="45"/>
      <c r="M406" s="236" t="s">
        <v>1</v>
      </c>
      <c r="N406" s="237" t="s">
        <v>45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175</v>
      </c>
      <c r="AT406" s="240" t="s">
        <v>243</v>
      </c>
      <c r="AU406" s="240" t="s">
        <v>88</v>
      </c>
      <c r="AY406" s="18" t="s">
        <v>241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14</v>
      </c>
      <c r="BK406" s="241">
        <f>ROUND(I406*H406,2)</f>
        <v>0</v>
      </c>
      <c r="BL406" s="18" t="s">
        <v>175</v>
      </c>
      <c r="BM406" s="240" t="s">
        <v>3592</v>
      </c>
    </row>
    <row r="407" s="2" customFormat="1">
      <c r="A407" s="39"/>
      <c r="B407" s="40"/>
      <c r="C407" s="41"/>
      <c r="D407" s="242" t="s">
        <v>249</v>
      </c>
      <c r="E407" s="41"/>
      <c r="F407" s="243" t="s">
        <v>700</v>
      </c>
      <c r="G407" s="41"/>
      <c r="H407" s="41"/>
      <c r="I407" s="244"/>
      <c r="J407" s="41"/>
      <c r="K407" s="41"/>
      <c r="L407" s="45"/>
      <c r="M407" s="245"/>
      <c r="N407" s="246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249</v>
      </c>
      <c r="AU407" s="18" t="s">
        <v>88</v>
      </c>
    </row>
    <row r="408" s="2" customFormat="1">
      <c r="A408" s="39"/>
      <c r="B408" s="40"/>
      <c r="C408" s="41"/>
      <c r="D408" s="249" t="s">
        <v>701</v>
      </c>
      <c r="E408" s="41"/>
      <c r="F408" s="287" t="s">
        <v>702</v>
      </c>
      <c r="G408" s="41"/>
      <c r="H408" s="41"/>
      <c r="I408" s="244"/>
      <c r="J408" s="41"/>
      <c r="K408" s="41"/>
      <c r="L408" s="45"/>
      <c r="M408" s="245"/>
      <c r="N408" s="24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701</v>
      </c>
      <c r="AU408" s="18" t="s">
        <v>88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2557</v>
      </c>
      <c r="G409" s="248"/>
      <c r="H409" s="252">
        <v>2204.5619999999999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4" customFormat="1">
      <c r="A410" s="14"/>
      <c r="B410" s="259"/>
      <c r="C410" s="260"/>
      <c r="D410" s="249" t="s">
        <v>256</v>
      </c>
      <c r="E410" s="261" t="s">
        <v>1</v>
      </c>
      <c r="F410" s="262" t="s">
        <v>258</v>
      </c>
      <c r="G410" s="260"/>
      <c r="H410" s="263">
        <v>2204.5619999999999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88</v>
      </c>
      <c r="AV410" s="14" t="s">
        <v>175</v>
      </c>
      <c r="AW410" s="14" t="s">
        <v>36</v>
      </c>
      <c r="AX410" s="14" t="s">
        <v>14</v>
      </c>
      <c r="AY410" s="269" t="s">
        <v>241</v>
      </c>
    </row>
    <row r="411" s="2" customFormat="1" ht="16.5" customHeight="1">
      <c r="A411" s="39"/>
      <c r="B411" s="40"/>
      <c r="C411" s="229" t="s">
        <v>735</v>
      </c>
      <c r="D411" s="229" t="s">
        <v>243</v>
      </c>
      <c r="E411" s="230" t="s">
        <v>259</v>
      </c>
      <c r="F411" s="231" t="s">
        <v>260</v>
      </c>
      <c r="G411" s="232" t="s">
        <v>253</v>
      </c>
      <c r="H411" s="233">
        <v>1588.0340000000001</v>
      </c>
      <c r="I411" s="234"/>
      <c r="J411" s="235">
        <f>ROUND(I411*H411,2)</f>
        <v>0</v>
      </c>
      <c r="K411" s="231" t="s">
        <v>247</v>
      </c>
      <c r="L411" s="45"/>
      <c r="M411" s="236" t="s">
        <v>1</v>
      </c>
      <c r="N411" s="237" t="s">
        <v>45</v>
      </c>
      <c r="O411" s="92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175</v>
      </c>
      <c r="AT411" s="240" t="s">
        <v>243</v>
      </c>
      <c r="AU411" s="240" t="s">
        <v>88</v>
      </c>
      <c r="AY411" s="18" t="s">
        <v>241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14</v>
      </c>
      <c r="BK411" s="241">
        <f>ROUND(I411*H411,2)</f>
        <v>0</v>
      </c>
      <c r="BL411" s="18" t="s">
        <v>175</v>
      </c>
      <c r="BM411" s="240" t="s">
        <v>3593</v>
      </c>
    </row>
    <row r="412" s="2" customFormat="1">
      <c r="A412" s="39"/>
      <c r="B412" s="40"/>
      <c r="C412" s="41"/>
      <c r="D412" s="242" t="s">
        <v>249</v>
      </c>
      <c r="E412" s="41"/>
      <c r="F412" s="243" t="s">
        <v>262</v>
      </c>
      <c r="G412" s="41"/>
      <c r="H412" s="41"/>
      <c r="I412" s="244"/>
      <c r="J412" s="41"/>
      <c r="K412" s="41"/>
      <c r="L412" s="45"/>
      <c r="M412" s="245"/>
      <c r="N412" s="246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249</v>
      </c>
      <c r="AU412" s="18" t="s">
        <v>88</v>
      </c>
    </row>
    <row r="413" s="13" customFormat="1">
      <c r="A413" s="13"/>
      <c r="B413" s="247"/>
      <c r="C413" s="248"/>
      <c r="D413" s="249" t="s">
        <v>256</v>
      </c>
      <c r="E413" s="250" t="s">
        <v>1</v>
      </c>
      <c r="F413" s="251" t="s">
        <v>3594</v>
      </c>
      <c r="G413" s="248"/>
      <c r="H413" s="252">
        <v>316.40699999999998</v>
      </c>
      <c r="I413" s="253"/>
      <c r="J413" s="248"/>
      <c r="K413" s="248"/>
      <c r="L413" s="254"/>
      <c r="M413" s="255"/>
      <c r="N413" s="256"/>
      <c r="O413" s="256"/>
      <c r="P413" s="256"/>
      <c r="Q413" s="256"/>
      <c r="R413" s="256"/>
      <c r="S413" s="256"/>
      <c r="T413" s="25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8" t="s">
        <v>256</v>
      </c>
      <c r="AU413" s="258" t="s">
        <v>88</v>
      </c>
      <c r="AV413" s="13" t="s">
        <v>88</v>
      </c>
      <c r="AW413" s="13" t="s">
        <v>36</v>
      </c>
      <c r="AX413" s="13" t="s">
        <v>80</v>
      </c>
      <c r="AY413" s="258" t="s">
        <v>241</v>
      </c>
    </row>
    <row r="414" s="13" customFormat="1">
      <c r="A414" s="13"/>
      <c r="B414" s="247"/>
      <c r="C414" s="248"/>
      <c r="D414" s="249" t="s">
        <v>256</v>
      </c>
      <c r="E414" s="250" t="s">
        <v>1</v>
      </c>
      <c r="F414" s="251" t="s">
        <v>3595</v>
      </c>
      <c r="G414" s="248"/>
      <c r="H414" s="252">
        <v>1107.425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8" t="s">
        <v>256</v>
      </c>
      <c r="AU414" s="258" t="s">
        <v>88</v>
      </c>
      <c r="AV414" s="13" t="s">
        <v>88</v>
      </c>
      <c r="AW414" s="13" t="s">
        <v>36</v>
      </c>
      <c r="AX414" s="13" t="s">
        <v>80</v>
      </c>
      <c r="AY414" s="258" t="s">
        <v>241</v>
      </c>
    </row>
    <row r="415" s="13" customFormat="1">
      <c r="A415" s="13"/>
      <c r="B415" s="247"/>
      <c r="C415" s="248"/>
      <c r="D415" s="249" t="s">
        <v>256</v>
      </c>
      <c r="E415" s="250" t="s">
        <v>1</v>
      </c>
      <c r="F415" s="251" t="s">
        <v>3596</v>
      </c>
      <c r="G415" s="248"/>
      <c r="H415" s="252">
        <v>79.100999999999999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3597</v>
      </c>
      <c r="G416" s="248"/>
      <c r="H416" s="252">
        <v>79.100999999999999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1</v>
      </c>
      <c r="F417" s="251" t="s">
        <v>648</v>
      </c>
      <c r="G417" s="248"/>
      <c r="H417" s="252">
        <v>6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4" customFormat="1">
      <c r="A418" s="14"/>
      <c r="B418" s="259"/>
      <c r="C418" s="260"/>
      <c r="D418" s="249" t="s">
        <v>256</v>
      </c>
      <c r="E418" s="261" t="s">
        <v>1</v>
      </c>
      <c r="F418" s="262" t="s">
        <v>258</v>
      </c>
      <c r="G418" s="260"/>
      <c r="H418" s="263">
        <v>1588.0340000000001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88</v>
      </c>
      <c r="AV418" s="14" t="s">
        <v>175</v>
      </c>
      <c r="AW418" s="14" t="s">
        <v>36</v>
      </c>
      <c r="AX418" s="14" t="s">
        <v>14</v>
      </c>
      <c r="AY418" s="269" t="s">
        <v>241</v>
      </c>
    </row>
    <row r="419" s="2" customFormat="1" ht="24.15" customHeight="1">
      <c r="A419" s="39"/>
      <c r="B419" s="40"/>
      <c r="C419" s="229" t="s">
        <v>740</v>
      </c>
      <c r="D419" s="229" t="s">
        <v>243</v>
      </c>
      <c r="E419" s="230" t="s">
        <v>722</v>
      </c>
      <c r="F419" s="231" t="s">
        <v>723</v>
      </c>
      <c r="G419" s="232" t="s">
        <v>253</v>
      </c>
      <c r="H419" s="233">
        <v>1229.6790000000001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3598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725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402</v>
      </c>
      <c r="G421" s="248"/>
      <c r="H421" s="252">
        <v>1582.0350000000001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1</v>
      </c>
      <c r="F422" s="251" t="s">
        <v>726</v>
      </c>
      <c r="G422" s="248"/>
      <c r="H422" s="252">
        <v>-68.783000000000001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1</v>
      </c>
      <c r="F423" s="251" t="s">
        <v>727</v>
      </c>
      <c r="G423" s="248"/>
      <c r="H423" s="252">
        <v>-224.94499999999999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1</v>
      </c>
      <c r="F424" s="251" t="s">
        <v>3599</v>
      </c>
      <c r="G424" s="248"/>
      <c r="H424" s="252">
        <v>-36.759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3600</v>
      </c>
      <c r="G425" s="248"/>
      <c r="H425" s="252">
        <v>-21.869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496</v>
      </c>
      <c r="F426" s="262" t="s">
        <v>258</v>
      </c>
      <c r="G426" s="260"/>
      <c r="H426" s="263">
        <v>1229.6790000000001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14</v>
      </c>
      <c r="AY426" s="269" t="s">
        <v>241</v>
      </c>
    </row>
    <row r="427" s="2" customFormat="1" ht="16.5" customHeight="1">
      <c r="A427" s="39"/>
      <c r="B427" s="40"/>
      <c r="C427" s="288" t="s">
        <v>749</v>
      </c>
      <c r="D427" s="288" t="s">
        <v>716</v>
      </c>
      <c r="E427" s="289" t="s">
        <v>730</v>
      </c>
      <c r="F427" s="290" t="s">
        <v>731</v>
      </c>
      <c r="G427" s="291" t="s">
        <v>467</v>
      </c>
      <c r="H427" s="292">
        <v>2017.077</v>
      </c>
      <c r="I427" s="293"/>
      <c r="J427" s="294">
        <f>ROUND(I427*H427,2)</f>
        <v>0</v>
      </c>
      <c r="K427" s="290" t="s">
        <v>247</v>
      </c>
      <c r="L427" s="295"/>
      <c r="M427" s="296" t="s">
        <v>1</v>
      </c>
      <c r="N427" s="297" t="s">
        <v>45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292</v>
      </c>
      <c r="AT427" s="240" t="s">
        <v>716</v>
      </c>
      <c r="AU427" s="240" t="s">
        <v>88</v>
      </c>
      <c r="AY427" s="18" t="s">
        <v>241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14</v>
      </c>
      <c r="BK427" s="241">
        <f>ROUND(I427*H427,2)</f>
        <v>0</v>
      </c>
      <c r="BL427" s="18" t="s">
        <v>175</v>
      </c>
      <c r="BM427" s="240" t="s">
        <v>3601</v>
      </c>
    </row>
    <row r="428" s="15" customFormat="1">
      <c r="A428" s="15"/>
      <c r="B428" s="270"/>
      <c r="C428" s="271"/>
      <c r="D428" s="249" t="s">
        <v>256</v>
      </c>
      <c r="E428" s="272" t="s">
        <v>1</v>
      </c>
      <c r="F428" s="273" t="s">
        <v>733</v>
      </c>
      <c r="G428" s="271"/>
      <c r="H428" s="272" t="s">
        <v>1</v>
      </c>
      <c r="I428" s="274"/>
      <c r="J428" s="271"/>
      <c r="K428" s="271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256</v>
      </c>
      <c r="AU428" s="279" t="s">
        <v>88</v>
      </c>
      <c r="AV428" s="15" t="s">
        <v>14</v>
      </c>
      <c r="AW428" s="15" t="s">
        <v>36</v>
      </c>
      <c r="AX428" s="15" t="s">
        <v>80</v>
      </c>
      <c r="AY428" s="279" t="s">
        <v>241</v>
      </c>
    </row>
    <row r="429" s="13" customFormat="1">
      <c r="A429" s="13"/>
      <c r="B429" s="247"/>
      <c r="C429" s="248"/>
      <c r="D429" s="249" t="s">
        <v>256</v>
      </c>
      <c r="E429" s="250" t="s">
        <v>1</v>
      </c>
      <c r="F429" s="251" t="s">
        <v>734</v>
      </c>
      <c r="G429" s="248"/>
      <c r="H429" s="252">
        <v>2017.077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88</v>
      </c>
      <c r="AV429" s="13" t="s">
        <v>88</v>
      </c>
      <c r="AW429" s="13" t="s">
        <v>36</v>
      </c>
      <c r="AX429" s="13" t="s">
        <v>80</v>
      </c>
      <c r="AY429" s="258" t="s">
        <v>241</v>
      </c>
    </row>
    <row r="430" s="14" customFormat="1">
      <c r="A430" s="14"/>
      <c r="B430" s="259"/>
      <c r="C430" s="260"/>
      <c r="D430" s="249" t="s">
        <v>256</v>
      </c>
      <c r="E430" s="261" t="s">
        <v>1</v>
      </c>
      <c r="F430" s="262" t="s">
        <v>258</v>
      </c>
      <c r="G430" s="260"/>
      <c r="H430" s="263">
        <v>2017.077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88</v>
      </c>
      <c r="AV430" s="14" t="s">
        <v>175</v>
      </c>
      <c r="AW430" s="14" t="s">
        <v>36</v>
      </c>
      <c r="AX430" s="14" t="s">
        <v>14</v>
      </c>
      <c r="AY430" s="269" t="s">
        <v>241</v>
      </c>
    </row>
    <row r="431" s="2" customFormat="1" ht="24.15" customHeight="1">
      <c r="A431" s="39"/>
      <c r="B431" s="40"/>
      <c r="C431" s="229" t="s">
        <v>754</v>
      </c>
      <c r="D431" s="229" t="s">
        <v>243</v>
      </c>
      <c r="E431" s="230" t="s">
        <v>736</v>
      </c>
      <c r="F431" s="231" t="s">
        <v>737</v>
      </c>
      <c r="G431" s="232" t="s">
        <v>253</v>
      </c>
      <c r="H431" s="233">
        <v>89.977999999999994</v>
      </c>
      <c r="I431" s="234"/>
      <c r="J431" s="235">
        <f>ROUND(I431*H431,2)</f>
        <v>0</v>
      </c>
      <c r="K431" s="231" t="s">
        <v>247</v>
      </c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175</v>
      </c>
      <c r="AT431" s="240" t="s">
        <v>243</v>
      </c>
      <c r="AU431" s="240" t="s">
        <v>88</v>
      </c>
      <c r="AY431" s="18" t="s">
        <v>241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14</v>
      </c>
      <c r="BK431" s="241">
        <f>ROUND(I431*H431,2)</f>
        <v>0</v>
      </c>
      <c r="BL431" s="18" t="s">
        <v>175</v>
      </c>
      <c r="BM431" s="240" t="s">
        <v>3602</v>
      </c>
    </row>
    <row r="432" s="2" customFormat="1">
      <c r="A432" s="39"/>
      <c r="B432" s="40"/>
      <c r="C432" s="41"/>
      <c r="D432" s="242" t="s">
        <v>249</v>
      </c>
      <c r="E432" s="41"/>
      <c r="F432" s="243" t="s">
        <v>739</v>
      </c>
      <c r="G432" s="41"/>
      <c r="H432" s="41"/>
      <c r="I432" s="244"/>
      <c r="J432" s="41"/>
      <c r="K432" s="41"/>
      <c r="L432" s="45"/>
      <c r="M432" s="245"/>
      <c r="N432" s="24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249</v>
      </c>
      <c r="AU432" s="18" t="s">
        <v>88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448</v>
      </c>
      <c r="G433" s="248"/>
      <c r="H433" s="252">
        <v>89.977999999999994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4" customFormat="1">
      <c r="A434" s="14"/>
      <c r="B434" s="259"/>
      <c r="C434" s="260"/>
      <c r="D434" s="249" t="s">
        <v>256</v>
      </c>
      <c r="E434" s="261" t="s">
        <v>1</v>
      </c>
      <c r="F434" s="262" t="s">
        <v>258</v>
      </c>
      <c r="G434" s="260"/>
      <c r="H434" s="263">
        <v>89.977999999999994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88</v>
      </c>
      <c r="AV434" s="14" t="s">
        <v>175</v>
      </c>
      <c r="AW434" s="14" t="s">
        <v>36</v>
      </c>
      <c r="AX434" s="14" t="s">
        <v>14</v>
      </c>
      <c r="AY434" s="269" t="s">
        <v>241</v>
      </c>
    </row>
    <row r="435" s="2" customFormat="1" ht="24.15" customHeight="1">
      <c r="A435" s="39"/>
      <c r="B435" s="40"/>
      <c r="C435" s="229" t="s">
        <v>759</v>
      </c>
      <c r="D435" s="229" t="s">
        <v>243</v>
      </c>
      <c r="E435" s="230" t="s">
        <v>741</v>
      </c>
      <c r="F435" s="231" t="s">
        <v>742</v>
      </c>
      <c r="G435" s="232" t="s">
        <v>253</v>
      </c>
      <c r="H435" s="233">
        <v>134.96700000000001</v>
      </c>
      <c r="I435" s="234"/>
      <c r="J435" s="235">
        <f>ROUND(I435*H435,2)</f>
        <v>0</v>
      </c>
      <c r="K435" s="231" t="s">
        <v>247</v>
      </c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175</v>
      </c>
      <c r="AT435" s="240" t="s">
        <v>243</v>
      </c>
      <c r="AU435" s="240" t="s">
        <v>88</v>
      </c>
      <c r="AY435" s="18" t="s">
        <v>241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14</v>
      </c>
      <c r="BK435" s="241">
        <f>ROUND(I435*H435,2)</f>
        <v>0</v>
      </c>
      <c r="BL435" s="18" t="s">
        <v>175</v>
      </c>
      <c r="BM435" s="240" t="s">
        <v>3603</v>
      </c>
    </row>
    <row r="436" s="2" customFormat="1">
      <c r="A436" s="39"/>
      <c r="B436" s="40"/>
      <c r="C436" s="41"/>
      <c r="D436" s="242" t="s">
        <v>249</v>
      </c>
      <c r="E436" s="41"/>
      <c r="F436" s="243" t="s">
        <v>744</v>
      </c>
      <c r="G436" s="41"/>
      <c r="H436" s="41"/>
      <c r="I436" s="244"/>
      <c r="J436" s="41"/>
      <c r="K436" s="41"/>
      <c r="L436" s="45"/>
      <c r="M436" s="245"/>
      <c r="N436" s="24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249</v>
      </c>
      <c r="AU436" s="18" t="s">
        <v>88</v>
      </c>
    </row>
    <row r="437" s="13" customFormat="1">
      <c r="A437" s="13"/>
      <c r="B437" s="247"/>
      <c r="C437" s="248"/>
      <c r="D437" s="249" t="s">
        <v>256</v>
      </c>
      <c r="E437" s="250" t="s">
        <v>1</v>
      </c>
      <c r="F437" s="251" t="s">
        <v>3604</v>
      </c>
      <c r="G437" s="248"/>
      <c r="H437" s="252">
        <v>234.13499999999999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8" t="s">
        <v>256</v>
      </c>
      <c r="AU437" s="258" t="s">
        <v>88</v>
      </c>
      <c r="AV437" s="13" t="s">
        <v>88</v>
      </c>
      <c r="AW437" s="13" t="s">
        <v>36</v>
      </c>
      <c r="AX437" s="13" t="s">
        <v>80</v>
      </c>
      <c r="AY437" s="258" t="s">
        <v>241</v>
      </c>
    </row>
    <row r="438" s="13" customFormat="1">
      <c r="A438" s="13"/>
      <c r="B438" s="247"/>
      <c r="C438" s="248"/>
      <c r="D438" s="249" t="s">
        <v>256</v>
      </c>
      <c r="E438" s="250" t="s">
        <v>1</v>
      </c>
      <c r="F438" s="251" t="s">
        <v>3605</v>
      </c>
      <c r="G438" s="248"/>
      <c r="H438" s="252">
        <v>-9.1899999999999995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8" t="s">
        <v>256</v>
      </c>
      <c r="AU438" s="258" t="s">
        <v>88</v>
      </c>
      <c r="AV438" s="13" t="s">
        <v>88</v>
      </c>
      <c r="AW438" s="13" t="s">
        <v>36</v>
      </c>
      <c r="AX438" s="13" t="s">
        <v>80</v>
      </c>
      <c r="AY438" s="258" t="s">
        <v>241</v>
      </c>
    </row>
    <row r="439" s="14" customFormat="1">
      <c r="A439" s="14"/>
      <c r="B439" s="259"/>
      <c r="C439" s="260"/>
      <c r="D439" s="249" t="s">
        <v>256</v>
      </c>
      <c r="E439" s="261" t="s">
        <v>445</v>
      </c>
      <c r="F439" s="262" t="s">
        <v>258</v>
      </c>
      <c r="G439" s="260"/>
      <c r="H439" s="263">
        <v>224.94499999999999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88</v>
      </c>
      <c r="AV439" s="14" t="s">
        <v>175</v>
      </c>
      <c r="AW439" s="14" t="s">
        <v>36</v>
      </c>
      <c r="AX439" s="14" t="s">
        <v>80</v>
      </c>
      <c r="AY439" s="269" t="s">
        <v>241</v>
      </c>
    </row>
    <row r="440" s="13" customFormat="1">
      <c r="A440" s="13"/>
      <c r="B440" s="247"/>
      <c r="C440" s="248"/>
      <c r="D440" s="249" t="s">
        <v>256</v>
      </c>
      <c r="E440" s="250" t="s">
        <v>746</v>
      </c>
      <c r="F440" s="251" t="s">
        <v>747</v>
      </c>
      <c r="G440" s="248"/>
      <c r="H440" s="252">
        <v>134.96700000000001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8" t="s">
        <v>256</v>
      </c>
      <c r="AU440" s="258" t="s">
        <v>88</v>
      </c>
      <c r="AV440" s="13" t="s">
        <v>88</v>
      </c>
      <c r="AW440" s="13" t="s">
        <v>36</v>
      </c>
      <c r="AX440" s="13" t="s">
        <v>14</v>
      </c>
      <c r="AY440" s="258" t="s">
        <v>241</v>
      </c>
    </row>
    <row r="441" s="13" customFormat="1">
      <c r="A441" s="13"/>
      <c r="B441" s="247"/>
      <c r="C441" s="248"/>
      <c r="D441" s="249" t="s">
        <v>256</v>
      </c>
      <c r="E441" s="250" t="s">
        <v>448</v>
      </c>
      <c r="F441" s="251" t="s">
        <v>748</v>
      </c>
      <c r="G441" s="248"/>
      <c r="H441" s="252">
        <v>89.977999999999994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88</v>
      </c>
      <c r="AV441" s="13" t="s">
        <v>88</v>
      </c>
      <c r="AW441" s="13" t="s">
        <v>36</v>
      </c>
      <c r="AX441" s="13" t="s">
        <v>80</v>
      </c>
      <c r="AY441" s="258" t="s">
        <v>241</v>
      </c>
    </row>
    <row r="442" s="14" customFormat="1">
      <c r="A442" s="14"/>
      <c r="B442" s="259"/>
      <c r="C442" s="260"/>
      <c r="D442" s="249" t="s">
        <v>256</v>
      </c>
      <c r="E442" s="261" t="s">
        <v>1</v>
      </c>
      <c r="F442" s="262" t="s">
        <v>258</v>
      </c>
      <c r="G442" s="260"/>
      <c r="H442" s="263">
        <v>224.94499999999999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88</v>
      </c>
      <c r="AV442" s="14" t="s">
        <v>175</v>
      </c>
      <c r="AW442" s="14" t="s">
        <v>36</v>
      </c>
      <c r="AX442" s="14" t="s">
        <v>80</v>
      </c>
      <c r="AY442" s="269" t="s">
        <v>241</v>
      </c>
    </row>
    <row r="443" s="2" customFormat="1" ht="16.5" customHeight="1">
      <c r="A443" s="39"/>
      <c r="B443" s="40"/>
      <c r="C443" s="288" t="s">
        <v>766</v>
      </c>
      <c r="D443" s="288" t="s">
        <v>716</v>
      </c>
      <c r="E443" s="289" t="s">
        <v>750</v>
      </c>
      <c r="F443" s="290" t="s">
        <v>751</v>
      </c>
      <c r="G443" s="291" t="s">
        <v>467</v>
      </c>
      <c r="H443" s="292">
        <v>461.22899999999998</v>
      </c>
      <c r="I443" s="293"/>
      <c r="J443" s="294">
        <f>ROUND(I443*H443,2)</f>
        <v>0</v>
      </c>
      <c r="K443" s="290" t="s">
        <v>247</v>
      </c>
      <c r="L443" s="295"/>
      <c r="M443" s="296" t="s">
        <v>1</v>
      </c>
      <c r="N443" s="29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292</v>
      </c>
      <c r="AT443" s="240" t="s">
        <v>716</v>
      </c>
      <c r="AU443" s="240" t="s">
        <v>88</v>
      </c>
      <c r="AY443" s="18" t="s">
        <v>241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14</v>
      </c>
      <c r="BK443" s="241">
        <f>ROUND(I443*H443,2)</f>
        <v>0</v>
      </c>
      <c r="BL443" s="18" t="s">
        <v>175</v>
      </c>
      <c r="BM443" s="240" t="s">
        <v>3606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753</v>
      </c>
      <c r="G444" s="248"/>
      <c r="H444" s="252">
        <v>461.22899999999998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4" customFormat="1">
      <c r="A445" s="14"/>
      <c r="B445" s="259"/>
      <c r="C445" s="260"/>
      <c r="D445" s="249" t="s">
        <v>256</v>
      </c>
      <c r="E445" s="261" t="s">
        <v>1</v>
      </c>
      <c r="F445" s="262" t="s">
        <v>258</v>
      </c>
      <c r="G445" s="260"/>
      <c r="H445" s="263">
        <v>461.22899999999998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88</v>
      </c>
      <c r="AV445" s="14" t="s">
        <v>175</v>
      </c>
      <c r="AW445" s="14" t="s">
        <v>36</v>
      </c>
      <c r="AX445" s="14" t="s">
        <v>14</v>
      </c>
      <c r="AY445" s="269" t="s">
        <v>241</v>
      </c>
    </row>
    <row r="446" s="2" customFormat="1" ht="24.15" customHeight="1">
      <c r="A446" s="39"/>
      <c r="B446" s="40"/>
      <c r="C446" s="229" t="s">
        <v>772</v>
      </c>
      <c r="D446" s="229" t="s">
        <v>243</v>
      </c>
      <c r="E446" s="230" t="s">
        <v>755</v>
      </c>
      <c r="F446" s="231" t="s">
        <v>756</v>
      </c>
      <c r="G446" s="232" t="s">
        <v>246</v>
      </c>
      <c r="H446" s="233">
        <v>39.997</v>
      </c>
      <c r="I446" s="234"/>
      <c r="J446" s="235">
        <f>ROUND(I446*H446,2)</f>
        <v>0</v>
      </c>
      <c r="K446" s="231" t="s">
        <v>247</v>
      </c>
      <c r="L446" s="45"/>
      <c r="M446" s="236" t="s">
        <v>1</v>
      </c>
      <c r="N446" s="237" t="s">
        <v>45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175</v>
      </c>
      <c r="AT446" s="240" t="s">
        <v>243</v>
      </c>
      <c r="AU446" s="240" t="s">
        <v>88</v>
      </c>
      <c r="AY446" s="18" t="s">
        <v>241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14</v>
      </c>
      <c r="BK446" s="241">
        <f>ROUND(I446*H446,2)</f>
        <v>0</v>
      </c>
      <c r="BL446" s="18" t="s">
        <v>175</v>
      </c>
      <c r="BM446" s="240" t="s">
        <v>3607</v>
      </c>
    </row>
    <row r="447" s="2" customFormat="1">
      <c r="A447" s="39"/>
      <c r="B447" s="40"/>
      <c r="C447" s="41"/>
      <c r="D447" s="242" t="s">
        <v>249</v>
      </c>
      <c r="E447" s="41"/>
      <c r="F447" s="243" t="s">
        <v>758</v>
      </c>
      <c r="G447" s="41"/>
      <c r="H447" s="41"/>
      <c r="I447" s="244"/>
      <c r="J447" s="41"/>
      <c r="K447" s="41"/>
      <c r="L447" s="45"/>
      <c r="M447" s="245"/>
      <c r="N447" s="246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249</v>
      </c>
      <c r="AU447" s="18" t="s">
        <v>88</v>
      </c>
    </row>
    <row r="448" s="13" customFormat="1">
      <c r="A448" s="13"/>
      <c r="B448" s="247"/>
      <c r="C448" s="248"/>
      <c r="D448" s="249" t="s">
        <v>256</v>
      </c>
      <c r="E448" s="250" t="s">
        <v>1</v>
      </c>
      <c r="F448" s="251" t="s">
        <v>493</v>
      </c>
      <c r="G448" s="248"/>
      <c r="H448" s="252">
        <v>39.997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8" t="s">
        <v>256</v>
      </c>
      <c r="AU448" s="258" t="s">
        <v>88</v>
      </c>
      <c r="AV448" s="13" t="s">
        <v>88</v>
      </c>
      <c r="AW448" s="13" t="s">
        <v>36</v>
      </c>
      <c r="AX448" s="13" t="s">
        <v>80</v>
      </c>
      <c r="AY448" s="258" t="s">
        <v>241</v>
      </c>
    </row>
    <row r="449" s="14" customFormat="1">
      <c r="A449" s="14"/>
      <c r="B449" s="259"/>
      <c r="C449" s="260"/>
      <c r="D449" s="249" t="s">
        <v>256</v>
      </c>
      <c r="E449" s="261" t="s">
        <v>1</v>
      </c>
      <c r="F449" s="262" t="s">
        <v>258</v>
      </c>
      <c r="G449" s="260"/>
      <c r="H449" s="263">
        <v>39.997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88</v>
      </c>
      <c r="AV449" s="14" t="s">
        <v>175</v>
      </c>
      <c r="AW449" s="14" t="s">
        <v>36</v>
      </c>
      <c r="AX449" s="14" t="s">
        <v>14</v>
      </c>
      <c r="AY449" s="269" t="s">
        <v>241</v>
      </c>
    </row>
    <row r="450" s="2" customFormat="1" ht="24.15" customHeight="1">
      <c r="A450" s="39"/>
      <c r="B450" s="40"/>
      <c r="C450" s="229" t="s">
        <v>779</v>
      </c>
      <c r="D450" s="229" t="s">
        <v>243</v>
      </c>
      <c r="E450" s="230" t="s">
        <v>760</v>
      </c>
      <c r="F450" s="231" t="s">
        <v>761</v>
      </c>
      <c r="G450" s="232" t="s">
        <v>246</v>
      </c>
      <c r="H450" s="233">
        <v>19.998999999999999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3608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763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5" customFormat="1">
      <c r="A452" s="15"/>
      <c r="B452" s="270"/>
      <c r="C452" s="271"/>
      <c r="D452" s="249" t="s">
        <v>256</v>
      </c>
      <c r="E452" s="272" t="s">
        <v>1</v>
      </c>
      <c r="F452" s="273" t="s">
        <v>764</v>
      </c>
      <c r="G452" s="271"/>
      <c r="H452" s="272" t="s">
        <v>1</v>
      </c>
      <c r="I452" s="274"/>
      <c r="J452" s="271"/>
      <c r="K452" s="271"/>
      <c r="L452" s="275"/>
      <c r="M452" s="276"/>
      <c r="N452" s="277"/>
      <c r="O452" s="277"/>
      <c r="P452" s="277"/>
      <c r="Q452" s="277"/>
      <c r="R452" s="277"/>
      <c r="S452" s="277"/>
      <c r="T452" s="27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9" t="s">
        <v>256</v>
      </c>
      <c r="AU452" s="279" t="s">
        <v>88</v>
      </c>
      <c r="AV452" s="15" t="s">
        <v>14</v>
      </c>
      <c r="AW452" s="15" t="s">
        <v>36</v>
      </c>
      <c r="AX452" s="15" t="s">
        <v>80</v>
      </c>
      <c r="AY452" s="279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765</v>
      </c>
      <c r="G453" s="248"/>
      <c r="H453" s="252">
        <v>19.998999999999999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4" customFormat="1">
      <c r="A454" s="14"/>
      <c r="B454" s="259"/>
      <c r="C454" s="260"/>
      <c r="D454" s="249" t="s">
        <v>256</v>
      </c>
      <c r="E454" s="261" t="s">
        <v>498</v>
      </c>
      <c r="F454" s="262" t="s">
        <v>258</v>
      </c>
      <c r="G454" s="260"/>
      <c r="H454" s="263">
        <v>19.998999999999999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88</v>
      </c>
      <c r="AV454" s="14" t="s">
        <v>175</v>
      </c>
      <c r="AW454" s="14" t="s">
        <v>36</v>
      </c>
      <c r="AX454" s="14" t="s">
        <v>14</v>
      </c>
      <c r="AY454" s="269" t="s">
        <v>241</v>
      </c>
    </row>
    <row r="455" s="2" customFormat="1" ht="16.5" customHeight="1">
      <c r="A455" s="39"/>
      <c r="B455" s="40"/>
      <c r="C455" s="288" t="s">
        <v>788</v>
      </c>
      <c r="D455" s="288" t="s">
        <v>716</v>
      </c>
      <c r="E455" s="289" t="s">
        <v>767</v>
      </c>
      <c r="F455" s="290" t="s">
        <v>768</v>
      </c>
      <c r="G455" s="291" t="s">
        <v>769</v>
      </c>
      <c r="H455" s="292">
        <v>0.40000000000000002</v>
      </c>
      <c r="I455" s="293"/>
      <c r="J455" s="294">
        <f>ROUND(I455*H455,2)</f>
        <v>0</v>
      </c>
      <c r="K455" s="290" t="s">
        <v>247</v>
      </c>
      <c r="L455" s="295"/>
      <c r="M455" s="296" t="s">
        <v>1</v>
      </c>
      <c r="N455" s="297" t="s">
        <v>45</v>
      </c>
      <c r="O455" s="92"/>
      <c r="P455" s="238">
        <f>O455*H455</f>
        <v>0</v>
      </c>
      <c r="Q455" s="238">
        <v>0.001</v>
      </c>
      <c r="R455" s="238">
        <f>Q455*H455</f>
        <v>0.00040000000000000002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292</v>
      </c>
      <c r="AT455" s="240" t="s">
        <v>716</v>
      </c>
      <c r="AU455" s="240" t="s">
        <v>88</v>
      </c>
      <c r="AY455" s="18" t="s">
        <v>241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14</v>
      </c>
      <c r="BK455" s="241">
        <f>ROUND(I455*H455,2)</f>
        <v>0</v>
      </c>
      <c r="BL455" s="18" t="s">
        <v>175</v>
      </c>
      <c r="BM455" s="240" t="s">
        <v>3609</v>
      </c>
    </row>
    <row r="456" s="13" customFormat="1">
      <c r="A456" s="13"/>
      <c r="B456" s="247"/>
      <c r="C456" s="248"/>
      <c r="D456" s="249" t="s">
        <v>256</v>
      </c>
      <c r="E456" s="248"/>
      <c r="F456" s="251" t="s">
        <v>3610</v>
      </c>
      <c r="G456" s="248"/>
      <c r="H456" s="252">
        <v>0.40000000000000002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8" t="s">
        <v>256</v>
      </c>
      <c r="AU456" s="258" t="s">
        <v>88</v>
      </c>
      <c r="AV456" s="13" t="s">
        <v>88</v>
      </c>
      <c r="AW456" s="13" t="s">
        <v>4</v>
      </c>
      <c r="AX456" s="13" t="s">
        <v>14</v>
      </c>
      <c r="AY456" s="258" t="s">
        <v>241</v>
      </c>
    </row>
    <row r="457" s="2" customFormat="1" ht="24.15" customHeight="1">
      <c r="A457" s="39"/>
      <c r="B457" s="40"/>
      <c r="C457" s="229" t="s">
        <v>793</v>
      </c>
      <c r="D457" s="229" t="s">
        <v>243</v>
      </c>
      <c r="E457" s="230" t="s">
        <v>773</v>
      </c>
      <c r="F457" s="231" t="s">
        <v>774</v>
      </c>
      <c r="G457" s="232" t="s">
        <v>246</v>
      </c>
      <c r="H457" s="233">
        <v>39.997</v>
      </c>
      <c r="I457" s="234"/>
      <c r="J457" s="235">
        <f>ROUND(I457*H457,2)</f>
        <v>0</v>
      </c>
      <c r="K457" s="231" t="s">
        <v>247</v>
      </c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175</v>
      </c>
      <c r="AT457" s="240" t="s">
        <v>243</v>
      </c>
      <c r="AU457" s="240" t="s">
        <v>88</v>
      </c>
      <c r="AY457" s="18" t="s">
        <v>241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14</v>
      </c>
      <c r="BK457" s="241">
        <f>ROUND(I457*H457,2)</f>
        <v>0</v>
      </c>
      <c r="BL457" s="18" t="s">
        <v>175</v>
      </c>
      <c r="BM457" s="240" t="s">
        <v>3611</v>
      </c>
    </row>
    <row r="458" s="2" customFormat="1">
      <c r="A458" s="39"/>
      <c r="B458" s="40"/>
      <c r="C458" s="41"/>
      <c r="D458" s="242" t="s">
        <v>249</v>
      </c>
      <c r="E458" s="41"/>
      <c r="F458" s="243" t="s">
        <v>776</v>
      </c>
      <c r="G458" s="41"/>
      <c r="H458" s="41"/>
      <c r="I458" s="244"/>
      <c r="J458" s="41"/>
      <c r="K458" s="41"/>
      <c r="L458" s="45"/>
      <c r="M458" s="245"/>
      <c r="N458" s="24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249</v>
      </c>
      <c r="AU458" s="18" t="s">
        <v>88</v>
      </c>
    </row>
    <row r="459" s="15" customFormat="1">
      <c r="A459" s="15"/>
      <c r="B459" s="270"/>
      <c r="C459" s="271"/>
      <c r="D459" s="249" t="s">
        <v>256</v>
      </c>
      <c r="E459" s="272" t="s">
        <v>1</v>
      </c>
      <c r="F459" s="273" t="s">
        <v>3264</v>
      </c>
      <c r="G459" s="271"/>
      <c r="H459" s="272" t="s">
        <v>1</v>
      </c>
      <c r="I459" s="274"/>
      <c r="J459" s="271"/>
      <c r="K459" s="271"/>
      <c r="L459" s="275"/>
      <c r="M459" s="276"/>
      <c r="N459" s="277"/>
      <c r="O459" s="277"/>
      <c r="P459" s="277"/>
      <c r="Q459" s="277"/>
      <c r="R459" s="277"/>
      <c r="S459" s="277"/>
      <c r="T459" s="27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9" t="s">
        <v>256</v>
      </c>
      <c r="AU459" s="279" t="s">
        <v>88</v>
      </c>
      <c r="AV459" s="15" t="s">
        <v>14</v>
      </c>
      <c r="AW459" s="15" t="s">
        <v>36</v>
      </c>
      <c r="AX459" s="15" t="s">
        <v>80</v>
      </c>
      <c r="AY459" s="279" t="s">
        <v>241</v>
      </c>
    </row>
    <row r="460" s="13" customFormat="1">
      <c r="A460" s="13"/>
      <c r="B460" s="247"/>
      <c r="C460" s="248"/>
      <c r="D460" s="249" t="s">
        <v>256</v>
      </c>
      <c r="E460" s="250" t="s">
        <v>1</v>
      </c>
      <c r="F460" s="251" t="s">
        <v>3612</v>
      </c>
      <c r="G460" s="248"/>
      <c r="H460" s="252">
        <v>30.459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256</v>
      </c>
      <c r="AU460" s="258" t="s">
        <v>88</v>
      </c>
      <c r="AV460" s="13" t="s">
        <v>88</v>
      </c>
      <c r="AW460" s="13" t="s">
        <v>36</v>
      </c>
      <c r="AX460" s="13" t="s">
        <v>80</v>
      </c>
      <c r="AY460" s="258" t="s">
        <v>241</v>
      </c>
    </row>
    <row r="461" s="15" customFormat="1">
      <c r="A461" s="15"/>
      <c r="B461" s="270"/>
      <c r="C461" s="271"/>
      <c r="D461" s="249" t="s">
        <v>256</v>
      </c>
      <c r="E461" s="272" t="s">
        <v>1</v>
      </c>
      <c r="F461" s="273" t="s">
        <v>3266</v>
      </c>
      <c r="G461" s="271"/>
      <c r="H461" s="272" t="s">
        <v>1</v>
      </c>
      <c r="I461" s="274"/>
      <c r="J461" s="271"/>
      <c r="K461" s="271"/>
      <c r="L461" s="275"/>
      <c r="M461" s="276"/>
      <c r="N461" s="277"/>
      <c r="O461" s="277"/>
      <c r="P461" s="277"/>
      <c r="Q461" s="277"/>
      <c r="R461" s="277"/>
      <c r="S461" s="277"/>
      <c r="T461" s="27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9" t="s">
        <v>256</v>
      </c>
      <c r="AU461" s="279" t="s">
        <v>88</v>
      </c>
      <c r="AV461" s="15" t="s">
        <v>14</v>
      </c>
      <c r="AW461" s="15" t="s">
        <v>36</v>
      </c>
      <c r="AX461" s="15" t="s">
        <v>80</v>
      </c>
      <c r="AY461" s="279" t="s">
        <v>241</v>
      </c>
    </row>
    <row r="462" s="13" customFormat="1">
      <c r="A462" s="13"/>
      <c r="B462" s="247"/>
      <c r="C462" s="248"/>
      <c r="D462" s="249" t="s">
        <v>256</v>
      </c>
      <c r="E462" s="250" t="s">
        <v>1</v>
      </c>
      <c r="F462" s="251" t="s">
        <v>3613</v>
      </c>
      <c r="G462" s="248"/>
      <c r="H462" s="252">
        <v>1.419</v>
      </c>
      <c r="I462" s="253"/>
      <c r="J462" s="248"/>
      <c r="K462" s="248"/>
      <c r="L462" s="254"/>
      <c r="M462" s="255"/>
      <c r="N462" s="256"/>
      <c r="O462" s="256"/>
      <c r="P462" s="256"/>
      <c r="Q462" s="256"/>
      <c r="R462" s="256"/>
      <c r="S462" s="256"/>
      <c r="T462" s="25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8" t="s">
        <v>256</v>
      </c>
      <c r="AU462" s="258" t="s">
        <v>88</v>
      </c>
      <c r="AV462" s="13" t="s">
        <v>88</v>
      </c>
      <c r="AW462" s="13" t="s">
        <v>36</v>
      </c>
      <c r="AX462" s="13" t="s">
        <v>80</v>
      </c>
      <c r="AY462" s="258" t="s">
        <v>241</v>
      </c>
    </row>
    <row r="463" s="15" customFormat="1">
      <c r="A463" s="15"/>
      <c r="B463" s="270"/>
      <c r="C463" s="271"/>
      <c r="D463" s="249" t="s">
        <v>256</v>
      </c>
      <c r="E463" s="272" t="s">
        <v>1</v>
      </c>
      <c r="F463" s="273" t="s">
        <v>3268</v>
      </c>
      <c r="G463" s="271"/>
      <c r="H463" s="272" t="s">
        <v>1</v>
      </c>
      <c r="I463" s="274"/>
      <c r="J463" s="271"/>
      <c r="K463" s="271"/>
      <c r="L463" s="275"/>
      <c r="M463" s="276"/>
      <c r="N463" s="277"/>
      <c r="O463" s="277"/>
      <c r="P463" s="277"/>
      <c r="Q463" s="277"/>
      <c r="R463" s="277"/>
      <c r="S463" s="277"/>
      <c r="T463" s="27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9" t="s">
        <v>256</v>
      </c>
      <c r="AU463" s="279" t="s">
        <v>88</v>
      </c>
      <c r="AV463" s="15" t="s">
        <v>14</v>
      </c>
      <c r="AW463" s="15" t="s">
        <v>36</v>
      </c>
      <c r="AX463" s="15" t="s">
        <v>80</v>
      </c>
      <c r="AY463" s="279" t="s">
        <v>241</v>
      </c>
    </row>
    <row r="464" s="13" customFormat="1">
      <c r="A464" s="13"/>
      <c r="B464" s="247"/>
      <c r="C464" s="248"/>
      <c r="D464" s="249" t="s">
        <v>256</v>
      </c>
      <c r="E464" s="250" t="s">
        <v>1</v>
      </c>
      <c r="F464" s="251" t="s">
        <v>3614</v>
      </c>
      <c r="G464" s="248"/>
      <c r="H464" s="252">
        <v>0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256</v>
      </c>
      <c r="AU464" s="258" t="s">
        <v>88</v>
      </c>
      <c r="AV464" s="13" t="s">
        <v>88</v>
      </c>
      <c r="AW464" s="13" t="s">
        <v>36</v>
      </c>
      <c r="AX464" s="13" t="s">
        <v>80</v>
      </c>
      <c r="AY464" s="258" t="s">
        <v>241</v>
      </c>
    </row>
    <row r="465" s="15" customFormat="1">
      <c r="A465" s="15"/>
      <c r="B465" s="270"/>
      <c r="C465" s="271"/>
      <c r="D465" s="249" t="s">
        <v>256</v>
      </c>
      <c r="E465" s="272" t="s">
        <v>1</v>
      </c>
      <c r="F465" s="273" t="s">
        <v>3270</v>
      </c>
      <c r="G465" s="271"/>
      <c r="H465" s="272" t="s">
        <v>1</v>
      </c>
      <c r="I465" s="274"/>
      <c r="J465" s="271"/>
      <c r="K465" s="271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256</v>
      </c>
      <c r="AU465" s="279" t="s">
        <v>88</v>
      </c>
      <c r="AV465" s="15" t="s">
        <v>14</v>
      </c>
      <c r="AW465" s="15" t="s">
        <v>36</v>
      </c>
      <c r="AX465" s="15" t="s">
        <v>80</v>
      </c>
      <c r="AY465" s="279" t="s">
        <v>241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3615</v>
      </c>
      <c r="G466" s="248"/>
      <c r="H466" s="252">
        <v>0.57799999999999996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80</v>
      </c>
      <c r="AY466" s="258" t="s">
        <v>241</v>
      </c>
    </row>
    <row r="467" s="15" customFormat="1">
      <c r="A467" s="15"/>
      <c r="B467" s="270"/>
      <c r="C467" s="271"/>
      <c r="D467" s="249" t="s">
        <v>256</v>
      </c>
      <c r="E467" s="272" t="s">
        <v>1</v>
      </c>
      <c r="F467" s="273" t="s">
        <v>3272</v>
      </c>
      <c r="G467" s="271"/>
      <c r="H467" s="272" t="s">
        <v>1</v>
      </c>
      <c r="I467" s="274"/>
      <c r="J467" s="271"/>
      <c r="K467" s="271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256</v>
      </c>
      <c r="AU467" s="279" t="s">
        <v>88</v>
      </c>
      <c r="AV467" s="15" t="s">
        <v>14</v>
      </c>
      <c r="AW467" s="15" t="s">
        <v>36</v>
      </c>
      <c r="AX467" s="15" t="s">
        <v>80</v>
      </c>
      <c r="AY467" s="279" t="s">
        <v>241</v>
      </c>
    </row>
    <row r="468" s="13" customFormat="1">
      <c r="A468" s="13"/>
      <c r="B468" s="247"/>
      <c r="C468" s="248"/>
      <c r="D468" s="249" t="s">
        <v>256</v>
      </c>
      <c r="E468" s="250" t="s">
        <v>1</v>
      </c>
      <c r="F468" s="251" t="s">
        <v>3616</v>
      </c>
      <c r="G468" s="248"/>
      <c r="H468" s="252">
        <v>6.7320000000000002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256</v>
      </c>
      <c r="AU468" s="258" t="s">
        <v>88</v>
      </c>
      <c r="AV468" s="13" t="s">
        <v>88</v>
      </c>
      <c r="AW468" s="13" t="s">
        <v>36</v>
      </c>
      <c r="AX468" s="13" t="s">
        <v>80</v>
      </c>
      <c r="AY468" s="258" t="s">
        <v>241</v>
      </c>
    </row>
    <row r="469" s="15" customFormat="1">
      <c r="A469" s="15"/>
      <c r="B469" s="270"/>
      <c r="C469" s="271"/>
      <c r="D469" s="249" t="s">
        <v>256</v>
      </c>
      <c r="E469" s="272" t="s">
        <v>1</v>
      </c>
      <c r="F469" s="273" t="s">
        <v>3289</v>
      </c>
      <c r="G469" s="271"/>
      <c r="H469" s="272" t="s">
        <v>1</v>
      </c>
      <c r="I469" s="274"/>
      <c r="J469" s="271"/>
      <c r="K469" s="271"/>
      <c r="L469" s="275"/>
      <c r="M469" s="276"/>
      <c r="N469" s="277"/>
      <c r="O469" s="277"/>
      <c r="P469" s="277"/>
      <c r="Q469" s="277"/>
      <c r="R469" s="277"/>
      <c r="S469" s="277"/>
      <c r="T469" s="27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9" t="s">
        <v>256</v>
      </c>
      <c r="AU469" s="279" t="s">
        <v>88</v>
      </c>
      <c r="AV469" s="15" t="s">
        <v>14</v>
      </c>
      <c r="AW469" s="15" t="s">
        <v>36</v>
      </c>
      <c r="AX469" s="15" t="s">
        <v>80</v>
      </c>
      <c r="AY469" s="279" t="s">
        <v>241</v>
      </c>
    </row>
    <row r="470" s="13" customFormat="1">
      <c r="A470" s="13"/>
      <c r="B470" s="247"/>
      <c r="C470" s="248"/>
      <c r="D470" s="249" t="s">
        <v>256</v>
      </c>
      <c r="E470" s="250" t="s">
        <v>1</v>
      </c>
      <c r="F470" s="251" t="s">
        <v>3617</v>
      </c>
      <c r="G470" s="248"/>
      <c r="H470" s="252">
        <v>0.11600000000000001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8" t="s">
        <v>256</v>
      </c>
      <c r="AU470" s="258" t="s">
        <v>88</v>
      </c>
      <c r="AV470" s="13" t="s">
        <v>88</v>
      </c>
      <c r="AW470" s="13" t="s">
        <v>36</v>
      </c>
      <c r="AX470" s="13" t="s">
        <v>80</v>
      </c>
      <c r="AY470" s="258" t="s">
        <v>241</v>
      </c>
    </row>
    <row r="471" s="15" customFormat="1">
      <c r="A471" s="15"/>
      <c r="B471" s="270"/>
      <c r="C471" s="271"/>
      <c r="D471" s="249" t="s">
        <v>256</v>
      </c>
      <c r="E471" s="272" t="s">
        <v>1</v>
      </c>
      <c r="F471" s="273" t="s">
        <v>3273</v>
      </c>
      <c r="G471" s="271"/>
      <c r="H471" s="272" t="s">
        <v>1</v>
      </c>
      <c r="I471" s="274"/>
      <c r="J471" s="271"/>
      <c r="K471" s="271"/>
      <c r="L471" s="275"/>
      <c r="M471" s="276"/>
      <c r="N471" s="277"/>
      <c r="O471" s="277"/>
      <c r="P471" s="277"/>
      <c r="Q471" s="277"/>
      <c r="R471" s="277"/>
      <c r="S471" s="277"/>
      <c r="T471" s="27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9" t="s">
        <v>256</v>
      </c>
      <c r="AU471" s="279" t="s">
        <v>88</v>
      </c>
      <c r="AV471" s="15" t="s">
        <v>14</v>
      </c>
      <c r="AW471" s="15" t="s">
        <v>36</v>
      </c>
      <c r="AX471" s="15" t="s">
        <v>80</v>
      </c>
      <c r="AY471" s="279" t="s">
        <v>241</v>
      </c>
    </row>
    <row r="472" s="13" customFormat="1">
      <c r="A472" s="13"/>
      <c r="B472" s="247"/>
      <c r="C472" s="248"/>
      <c r="D472" s="249" t="s">
        <v>256</v>
      </c>
      <c r="E472" s="250" t="s">
        <v>1</v>
      </c>
      <c r="F472" s="251" t="s">
        <v>3618</v>
      </c>
      <c r="G472" s="248"/>
      <c r="H472" s="252">
        <v>0.69299999999999995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256</v>
      </c>
      <c r="AU472" s="258" t="s">
        <v>88</v>
      </c>
      <c r="AV472" s="13" t="s">
        <v>88</v>
      </c>
      <c r="AW472" s="13" t="s">
        <v>36</v>
      </c>
      <c r="AX472" s="13" t="s">
        <v>80</v>
      </c>
      <c r="AY472" s="258" t="s">
        <v>241</v>
      </c>
    </row>
    <row r="473" s="14" customFormat="1">
      <c r="A473" s="14"/>
      <c r="B473" s="259"/>
      <c r="C473" s="260"/>
      <c r="D473" s="249" t="s">
        <v>256</v>
      </c>
      <c r="E473" s="261" t="s">
        <v>493</v>
      </c>
      <c r="F473" s="262" t="s">
        <v>258</v>
      </c>
      <c r="G473" s="260"/>
      <c r="H473" s="263">
        <v>39.997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9" t="s">
        <v>256</v>
      </c>
      <c r="AU473" s="269" t="s">
        <v>88</v>
      </c>
      <c r="AV473" s="14" t="s">
        <v>175</v>
      </c>
      <c r="AW473" s="14" t="s">
        <v>36</v>
      </c>
      <c r="AX473" s="14" t="s">
        <v>14</v>
      </c>
      <c r="AY473" s="269" t="s">
        <v>241</v>
      </c>
    </row>
    <row r="474" s="2" customFormat="1" ht="24.15" customHeight="1">
      <c r="A474" s="39"/>
      <c r="B474" s="40"/>
      <c r="C474" s="229" t="s">
        <v>798</v>
      </c>
      <c r="D474" s="229" t="s">
        <v>243</v>
      </c>
      <c r="E474" s="230" t="s">
        <v>780</v>
      </c>
      <c r="F474" s="231" t="s">
        <v>781</v>
      </c>
      <c r="G474" s="232" t="s">
        <v>246</v>
      </c>
      <c r="H474" s="233">
        <v>133.82900000000001</v>
      </c>
      <c r="I474" s="234"/>
      <c r="J474" s="235">
        <f>ROUND(I474*H474,2)</f>
        <v>0</v>
      </c>
      <c r="K474" s="231" t="s">
        <v>247</v>
      </c>
      <c r="L474" s="45"/>
      <c r="M474" s="236" t="s">
        <v>1</v>
      </c>
      <c r="N474" s="237" t="s">
        <v>45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175</v>
      </c>
      <c r="AT474" s="240" t="s">
        <v>243</v>
      </c>
      <c r="AU474" s="240" t="s">
        <v>88</v>
      </c>
      <c r="AY474" s="18" t="s">
        <v>241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14</v>
      </c>
      <c r="BK474" s="241">
        <f>ROUND(I474*H474,2)</f>
        <v>0</v>
      </c>
      <c r="BL474" s="18" t="s">
        <v>175</v>
      </c>
      <c r="BM474" s="240" t="s">
        <v>3619</v>
      </c>
    </row>
    <row r="475" s="2" customFormat="1">
      <c r="A475" s="39"/>
      <c r="B475" s="40"/>
      <c r="C475" s="41"/>
      <c r="D475" s="242" t="s">
        <v>249</v>
      </c>
      <c r="E475" s="41"/>
      <c r="F475" s="243" t="s">
        <v>783</v>
      </c>
      <c r="G475" s="41"/>
      <c r="H475" s="41"/>
      <c r="I475" s="244"/>
      <c r="J475" s="41"/>
      <c r="K475" s="41"/>
      <c r="L475" s="45"/>
      <c r="M475" s="245"/>
      <c r="N475" s="24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249</v>
      </c>
      <c r="AU475" s="18" t="s">
        <v>88</v>
      </c>
    </row>
    <row r="476" s="15" customFormat="1">
      <c r="A476" s="15"/>
      <c r="B476" s="270"/>
      <c r="C476" s="271"/>
      <c r="D476" s="249" t="s">
        <v>256</v>
      </c>
      <c r="E476" s="272" t="s">
        <v>1</v>
      </c>
      <c r="F476" s="273" t="s">
        <v>3264</v>
      </c>
      <c r="G476" s="271"/>
      <c r="H476" s="272" t="s">
        <v>1</v>
      </c>
      <c r="I476" s="274"/>
      <c r="J476" s="271"/>
      <c r="K476" s="271"/>
      <c r="L476" s="275"/>
      <c r="M476" s="276"/>
      <c r="N476" s="277"/>
      <c r="O476" s="277"/>
      <c r="P476" s="277"/>
      <c r="Q476" s="277"/>
      <c r="R476" s="277"/>
      <c r="S476" s="277"/>
      <c r="T476" s="27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9" t="s">
        <v>256</v>
      </c>
      <c r="AU476" s="279" t="s">
        <v>88</v>
      </c>
      <c r="AV476" s="15" t="s">
        <v>14</v>
      </c>
      <c r="AW476" s="15" t="s">
        <v>36</v>
      </c>
      <c r="AX476" s="15" t="s">
        <v>80</v>
      </c>
      <c r="AY476" s="279" t="s">
        <v>241</v>
      </c>
    </row>
    <row r="477" s="13" customFormat="1">
      <c r="A477" s="13"/>
      <c r="B477" s="247"/>
      <c r="C477" s="248"/>
      <c r="D477" s="249" t="s">
        <v>256</v>
      </c>
      <c r="E477" s="250" t="s">
        <v>1</v>
      </c>
      <c r="F477" s="251" t="s">
        <v>3620</v>
      </c>
      <c r="G477" s="248"/>
      <c r="H477" s="252">
        <v>88.572000000000003</v>
      </c>
      <c r="I477" s="253"/>
      <c r="J477" s="248"/>
      <c r="K477" s="248"/>
      <c r="L477" s="254"/>
      <c r="M477" s="255"/>
      <c r="N477" s="256"/>
      <c r="O477" s="256"/>
      <c r="P477" s="256"/>
      <c r="Q477" s="256"/>
      <c r="R477" s="256"/>
      <c r="S477" s="256"/>
      <c r="T477" s="25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8" t="s">
        <v>256</v>
      </c>
      <c r="AU477" s="258" t="s">
        <v>88</v>
      </c>
      <c r="AV477" s="13" t="s">
        <v>88</v>
      </c>
      <c r="AW477" s="13" t="s">
        <v>36</v>
      </c>
      <c r="AX477" s="13" t="s">
        <v>80</v>
      </c>
      <c r="AY477" s="258" t="s">
        <v>241</v>
      </c>
    </row>
    <row r="478" s="13" customFormat="1">
      <c r="A478" s="13"/>
      <c r="B478" s="247"/>
      <c r="C478" s="248"/>
      <c r="D478" s="249" t="s">
        <v>256</v>
      </c>
      <c r="E478" s="250" t="s">
        <v>1</v>
      </c>
      <c r="F478" s="251" t="s">
        <v>3621</v>
      </c>
      <c r="G478" s="248"/>
      <c r="H478" s="252">
        <v>10.272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8" t="s">
        <v>256</v>
      </c>
      <c r="AU478" s="258" t="s">
        <v>88</v>
      </c>
      <c r="AV478" s="13" t="s">
        <v>88</v>
      </c>
      <c r="AW478" s="13" t="s">
        <v>36</v>
      </c>
      <c r="AX478" s="13" t="s">
        <v>80</v>
      </c>
      <c r="AY478" s="258" t="s">
        <v>241</v>
      </c>
    </row>
    <row r="479" s="13" customFormat="1">
      <c r="A479" s="13"/>
      <c r="B479" s="247"/>
      <c r="C479" s="248"/>
      <c r="D479" s="249" t="s">
        <v>256</v>
      </c>
      <c r="E479" s="250" t="s">
        <v>1</v>
      </c>
      <c r="F479" s="251" t="s">
        <v>3622</v>
      </c>
      <c r="G479" s="248"/>
      <c r="H479" s="252">
        <v>9.141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256</v>
      </c>
      <c r="AU479" s="258" t="s">
        <v>88</v>
      </c>
      <c r="AV479" s="13" t="s">
        <v>88</v>
      </c>
      <c r="AW479" s="13" t="s">
        <v>36</v>
      </c>
      <c r="AX479" s="13" t="s">
        <v>80</v>
      </c>
      <c r="AY479" s="258" t="s">
        <v>241</v>
      </c>
    </row>
    <row r="480" s="15" customFormat="1">
      <c r="A480" s="15"/>
      <c r="B480" s="270"/>
      <c r="C480" s="271"/>
      <c r="D480" s="249" t="s">
        <v>256</v>
      </c>
      <c r="E480" s="272" t="s">
        <v>1</v>
      </c>
      <c r="F480" s="273" t="s">
        <v>3266</v>
      </c>
      <c r="G480" s="271"/>
      <c r="H480" s="272" t="s">
        <v>1</v>
      </c>
      <c r="I480" s="274"/>
      <c r="J480" s="271"/>
      <c r="K480" s="271"/>
      <c r="L480" s="275"/>
      <c r="M480" s="276"/>
      <c r="N480" s="277"/>
      <c r="O480" s="277"/>
      <c r="P480" s="277"/>
      <c r="Q480" s="277"/>
      <c r="R480" s="277"/>
      <c r="S480" s="277"/>
      <c r="T480" s="27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9" t="s">
        <v>256</v>
      </c>
      <c r="AU480" s="279" t="s">
        <v>88</v>
      </c>
      <c r="AV480" s="15" t="s">
        <v>14</v>
      </c>
      <c r="AW480" s="15" t="s">
        <v>36</v>
      </c>
      <c r="AX480" s="15" t="s">
        <v>80</v>
      </c>
      <c r="AY480" s="279" t="s">
        <v>241</v>
      </c>
    </row>
    <row r="481" s="13" customFormat="1">
      <c r="A481" s="13"/>
      <c r="B481" s="247"/>
      <c r="C481" s="248"/>
      <c r="D481" s="249" t="s">
        <v>256</v>
      </c>
      <c r="E481" s="250" t="s">
        <v>1</v>
      </c>
      <c r="F481" s="251" t="s">
        <v>3623</v>
      </c>
      <c r="G481" s="248"/>
      <c r="H481" s="252">
        <v>0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8" t="s">
        <v>256</v>
      </c>
      <c r="AU481" s="258" t="s">
        <v>88</v>
      </c>
      <c r="AV481" s="13" t="s">
        <v>88</v>
      </c>
      <c r="AW481" s="13" t="s">
        <v>36</v>
      </c>
      <c r="AX481" s="13" t="s">
        <v>80</v>
      </c>
      <c r="AY481" s="258" t="s">
        <v>241</v>
      </c>
    </row>
    <row r="482" s="13" customFormat="1">
      <c r="A482" s="13"/>
      <c r="B482" s="247"/>
      <c r="C482" s="248"/>
      <c r="D482" s="249" t="s">
        <v>256</v>
      </c>
      <c r="E482" s="250" t="s">
        <v>1</v>
      </c>
      <c r="F482" s="251" t="s">
        <v>3624</v>
      </c>
      <c r="G482" s="248"/>
      <c r="H482" s="252">
        <v>2.2010000000000001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8" t="s">
        <v>256</v>
      </c>
      <c r="AU482" s="258" t="s">
        <v>88</v>
      </c>
      <c r="AV482" s="13" t="s">
        <v>88</v>
      </c>
      <c r="AW482" s="13" t="s">
        <v>36</v>
      </c>
      <c r="AX482" s="13" t="s">
        <v>80</v>
      </c>
      <c r="AY482" s="258" t="s">
        <v>241</v>
      </c>
    </row>
    <row r="483" s="13" customFormat="1">
      <c r="A483" s="13"/>
      <c r="B483" s="247"/>
      <c r="C483" s="248"/>
      <c r="D483" s="249" t="s">
        <v>256</v>
      </c>
      <c r="E483" s="250" t="s">
        <v>1</v>
      </c>
      <c r="F483" s="251" t="s">
        <v>3625</v>
      </c>
      <c r="G483" s="248"/>
      <c r="H483" s="252">
        <v>0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256</v>
      </c>
      <c r="AU483" s="258" t="s">
        <v>88</v>
      </c>
      <c r="AV483" s="13" t="s">
        <v>88</v>
      </c>
      <c r="AW483" s="13" t="s">
        <v>36</v>
      </c>
      <c r="AX483" s="13" t="s">
        <v>80</v>
      </c>
      <c r="AY483" s="258" t="s">
        <v>241</v>
      </c>
    </row>
    <row r="484" s="15" customFormat="1">
      <c r="A484" s="15"/>
      <c r="B484" s="270"/>
      <c r="C484" s="271"/>
      <c r="D484" s="249" t="s">
        <v>256</v>
      </c>
      <c r="E484" s="272" t="s">
        <v>1</v>
      </c>
      <c r="F484" s="273" t="s">
        <v>3268</v>
      </c>
      <c r="G484" s="271"/>
      <c r="H484" s="272" t="s">
        <v>1</v>
      </c>
      <c r="I484" s="274"/>
      <c r="J484" s="271"/>
      <c r="K484" s="271"/>
      <c r="L484" s="275"/>
      <c r="M484" s="276"/>
      <c r="N484" s="277"/>
      <c r="O484" s="277"/>
      <c r="P484" s="277"/>
      <c r="Q484" s="277"/>
      <c r="R484" s="277"/>
      <c r="S484" s="277"/>
      <c r="T484" s="27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9" t="s">
        <v>256</v>
      </c>
      <c r="AU484" s="279" t="s">
        <v>88</v>
      </c>
      <c r="AV484" s="15" t="s">
        <v>14</v>
      </c>
      <c r="AW484" s="15" t="s">
        <v>36</v>
      </c>
      <c r="AX484" s="15" t="s">
        <v>80</v>
      </c>
      <c r="AY484" s="279" t="s">
        <v>241</v>
      </c>
    </row>
    <row r="485" s="13" customFormat="1">
      <c r="A485" s="13"/>
      <c r="B485" s="247"/>
      <c r="C485" s="248"/>
      <c r="D485" s="249" t="s">
        <v>256</v>
      </c>
      <c r="E485" s="250" t="s">
        <v>1</v>
      </c>
      <c r="F485" s="251" t="s">
        <v>3623</v>
      </c>
      <c r="G485" s="248"/>
      <c r="H485" s="252">
        <v>0</v>
      </c>
      <c r="I485" s="253"/>
      <c r="J485" s="248"/>
      <c r="K485" s="248"/>
      <c r="L485" s="254"/>
      <c r="M485" s="255"/>
      <c r="N485" s="256"/>
      <c r="O485" s="256"/>
      <c r="P485" s="256"/>
      <c r="Q485" s="256"/>
      <c r="R485" s="256"/>
      <c r="S485" s="256"/>
      <c r="T485" s="25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8" t="s">
        <v>256</v>
      </c>
      <c r="AU485" s="258" t="s">
        <v>88</v>
      </c>
      <c r="AV485" s="13" t="s">
        <v>88</v>
      </c>
      <c r="AW485" s="13" t="s">
        <v>36</v>
      </c>
      <c r="AX485" s="13" t="s">
        <v>80</v>
      </c>
      <c r="AY485" s="258" t="s">
        <v>241</v>
      </c>
    </row>
    <row r="486" s="13" customFormat="1">
      <c r="A486" s="13"/>
      <c r="B486" s="247"/>
      <c r="C486" s="248"/>
      <c r="D486" s="249" t="s">
        <v>256</v>
      </c>
      <c r="E486" s="250" t="s">
        <v>1</v>
      </c>
      <c r="F486" s="251" t="s">
        <v>3626</v>
      </c>
      <c r="G486" s="248"/>
      <c r="H486" s="252">
        <v>0</v>
      </c>
      <c r="I486" s="253"/>
      <c r="J486" s="248"/>
      <c r="K486" s="248"/>
      <c r="L486" s="254"/>
      <c r="M486" s="255"/>
      <c r="N486" s="256"/>
      <c r="O486" s="256"/>
      <c r="P486" s="256"/>
      <c r="Q486" s="256"/>
      <c r="R486" s="256"/>
      <c r="S486" s="256"/>
      <c r="T486" s="25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8" t="s">
        <v>256</v>
      </c>
      <c r="AU486" s="258" t="s">
        <v>88</v>
      </c>
      <c r="AV486" s="13" t="s">
        <v>88</v>
      </c>
      <c r="AW486" s="13" t="s">
        <v>36</v>
      </c>
      <c r="AX486" s="13" t="s">
        <v>80</v>
      </c>
      <c r="AY486" s="258" t="s">
        <v>241</v>
      </c>
    </row>
    <row r="487" s="13" customFormat="1">
      <c r="A487" s="13"/>
      <c r="B487" s="247"/>
      <c r="C487" s="248"/>
      <c r="D487" s="249" t="s">
        <v>256</v>
      </c>
      <c r="E487" s="250" t="s">
        <v>1</v>
      </c>
      <c r="F487" s="251" t="s">
        <v>3625</v>
      </c>
      <c r="G487" s="248"/>
      <c r="H487" s="252">
        <v>0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256</v>
      </c>
      <c r="AU487" s="258" t="s">
        <v>88</v>
      </c>
      <c r="AV487" s="13" t="s">
        <v>88</v>
      </c>
      <c r="AW487" s="13" t="s">
        <v>36</v>
      </c>
      <c r="AX487" s="13" t="s">
        <v>80</v>
      </c>
      <c r="AY487" s="258" t="s">
        <v>241</v>
      </c>
    </row>
    <row r="488" s="15" customFormat="1">
      <c r="A488" s="15"/>
      <c r="B488" s="270"/>
      <c r="C488" s="271"/>
      <c r="D488" s="249" t="s">
        <v>256</v>
      </c>
      <c r="E488" s="272" t="s">
        <v>1</v>
      </c>
      <c r="F488" s="273" t="s">
        <v>3270</v>
      </c>
      <c r="G488" s="271"/>
      <c r="H488" s="272" t="s">
        <v>1</v>
      </c>
      <c r="I488" s="274"/>
      <c r="J488" s="271"/>
      <c r="K488" s="271"/>
      <c r="L488" s="275"/>
      <c r="M488" s="276"/>
      <c r="N488" s="277"/>
      <c r="O488" s="277"/>
      <c r="P488" s="277"/>
      <c r="Q488" s="277"/>
      <c r="R488" s="277"/>
      <c r="S488" s="277"/>
      <c r="T488" s="27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9" t="s">
        <v>256</v>
      </c>
      <c r="AU488" s="279" t="s">
        <v>88</v>
      </c>
      <c r="AV488" s="15" t="s">
        <v>14</v>
      </c>
      <c r="AW488" s="15" t="s">
        <v>36</v>
      </c>
      <c r="AX488" s="15" t="s">
        <v>80</v>
      </c>
      <c r="AY488" s="279" t="s">
        <v>241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3623</v>
      </c>
      <c r="G489" s="248"/>
      <c r="H489" s="252">
        <v>0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3" customFormat="1">
      <c r="A490" s="13"/>
      <c r="B490" s="247"/>
      <c r="C490" s="248"/>
      <c r="D490" s="249" t="s">
        <v>256</v>
      </c>
      <c r="E490" s="250" t="s">
        <v>1</v>
      </c>
      <c r="F490" s="251" t="s">
        <v>3626</v>
      </c>
      <c r="G490" s="248"/>
      <c r="H490" s="252">
        <v>0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8" t="s">
        <v>256</v>
      </c>
      <c r="AU490" s="258" t="s">
        <v>88</v>
      </c>
      <c r="AV490" s="13" t="s">
        <v>88</v>
      </c>
      <c r="AW490" s="13" t="s">
        <v>36</v>
      </c>
      <c r="AX490" s="13" t="s">
        <v>80</v>
      </c>
      <c r="AY490" s="258" t="s">
        <v>241</v>
      </c>
    </row>
    <row r="491" s="13" customFormat="1">
      <c r="A491" s="13"/>
      <c r="B491" s="247"/>
      <c r="C491" s="248"/>
      <c r="D491" s="249" t="s">
        <v>256</v>
      </c>
      <c r="E491" s="250" t="s">
        <v>1</v>
      </c>
      <c r="F491" s="251" t="s">
        <v>3627</v>
      </c>
      <c r="G491" s="248"/>
      <c r="H491" s="252">
        <v>1.3200000000000001</v>
      </c>
      <c r="I491" s="253"/>
      <c r="J491" s="248"/>
      <c r="K491" s="248"/>
      <c r="L491" s="254"/>
      <c r="M491" s="255"/>
      <c r="N491" s="256"/>
      <c r="O491" s="256"/>
      <c r="P491" s="256"/>
      <c r="Q491" s="256"/>
      <c r="R491" s="256"/>
      <c r="S491" s="256"/>
      <c r="T491" s="25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8" t="s">
        <v>256</v>
      </c>
      <c r="AU491" s="258" t="s">
        <v>88</v>
      </c>
      <c r="AV491" s="13" t="s">
        <v>88</v>
      </c>
      <c r="AW491" s="13" t="s">
        <v>36</v>
      </c>
      <c r="AX491" s="13" t="s">
        <v>80</v>
      </c>
      <c r="AY491" s="258" t="s">
        <v>241</v>
      </c>
    </row>
    <row r="492" s="15" customFormat="1">
      <c r="A492" s="15"/>
      <c r="B492" s="270"/>
      <c r="C492" s="271"/>
      <c r="D492" s="249" t="s">
        <v>256</v>
      </c>
      <c r="E492" s="272" t="s">
        <v>1</v>
      </c>
      <c r="F492" s="273" t="s">
        <v>3272</v>
      </c>
      <c r="G492" s="271"/>
      <c r="H492" s="272" t="s">
        <v>1</v>
      </c>
      <c r="I492" s="274"/>
      <c r="J492" s="271"/>
      <c r="K492" s="271"/>
      <c r="L492" s="275"/>
      <c r="M492" s="276"/>
      <c r="N492" s="277"/>
      <c r="O492" s="277"/>
      <c r="P492" s="277"/>
      <c r="Q492" s="277"/>
      <c r="R492" s="277"/>
      <c r="S492" s="277"/>
      <c r="T492" s="27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9" t="s">
        <v>256</v>
      </c>
      <c r="AU492" s="279" t="s">
        <v>88</v>
      </c>
      <c r="AV492" s="15" t="s">
        <v>14</v>
      </c>
      <c r="AW492" s="15" t="s">
        <v>36</v>
      </c>
      <c r="AX492" s="15" t="s">
        <v>80</v>
      </c>
      <c r="AY492" s="279" t="s">
        <v>241</v>
      </c>
    </row>
    <row r="493" s="13" customFormat="1">
      <c r="A493" s="13"/>
      <c r="B493" s="247"/>
      <c r="C493" s="248"/>
      <c r="D493" s="249" t="s">
        <v>256</v>
      </c>
      <c r="E493" s="250" t="s">
        <v>1</v>
      </c>
      <c r="F493" s="251" t="s">
        <v>3623</v>
      </c>
      <c r="G493" s="248"/>
      <c r="H493" s="252">
        <v>0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256</v>
      </c>
      <c r="AU493" s="258" t="s">
        <v>88</v>
      </c>
      <c r="AV493" s="13" t="s">
        <v>88</v>
      </c>
      <c r="AW493" s="13" t="s">
        <v>36</v>
      </c>
      <c r="AX493" s="13" t="s">
        <v>80</v>
      </c>
      <c r="AY493" s="258" t="s">
        <v>241</v>
      </c>
    </row>
    <row r="494" s="13" customFormat="1">
      <c r="A494" s="13"/>
      <c r="B494" s="247"/>
      <c r="C494" s="248"/>
      <c r="D494" s="249" t="s">
        <v>256</v>
      </c>
      <c r="E494" s="250" t="s">
        <v>1</v>
      </c>
      <c r="F494" s="251" t="s">
        <v>3628</v>
      </c>
      <c r="G494" s="248"/>
      <c r="H494" s="252">
        <v>17.321999999999999</v>
      </c>
      <c r="I494" s="253"/>
      <c r="J494" s="248"/>
      <c r="K494" s="248"/>
      <c r="L494" s="254"/>
      <c r="M494" s="255"/>
      <c r="N494" s="256"/>
      <c r="O494" s="256"/>
      <c r="P494" s="256"/>
      <c r="Q494" s="256"/>
      <c r="R494" s="256"/>
      <c r="S494" s="256"/>
      <c r="T494" s="25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8" t="s">
        <v>256</v>
      </c>
      <c r="AU494" s="258" t="s">
        <v>88</v>
      </c>
      <c r="AV494" s="13" t="s">
        <v>88</v>
      </c>
      <c r="AW494" s="13" t="s">
        <v>36</v>
      </c>
      <c r="AX494" s="13" t="s">
        <v>80</v>
      </c>
      <c r="AY494" s="258" t="s">
        <v>241</v>
      </c>
    </row>
    <row r="495" s="13" customFormat="1">
      <c r="A495" s="13"/>
      <c r="B495" s="247"/>
      <c r="C495" s="248"/>
      <c r="D495" s="249" t="s">
        <v>256</v>
      </c>
      <c r="E495" s="250" t="s">
        <v>1</v>
      </c>
      <c r="F495" s="251" t="s">
        <v>3625</v>
      </c>
      <c r="G495" s="248"/>
      <c r="H495" s="252">
        <v>0</v>
      </c>
      <c r="I495" s="253"/>
      <c r="J495" s="248"/>
      <c r="K495" s="248"/>
      <c r="L495" s="254"/>
      <c r="M495" s="255"/>
      <c r="N495" s="256"/>
      <c r="O495" s="256"/>
      <c r="P495" s="256"/>
      <c r="Q495" s="256"/>
      <c r="R495" s="256"/>
      <c r="S495" s="256"/>
      <c r="T495" s="25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8" t="s">
        <v>256</v>
      </c>
      <c r="AU495" s="258" t="s">
        <v>88</v>
      </c>
      <c r="AV495" s="13" t="s">
        <v>88</v>
      </c>
      <c r="AW495" s="13" t="s">
        <v>36</v>
      </c>
      <c r="AX495" s="13" t="s">
        <v>80</v>
      </c>
      <c r="AY495" s="258" t="s">
        <v>241</v>
      </c>
    </row>
    <row r="496" s="15" customFormat="1">
      <c r="A496" s="15"/>
      <c r="B496" s="270"/>
      <c r="C496" s="271"/>
      <c r="D496" s="249" t="s">
        <v>256</v>
      </c>
      <c r="E496" s="272" t="s">
        <v>1</v>
      </c>
      <c r="F496" s="273" t="s">
        <v>3289</v>
      </c>
      <c r="G496" s="271"/>
      <c r="H496" s="272" t="s">
        <v>1</v>
      </c>
      <c r="I496" s="274"/>
      <c r="J496" s="271"/>
      <c r="K496" s="271"/>
      <c r="L496" s="275"/>
      <c r="M496" s="276"/>
      <c r="N496" s="277"/>
      <c r="O496" s="277"/>
      <c r="P496" s="277"/>
      <c r="Q496" s="277"/>
      <c r="R496" s="277"/>
      <c r="S496" s="277"/>
      <c r="T496" s="27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9" t="s">
        <v>256</v>
      </c>
      <c r="AU496" s="279" t="s">
        <v>88</v>
      </c>
      <c r="AV496" s="15" t="s">
        <v>14</v>
      </c>
      <c r="AW496" s="15" t="s">
        <v>36</v>
      </c>
      <c r="AX496" s="15" t="s">
        <v>80</v>
      </c>
      <c r="AY496" s="279" t="s">
        <v>241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3623</v>
      </c>
      <c r="G497" s="248"/>
      <c r="H497" s="252">
        <v>0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3" customFormat="1">
      <c r="A498" s="13"/>
      <c r="B498" s="247"/>
      <c r="C498" s="248"/>
      <c r="D498" s="249" t="s">
        <v>256</v>
      </c>
      <c r="E498" s="250" t="s">
        <v>1</v>
      </c>
      <c r="F498" s="251" t="s">
        <v>3626</v>
      </c>
      <c r="G498" s="248"/>
      <c r="H498" s="252">
        <v>0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256</v>
      </c>
      <c r="AU498" s="258" t="s">
        <v>88</v>
      </c>
      <c r="AV498" s="13" t="s">
        <v>88</v>
      </c>
      <c r="AW498" s="13" t="s">
        <v>36</v>
      </c>
      <c r="AX498" s="13" t="s">
        <v>80</v>
      </c>
      <c r="AY498" s="258" t="s">
        <v>241</v>
      </c>
    </row>
    <row r="499" s="13" customFormat="1">
      <c r="A499" s="13"/>
      <c r="B499" s="247"/>
      <c r="C499" s="248"/>
      <c r="D499" s="249" t="s">
        <v>256</v>
      </c>
      <c r="E499" s="250" t="s">
        <v>1</v>
      </c>
      <c r="F499" s="251" t="s">
        <v>3629</v>
      </c>
      <c r="G499" s="248"/>
      <c r="H499" s="252">
        <v>0.56100000000000005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256</v>
      </c>
      <c r="AU499" s="258" t="s">
        <v>88</v>
      </c>
      <c r="AV499" s="13" t="s">
        <v>88</v>
      </c>
      <c r="AW499" s="13" t="s">
        <v>36</v>
      </c>
      <c r="AX499" s="13" t="s">
        <v>80</v>
      </c>
      <c r="AY499" s="258" t="s">
        <v>241</v>
      </c>
    </row>
    <row r="500" s="15" customFormat="1">
      <c r="A500" s="15"/>
      <c r="B500" s="270"/>
      <c r="C500" s="271"/>
      <c r="D500" s="249" t="s">
        <v>256</v>
      </c>
      <c r="E500" s="272" t="s">
        <v>1</v>
      </c>
      <c r="F500" s="273" t="s">
        <v>3273</v>
      </c>
      <c r="G500" s="271"/>
      <c r="H500" s="272" t="s">
        <v>1</v>
      </c>
      <c r="I500" s="274"/>
      <c r="J500" s="271"/>
      <c r="K500" s="271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256</v>
      </c>
      <c r="AU500" s="279" t="s">
        <v>88</v>
      </c>
      <c r="AV500" s="15" t="s">
        <v>14</v>
      </c>
      <c r="AW500" s="15" t="s">
        <v>36</v>
      </c>
      <c r="AX500" s="15" t="s">
        <v>80</v>
      </c>
      <c r="AY500" s="279" t="s">
        <v>241</v>
      </c>
    </row>
    <row r="501" s="13" customFormat="1">
      <c r="A501" s="13"/>
      <c r="B501" s="247"/>
      <c r="C501" s="248"/>
      <c r="D501" s="249" t="s">
        <v>256</v>
      </c>
      <c r="E501" s="250" t="s">
        <v>1</v>
      </c>
      <c r="F501" s="251" t="s">
        <v>3630</v>
      </c>
      <c r="G501" s="248"/>
      <c r="H501" s="252">
        <v>1.1220000000000001</v>
      </c>
      <c r="I501" s="253"/>
      <c r="J501" s="248"/>
      <c r="K501" s="248"/>
      <c r="L501" s="254"/>
      <c r="M501" s="255"/>
      <c r="N501" s="256"/>
      <c r="O501" s="256"/>
      <c r="P501" s="256"/>
      <c r="Q501" s="256"/>
      <c r="R501" s="256"/>
      <c r="S501" s="256"/>
      <c r="T501" s="25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8" t="s">
        <v>256</v>
      </c>
      <c r="AU501" s="258" t="s">
        <v>88</v>
      </c>
      <c r="AV501" s="13" t="s">
        <v>88</v>
      </c>
      <c r="AW501" s="13" t="s">
        <v>36</v>
      </c>
      <c r="AX501" s="13" t="s">
        <v>80</v>
      </c>
      <c r="AY501" s="258" t="s">
        <v>241</v>
      </c>
    </row>
    <row r="502" s="13" customFormat="1">
      <c r="A502" s="13"/>
      <c r="B502" s="247"/>
      <c r="C502" s="248"/>
      <c r="D502" s="249" t="s">
        <v>256</v>
      </c>
      <c r="E502" s="250" t="s">
        <v>1</v>
      </c>
      <c r="F502" s="251" t="s">
        <v>3631</v>
      </c>
      <c r="G502" s="248"/>
      <c r="H502" s="252">
        <v>3.3180000000000001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256</v>
      </c>
      <c r="AU502" s="258" t="s">
        <v>88</v>
      </c>
      <c r="AV502" s="13" t="s">
        <v>88</v>
      </c>
      <c r="AW502" s="13" t="s">
        <v>36</v>
      </c>
      <c r="AX502" s="13" t="s">
        <v>80</v>
      </c>
      <c r="AY502" s="258" t="s">
        <v>241</v>
      </c>
    </row>
    <row r="503" s="13" customFormat="1">
      <c r="A503" s="13"/>
      <c r="B503" s="247"/>
      <c r="C503" s="248"/>
      <c r="D503" s="249" t="s">
        <v>256</v>
      </c>
      <c r="E503" s="250" t="s">
        <v>1</v>
      </c>
      <c r="F503" s="251" t="s">
        <v>3625</v>
      </c>
      <c r="G503" s="248"/>
      <c r="H503" s="252">
        <v>0</v>
      </c>
      <c r="I503" s="253"/>
      <c r="J503" s="248"/>
      <c r="K503" s="248"/>
      <c r="L503" s="254"/>
      <c r="M503" s="255"/>
      <c r="N503" s="256"/>
      <c r="O503" s="256"/>
      <c r="P503" s="256"/>
      <c r="Q503" s="256"/>
      <c r="R503" s="256"/>
      <c r="S503" s="256"/>
      <c r="T503" s="25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8" t="s">
        <v>256</v>
      </c>
      <c r="AU503" s="258" t="s">
        <v>88</v>
      </c>
      <c r="AV503" s="13" t="s">
        <v>88</v>
      </c>
      <c r="AW503" s="13" t="s">
        <v>36</v>
      </c>
      <c r="AX503" s="13" t="s">
        <v>80</v>
      </c>
      <c r="AY503" s="258" t="s">
        <v>241</v>
      </c>
    </row>
    <row r="504" s="14" customFormat="1">
      <c r="A504" s="14"/>
      <c r="B504" s="259"/>
      <c r="C504" s="260"/>
      <c r="D504" s="249" t="s">
        <v>256</v>
      </c>
      <c r="E504" s="261" t="s">
        <v>1</v>
      </c>
      <c r="F504" s="262" t="s">
        <v>258</v>
      </c>
      <c r="G504" s="260"/>
      <c r="H504" s="263">
        <v>133.82900000000001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88</v>
      </c>
      <c r="AV504" s="14" t="s">
        <v>175</v>
      </c>
      <c r="AW504" s="14" t="s">
        <v>36</v>
      </c>
      <c r="AX504" s="14" t="s">
        <v>80</v>
      </c>
      <c r="AY504" s="269" t="s">
        <v>241</v>
      </c>
    </row>
    <row r="505" s="13" customFormat="1">
      <c r="A505" s="13"/>
      <c r="B505" s="247"/>
      <c r="C505" s="248"/>
      <c r="D505" s="249" t="s">
        <v>256</v>
      </c>
      <c r="E505" s="250" t="s">
        <v>784</v>
      </c>
      <c r="F505" s="251" t="s">
        <v>3632</v>
      </c>
      <c r="G505" s="248"/>
      <c r="H505" s="252">
        <v>89.694000000000003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3" customFormat="1">
      <c r="A506" s="13"/>
      <c r="B506" s="247"/>
      <c r="C506" s="248"/>
      <c r="D506" s="249" t="s">
        <v>256</v>
      </c>
      <c r="E506" s="250" t="s">
        <v>436</v>
      </c>
      <c r="F506" s="251" t="s">
        <v>3633</v>
      </c>
      <c r="G506" s="248"/>
      <c r="H506" s="252">
        <v>33.113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256</v>
      </c>
      <c r="AU506" s="258" t="s">
        <v>88</v>
      </c>
      <c r="AV506" s="13" t="s">
        <v>88</v>
      </c>
      <c r="AW506" s="13" t="s">
        <v>36</v>
      </c>
      <c r="AX506" s="13" t="s">
        <v>80</v>
      </c>
      <c r="AY506" s="258" t="s">
        <v>241</v>
      </c>
    </row>
    <row r="507" s="13" customFormat="1">
      <c r="A507" s="13"/>
      <c r="B507" s="247"/>
      <c r="C507" s="248"/>
      <c r="D507" s="249" t="s">
        <v>256</v>
      </c>
      <c r="E507" s="250" t="s">
        <v>442</v>
      </c>
      <c r="F507" s="251" t="s">
        <v>3634</v>
      </c>
      <c r="G507" s="248"/>
      <c r="H507" s="252">
        <v>11.022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4" customFormat="1">
      <c r="A508" s="14"/>
      <c r="B508" s="259"/>
      <c r="C508" s="260"/>
      <c r="D508" s="249" t="s">
        <v>256</v>
      </c>
      <c r="E508" s="261" t="s">
        <v>1</v>
      </c>
      <c r="F508" s="262" t="s">
        <v>258</v>
      </c>
      <c r="G508" s="260"/>
      <c r="H508" s="263">
        <v>133.82900000000001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88</v>
      </c>
      <c r="AV508" s="14" t="s">
        <v>175</v>
      </c>
      <c r="AW508" s="14" t="s">
        <v>36</v>
      </c>
      <c r="AX508" s="14" t="s">
        <v>14</v>
      </c>
      <c r="AY508" s="269" t="s">
        <v>241</v>
      </c>
    </row>
    <row r="509" s="2" customFormat="1" ht="33" customHeight="1">
      <c r="A509" s="39"/>
      <c r="B509" s="40"/>
      <c r="C509" s="229" t="s">
        <v>804</v>
      </c>
      <c r="D509" s="229" t="s">
        <v>243</v>
      </c>
      <c r="E509" s="230" t="s">
        <v>789</v>
      </c>
      <c r="F509" s="231" t="s">
        <v>790</v>
      </c>
      <c r="G509" s="232" t="s">
        <v>246</v>
      </c>
      <c r="H509" s="233">
        <v>19.998999999999999</v>
      </c>
      <c r="I509" s="234"/>
      <c r="J509" s="235">
        <f>ROUND(I509*H509,2)</f>
        <v>0</v>
      </c>
      <c r="K509" s="231" t="s">
        <v>247</v>
      </c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175</v>
      </c>
      <c r="AT509" s="240" t="s">
        <v>243</v>
      </c>
      <c r="AU509" s="240" t="s">
        <v>88</v>
      </c>
      <c r="AY509" s="18" t="s">
        <v>241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14</v>
      </c>
      <c r="BK509" s="241">
        <f>ROUND(I509*H509,2)</f>
        <v>0</v>
      </c>
      <c r="BL509" s="18" t="s">
        <v>175</v>
      </c>
      <c r="BM509" s="240" t="s">
        <v>3635</v>
      </c>
    </row>
    <row r="510" s="2" customFormat="1">
      <c r="A510" s="39"/>
      <c r="B510" s="40"/>
      <c r="C510" s="41"/>
      <c r="D510" s="242" t="s">
        <v>249</v>
      </c>
      <c r="E510" s="41"/>
      <c r="F510" s="243" t="s">
        <v>792</v>
      </c>
      <c r="G510" s="41"/>
      <c r="H510" s="41"/>
      <c r="I510" s="244"/>
      <c r="J510" s="41"/>
      <c r="K510" s="41"/>
      <c r="L510" s="45"/>
      <c r="M510" s="245"/>
      <c r="N510" s="24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249</v>
      </c>
      <c r="AU510" s="18" t="s">
        <v>88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498</v>
      </c>
      <c r="G511" s="248"/>
      <c r="H511" s="252">
        <v>19.998999999999999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4" customFormat="1">
      <c r="A512" s="14"/>
      <c r="B512" s="259"/>
      <c r="C512" s="260"/>
      <c r="D512" s="249" t="s">
        <v>256</v>
      </c>
      <c r="E512" s="261" t="s">
        <v>1</v>
      </c>
      <c r="F512" s="262" t="s">
        <v>258</v>
      </c>
      <c r="G512" s="260"/>
      <c r="H512" s="263">
        <v>19.998999999999999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88</v>
      </c>
      <c r="AV512" s="14" t="s">
        <v>175</v>
      </c>
      <c r="AW512" s="14" t="s">
        <v>36</v>
      </c>
      <c r="AX512" s="14" t="s">
        <v>14</v>
      </c>
      <c r="AY512" s="269" t="s">
        <v>241</v>
      </c>
    </row>
    <row r="513" s="2" customFormat="1" ht="24.15" customHeight="1">
      <c r="A513" s="39"/>
      <c r="B513" s="40"/>
      <c r="C513" s="229" t="s">
        <v>813</v>
      </c>
      <c r="D513" s="229" t="s">
        <v>243</v>
      </c>
      <c r="E513" s="230" t="s">
        <v>794</v>
      </c>
      <c r="F513" s="231" t="s">
        <v>795</v>
      </c>
      <c r="G513" s="232" t="s">
        <v>246</v>
      </c>
      <c r="H513" s="233">
        <v>19.998999999999999</v>
      </c>
      <c r="I513" s="234"/>
      <c r="J513" s="235">
        <f>ROUND(I513*H513,2)</f>
        <v>0</v>
      </c>
      <c r="K513" s="231" t="s">
        <v>247</v>
      </c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175</v>
      </c>
      <c r="AT513" s="240" t="s">
        <v>243</v>
      </c>
      <c r="AU513" s="240" t="s">
        <v>88</v>
      </c>
      <c r="AY513" s="18" t="s">
        <v>241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14</v>
      </c>
      <c r="BK513" s="241">
        <f>ROUND(I513*H513,2)</f>
        <v>0</v>
      </c>
      <c r="BL513" s="18" t="s">
        <v>175</v>
      </c>
      <c r="BM513" s="240" t="s">
        <v>3636</v>
      </c>
    </row>
    <row r="514" s="2" customFormat="1">
      <c r="A514" s="39"/>
      <c r="B514" s="40"/>
      <c r="C514" s="41"/>
      <c r="D514" s="242" t="s">
        <v>249</v>
      </c>
      <c r="E514" s="41"/>
      <c r="F514" s="243" t="s">
        <v>797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249</v>
      </c>
      <c r="AU514" s="18" t="s">
        <v>88</v>
      </c>
    </row>
    <row r="515" s="13" customFormat="1">
      <c r="A515" s="13"/>
      <c r="B515" s="247"/>
      <c r="C515" s="248"/>
      <c r="D515" s="249" t="s">
        <v>256</v>
      </c>
      <c r="E515" s="250" t="s">
        <v>1</v>
      </c>
      <c r="F515" s="251" t="s">
        <v>498</v>
      </c>
      <c r="G515" s="248"/>
      <c r="H515" s="252">
        <v>19.998999999999999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256</v>
      </c>
      <c r="AU515" s="258" t="s">
        <v>88</v>
      </c>
      <c r="AV515" s="13" t="s">
        <v>88</v>
      </c>
      <c r="AW515" s="13" t="s">
        <v>36</v>
      </c>
      <c r="AX515" s="13" t="s">
        <v>80</v>
      </c>
      <c r="AY515" s="258" t="s">
        <v>241</v>
      </c>
    </row>
    <row r="516" s="14" customFormat="1">
      <c r="A516" s="14"/>
      <c r="B516" s="259"/>
      <c r="C516" s="260"/>
      <c r="D516" s="249" t="s">
        <v>256</v>
      </c>
      <c r="E516" s="261" t="s">
        <v>1</v>
      </c>
      <c r="F516" s="262" t="s">
        <v>258</v>
      </c>
      <c r="G516" s="260"/>
      <c r="H516" s="263">
        <v>19.998999999999999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88</v>
      </c>
      <c r="AV516" s="14" t="s">
        <v>175</v>
      </c>
      <c r="AW516" s="14" t="s">
        <v>36</v>
      </c>
      <c r="AX516" s="14" t="s">
        <v>14</v>
      </c>
      <c r="AY516" s="269" t="s">
        <v>241</v>
      </c>
    </row>
    <row r="517" s="12" customFormat="1" ht="22.8" customHeight="1">
      <c r="A517" s="12"/>
      <c r="B517" s="213"/>
      <c r="C517" s="214"/>
      <c r="D517" s="215" t="s">
        <v>79</v>
      </c>
      <c r="E517" s="227" t="s">
        <v>96</v>
      </c>
      <c r="F517" s="227" t="s">
        <v>1988</v>
      </c>
      <c r="G517" s="214"/>
      <c r="H517" s="214"/>
      <c r="I517" s="217"/>
      <c r="J517" s="228">
        <f>BK517</f>
        <v>0</v>
      </c>
      <c r="K517" s="214"/>
      <c r="L517" s="219"/>
      <c r="M517" s="220"/>
      <c r="N517" s="221"/>
      <c r="O517" s="221"/>
      <c r="P517" s="222">
        <f>SUM(P518:P525)</f>
        <v>0</v>
      </c>
      <c r="Q517" s="221"/>
      <c r="R517" s="222">
        <f>SUM(R518:R525)</f>
        <v>0</v>
      </c>
      <c r="S517" s="221"/>
      <c r="T517" s="223">
        <f>SUM(T518:T525)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4" t="s">
        <v>14</v>
      </c>
      <c r="AT517" s="225" t="s">
        <v>79</v>
      </c>
      <c r="AU517" s="225" t="s">
        <v>14</v>
      </c>
      <c r="AY517" s="224" t="s">
        <v>241</v>
      </c>
      <c r="BK517" s="226">
        <f>SUM(BK518:BK525)</f>
        <v>0</v>
      </c>
    </row>
    <row r="518" s="2" customFormat="1" ht="21.75" customHeight="1">
      <c r="A518" s="39"/>
      <c r="B518" s="40"/>
      <c r="C518" s="229" t="s">
        <v>820</v>
      </c>
      <c r="D518" s="229" t="s">
        <v>243</v>
      </c>
      <c r="E518" s="230" t="s">
        <v>2613</v>
      </c>
      <c r="F518" s="231" t="s">
        <v>2614</v>
      </c>
      <c r="G518" s="232" t="s">
        <v>289</v>
      </c>
      <c r="H518" s="233">
        <v>520.29999999999995</v>
      </c>
      <c r="I518" s="234"/>
      <c r="J518" s="235">
        <f>ROUND(I518*H518,2)</f>
        <v>0</v>
      </c>
      <c r="K518" s="231" t="s">
        <v>247</v>
      </c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175</v>
      </c>
      <c r="AT518" s="240" t="s">
        <v>243</v>
      </c>
      <c r="AU518" s="240" t="s">
        <v>88</v>
      </c>
      <c r="AY518" s="18" t="s">
        <v>241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14</v>
      </c>
      <c r="BK518" s="241">
        <f>ROUND(I518*H518,2)</f>
        <v>0</v>
      </c>
      <c r="BL518" s="18" t="s">
        <v>175</v>
      </c>
      <c r="BM518" s="240" t="s">
        <v>3637</v>
      </c>
    </row>
    <row r="519" s="2" customFormat="1">
      <c r="A519" s="39"/>
      <c r="B519" s="40"/>
      <c r="C519" s="41"/>
      <c r="D519" s="242" t="s">
        <v>249</v>
      </c>
      <c r="E519" s="41"/>
      <c r="F519" s="243" t="s">
        <v>2616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88</v>
      </c>
    </row>
    <row r="520" s="13" customFormat="1">
      <c r="A520" s="13"/>
      <c r="B520" s="247"/>
      <c r="C520" s="248"/>
      <c r="D520" s="249" t="s">
        <v>256</v>
      </c>
      <c r="E520" s="250" t="s">
        <v>1</v>
      </c>
      <c r="F520" s="251" t="s">
        <v>3638</v>
      </c>
      <c r="G520" s="248"/>
      <c r="H520" s="252">
        <v>520.29999999999995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256</v>
      </c>
      <c r="AU520" s="258" t="s">
        <v>88</v>
      </c>
      <c r="AV520" s="13" t="s">
        <v>88</v>
      </c>
      <c r="AW520" s="13" t="s">
        <v>36</v>
      </c>
      <c r="AX520" s="13" t="s">
        <v>80</v>
      </c>
      <c r="AY520" s="258" t="s">
        <v>241</v>
      </c>
    </row>
    <row r="521" s="14" customFormat="1">
      <c r="A521" s="14"/>
      <c r="B521" s="259"/>
      <c r="C521" s="260"/>
      <c r="D521" s="249" t="s">
        <v>256</v>
      </c>
      <c r="E521" s="261" t="s">
        <v>1</v>
      </c>
      <c r="F521" s="262" t="s">
        <v>258</v>
      </c>
      <c r="G521" s="260"/>
      <c r="H521" s="263">
        <v>520.29999999999995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88</v>
      </c>
      <c r="AV521" s="14" t="s">
        <v>175</v>
      </c>
      <c r="AW521" s="14" t="s">
        <v>36</v>
      </c>
      <c r="AX521" s="14" t="s">
        <v>14</v>
      </c>
      <c r="AY521" s="269" t="s">
        <v>241</v>
      </c>
    </row>
    <row r="522" s="2" customFormat="1" ht="21.75" customHeight="1">
      <c r="A522" s="39"/>
      <c r="B522" s="40"/>
      <c r="C522" s="229" t="s">
        <v>825</v>
      </c>
      <c r="D522" s="229" t="s">
        <v>243</v>
      </c>
      <c r="E522" s="230" t="s">
        <v>2618</v>
      </c>
      <c r="F522" s="231" t="s">
        <v>2619</v>
      </c>
      <c r="G522" s="232" t="s">
        <v>289</v>
      </c>
      <c r="H522" s="233">
        <v>520.29999999999995</v>
      </c>
      <c r="I522" s="234"/>
      <c r="J522" s="235">
        <f>ROUND(I522*H522,2)</f>
        <v>0</v>
      </c>
      <c r="K522" s="231" t="s">
        <v>247</v>
      </c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175</v>
      </c>
      <c r="AT522" s="240" t="s">
        <v>243</v>
      </c>
      <c r="AU522" s="240" t="s">
        <v>88</v>
      </c>
      <c r="AY522" s="18" t="s">
        <v>241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14</v>
      </c>
      <c r="BK522" s="241">
        <f>ROUND(I522*H522,2)</f>
        <v>0</v>
      </c>
      <c r="BL522" s="18" t="s">
        <v>175</v>
      </c>
      <c r="BM522" s="240" t="s">
        <v>3639</v>
      </c>
    </row>
    <row r="523" s="2" customFormat="1">
      <c r="A523" s="39"/>
      <c r="B523" s="40"/>
      <c r="C523" s="41"/>
      <c r="D523" s="242" t="s">
        <v>249</v>
      </c>
      <c r="E523" s="41"/>
      <c r="F523" s="243" t="s">
        <v>2621</v>
      </c>
      <c r="G523" s="41"/>
      <c r="H523" s="41"/>
      <c r="I523" s="244"/>
      <c r="J523" s="41"/>
      <c r="K523" s="41"/>
      <c r="L523" s="45"/>
      <c r="M523" s="245"/>
      <c r="N523" s="246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249</v>
      </c>
      <c r="AU523" s="18" t="s">
        <v>88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3640</v>
      </c>
      <c r="G524" s="248"/>
      <c r="H524" s="252">
        <v>520.29999999999995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4" customFormat="1">
      <c r="A525" s="14"/>
      <c r="B525" s="259"/>
      <c r="C525" s="260"/>
      <c r="D525" s="249" t="s">
        <v>256</v>
      </c>
      <c r="E525" s="261" t="s">
        <v>1</v>
      </c>
      <c r="F525" s="262" t="s">
        <v>258</v>
      </c>
      <c r="G525" s="260"/>
      <c r="H525" s="263">
        <v>520.29999999999995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88</v>
      </c>
      <c r="AV525" s="14" t="s">
        <v>175</v>
      </c>
      <c r="AW525" s="14" t="s">
        <v>36</v>
      </c>
      <c r="AX525" s="14" t="s">
        <v>14</v>
      </c>
      <c r="AY525" s="269" t="s">
        <v>241</v>
      </c>
    </row>
    <row r="526" s="12" customFormat="1" ht="22.8" customHeight="1">
      <c r="A526" s="12"/>
      <c r="B526" s="213"/>
      <c r="C526" s="214"/>
      <c r="D526" s="215" t="s">
        <v>79</v>
      </c>
      <c r="E526" s="227" t="s">
        <v>175</v>
      </c>
      <c r="F526" s="227" t="s">
        <v>263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SUM(P527:P531)</f>
        <v>0</v>
      </c>
      <c r="Q526" s="221"/>
      <c r="R526" s="222">
        <f>SUM(R527:R531)</f>
        <v>0</v>
      </c>
      <c r="S526" s="221"/>
      <c r="T526" s="223">
        <f>SUM(T527:T531)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14</v>
      </c>
      <c r="AT526" s="225" t="s">
        <v>79</v>
      </c>
      <c r="AU526" s="225" t="s">
        <v>14</v>
      </c>
      <c r="AY526" s="224" t="s">
        <v>241</v>
      </c>
      <c r="BK526" s="226">
        <f>SUM(BK527:BK531)</f>
        <v>0</v>
      </c>
    </row>
    <row r="527" s="2" customFormat="1" ht="16.5" customHeight="1">
      <c r="A527" s="39"/>
      <c r="B527" s="40"/>
      <c r="C527" s="229" t="s">
        <v>830</v>
      </c>
      <c r="D527" s="229" t="s">
        <v>243</v>
      </c>
      <c r="E527" s="230" t="s">
        <v>799</v>
      </c>
      <c r="F527" s="231" t="s">
        <v>800</v>
      </c>
      <c r="G527" s="232" t="s">
        <v>253</v>
      </c>
      <c r="H527" s="233">
        <v>68.783000000000001</v>
      </c>
      <c r="I527" s="234"/>
      <c r="J527" s="235">
        <f>ROUND(I527*H527,2)</f>
        <v>0</v>
      </c>
      <c r="K527" s="231" t="s">
        <v>247</v>
      </c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175</v>
      </c>
      <c r="AT527" s="240" t="s">
        <v>243</v>
      </c>
      <c r="AU527" s="240" t="s">
        <v>88</v>
      </c>
      <c r="AY527" s="18" t="s">
        <v>241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14</v>
      </c>
      <c r="BK527" s="241">
        <f>ROUND(I527*H527,2)</f>
        <v>0</v>
      </c>
      <c r="BL527" s="18" t="s">
        <v>175</v>
      </c>
      <c r="BM527" s="240" t="s">
        <v>3641</v>
      </c>
    </row>
    <row r="528" s="2" customFormat="1">
      <c r="A528" s="39"/>
      <c r="B528" s="40"/>
      <c r="C528" s="41"/>
      <c r="D528" s="242" t="s">
        <v>249</v>
      </c>
      <c r="E528" s="41"/>
      <c r="F528" s="243" t="s">
        <v>802</v>
      </c>
      <c r="G528" s="41"/>
      <c r="H528" s="41"/>
      <c r="I528" s="244"/>
      <c r="J528" s="41"/>
      <c r="K528" s="41"/>
      <c r="L528" s="45"/>
      <c r="M528" s="245"/>
      <c r="N528" s="246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249</v>
      </c>
      <c r="AU528" s="18" t="s">
        <v>88</v>
      </c>
    </row>
    <row r="529" s="13" customFormat="1">
      <c r="A529" s="13"/>
      <c r="B529" s="247"/>
      <c r="C529" s="248"/>
      <c r="D529" s="249" t="s">
        <v>256</v>
      </c>
      <c r="E529" s="250" t="s">
        <v>1</v>
      </c>
      <c r="F529" s="251" t="s">
        <v>3642</v>
      </c>
      <c r="G529" s="248"/>
      <c r="H529" s="252">
        <v>57.232999999999997</v>
      </c>
      <c r="I529" s="253"/>
      <c r="J529" s="248"/>
      <c r="K529" s="248"/>
      <c r="L529" s="254"/>
      <c r="M529" s="255"/>
      <c r="N529" s="256"/>
      <c r="O529" s="256"/>
      <c r="P529" s="256"/>
      <c r="Q529" s="256"/>
      <c r="R529" s="256"/>
      <c r="S529" s="256"/>
      <c r="T529" s="25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8" t="s">
        <v>256</v>
      </c>
      <c r="AU529" s="258" t="s">
        <v>88</v>
      </c>
      <c r="AV529" s="13" t="s">
        <v>88</v>
      </c>
      <c r="AW529" s="13" t="s">
        <v>36</v>
      </c>
      <c r="AX529" s="13" t="s">
        <v>80</v>
      </c>
      <c r="AY529" s="258" t="s">
        <v>241</v>
      </c>
    </row>
    <row r="530" s="13" customFormat="1">
      <c r="A530" s="13"/>
      <c r="B530" s="247"/>
      <c r="C530" s="248"/>
      <c r="D530" s="249" t="s">
        <v>256</v>
      </c>
      <c r="E530" s="250" t="s">
        <v>1</v>
      </c>
      <c r="F530" s="251" t="s">
        <v>3643</v>
      </c>
      <c r="G530" s="248"/>
      <c r="H530" s="252">
        <v>11.550000000000001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256</v>
      </c>
      <c r="AU530" s="258" t="s">
        <v>88</v>
      </c>
      <c r="AV530" s="13" t="s">
        <v>88</v>
      </c>
      <c r="AW530" s="13" t="s">
        <v>36</v>
      </c>
      <c r="AX530" s="13" t="s">
        <v>80</v>
      </c>
      <c r="AY530" s="258" t="s">
        <v>241</v>
      </c>
    </row>
    <row r="531" s="14" customFormat="1">
      <c r="A531" s="14"/>
      <c r="B531" s="259"/>
      <c r="C531" s="260"/>
      <c r="D531" s="249" t="s">
        <v>256</v>
      </c>
      <c r="E531" s="261" t="s">
        <v>432</v>
      </c>
      <c r="F531" s="262" t="s">
        <v>258</v>
      </c>
      <c r="G531" s="260"/>
      <c r="H531" s="263">
        <v>68.783000000000001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88</v>
      </c>
      <c r="AV531" s="14" t="s">
        <v>175</v>
      </c>
      <c r="AW531" s="14" t="s">
        <v>36</v>
      </c>
      <c r="AX531" s="14" t="s">
        <v>14</v>
      </c>
      <c r="AY531" s="269" t="s">
        <v>241</v>
      </c>
    </row>
    <row r="532" s="12" customFormat="1" ht="22.8" customHeight="1">
      <c r="A532" s="12"/>
      <c r="B532" s="213"/>
      <c r="C532" s="214"/>
      <c r="D532" s="215" t="s">
        <v>79</v>
      </c>
      <c r="E532" s="227" t="s">
        <v>269</v>
      </c>
      <c r="F532" s="227" t="s">
        <v>812</v>
      </c>
      <c r="G532" s="214"/>
      <c r="H532" s="214"/>
      <c r="I532" s="217"/>
      <c r="J532" s="228">
        <f>BK532</f>
        <v>0</v>
      </c>
      <c r="K532" s="214"/>
      <c r="L532" s="219"/>
      <c r="M532" s="220"/>
      <c r="N532" s="221"/>
      <c r="O532" s="221"/>
      <c r="P532" s="222">
        <f>SUM(P533:P607)</f>
        <v>0</v>
      </c>
      <c r="Q532" s="221"/>
      <c r="R532" s="222">
        <f>SUM(R533:R607)</f>
        <v>0</v>
      </c>
      <c r="S532" s="221"/>
      <c r="T532" s="223">
        <f>SUM(T533:T607)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24" t="s">
        <v>14</v>
      </c>
      <c r="AT532" s="225" t="s">
        <v>79</v>
      </c>
      <c r="AU532" s="225" t="s">
        <v>14</v>
      </c>
      <c r="AY532" s="224" t="s">
        <v>241</v>
      </c>
      <c r="BK532" s="226">
        <f>SUM(BK533:BK607)</f>
        <v>0</v>
      </c>
    </row>
    <row r="533" s="2" customFormat="1" ht="16.5" customHeight="1">
      <c r="A533" s="39"/>
      <c r="B533" s="40"/>
      <c r="C533" s="229" t="s">
        <v>835</v>
      </c>
      <c r="D533" s="229" t="s">
        <v>243</v>
      </c>
      <c r="E533" s="230" t="s">
        <v>814</v>
      </c>
      <c r="F533" s="231" t="s">
        <v>815</v>
      </c>
      <c r="G533" s="232" t="s">
        <v>246</v>
      </c>
      <c r="H533" s="233">
        <v>97.674000000000007</v>
      </c>
      <c r="I533" s="234"/>
      <c r="J533" s="235">
        <f>ROUND(I533*H533,2)</f>
        <v>0</v>
      </c>
      <c r="K533" s="231" t="s">
        <v>247</v>
      </c>
      <c r="L533" s="45"/>
      <c r="M533" s="236" t="s">
        <v>1</v>
      </c>
      <c r="N533" s="237" t="s">
        <v>45</v>
      </c>
      <c r="O533" s="92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175</v>
      </c>
      <c r="AT533" s="240" t="s">
        <v>243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3644</v>
      </c>
    </row>
    <row r="534" s="2" customFormat="1">
      <c r="A534" s="39"/>
      <c r="B534" s="40"/>
      <c r="C534" s="41"/>
      <c r="D534" s="242" t="s">
        <v>249</v>
      </c>
      <c r="E534" s="41"/>
      <c r="F534" s="243" t="s">
        <v>817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249</v>
      </c>
      <c r="AU534" s="18" t="s">
        <v>88</v>
      </c>
    </row>
    <row r="535" s="13" customFormat="1">
      <c r="A535" s="13"/>
      <c r="B535" s="247"/>
      <c r="C535" s="248"/>
      <c r="D535" s="249" t="s">
        <v>256</v>
      </c>
      <c r="E535" s="250" t="s">
        <v>1</v>
      </c>
      <c r="F535" s="251" t="s">
        <v>784</v>
      </c>
      <c r="G535" s="248"/>
      <c r="H535" s="252">
        <v>89.694000000000003</v>
      </c>
      <c r="I535" s="253"/>
      <c r="J535" s="248"/>
      <c r="K535" s="248"/>
      <c r="L535" s="254"/>
      <c r="M535" s="255"/>
      <c r="N535" s="256"/>
      <c r="O535" s="256"/>
      <c r="P535" s="256"/>
      <c r="Q535" s="256"/>
      <c r="R535" s="256"/>
      <c r="S535" s="256"/>
      <c r="T535" s="25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8" t="s">
        <v>256</v>
      </c>
      <c r="AU535" s="258" t="s">
        <v>88</v>
      </c>
      <c r="AV535" s="13" t="s">
        <v>88</v>
      </c>
      <c r="AW535" s="13" t="s">
        <v>36</v>
      </c>
      <c r="AX535" s="13" t="s">
        <v>80</v>
      </c>
      <c r="AY535" s="258" t="s">
        <v>241</v>
      </c>
    </row>
    <row r="536" s="15" customFormat="1">
      <c r="A536" s="15"/>
      <c r="B536" s="270"/>
      <c r="C536" s="271"/>
      <c r="D536" s="249" t="s">
        <v>256</v>
      </c>
      <c r="E536" s="272" t="s">
        <v>1</v>
      </c>
      <c r="F536" s="273" t="s">
        <v>818</v>
      </c>
      <c r="G536" s="271"/>
      <c r="H536" s="272" t="s">
        <v>1</v>
      </c>
      <c r="I536" s="274"/>
      <c r="J536" s="271"/>
      <c r="K536" s="271"/>
      <c r="L536" s="275"/>
      <c r="M536" s="276"/>
      <c r="N536" s="277"/>
      <c r="O536" s="277"/>
      <c r="P536" s="277"/>
      <c r="Q536" s="277"/>
      <c r="R536" s="277"/>
      <c r="S536" s="277"/>
      <c r="T536" s="27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9" t="s">
        <v>256</v>
      </c>
      <c r="AU536" s="279" t="s">
        <v>88</v>
      </c>
      <c r="AV536" s="15" t="s">
        <v>14</v>
      </c>
      <c r="AW536" s="15" t="s">
        <v>36</v>
      </c>
      <c r="AX536" s="15" t="s">
        <v>80</v>
      </c>
      <c r="AY536" s="279" t="s">
        <v>241</v>
      </c>
    </row>
    <row r="537" s="15" customFormat="1">
      <c r="A537" s="15"/>
      <c r="B537" s="270"/>
      <c r="C537" s="271"/>
      <c r="D537" s="249" t="s">
        <v>256</v>
      </c>
      <c r="E537" s="272" t="s">
        <v>1</v>
      </c>
      <c r="F537" s="273" t="s">
        <v>3266</v>
      </c>
      <c r="G537" s="271"/>
      <c r="H537" s="272" t="s">
        <v>1</v>
      </c>
      <c r="I537" s="274"/>
      <c r="J537" s="271"/>
      <c r="K537" s="271"/>
      <c r="L537" s="275"/>
      <c r="M537" s="276"/>
      <c r="N537" s="277"/>
      <c r="O537" s="277"/>
      <c r="P537" s="277"/>
      <c r="Q537" s="277"/>
      <c r="R537" s="277"/>
      <c r="S537" s="277"/>
      <c r="T537" s="27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9" t="s">
        <v>256</v>
      </c>
      <c r="AU537" s="279" t="s">
        <v>88</v>
      </c>
      <c r="AV537" s="15" t="s">
        <v>14</v>
      </c>
      <c r="AW537" s="15" t="s">
        <v>36</v>
      </c>
      <c r="AX537" s="15" t="s">
        <v>80</v>
      </c>
      <c r="AY537" s="279" t="s">
        <v>241</v>
      </c>
    </row>
    <row r="538" s="13" customFormat="1">
      <c r="A538" s="13"/>
      <c r="B538" s="247"/>
      <c r="C538" s="248"/>
      <c r="D538" s="249" t="s">
        <v>256</v>
      </c>
      <c r="E538" s="250" t="s">
        <v>1</v>
      </c>
      <c r="F538" s="251" t="s">
        <v>3645</v>
      </c>
      <c r="G538" s="248"/>
      <c r="H538" s="252">
        <v>0</v>
      </c>
      <c r="I538" s="253"/>
      <c r="J538" s="248"/>
      <c r="K538" s="248"/>
      <c r="L538" s="254"/>
      <c r="M538" s="255"/>
      <c r="N538" s="256"/>
      <c r="O538" s="256"/>
      <c r="P538" s="256"/>
      <c r="Q538" s="256"/>
      <c r="R538" s="256"/>
      <c r="S538" s="256"/>
      <c r="T538" s="25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8" t="s">
        <v>256</v>
      </c>
      <c r="AU538" s="258" t="s">
        <v>88</v>
      </c>
      <c r="AV538" s="13" t="s">
        <v>88</v>
      </c>
      <c r="AW538" s="13" t="s">
        <v>36</v>
      </c>
      <c r="AX538" s="13" t="s">
        <v>80</v>
      </c>
      <c r="AY538" s="258" t="s">
        <v>241</v>
      </c>
    </row>
    <row r="539" s="15" customFormat="1">
      <c r="A539" s="15"/>
      <c r="B539" s="270"/>
      <c r="C539" s="271"/>
      <c r="D539" s="249" t="s">
        <v>256</v>
      </c>
      <c r="E539" s="272" t="s">
        <v>1</v>
      </c>
      <c r="F539" s="273" t="s">
        <v>3268</v>
      </c>
      <c r="G539" s="271"/>
      <c r="H539" s="272" t="s">
        <v>1</v>
      </c>
      <c r="I539" s="274"/>
      <c r="J539" s="271"/>
      <c r="K539" s="271"/>
      <c r="L539" s="275"/>
      <c r="M539" s="276"/>
      <c r="N539" s="277"/>
      <c r="O539" s="277"/>
      <c r="P539" s="277"/>
      <c r="Q539" s="277"/>
      <c r="R539" s="277"/>
      <c r="S539" s="277"/>
      <c r="T539" s="27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9" t="s">
        <v>256</v>
      </c>
      <c r="AU539" s="279" t="s">
        <v>88</v>
      </c>
      <c r="AV539" s="15" t="s">
        <v>14</v>
      </c>
      <c r="AW539" s="15" t="s">
        <v>36</v>
      </c>
      <c r="AX539" s="15" t="s">
        <v>80</v>
      </c>
      <c r="AY539" s="279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3645</v>
      </c>
      <c r="G540" s="248"/>
      <c r="H540" s="252">
        <v>0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5" customFormat="1">
      <c r="A541" s="15"/>
      <c r="B541" s="270"/>
      <c r="C541" s="271"/>
      <c r="D541" s="249" t="s">
        <v>256</v>
      </c>
      <c r="E541" s="272" t="s">
        <v>1</v>
      </c>
      <c r="F541" s="273" t="s">
        <v>3270</v>
      </c>
      <c r="G541" s="271"/>
      <c r="H541" s="272" t="s">
        <v>1</v>
      </c>
      <c r="I541" s="274"/>
      <c r="J541" s="271"/>
      <c r="K541" s="271"/>
      <c r="L541" s="275"/>
      <c r="M541" s="276"/>
      <c r="N541" s="277"/>
      <c r="O541" s="277"/>
      <c r="P541" s="277"/>
      <c r="Q541" s="277"/>
      <c r="R541" s="277"/>
      <c r="S541" s="277"/>
      <c r="T541" s="27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9" t="s">
        <v>256</v>
      </c>
      <c r="AU541" s="279" t="s">
        <v>88</v>
      </c>
      <c r="AV541" s="15" t="s">
        <v>14</v>
      </c>
      <c r="AW541" s="15" t="s">
        <v>36</v>
      </c>
      <c r="AX541" s="15" t="s">
        <v>80</v>
      </c>
      <c r="AY541" s="279" t="s">
        <v>241</v>
      </c>
    </row>
    <row r="542" s="13" customFormat="1">
      <c r="A542" s="13"/>
      <c r="B542" s="247"/>
      <c r="C542" s="248"/>
      <c r="D542" s="249" t="s">
        <v>256</v>
      </c>
      <c r="E542" s="250" t="s">
        <v>1</v>
      </c>
      <c r="F542" s="251" t="s">
        <v>3646</v>
      </c>
      <c r="G542" s="248"/>
      <c r="H542" s="252">
        <v>5.5999999999999996</v>
      </c>
      <c r="I542" s="253"/>
      <c r="J542" s="248"/>
      <c r="K542" s="248"/>
      <c r="L542" s="254"/>
      <c r="M542" s="255"/>
      <c r="N542" s="256"/>
      <c r="O542" s="256"/>
      <c r="P542" s="256"/>
      <c r="Q542" s="256"/>
      <c r="R542" s="256"/>
      <c r="S542" s="256"/>
      <c r="T542" s="25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8" t="s">
        <v>256</v>
      </c>
      <c r="AU542" s="258" t="s">
        <v>88</v>
      </c>
      <c r="AV542" s="13" t="s">
        <v>88</v>
      </c>
      <c r="AW542" s="13" t="s">
        <v>36</v>
      </c>
      <c r="AX542" s="13" t="s">
        <v>80</v>
      </c>
      <c r="AY542" s="258" t="s">
        <v>241</v>
      </c>
    </row>
    <row r="543" s="15" customFormat="1">
      <c r="A543" s="15"/>
      <c r="B543" s="270"/>
      <c r="C543" s="271"/>
      <c r="D543" s="249" t="s">
        <v>256</v>
      </c>
      <c r="E543" s="272" t="s">
        <v>1</v>
      </c>
      <c r="F543" s="273" t="s">
        <v>3272</v>
      </c>
      <c r="G543" s="271"/>
      <c r="H543" s="272" t="s">
        <v>1</v>
      </c>
      <c r="I543" s="274"/>
      <c r="J543" s="271"/>
      <c r="K543" s="271"/>
      <c r="L543" s="275"/>
      <c r="M543" s="276"/>
      <c r="N543" s="277"/>
      <c r="O543" s="277"/>
      <c r="P543" s="277"/>
      <c r="Q543" s="277"/>
      <c r="R543" s="277"/>
      <c r="S543" s="277"/>
      <c r="T543" s="27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9" t="s">
        <v>256</v>
      </c>
      <c r="AU543" s="279" t="s">
        <v>88</v>
      </c>
      <c r="AV543" s="15" t="s">
        <v>14</v>
      </c>
      <c r="AW543" s="15" t="s">
        <v>36</v>
      </c>
      <c r="AX543" s="15" t="s">
        <v>80</v>
      </c>
      <c r="AY543" s="279" t="s">
        <v>241</v>
      </c>
    </row>
    <row r="544" s="13" customFormat="1">
      <c r="A544" s="13"/>
      <c r="B544" s="247"/>
      <c r="C544" s="248"/>
      <c r="D544" s="249" t="s">
        <v>256</v>
      </c>
      <c r="E544" s="250" t="s">
        <v>1</v>
      </c>
      <c r="F544" s="251" t="s">
        <v>3645</v>
      </c>
      <c r="G544" s="248"/>
      <c r="H544" s="252">
        <v>0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5" customFormat="1">
      <c r="A545" s="15"/>
      <c r="B545" s="270"/>
      <c r="C545" s="271"/>
      <c r="D545" s="249" t="s">
        <v>256</v>
      </c>
      <c r="E545" s="272" t="s">
        <v>1</v>
      </c>
      <c r="F545" s="273" t="s">
        <v>3289</v>
      </c>
      <c r="G545" s="271"/>
      <c r="H545" s="272" t="s">
        <v>1</v>
      </c>
      <c r="I545" s="274"/>
      <c r="J545" s="271"/>
      <c r="K545" s="271"/>
      <c r="L545" s="275"/>
      <c r="M545" s="276"/>
      <c r="N545" s="277"/>
      <c r="O545" s="277"/>
      <c r="P545" s="277"/>
      <c r="Q545" s="277"/>
      <c r="R545" s="277"/>
      <c r="S545" s="277"/>
      <c r="T545" s="278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9" t="s">
        <v>256</v>
      </c>
      <c r="AU545" s="279" t="s">
        <v>88</v>
      </c>
      <c r="AV545" s="15" t="s">
        <v>14</v>
      </c>
      <c r="AW545" s="15" t="s">
        <v>36</v>
      </c>
      <c r="AX545" s="15" t="s">
        <v>80</v>
      </c>
      <c r="AY545" s="279" t="s">
        <v>241</v>
      </c>
    </row>
    <row r="546" s="13" customFormat="1">
      <c r="A546" s="13"/>
      <c r="B546" s="247"/>
      <c r="C546" s="248"/>
      <c r="D546" s="249" t="s">
        <v>256</v>
      </c>
      <c r="E546" s="250" t="s">
        <v>1</v>
      </c>
      <c r="F546" s="251" t="s">
        <v>3647</v>
      </c>
      <c r="G546" s="248"/>
      <c r="H546" s="252">
        <v>2.3799999999999999</v>
      </c>
      <c r="I546" s="253"/>
      <c r="J546" s="248"/>
      <c r="K546" s="248"/>
      <c r="L546" s="254"/>
      <c r="M546" s="255"/>
      <c r="N546" s="256"/>
      <c r="O546" s="256"/>
      <c r="P546" s="256"/>
      <c r="Q546" s="256"/>
      <c r="R546" s="256"/>
      <c r="S546" s="256"/>
      <c r="T546" s="25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8" t="s">
        <v>256</v>
      </c>
      <c r="AU546" s="258" t="s">
        <v>88</v>
      </c>
      <c r="AV546" s="13" t="s">
        <v>88</v>
      </c>
      <c r="AW546" s="13" t="s">
        <v>36</v>
      </c>
      <c r="AX546" s="13" t="s">
        <v>80</v>
      </c>
      <c r="AY546" s="258" t="s">
        <v>241</v>
      </c>
    </row>
    <row r="547" s="15" customFormat="1">
      <c r="A547" s="15"/>
      <c r="B547" s="270"/>
      <c r="C547" s="271"/>
      <c r="D547" s="249" t="s">
        <v>256</v>
      </c>
      <c r="E547" s="272" t="s">
        <v>1</v>
      </c>
      <c r="F547" s="273" t="s">
        <v>3273</v>
      </c>
      <c r="G547" s="271"/>
      <c r="H547" s="272" t="s">
        <v>1</v>
      </c>
      <c r="I547" s="274"/>
      <c r="J547" s="271"/>
      <c r="K547" s="271"/>
      <c r="L547" s="275"/>
      <c r="M547" s="276"/>
      <c r="N547" s="277"/>
      <c r="O547" s="277"/>
      <c r="P547" s="277"/>
      <c r="Q547" s="277"/>
      <c r="R547" s="277"/>
      <c r="S547" s="277"/>
      <c r="T547" s="278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9" t="s">
        <v>256</v>
      </c>
      <c r="AU547" s="279" t="s">
        <v>88</v>
      </c>
      <c r="AV547" s="15" t="s">
        <v>14</v>
      </c>
      <c r="AW547" s="15" t="s">
        <v>36</v>
      </c>
      <c r="AX547" s="15" t="s">
        <v>80</v>
      </c>
      <c r="AY547" s="279" t="s">
        <v>241</v>
      </c>
    </row>
    <row r="548" s="13" customFormat="1">
      <c r="A548" s="13"/>
      <c r="B548" s="247"/>
      <c r="C548" s="248"/>
      <c r="D548" s="249" t="s">
        <v>256</v>
      </c>
      <c r="E548" s="250" t="s">
        <v>1</v>
      </c>
      <c r="F548" s="251" t="s">
        <v>3645</v>
      </c>
      <c r="G548" s="248"/>
      <c r="H548" s="252">
        <v>0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256</v>
      </c>
      <c r="AU548" s="258" t="s">
        <v>88</v>
      </c>
      <c r="AV548" s="13" t="s">
        <v>88</v>
      </c>
      <c r="AW548" s="13" t="s">
        <v>36</v>
      </c>
      <c r="AX548" s="13" t="s">
        <v>80</v>
      </c>
      <c r="AY548" s="258" t="s">
        <v>241</v>
      </c>
    </row>
    <row r="549" s="14" customFormat="1">
      <c r="A549" s="14"/>
      <c r="B549" s="259"/>
      <c r="C549" s="260"/>
      <c r="D549" s="249" t="s">
        <v>256</v>
      </c>
      <c r="E549" s="261" t="s">
        <v>1</v>
      </c>
      <c r="F549" s="262" t="s">
        <v>258</v>
      </c>
      <c r="G549" s="260"/>
      <c r="H549" s="263">
        <v>97.674000000000007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88</v>
      </c>
      <c r="AV549" s="14" t="s">
        <v>175</v>
      </c>
      <c r="AW549" s="14" t="s">
        <v>36</v>
      </c>
      <c r="AX549" s="14" t="s">
        <v>14</v>
      </c>
      <c r="AY549" s="269" t="s">
        <v>241</v>
      </c>
    </row>
    <row r="550" s="2" customFormat="1" ht="16.5" customHeight="1">
      <c r="A550" s="39"/>
      <c r="B550" s="40"/>
      <c r="C550" s="229" t="s">
        <v>843</v>
      </c>
      <c r="D550" s="229" t="s">
        <v>243</v>
      </c>
      <c r="E550" s="230" t="s">
        <v>821</v>
      </c>
      <c r="F550" s="231" t="s">
        <v>822</v>
      </c>
      <c r="G550" s="232" t="s">
        <v>246</v>
      </c>
      <c r="H550" s="233">
        <v>33.113</v>
      </c>
      <c r="I550" s="234"/>
      <c r="J550" s="235">
        <f>ROUND(I550*H550,2)</f>
        <v>0</v>
      </c>
      <c r="K550" s="231" t="s">
        <v>247</v>
      </c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175</v>
      </c>
      <c r="AT550" s="240" t="s">
        <v>243</v>
      </c>
      <c r="AU550" s="240" t="s">
        <v>88</v>
      </c>
      <c r="AY550" s="18" t="s">
        <v>241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</v>
      </c>
      <c r="BK550" s="241">
        <f>ROUND(I550*H550,2)</f>
        <v>0</v>
      </c>
      <c r="BL550" s="18" t="s">
        <v>175</v>
      </c>
      <c r="BM550" s="240" t="s">
        <v>3648</v>
      </c>
    </row>
    <row r="551" s="2" customFormat="1">
      <c r="A551" s="39"/>
      <c r="B551" s="40"/>
      <c r="C551" s="41"/>
      <c r="D551" s="242" t="s">
        <v>249</v>
      </c>
      <c r="E551" s="41"/>
      <c r="F551" s="243" t="s">
        <v>824</v>
      </c>
      <c r="G551" s="41"/>
      <c r="H551" s="41"/>
      <c r="I551" s="244"/>
      <c r="J551" s="41"/>
      <c r="K551" s="41"/>
      <c r="L551" s="45"/>
      <c r="M551" s="245"/>
      <c r="N551" s="24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88</v>
      </c>
    </row>
    <row r="552" s="15" customFormat="1">
      <c r="A552" s="15"/>
      <c r="B552" s="270"/>
      <c r="C552" s="271"/>
      <c r="D552" s="249" t="s">
        <v>256</v>
      </c>
      <c r="E552" s="272" t="s">
        <v>1</v>
      </c>
      <c r="F552" s="273" t="s">
        <v>514</v>
      </c>
      <c r="G552" s="271"/>
      <c r="H552" s="272" t="s">
        <v>1</v>
      </c>
      <c r="I552" s="274"/>
      <c r="J552" s="271"/>
      <c r="K552" s="271"/>
      <c r="L552" s="275"/>
      <c r="M552" s="276"/>
      <c r="N552" s="277"/>
      <c r="O552" s="277"/>
      <c r="P552" s="277"/>
      <c r="Q552" s="277"/>
      <c r="R552" s="277"/>
      <c r="S552" s="277"/>
      <c r="T552" s="27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9" t="s">
        <v>256</v>
      </c>
      <c r="AU552" s="279" t="s">
        <v>88</v>
      </c>
      <c r="AV552" s="15" t="s">
        <v>14</v>
      </c>
      <c r="AW552" s="15" t="s">
        <v>36</v>
      </c>
      <c r="AX552" s="15" t="s">
        <v>80</v>
      </c>
      <c r="AY552" s="279" t="s">
        <v>241</v>
      </c>
    </row>
    <row r="553" s="13" customFormat="1">
      <c r="A553" s="13"/>
      <c r="B553" s="247"/>
      <c r="C553" s="248"/>
      <c r="D553" s="249" t="s">
        <v>256</v>
      </c>
      <c r="E553" s="250" t="s">
        <v>1</v>
      </c>
      <c r="F553" s="251" t="s">
        <v>436</v>
      </c>
      <c r="G553" s="248"/>
      <c r="H553" s="252">
        <v>33.113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8" t="s">
        <v>256</v>
      </c>
      <c r="AU553" s="258" t="s">
        <v>88</v>
      </c>
      <c r="AV553" s="13" t="s">
        <v>88</v>
      </c>
      <c r="AW553" s="13" t="s">
        <v>36</v>
      </c>
      <c r="AX553" s="13" t="s">
        <v>80</v>
      </c>
      <c r="AY553" s="258" t="s">
        <v>241</v>
      </c>
    </row>
    <row r="554" s="14" customFormat="1">
      <c r="A554" s="14"/>
      <c r="B554" s="259"/>
      <c r="C554" s="260"/>
      <c r="D554" s="249" t="s">
        <v>256</v>
      </c>
      <c r="E554" s="261" t="s">
        <v>1</v>
      </c>
      <c r="F554" s="262" t="s">
        <v>258</v>
      </c>
      <c r="G554" s="260"/>
      <c r="H554" s="263">
        <v>33.113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88</v>
      </c>
      <c r="AV554" s="14" t="s">
        <v>175</v>
      </c>
      <c r="AW554" s="14" t="s">
        <v>36</v>
      </c>
      <c r="AX554" s="14" t="s">
        <v>14</v>
      </c>
      <c r="AY554" s="269" t="s">
        <v>241</v>
      </c>
    </row>
    <row r="555" s="2" customFormat="1" ht="16.5" customHeight="1">
      <c r="A555" s="39"/>
      <c r="B555" s="40"/>
      <c r="C555" s="229" t="s">
        <v>852</v>
      </c>
      <c r="D555" s="229" t="s">
        <v>243</v>
      </c>
      <c r="E555" s="230" t="s">
        <v>1389</v>
      </c>
      <c r="F555" s="231" t="s">
        <v>1390</v>
      </c>
      <c r="G555" s="232" t="s">
        <v>246</v>
      </c>
      <c r="H555" s="233">
        <v>179.38800000000001</v>
      </c>
      <c r="I555" s="234"/>
      <c r="J555" s="235">
        <f>ROUND(I555*H555,2)</f>
        <v>0</v>
      </c>
      <c r="K555" s="231" t="s">
        <v>247</v>
      </c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175</v>
      </c>
      <c r="AT555" s="240" t="s">
        <v>243</v>
      </c>
      <c r="AU555" s="240" t="s">
        <v>88</v>
      </c>
      <c r="AY555" s="18" t="s">
        <v>241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14</v>
      </c>
      <c r="BK555" s="241">
        <f>ROUND(I555*H555,2)</f>
        <v>0</v>
      </c>
      <c r="BL555" s="18" t="s">
        <v>175</v>
      </c>
      <c r="BM555" s="240" t="s">
        <v>3649</v>
      </c>
    </row>
    <row r="556" s="2" customFormat="1">
      <c r="A556" s="39"/>
      <c r="B556" s="40"/>
      <c r="C556" s="41"/>
      <c r="D556" s="242" t="s">
        <v>249</v>
      </c>
      <c r="E556" s="41"/>
      <c r="F556" s="243" t="s">
        <v>1392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249</v>
      </c>
      <c r="AU556" s="18" t="s">
        <v>88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784</v>
      </c>
      <c r="G557" s="248"/>
      <c r="H557" s="252">
        <v>89.694000000000003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5" customFormat="1">
      <c r="A558" s="15"/>
      <c r="B558" s="270"/>
      <c r="C558" s="271"/>
      <c r="D558" s="249" t="s">
        <v>256</v>
      </c>
      <c r="E558" s="272" t="s">
        <v>1</v>
      </c>
      <c r="F558" s="273" t="s">
        <v>1393</v>
      </c>
      <c r="G558" s="271"/>
      <c r="H558" s="272" t="s">
        <v>1</v>
      </c>
      <c r="I558" s="274"/>
      <c r="J558" s="271"/>
      <c r="K558" s="271"/>
      <c r="L558" s="275"/>
      <c r="M558" s="276"/>
      <c r="N558" s="277"/>
      <c r="O558" s="277"/>
      <c r="P558" s="277"/>
      <c r="Q558" s="277"/>
      <c r="R558" s="277"/>
      <c r="S558" s="277"/>
      <c r="T558" s="27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9" t="s">
        <v>256</v>
      </c>
      <c r="AU558" s="279" t="s">
        <v>88</v>
      </c>
      <c r="AV558" s="15" t="s">
        <v>14</v>
      </c>
      <c r="AW558" s="15" t="s">
        <v>36</v>
      </c>
      <c r="AX558" s="15" t="s">
        <v>80</v>
      </c>
      <c r="AY558" s="279" t="s">
        <v>241</v>
      </c>
    </row>
    <row r="559" s="13" customFormat="1">
      <c r="A559" s="13"/>
      <c r="B559" s="247"/>
      <c r="C559" s="248"/>
      <c r="D559" s="249" t="s">
        <v>256</v>
      </c>
      <c r="E559" s="250" t="s">
        <v>1</v>
      </c>
      <c r="F559" s="251" t="s">
        <v>784</v>
      </c>
      <c r="G559" s="248"/>
      <c r="H559" s="252">
        <v>89.694000000000003</v>
      </c>
      <c r="I559" s="253"/>
      <c r="J559" s="248"/>
      <c r="K559" s="248"/>
      <c r="L559" s="254"/>
      <c r="M559" s="255"/>
      <c r="N559" s="256"/>
      <c r="O559" s="256"/>
      <c r="P559" s="256"/>
      <c r="Q559" s="256"/>
      <c r="R559" s="256"/>
      <c r="S559" s="256"/>
      <c r="T559" s="25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8" t="s">
        <v>256</v>
      </c>
      <c r="AU559" s="258" t="s">
        <v>88</v>
      </c>
      <c r="AV559" s="13" t="s">
        <v>88</v>
      </c>
      <c r="AW559" s="13" t="s">
        <v>36</v>
      </c>
      <c r="AX559" s="13" t="s">
        <v>80</v>
      </c>
      <c r="AY559" s="258" t="s">
        <v>241</v>
      </c>
    </row>
    <row r="560" s="14" customFormat="1">
      <c r="A560" s="14"/>
      <c r="B560" s="259"/>
      <c r="C560" s="260"/>
      <c r="D560" s="249" t="s">
        <v>256</v>
      </c>
      <c r="E560" s="261" t="s">
        <v>1</v>
      </c>
      <c r="F560" s="262" t="s">
        <v>258</v>
      </c>
      <c r="G560" s="260"/>
      <c r="H560" s="263">
        <v>179.38800000000001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9" t="s">
        <v>256</v>
      </c>
      <c r="AU560" s="269" t="s">
        <v>88</v>
      </c>
      <c r="AV560" s="14" t="s">
        <v>175</v>
      </c>
      <c r="AW560" s="14" t="s">
        <v>36</v>
      </c>
      <c r="AX560" s="14" t="s">
        <v>14</v>
      </c>
      <c r="AY560" s="269" t="s">
        <v>241</v>
      </c>
    </row>
    <row r="561" s="2" customFormat="1" ht="16.5" customHeight="1">
      <c r="A561" s="39"/>
      <c r="B561" s="40"/>
      <c r="C561" s="229" t="s">
        <v>856</v>
      </c>
      <c r="D561" s="229" t="s">
        <v>243</v>
      </c>
      <c r="E561" s="230" t="s">
        <v>826</v>
      </c>
      <c r="F561" s="231" t="s">
        <v>827</v>
      </c>
      <c r="G561" s="232" t="s">
        <v>246</v>
      </c>
      <c r="H561" s="233">
        <v>33.113</v>
      </c>
      <c r="I561" s="234"/>
      <c r="J561" s="235">
        <f>ROUND(I561*H561,2)</f>
        <v>0</v>
      </c>
      <c r="K561" s="231" t="s">
        <v>247</v>
      </c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175</v>
      </c>
      <c r="AT561" s="240" t="s">
        <v>243</v>
      </c>
      <c r="AU561" s="240" t="s">
        <v>88</v>
      </c>
      <c r="AY561" s="18" t="s">
        <v>241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14</v>
      </c>
      <c r="BK561" s="241">
        <f>ROUND(I561*H561,2)</f>
        <v>0</v>
      </c>
      <c r="BL561" s="18" t="s">
        <v>175</v>
      </c>
      <c r="BM561" s="240" t="s">
        <v>3650</v>
      </c>
    </row>
    <row r="562" s="2" customFormat="1">
      <c r="A562" s="39"/>
      <c r="B562" s="40"/>
      <c r="C562" s="41"/>
      <c r="D562" s="242" t="s">
        <v>249</v>
      </c>
      <c r="E562" s="41"/>
      <c r="F562" s="243" t="s">
        <v>829</v>
      </c>
      <c r="G562" s="41"/>
      <c r="H562" s="41"/>
      <c r="I562" s="244"/>
      <c r="J562" s="41"/>
      <c r="K562" s="41"/>
      <c r="L562" s="45"/>
      <c r="M562" s="245"/>
      <c r="N562" s="246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249</v>
      </c>
      <c r="AU562" s="18" t="s">
        <v>88</v>
      </c>
    </row>
    <row r="563" s="13" customFormat="1">
      <c r="A563" s="13"/>
      <c r="B563" s="247"/>
      <c r="C563" s="248"/>
      <c r="D563" s="249" t="s">
        <v>256</v>
      </c>
      <c r="E563" s="250" t="s">
        <v>1</v>
      </c>
      <c r="F563" s="251" t="s">
        <v>436</v>
      </c>
      <c r="G563" s="248"/>
      <c r="H563" s="252">
        <v>33.113</v>
      </c>
      <c r="I563" s="253"/>
      <c r="J563" s="248"/>
      <c r="K563" s="248"/>
      <c r="L563" s="254"/>
      <c r="M563" s="255"/>
      <c r="N563" s="256"/>
      <c r="O563" s="256"/>
      <c r="P563" s="256"/>
      <c r="Q563" s="256"/>
      <c r="R563" s="256"/>
      <c r="S563" s="256"/>
      <c r="T563" s="25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8" t="s">
        <v>256</v>
      </c>
      <c r="AU563" s="258" t="s">
        <v>88</v>
      </c>
      <c r="AV563" s="13" t="s">
        <v>88</v>
      </c>
      <c r="AW563" s="13" t="s">
        <v>36</v>
      </c>
      <c r="AX563" s="13" t="s">
        <v>80</v>
      </c>
      <c r="AY563" s="258" t="s">
        <v>241</v>
      </c>
    </row>
    <row r="564" s="14" customFormat="1">
      <c r="A564" s="14"/>
      <c r="B564" s="259"/>
      <c r="C564" s="260"/>
      <c r="D564" s="249" t="s">
        <v>256</v>
      </c>
      <c r="E564" s="261" t="s">
        <v>1</v>
      </c>
      <c r="F564" s="262" t="s">
        <v>258</v>
      </c>
      <c r="G564" s="260"/>
      <c r="H564" s="263">
        <v>33.113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88</v>
      </c>
      <c r="AV564" s="14" t="s">
        <v>175</v>
      </c>
      <c r="AW564" s="14" t="s">
        <v>36</v>
      </c>
      <c r="AX564" s="14" t="s">
        <v>14</v>
      </c>
      <c r="AY564" s="269" t="s">
        <v>241</v>
      </c>
    </row>
    <row r="565" s="2" customFormat="1" ht="33" customHeight="1">
      <c r="A565" s="39"/>
      <c r="B565" s="40"/>
      <c r="C565" s="229" t="s">
        <v>860</v>
      </c>
      <c r="D565" s="229" t="s">
        <v>243</v>
      </c>
      <c r="E565" s="230" t="s">
        <v>831</v>
      </c>
      <c r="F565" s="231" t="s">
        <v>832</v>
      </c>
      <c r="G565" s="232" t="s">
        <v>246</v>
      </c>
      <c r="H565" s="233">
        <v>33.113</v>
      </c>
      <c r="I565" s="234"/>
      <c r="J565" s="235">
        <f>ROUND(I565*H565,2)</f>
        <v>0</v>
      </c>
      <c r="K565" s="231" t="s">
        <v>247</v>
      </c>
      <c r="L565" s="45"/>
      <c r="M565" s="236" t="s">
        <v>1</v>
      </c>
      <c r="N565" s="237" t="s">
        <v>45</v>
      </c>
      <c r="O565" s="92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175</v>
      </c>
      <c r="AT565" s="240" t="s">
        <v>243</v>
      </c>
      <c r="AU565" s="240" t="s">
        <v>88</v>
      </c>
      <c r="AY565" s="18" t="s">
        <v>241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14</v>
      </c>
      <c r="BK565" s="241">
        <f>ROUND(I565*H565,2)</f>
        <v>0</v>
      </c>
      <c r="BL565" s="18" t="s">
        <v>175</v>
      </c>
      <c r="BM565" s="240" t="s">
        <v>3651</v>
      </c>
    </row>
    <row r="566" s="2" customFormat="1">
      <c r="A566" s="39"/>
      <c r="B566" s="40"/>
      <c r="C566" s="41"/>
      <c r="D566" s="242" t="s">
        <v>249</v>
      </c>
      <c r="E566" s="41"/>
      <c r="F566" s="243" t="s">
        <v>834</v>
      </c>
      <c r="G566" s="41"/>
      <c r="H566" s="41"/>
      <c r="I566" s="244"/>
      <c r="J566" s="41"/>
      <c r="K566" s="41"/>
      <c r="L566" s="45"/>
      <c r="M566" s="245"/>
      <c r="N566" s="246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249</v>
      </c>
      <c r="AU566" s="18" t="s">
        <v>88</v>
      </c>
    </row>
    <row r="567" s="13" customFormat="1">
      <c r="A567" s="13"/>
      <c r="B567" s="247"/>
      <c r="C567" s="248"/>
      <c r="D567" s="249" t="s">
        <v>256</v>
      </c>
      <c r="E567" s="250" t="s">
        <v>1</v>
      </c>
      <c r="F567" s="251" t="s">
        <v>436</v>
      </c>
      <c r="G567" s="248"/>
      <c r="H567" s="252">
        <v>33.113</v>
      </c>
      <c r="I567" s="253"/>
      <c r="J567" s="248"/>
      <c r="K567" s="248"/>
      <c r="L567" s="254"/>
      <c r="M567" s="255"/>
      <c r="N567" s="256"/>
      <c r="O567" s="256"/>
      <c r="P567" s="256"/>
      <c r="Q567" s="256"/>
      <c r="R567" s="256"/>
      <c r="S567" s="256"/>
      <c r="T567" s="25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8" t="s">
        <v>256</v>
      </c>
      <c r="AU567" s="258" t="s">
        <v>88</v>
      </c>
      <c r="AV567" s="13" t="s">
        <v>88</v>
      </c>
      <c r="AW567" s="13" t="s">
        <v>36</v>
      </c>
      <c r="AX567" s="13" t="s">
        <v>80</v>
      </c>
      <c r="AY567" s="258" t="s">
        <v>241</v>
      </c>
    </row>
    <row r="568" s="14" customFormat="1">
      <c r="A568" s="14"/>
      <c r="B568" s="259"/>
      <c r="C568" s="260"/>
      <c r="D568" s="249" t="s">
        <v>256</v>
      </c>
      <c r="E568" s="261" t="s">
        <v>1</v>
      </c>
      <c r="F568" s="262" t="s">
        <v>258</v>
      </c>
      <c r="G568" s="260"/>
      <c r="H568" s="263">
        <v>33.113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88</v>
      </c>
      <c r="AV568" s="14" t="s">
        <v>175</v>
      </c>
      <c r="AW568" s="14" t="s">
        <v>36</v>
      </c>
      <c r="AX568" s="14" t="s">
        <v>14</v>
      </c>
      <c r="AY568" s="269" t="s">
        <v>241</v>
      </c>
    </row>
    <row r="569" s="2" customFormat="1" ht="33" customHeight="1">
      <c r="A569" s="39"/>
      <c r="B569" s="40"/>
      <c r="C569" s="229" t="s">
        <v>864</v>
      </c>
      <c r="D569" s="229" t="s">
        <v>243</v>
      </c>
      <c r="E569" s="230" t="s">
        <v>836</v>
      </c>
      <c r="F569" s="231" t="s">
        <v>837</v>
      </c>
      <c r="G569" s="232" t="s">
        <v>246</v>
      </c>
      <c r="H569" s="233">
        <v>145.31999999999999</v>
      </c>
      <c r="I569" s="234"/>
      <c r="J569" s="235">
        <f>ROUND(I569*H569,2)</f>
        <v>0</v>
      </c>
      <c r="K569" s="231" t="s">
        <v>247</v>
      </c>
      <c r="L569" s="45"/>
      <c r="M569" s="236" t="s">
        <v>1</v>
      </c>
      <c r="N569" s="237" t="s">
        <v>45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175</v>
      </c>
      <c r="AT569" s="240" t="s">
        <v>243</v>
      </c>
      <c r="AU569" s="240" t="s">
        <v>88</v>
      </c>
      <c r="AY569" s="18" t="s">
        <v>241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14</v>
      </c>
      <c r="BK569" s="241">
        <f>ROUND(I569*H569,2)</f>
        <v>0</v>
      </c>
      <c r="BL569" s="18" t="s">
        <v>175</v>
      </c>
      <c r="BM569" s="240" t="s">
        <v>3652</v>
      </c>
    </row>
    <row r="570" s="2" customFormat="1">
      <c r="A570" s="39"/>
      <c r="B570" s="40"/>
      <c r="C570" s="41"/>
      <c r="D570" s="242" t="s">
        <v>249</v>
      </c>
      <c r="E570" s="41"/>
      <c r="F570" s="243" t="s">
        <v>839</v>
      </c>
      <c r="G570" s="41"/>
      <c r="H570" s="41"/>
      <c r="I570" s="244"/>
      <c r="J570" s="41"/>
      <c r="K570" s="41"/>
      <c r="L570" s="45"/>
      <c r="M570" s="245"/>
      <c r="N570" s="24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249</v>
      </c>
      <c r="AU570" s="18" t="s">
        <v>88</v>
      </c>
    </row>
    <row r="571" s="15" customFormat="1">
      <c r="A571" s="15"/>
      <c r="B571" s="270"/>
      <c r="C571" s="271"/>
      <c r="D571" s="249" t="s">
        <v>256</v>
      </c>
      <c r="E571" s="272" t="s">
        <v>1</v>
      </c>
      <c r="F571" s="273" t="s">
        <v>840</v>
      </c>
      <c r="G571" s="271"/>
      <c r="H571" s="272" t="s">
        <v>1</v>
      </c>
      <c r="I571" s="274"/>
      <c r="J571" s="271"/>
      <c r="K571" s="271"/>
      <c r="L571" s="275"/>
      <c r="M571" s="276"/>
      <c r="N571" s="277"/>
      <c r="O571" s="277"/>
      <c r="P571" s="277"/>
      <c r="Q571" s="277"/>
      <c r="R571" s="277"/>
      <c r="S571" s="277"/>
      <c r="T571" s="27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9" t="s">
        <v>256</v>
      </c>
      <c r="AU571" s="279" t="s">
        <v>88</v>
      </c>
      <c r="AV571" s="15" t="s">
        <v>14</v>
      </c>
      <c r="AW571" s="15" t="s">
        <v>36</v>
      </c>
      <c r="AX571" s="15" t="s">
        <v>80</v>
      </c>
      <c r="AY571" s="279" t="s">
        <v>241</v>
      </c>
    </row>
    <row r="572" s="15" customFormat="1">
      <c r="A572" s="15"/>
      <c r="B572" s="270"/>
      <c r="C572" s="271"/>
      <c r="D572" s="249" t="s">
        <v>256</v>
      </c>
      <c r="E572" s="272" t="s">
        <v>1</v>
      </c>
      <c r="F572" s="273" t="s">
        <v>3264</v>
      </c>
      <c r="G572" s="271"/>
      <c r="H572" s="272" t="s">
        <v>1</v>
      </c>
      <c r="I572" s="274"/>
      <c r="J572" s="271"/>
      <c r="K572" s="271"/>
      <c r="L572" s="275"/>
      <c r="M572" s="276"/>
      <c r="N572" s="277"/>
      <c r="O572" s="277"/>
      <c r="P572" s="277"/>
      <c r="Q572" s="277"/>
      <c r="R572" s="277"/>
      <c r="S572" s="277"/>
      <c r="T572" s="27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9" t="s">
        <v>256</v>
      </c>
      <c r="AU572" s="279" t="s">
        <v>88</v>
      </c>
      <c r="AV572" s="15" t="s">
        <v>14</v>
      </c>
      <c r="AW572" s="15" t="s">
        <v>36</v>
      </c>
      <c r="AX572" s="15" t="s">
        <v>80</v>
      </c>
      <c r="AY572" s="279" t="s">
        <v>241</v>
      </c>
    </row>
    <row r="573" s="13" customFormat="1">
      <c r="A573" s="13"/>
      <c r="B573" s="247"/>
      <c r="C573" s="248"/>
      <c r="D573" s="249" t="s">
        <v>256</v>
      </c>
      <c r="E573" s="250" t="s">
        <v>1</v>
      </c>
      <c r="F573" s="251" t="s">
        <v>3653</v>
      </c>
      <c r="G573" s="248"/>
      <c r="H573" s="252">
        <v>45.079999999999998</v>
      </c>
      <c r="I573" s="253"/>
      <c r="J573" s="248"/>
      <c r="K573" s="248"/>
      <c r="L573" s="254"/>
      <c r="M573" s="255"/>
      <c r="N573" s="256"/>
      <c r="O573" s="256"/>
      <c r="P573" s="256"/>
      <c r="Q573" s="256"/>
      <c r="R573" s="256"/>
      <c r="S573" s="256"/>
      <c r="T573" s="25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8" t="s">
        <v>256</v>
      </c>
      <c r="AU573" s="258" t="s">
        <v>88</v>
      </c>
      <c r="AV573" s="13" t="s">
        <v>88</v>
      </c>
      <c r="AW573" s="13" t="s">
        <v>36</v>
      </c>
      <c r="AX573" s="13" t="s">
        <v>80</v>
      </c>
      <c r="AY573" s="258" t="s">
        <v>241</v>
      </c>
    </row>
    <row r="574" s="15" customFormat="1">
      <c r="A574" s="15"/>
      <c r="B574" s="270"/>
      <c r="C574" s="271"/>
      <c r="D574" s="249" t="s">
        <v>256</v>
      </c>
      <c r="E574" s="272" t="s">
        <v>1</v>
      </c>
      <c r="F574" s="273" t="s">
        <v>3266</v>
      </c>
      <c r="G574" s="271"/>
      <c r="H574" s="272" t="s">
        <v>1</v>
      </c>
      <c r="I574" s="274"/>
      <c r="J574" s="271"/>
      <c r="K574" s="271"/>
      <c r="L574" s="275"/>
      <c r="M574" s="276"/>
      <c r="N574" s="277"/>
      <c r="O574" s="277"/>
      <c r="P574" s="277"/>
      <c r="Q574" s="277"/>
      <c r="R574" s="277"/>
      <c r="S574" s="277"/>
      <c r="T574" s="27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9" t="s">
        <v>256</v>
      </c>
      <c r="AU574" s="279" t="s">
        <v>88</v>
      </c>
      <c r="AV574" s="15" t="s">
        <v>14</v>
      </c>
      <c r="AW574" s="15" t="s">
        <v>36</v>
      </c>
      <c r="AX574" s="15" t="s">
        <v>80</v>
      </c>
      <c r="AY574" s="279" t="s">
        <v>241</v>
      </c>
    </row>
    <row r="575" s="13" customFormat="1">
      <c r="A575" s="13"/>
      <c r="B575" s="247"/>
      <c r="C575" s="248"/>
      <c r="D575" s="249" t="s">
        <v>256</v>
      </c>
      <c r="E575" s="250" t="s">
        <v>1</v>
      </c>
      <c r="F575" s="251" t="s">
        <v>3654</v>
      </c>
      <c r="G575" s="248"/>
      <c r="H575" s="252">
        <v>9.6600000000000001</v>
      </c>
      <c r="I575" s="253"/>
      <c r="J575" s="248"/>
      <c r="K575" s="248"/>
      <c r="L575" s="254"/>
      <c r="M575" s="255"/>
      <c r="N575" s="256"/>
      <c r="O575" s="256"/>
      <c r="P575" s="256"/>
      <c r="Q575" s="256"/>
      <c r="R575" s="256"/>
      <c r="S575" s="256"/>
      <c r="T575" s="25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8" t="s">
        <v>256</v>
      </c>
      <c r="AU575" s="258" t="s">
        <v>88</v>
      </c>
      <c r="AV575" s="13" t="s">
        <v>88</v>
      </c>
      <c r="AW575" s="13" t="s">
        <v>36</v>
      </c>
      <c r="AX575" s="13" t="s">
        <v>80</v>
      </c>
      <c r="AY575" s="258" t="s">
        <v>241</v>
      </c>
    </row>
    <row r="576" s="15" customFormat="1">
      <c r="A576" s="15"/>
      <c r="B576" s="270"/>
      <c r="C576" s="271"/>
      <c r="D576" s="249" t="s">
        <v>256</v>
      </c>
      <c r="E576" s="272" t="s">
        <v>1</v>
      </c>
      <c r="F576" s="273" t="s">
        <v>3268</v>
      </c>
      <c r="G576" s="271"/>
      <c r="H576" s="272" t="s">
        <v>1</v>
      </c>
      <c r="I576" s="274"/>
      <c r="J576" s="271"/>
      <c r="K576" s="271"/>
      <c r="L576" s="275"/>
      <c r="M576" s="276"/>
      <c r="N576" s="277"/>
      <c r="O576" s="277"/>
      <c r="P576" s="277"/>
      <c r="Q576" s="277"/>
      <c r="R576" s="277"/>
      <c r="S576" s="277"/>
      <c r="T576" s="27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9" t="s">
        <v>256</v>
      </c>
      <c r="AU576" s="279" t="s">
        <v>88</v>
      </c>
      <c r="AV576" s="15" t="s">
        <v>14</v>
      </c>
      <c r="AW576" s="15" t="s">
        <v>36</v>
      </c>
      <c r="AX576" s="15" t="s">
        <v>80</v>
      </c>
      <c r="AY576" s="279" t="s">
        <v>241</v>
      </c>
    </row>
    <row r="577" s="13" customFormat="1">
      <c r="A577" s="13"/>
      <c r="B577" s="247"/>
      <c r="C577" s="248"/>
      <c r="D577" s="249" t="s">
        <v>256</v>
      </c>
      <c r="E577" s="250" t="s">
        <v>1</v>
      </c>
      <c r="F577" s="251" t="s">
        <v>3655</v>
      </c>
      <c r="G577" s="248"/>
      <c r="H577" s="252">
        <v>0</v>
      </c>
      <c r="I577" s="253"/>
      <c r="J577" s="248"/>
      <c r="K577" s="248"/>
      <c r="L577" s="254"/>
      <c r="M577" s="255"/>
      <c r="N577" s="256"/>
      <c r="O577" s="256"/>
      <c r="P577" s="256"/>
      <c r="Q577" s="256"/>
      <c r="R577" s="256"/>
      <c r="S577" s="256"/>
      <c r="T577" s="25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8" t="s">
        <v>256</v>
      </c>
      <c r="AU577" s="258" t="s">
        <v>88</v>
      </c>
      <c r="AV577" s="13" t="s">
        <v>88</v>
      </c>
      <c r="AW577" s="13" t="s">
        <v>36</v>
      </c>
      <c r="AX577" s="13" t="s">
        <v>80</v>
      </c>
      <c r="AY577" s="258" t="s">
        <v>241</v>
      </c>
    </row>
    <row r="578" s="15" customFormat="1">
      <c r="A578" s="15"/>
      <c r="B578" s="270"/>
      <c r="C578" s="271"/>
      <c r="D578" s="249" t="s">
        <v>256</v>
      </c>
      <c r="E578" s="272" t="s">
        <v>1</v>
      </c>
      <c r="F578" s="273" t="s">
        <v>3270</v>
      </c>
      <c r="G578" s="271"/>
      <c r="H578" s="272" t="s">
        <v>1</v>
      </c>
      <c r="I578" s="274"/>
      <c r="J578" s="271"/>
      <c r="K578" s="271"/>
      <c r="L578" s="275"/>
      <c r="M578" s="276"/>
      <c r="N578" s="277"/>
      <c r="O578" s="277"/>
      <c r="P578" s="277"/>
      <c r="Q578" s="277"/>
      <c r="R578" s="277"/>
      <c r="S578" s="277"/>
      <c r="T578" s="27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9" t="s">
        <v>256</v>
      </c>
      <c r="AU578" s="279" t="s">
        <v>88</v>
      </c>
      <c r="AV578" s="15" t="s">
        <v>14</v>
      </c>
      <c r="AW578" s="15" t="s">
        <v>36</v>
      </c>
      <c r="AX578" s="15" t="s">
        <v>80</v>
      </c>
      <c r="AY578" s="279" t="s">
        <v>241</v>
      </c>
    </row>
    <row r="579" s="13" customFormat="1">
      <c r="A579" s="13"/>
      <c r="B579" s="247"/>
      <c r="C579" s="248"/>
      <c r="D579" s="249" t="s">
        <v>256</v>
      </c>
      <c r="E579" s="250" t="s">
        <v>1</v>
      </c>
      <c r="F579" s="251" t="s">
        <v>3655</v>
      </c>
      <c r="G579" s="248"/>
      <c r="H579" s="252">
        <v>0</v>
      </c>
      <c r="I579" s="253"/>
      <c r="J579" s="248"/>
      <c r="K579" s="248"/>
      <c r="L579" s="254"/>
      <c r="M579" s="255"/>
      <c r="N579" s="256"/>
      <c r="O579" s="256"/>
      <c r="P579" s="256"/>
      <c r="Q579" s="256"/>
      <c r="R579" s="256"/>
      <c r="S579" s="256"/>
      <c r="T579" s="25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8" t="s">
        <v>256</v>
      </c>
      <c r="AU579" s="258" t="s">
        <v>88</v>
      </c>
      <c r="AV579" s="13" t="s">
        <v>88</v>
      </c>
      <c r="AW579" s="13" t="s">
        <v>36</v>
      </c>
      <c r="AX579" s="13" t="s">
        <v>80</v>
      </c>
      <c r="AY579" s="258" t="s">
        <v>241</v>
      </c>
    </row>
    <row r="580" s="15" customFormat="1">
      <c r="A580" s="15"/>
      <c r="B580" s="270"/>
      <c r="C580" s="271"/>
      <c r="D580" s="249" t="s">
        <v>256</v>
      </c>
      <c r="E580" s="272" t="s">
        <v>1</v>
      </c>
      <c r="F580" s="273" t="s">
        <v>3272</v>
      </c>
      <c r="G580" s="271"/>
      <c r="H580" s="272" t="s">
        <v>1</v>
      </c>
      <c r="I580" s="274"/>
      <c r="J580" s="271"/>
      <c r="K580" s="271"/>
      <c r="L580" s="275"/>
      <c r="M580" s="276"/>
      <c r="N580" s="277"/>
      <c r="O580" s="277"/>
      <c r="P580" s="277"/>
      <c r="Q580" s="277"/>
      <c r="R580" s="277"/>
      <c r="S580" s="277"/>
      <c r="T580" s="27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9" t="s">
        <v>256</v>
      </c>
      <c r="AU580" s="279" t="s">
        <v>88</v>
      </c>
      <c r="AV580" s="15" t="s">
        <v>14</v>
      </c>
      <c r="AW580" s="15" t="s">
        <v>36</v>
      </c>
      <c r="AX580" s="15" t="s">
        <v>80</v>
      </c>
      <c r="AY580" s="279" t="s">
        <v>241</v>
      </c>
    </row>
    <row r="581" s="13" customFormat="1">
      <c r="A581" s="13"/>
      <c r="B581" s="247"/>
      <c r="C581" s="248"/>
      <c r="D581" s="249" t="s">
        <v>256</v>
      </c>
      <c r="E581" s="250" t="s">
        <v>1</v>
      </c>
      <c r="F581" s="251" t="s">
        <v>3656</v>
      </c>
      <c r="G581" s="248"/>
      <c r="H581" s="252">
        <v>76.019999999999996</v>
      </c>
      <c r="I581" s="253"/>
      <c r="J581" s="248"/>
      <c r="K581" s="248"/>
      <c r="L581" s="254"/>
      <c r="M581" s="255"/>
      <c r="N581" s="256"/>
      <c r="O581" s="256"/>
      <c r="P581" s="256"/>
      <c r="Q581" s="256"/>
      <c r="R581" s="256"/>
      <c r="S581" s="256"/>
      <c r="T581" s="25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8" t="s">
        <v>256</v>
      </c>
      <c r="AU581" s="258" t="s">
        <v>88</v>
      </c>
      <c r="AV581" s="13" t="s">
        <v>88</v>
      </c>
      <c r="AW581" s="13" t="s">
        <v>36</v>
      </c>
      <c r="AX581" s="13" t="s">
        <v>80</v>
      </c>
      <c r="AY581" s="258" t="s">
        <v>241</v>
      </c>
    </row>
    <row r="582" s="15" customFormat="1">
      <c r="A582" s="15"/>
      <c r="B582" s="270"/>
      <c r="C582" s="271"/>
      <c r="D582" s="249" t="s">
        <v>256</v>
      </c>
      <c r="E582" s="272" t="s">
        <v>1</v>
      </c>
      <c r="F582" s="273" t="s">
        <v>3289</v>
      </c>
      <c r="G582" s="271"/>
      <c r="H582" s="272" t="s">
        <v>1</v>
      </c>
      <c r="I582" s="274"/>
      <c r="J582" s="271"/>
      <c r="K582" s="271"/>
      <c r="L582" s="275"/>
      <c r="M582" s="276"/>
      <c r="N582" s="277"/>
      <c r="O582" s="277"/>
      <c r="P582" s="277"/>
      <c r="Q582" s="277"/>
      <c r="R582" s="277"/>
      <c r="S582" s="277"/>
      <c r="T582" s="27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9" t="s">
        <v>256</v>
      </c>
      <c r="AU582" s="279" t="s">
        <v>88</v>
      </c>
      <c r="AV582" s="15" t="s">
        <v>14</v>
      </c>
      <c r="AW582" s="15" t="s">
        <v>36</v>
      </c>
      <c r="AX582" s="15" t="s">
        <v>80</v>
      </c>
      <c r="AY582" s="279" t="s">
        <v>241</v>
      </c>
    </row>
    <row r="583" s="13" customFormat="1">
      <c r="A583" s="13"/>
      <c r="B583" s="247"/>
      <c r="C583" s="248"/>
      <c r="D583" s="249" t="s">
        <v>256</v>
      </c>
      <c r="E583" s="250" t="s">
        <v>1</v>
      </c>
      <c r="F583" s="251" t="s">
        <v>3655</v>
      </c>
      <c r="G583" s="248"/>
      <c r="H583" s="252">
        <v>0</v>
      </c>
      <c r="I583" s="253"/>
      <c r="J583" s="248"/>
      <c r="K583" s="248"/>
      <c r="L583" s="254"/>
      <c r="M583" s="255"/>
      <c r="N583" s="256"/>
      <c r="O583" s="256"/>
      <c r="P583" s="256"/>
      <c r="Q583" s="256"/>
      <c r="R583" s="256"/>
      <c r="S583" s="256"/>
      <c r="T583" s="25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8" t="s">
        <v>256</v>
      </c>
      <c r="AU583" s="258" t="s">
        <v>88</v>
      </c>
      <c r="AV583" s="13" t="s">
        <v>88</v>
      </c>
      <c r="AW583" s="13" t="s">
        <v>36</v>
      </c>
      <c r="AX583" s="13" t="s">
        <v>80</v>
      </c>
      <c r="AY583" s="258" t="s">
        <v>241</v>
      </c>
    </row>
    <row r="584" s="15" customFormat="1">
      <c r="A584" s="15"/>
      <c r="B584" s="270"/>
      <c r="C584" s="271"/>
      <c r="D584" s="249" t="s">
        <v>256</v>
      </c>
      <c r="E584" s="272" t="s">
        <v>1</v>
      </c>
      <c r="F584" s="273" t="s">
        <v>3273</v>
      </c>
      <c r="G584" s="271"/>
      <c r="H584" s="272" t="s">
        <v>1</v>
      </c>
      <c r="I584" s="274"/>
      <c r="J584" s="271"/>
      <c r="K584" s="271"/>
      <c r="L584" s="275"/>
      <c r="M584" s="276"/>
      <c r="N584" s="277"/>
      <c r="O584" s="277"/>
      <c r="P584" s="277"/>
      <c r="Q584" s="277"/>
      <c r="R584" s="277"/>
      <c r="S584" s="277"/>
      <c r="T584" s="278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9" t="s">
        <v>256</v>
      </c>
      <c r="AU584" s="279" t="s">
        <v>88</v>
      </c>
      <c r="AV584" s="15" t="s">
        <v>14</v>
      </c>
      <c r="AW584" s="15" t="s">
        <v>36</v>
      </c>
      <c r="AX584" s="15" t="s">
        <v>80</v>
      </c>
      <c r="AY584" s="279" t="s">
        <v>241</v>
      </c>
    </row>
    <row r="585" s="13" customFormat="1">
      <c r="A585" s="13"/>
      <c r="B585" s="247"/>
      <c r="C585" s="248"/>
      <c r="D585" s="249" t="s">
        <v>256</v>
      </c>
      <c r="E585" s="250" t="s">
        <v>1</v>
      </c>
      <c r="F585" s="251" t="s">
        <v>3657</v>
      </c>
      <c r="G585" s="248"/>
      <c r="H585" s="252">
        <v>14.560000000000001</v>
      </c>
      <c r="I585" s="253"/>
      <c r="J585" s="248"/>
      <c r="K585" s="248"/>
      <c r="L585" s="254"/>
      <c r="M585" s="255"/>
      <c r="N585" s="256"/>
      <c r="O585" s="256"/>
      <c r="P585" s="256"/>
      <c r="Q585" s="256"/>
      <c r="R585" s="256"/>
      <c r="S585" s="256"/>
      <c r="T585" s="25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8" t="s">
        <v>256</v>
      </c>
      <c r="AU585" s="258" t="s">
        <v>88</v>
      </c>
      <c r="AV585" s="13" t="s">
        <v>88</v>
      </c>
      <c r="AW585" s="13" t="s">
        <v>36</v>
      </c>
      <c r="AX585" s="13" t="s">
        <v>80</v>
      </c>
      <c r="AY585" s="258" t="s">
        <v>241</v>
      </c>
    </row>
    <row r="586" s="14" customFormat="1">
      <c r="A586" s="14"/>
      <c r="B586" s="259"/>
      <c r="C586" s="260"/>
      <c r="D586" s="249" t="s">
        <v>256</v>
      </c>
      <c r="E586" s="261" t="s">
        <v>439</v>
      </c>
      <c r="F586" s="262" t="s">
        <v>258</v>
      </c>
      <c r="G586" s="260"/>
      <c r="H586" s="263">
        <v>145.31999999999999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88</v>
      </c>
      <c r="AV586" s="14" t="s">
        <v>175</v>
      </c>
      <c r="AW586" s="14" t="s">
        <v>36</v>
      </c>
      <c r="AX586" s="14" t="s">
        <v>14</v>
      </c>
      <c r="AY586" s="269" t="s">
        <v>241</v>
      </c>
    </row>
    <row r="587" s="2" customFormat="1" ht="33" customHeight="1">
      <c r="A587" s="39"/>
      <c r="B587" s="40"/>
      <c r="C587" s="229" t="s">
        <v>868</v>
      </c>
      <c r="D587" s="229" t="s">
        <v>243</v>
      </c>
      <c r="E587" s="230" t="s">
        <v>1402</v>
      </c>
      <c r="F587" s="231" t="s">
        <v>1403</v>
      </c>
      <c r="G587" s="232" t="s">
        <v>246</v>
      </c>
      <c r="H587" s="233">
        <v>407.69999999999999</v>
      </c>
      <c r="I587" s="234"/>
      <c r="J587" s="235">
        <f>ROUND(I587*H587,2)</f>
        <v>0</v>
      </c>
      <c r="K587" s="231" t="s">
        <v>247</v>
      </c>
      <c r="L587" s="45"/>
      <c r="M587" s="236" t="s">
        <v>1</v>
      </c>
      <c r="N587" s="237" t="s">
        <v>45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175</v>
      </c>
      <c r="AT587" s="240" t="s">
        <v>243</v>
      </c>
      <c r="AU587" s="240" t="s">
        <v>88</v>
      </c>
      <c r="AY587" s="18" t="s">
        <v>241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14</v>
      </c>
      <c r="BK587" s="241">
        <f>ROUND(I587*H587,2)</f>
        <v>0</v>
      </c>
      <c r="BL587" s="18" t="s">
        <v>175</v>
      </c>
      <c r="BM587" s="240" t="s">
        <v>3658</v>
      </c>
    </row>
    <row r="588" s="2" customFormat="1">
      <c r="A588" s="39"/>
      <c r="B588" s="40"/>
      <c r="C588" s="41"/>
      <c r="D588" s="242" t="s">
        <v>249</v>
      </c>
      <c r="E588" s="41"/>
      <c r="F588" s="243" t="s">
        <v>1405</v>
      </c>
      <c r="G588" s="41"/>
      <c r="H588" s="41"/>
      <c r="I588" s="244"/>
      <c r="J588" s="41"/>
      <c r="K588" s="41"/>
      <c r="L588" s="45"/>
      <c r="M588" s="245"/>
      <c r="N588" s="246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249</v>
      </c>
      <c r="AU588" s="18" t="s">
        <v>88</v>
      </c>
    </row>
    <row r="589" s="15" customFormat="1">
      <c r="A589" s="15"/>
      <c r="B589" s="270"/>
      <c r="C589" s="271"/>
      <c r="D589" s="249" t="s">
        <v>256</v>
      </c>
      <c r="E589" s="272" t="s">
        <v>1</v>
      </c>
      <c r="F589" s="273" t="s">
        <v>1406</v>
      </c>
      <c r="G589" s="271"/>
      <c r="H589" s="272" t="s">
        <v>1</v>
      </c>
      <c r="I589" s="274"/>
      <c r="J589" s="271"/>
      <c r="K589" s="271"/>
      <c r="L589" s="275"/>
      <c r="M589" s="276"/>
      <c r="N589" s="277"/>
      <c r="O589" s="277"/>
      <c r="P589" s="277"/>
      <c r="Q589" s="277"/>
      <c r="R589" s="277"/>
      <c r="S589" s="277"/>
      <c r="T589" s="278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9" t="s">
        <v>256</v>
      </c>
      <c r="AU589" s="279" t="s">
        <v>88</v>
      </c>
      <c r="AV589" s="15" t="s">
        <v>14</v>
      </c>
      <c r="AW589" s="15" t="s">
        <v>36</v>
      </c>
      <c r="AX589" s="15" t="s">
        <v>80</v>
      </c>
      <c r="AY589" s="279" t="s">
        <v>241</v>
      </c>
    </row>
    <row r="590" s="15" customFormat="1">
      <c r="A590" s="15"/>
      <c r="B590" s="270"/>
      <c r="C590" s="271"/>
      <c r="D590" s="249" t="s">
        <v>256</v>
      </c>
      <c r="E590" s="272" t="s">
        <v>1</v>
      </c>
      <c r="F590" s="273" t="s">
        <v>3264</v>
      </c>
      <c r="G590" s="271"/>
      <c r="H590" s="272" t="s">
        <v>1</v>
      </c>
      <c r="I590" s="274"/>
      <c r="J590" s="271"/>
      <c r="K590" s="271"/>
      <c r="L590" s="275"/>
      <c r="M590" s="276"/>
      <c r="N590" s="277"/>
      <c r="O590" s="277"/>
      <c r="P590" s="277"/>
      <c r="Q590" s="277"/>
      <c r="R590" s="277"/>
      <c r="S590" s="277"/>
      <c r="T590" s="278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9" t="s">
        <v>256</v>
      </c>
      <c r="AU590" s="279" t="s">
        <v>88</v>
      </c>
      <c r="AV590" s="15" t="s">
        <v>14</v>
      </c>
      <c r="AW590" s="15" t="s">
        <v>36</v>
      </c>
      <c r="AX590" s="15" t="s">
        <v>80</v>
      </c>
      <c r="AY590" s="279" t="s">
        <v>241</v>
      </c>
    </row>
    <row r="591" s="13" customFormat="1">
      <c r="A591" s="13"/>
      <c r="B591" s="247"/>
      <c r="C591" s="248"/>
      <c r="D591" s="249" t="s">
        <v>256</v>
      </c>
      <c r="E591" s="250" t="s">
        <v>1</v>
      </c>
      <c r="F591" s="251" t="s">
        <v>3659</v>
      </c>
      <c r="G591" s="248"/>
      <c r="H591" s="252">
        <v>402.60000000000002</v>
      </c>
      <c r="I591" s="253"/>
      <c r="J591" s="248"/>
      <c r="K591" s="248"/>
      <c r="L591" s="254"/>
      <c r="M591" s="255"/>
      <c r="N591" s="256"/>
      <c r="O591" s="256"/>
      <c r="P591" s="256"/>
      <c r="Q591" s="256"/>
      <c r="R591" s="256"/>
      <c r="S591" s="256"/>
      <c r="T591" s="25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8" t="s">
        <v>256</v>
      </c>
      <c r="AU591" s="258" t="s">
        <v>88</v>
      </c>
      <c r="AV591" s="13" t="s">
        <v>88</v>
      </c>
      <c r="AW591" s="13" t="s">
        <v>36</v>
      </c>
      <c r="AX591" s="13" t="s">
        <v>80</v>
      </c>
      <c r="AY591" s="258" t="s">
        <v>241</v>
      </c>
    </row>
    <row r="592" s="15" customFormat="1">
      <c r="A592" s="15"/>
      <c r="B592" s="270"/>
      <c r="C592" s="271"/>
      <c r="D592" s="249" t="s">
        <v>256</v>
      </c>
      <c r="E592" s="272" t="s">
        <v>1</v>
      </c>
      <c r="F592" s="273" t="s">
        <v>3266</v>
      </c>
      <c r="G592" s="271"/>
      <c r="H592" s="272" t="s">
        <v>1</v>
      </c>
      <c r="I592" s="274"/>
      <c r="J592" s="271"/>
      <c r="K592" s="271"/>
      <c r="L592" s="275"/>
      <c r="M592" s="276"/>
      <c r="N592" s="277"/>
      <c r="O592" s="277"/>
      <c r="P592" s="277"/>
      <c r="Q592" s="277"/>
      <c r="R592" s="277"/>
      <c r="S592" s="277"/>
      <c r="T592" s="278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9" t="s">
        <v>256</v>
      </c>
      <c r="AU592" s="279" t="s">
        <v>88</v>
      </c>
      <c r="AV592" s="15" t="s">
        <v>14</v>
      </c>
      <c r="AW592" s="15" t="s">
        <v>36</v>
      </c>
      <c r="AX592" s="15" t="s">
        <v>80</v>
      </c>
      <c r="AY592" s="279" t="s">
        <v>241</v>
      </c>
    </row>
    <row r="593" s="13" customFormat="1">
      <c r="A593" s="13"/>
      <c r="B593" s="247"/>
      <c r="C593" s="248"/>
      <c r="D593" s="249" t="s">
        <v>256</v>
      </c>
      <c r="E593" s="250" t="s">
        <v>1</v>
      </c>
      <c r="F593" s="251" t="s">
        <v>785</v>
      </c>
      <c r="G593" s="248"/>
      <c r="H593" s="252">
        <v>0</v>
      </c>
      <c r="I593" s="253"/>
      <c r="J593" s="248"/>
      <c r="K593" s="248"/>
      <c r="L593" s="254"/>
      <c r="M593" s="255"/>
      <c r="N593" s="256"/>
      <c r="O593" s="256"/>
      <c r="P593" s="256"/>
      <c r="Q593" s="256"/>
      <c r="R593" s="256"/>
      <c r="S593" s="256"/>
      <c r="T593" s="25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8" t="s">
        <v>256</v>
      </c>
      <c r="AU593" s="258" t="s">
        <v>88</v>
      </c>
      <c r="AV593" s="13" t="s">
        <v>88</v>
      </c>
      <c r="AW593" s="13" t="s">
        <v>36</v>
      </c>
      <c r="AX593" s="13" t="s">
        <v>80</v>
      </c>
      <c r="AY593" s="258" t="s">
        <v>241</v>
      </c>
    </row>
    <row r="594" s="15" customFormat="1">
      <c r="A594" s="15"/>
      <c r="B594" s="270"/>
      <c r="C594" s="271"/>
      <c r="D594" s="249" t="s">
        <v>256</v>
      </c>
      <c r="E594" s="272" t="s">
        <v>1</v>
      </c>
      <c r="F594" s="273" t="s">
        <v>3268</v>
      </c>
      <c r="G594" s="271"/>
      <c r="H594" s="272" t="s">
        <v>1</v>
      </c>
      <c r="I594" s="274"/>
      <c r="J594" s="271"/>
      <c r="K594" s="271"/>
      <c r="L594" s="275"/>
      <c r="M594" s="276"/>
      <c r="N594" s="277"/>
      <c r="O594" s="277"/>
      <c r="P594" s="277"/>
      <c r="Q594" s="277"/>
      <c r="R594" s="277"/>
      <c r="S594" s="277"/>
      <c r="T594" s="27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9" t="s">
        <v>256</v>
      </c>
      <c r="AU594" s="279" t="s">
        <v>88</v>
      </c>
      <c r="AV594" s="15" t="s">
        <v>14</v>
      </c>
      <c r="AW594" s="15" t="s">
        <v>36</v>
      </c>
      <c r="AX594" s="15" t="s">
        <v>80</v>
      </c>
      <c r="AY594" s="279" t="s">
        <v>241</v>
      </c>
    </row>
    <row r="595" s="13" customFormat="1">
      <c r="A595" s="13"/>
      <c r="B595" s="247"/>
      <c r="C595" s="248"/>
      <c r="D595" s="249" t="s">
        <v>256</v>
      </c>
      <c r="E595" s="250" t="s">
        <v>1</v>
      </c>
      <c r="F595" s="251" t="s">
        <v>785</v>
      </c>
      <c r="G595" s="248"/>
      <c r="H595" s="252">
        <v>0</v>
      </c>
      <c r="I595" s="253"/>
      <c r="J595" s="248"/>
      <c r="K595" s="248"/>
      <c r="L595" s="254"/>
      <c r="M595" s="255"/>
      <c r="N595" s="256"/>
      <c r="O595" s="256"/>
      <c r="P595" s="256"/>
      <c r="Q595" s="256"/>
      <c r="R595" s="256"/>
      <c r="S595" s="256"/>
      <c r="T595" s="25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8" t="s">
        <v>256</v>
      </c>
      <c r="AU595" s="258" t="s">
        <v>88</v>
      </c>
      <c r="AV595" s="13" t="s">
        <v>88</v>
      </c>
      <c r="AW595" s="13" t="s">
        <v>36</v>
      </c>
      <c r="AX595" s="13" t="s">
        <v>80</v>
      </c>
      <c r="AY595" s="258" t="s">
        <v>241</v>
      </c>
    </row>
    <row r="596" s="15" customFormat="1">
      <c r="A596" s="15"/>
      <c r="B596" s="270"/>
      <c r="C596" s="271"/>
      <c r="D596" s="249" t="s">
        <v>256</v>
      </c>
      <c r="E596" s="272" t="s">
        <v>1</v>
      </c>
      <c r="F596" s="273" t="s">
        <v>3270</v>
      </c>
      <c r="G596" s="271"/>
      <c r="H596" s="272" t="s">
        <v>1</v>
      </c>
      <c r="I596" s="274"/>
      <c r="J596" s="271"/>
      <c r="K596" s="271"/>
      <c r="L596" s="275"/>
      <c r="M596" s="276"/>
      <c r="N596" s="277"/>
      <c r="O596" s="277"/>
      <c r="P596" s="277"/>
      <c r="Q596" s="277"/>
      <c r="R596" s="277"/>
      <c r="S596" s="277"/>
      <c r="T596" s="27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9" t="s">
        <v>256</v>
      </c>
      <c r="AU596" s="279" t="s">
        <v>88</v>
      </c>
      <c r="AV596" s="15" t="s">
        <v>14</v>
      </c>
      <c r="AW596" s="15" t="s">
        <v>36</v>
      </c>
      <c r="AX596" s="15" t="s">
        <v>80</v>
      </c>
      <c r="AY596" s="279" t="s">
        <v>241</v>
      </c>
    </row>
    <row r="597" s="13" customFormat="1">
      <c r="A597" s="13"/>
      <c r="B597" s="247"/>
      <c r="C597" s="248"/>
      <c r="D597" s="249" t="s">
        <v>256</v>
      </c>
      <c r="E597" s="250" t="s">
        <v>1</v>
      </c>
      <c r="F597" s="251" t="s">
        <v>785</v>
      </c>
      <c r="G597" s="248"/>
      <c r="H597" s="252">
        <v>0</v>
      </c>
      <c r="I597" s="253"/>
      <c r="J597" s="248"/>
      <c r="K597" s="248"/>
      <c r="L597" s="254"/>
      <c r="M597" s="255"/>
      <c r="N597" s="256"/>
      <c r="O597" s="256"/>
      <c r="P597" s="256"/>
      <c r="Q597" s="256"/>
      <c r="R597" s="256"/>
      <c r="S597" s="256"/>
      <c r="T597" s="25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8" t="s">
        <v>256</v>
      </c>
      <c r="AU597" s="258" t="s">
        <v>88</v>
      </c>
      <c r="AV597" s="13" t="s">
        <v>88</v>
      </c>
      <c r="AW597" s="13" t="s">
        <v>36</v>
      </c>
      <c r="AX597" s="13" t="s">
        <v>80</v>
      </c>
      <c r="AY597" s="258" t="s">
        <v>241</v>
      </c>
    </row>
    <row r="598" s="15" customFormat="1">
      <c r="A598" s="15"/>
      <c r="B598" s="270"/>
      <c r="C598" s="271"/>
      <c r="D598" s="249" t="s">
        <v>256</v>
      </c>
      <c r="E598" s="272" t="s">
        <v>1</v>
      </c>
      <c r="F598" s="273" t="s">
        <v>3272</v>
      </c>
      <c r="G598" s="271"/>
      <c r="H598" s="272" t="s">
        <v>1</v>
      </c>
      <c r="I598" s="274"/>
      <c r="J598" s="271"/>
      <c r="K598" s="271"/>
      <c r="L598" s="275"/>
      <c r="M598" s="276"/>
      <c r="N598" s="277"/>
      <c r="O598" s="277"/>
      <c r="P598" s="277"/>
      <c r="Q598" s="277"/>
      <c r="R598" s="277"/>
      <c r="S598" s="277"/>
      <c r="T598" s="27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9" t="s">
        <v>256</v>
      </c>
      <c r="AU598" s="279" t="s">
        <v>88</v>
      </c>
      <c r="AV598" s="15" t="s">
        <v>14</v>
      </c>
      <c r="AW598" s="15" t="s">
        <v>36</v>
      </c>
      <c r="AX598" s="15" t="s">
        <v>80</v>
      </c>
      <c r="AY598" s="279" t="s">
        <v>241</v>
      </c>
    </row>
    <row r="599" s="13" customFormat="1">
      <c r="A599" s="13"/>
      <c r="B599" s="247"/>
      <c r="C599" s="248"/>
      <c r="D599" s="249" t="s">
        <v>256</v>
      </c>
      <c r="E599" s="250" t="s">
        <v>1</v>
      </c>
      <c r="F599" s="251" t="s">
        <v>785</v>
      </c>
      <c r="G599" s="248"/>
      <c r="H599" s="252">
        <v>0</v>
      </c>
      <c r="I599" s="253"/>
      <c r="J599" s="248"/>
      <c r="K599" s="248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88</v>
      </c>
      <c r="AV599" s="13" t="s">
        <v>88</v>
      </c>
      <c r="AW599" s="13" t="s">
        <v>36</v>
      </c>
      <c r="AX599" s="13" t="s">
        <v>80</v>
      </c>
      <c r="AY599" s="258" t="s">
        <v>241</v>
      </c>
    </row>
    <row r="600" s="15" customFormat="1">
      <c r="A600" s="15"/>
      <c r="B600" s="270"/>
      <c r="C600" s="271"/>
      <c r="D600" s="249" t="s">
        <v>256</v>
      </c>
      <c r="E600" s="272" t="s">
        <v>1</v>
      </c>
      <c r="F600" s="273" t="s">
        <v>3289</v>
      </c>
      <c r="G600" s="271"/>
      <c r="H600" s="272" t="s">
        <v>1</v>
      </c>
      <c r="I600" s="274"/>
      <c r="J600" s="271"/>
      <c r="K600" s="271"/>
      <c r="L600" s="275"/>
      <c r="M600" s="276"/>
      <c r="N600" s="277"/>
      <c r="O600" s="277"/>
      <c r="P600" s="277"/>
      <c r="Q600" s="277"/>
      <c r="R600" s="277"/>
      <c r="S600" s="277"/>
      <c r="T600" s="27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9" t="s">
        <v>256</v>
      </c>
      <c r="AU600" s="279" t="s">
        <v>88</v>
      </c>
      <c r="AV600" s="15" t="s">
        <v>14</v>
      </c>
      <c r="AW600" s="15" t="s">
        <v>36</v>
      </c>
      <c r="AX600" s="15" t="s">
        <v>80</v>
      </c>
      <c r="AY600" s="279" t="s">
        <v>241</v>
      </c>
    </row>
    <row r="601" s="13" customFormat="1">
      <c r="A601" s="13"/>
      <c r="B601" s="247"/>
      <c r="C601" s="248"/>
      <c r="D601" s="249" t="s">
        <v>256</v>
      </c>
      <c r="E601" s="250" t="s">
        <v>1</v>
      </c>
      <c r="F601" s="251" t="s">
        <v>785</v>
      </c>
      <c r="G601" s="248"/>
      <c r="H601" s="252">
        <v>0</v>
      </c>
      <c r="I601" s="253"/>
      <c r="J601" s="248"/>
      <c r="K601" s="248"/>
      <c r="L601" s="254"/>
      <c r="M601" s="255"/>
      <c r="N601" s="256"/>
      <c r="O601" s="256"/>
      <c r="P601" s="256"/>
      <c r="Q601" s="256"/>
      <c r="R601" s="256"/>
      <c r="S601" s="256"/>
      <c r="T601" s="25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8" t="s">
        <v>256</v>
      </c>
      <c r="AU601" s="258" t="s">
        <v>88</v>
      </c>
      <c r="AV601" s="13" t="s">
        <v>88</v>
      </c>
      <c r="AW601" s="13" t="s">
        <v>36</v>
      </c>
      <c r="AX601" s="13" t="s">
        <v>80</v>
      </c>
      <c r="AY601" s="258" t="s">
        <v>241</v>
      </c>
    </row>
    <row r="602" s="15" customFormat="1">
      <c r="A602" s="15"/>
      <c r="B602" s="270"/>
      <c r="C602" s="271"/>
      <c r="D602" s="249" t="s">
        <v>256</v>
      </c>
      <c r="E602" s="272" t="s">
        <v>1</v>
      </c>
      <c r="F602" s="273" t="s">
        <v>3273</v>
      </c>
      <c r="G602" s="271"/>
      <c r="H602" s="272" t="s">
        <v>1</v>
      </c>
      <c r="I602" s="274"/>
      <c r="J602" s="271"/>
      <c r="K602" s="271"/>
      <c r="L602" s="275"/>
      <c r="M602" s="276"/>
      <c r="N602" s="277"/>
      <c r="O602" s="277"/>
      <c r="P602" s="277"/>
      <c r="Q602" s="277"/>
      <c r="R602" s="277"/>
      <c r="S602" s="277"/>
      <c r="T602" s="27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9" t="s">
        <v>256</v>
      </c>
      <c r="AU602" s="279" t="s">
        <v>88</v>
      </c>
      <c r="AV602" s="15" t="s">
        <v>14</v>
      </c>
      <c r="AW602" s="15" t="s">
        <v>36</v>
      </c>
      <c r="AX602" s="15" t="s">
        <v>80</v>
      </c>
      <c r="AY602" s="279" t="s">
        <v>241</v>
      </c>
    </row>
    <row r="603" s="13" customFormat="1">
      <c r="A603" s="13"/>
      <c r="B603" s="247"/>
      <c r="C603" s="248"/>
      <c r="D603" s="249" t="s">
        <v>256</v>
      </c>
      <c r="E603" s="250" t="s">
        <v>1</v>
      </c>
      <c r="F603" s="251" t="s">
        <v>3660</v>
      </c>
      <c r="G603" s="248"/>
      <c r="H603" s="252">
        <v>5.0999999999999996</v>
      </c>
      <c r="I603" s="253"/>
      <c r="J603" s="248"/>
      <c r="K603" s="248"/>
      <c r="L603" s="254"/>
      <c r="M603" s="255"/>
      <c r="N603" s="256"/>
      <c r="O603" s="256"/>
      <c r="P603" s="256"/>
      <c r="Q603" s="256"/>
      <c r="R603" s="256"/>
      <c r="S603" s="256"/>
      <c r="T603" s="25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8" t="s">
        <v>256</v>
      </c>
      <c r="AU603" s="258" t="s">
        <v>88</v>
      </c>
      <c r="AV603" s="13" t="s">
        <v>88</v>
      </c>
      <c r="AW603" s="13" t="s">
        <v>36</v>
      </c>
      <c r="AX603" s="13" t="s">
        <v>80</v>
      </c>
      <c r="AY603" s="258" t="s">
        <v>241</v>
      </c>
    </row>
    <row r="604" s="14" customFormat="1">
      <c r="A604" s="14"/>
      <c r="B604" s="259"/>
      <c r="C604" s="260"/>
      <c r="D604" s="249" t="s">
        <v>256</v>
      </c>
      <c r="E604" s="261" t="s">
        <v>1149</v>
      </c>
      <c r="F604" s="262" t="s">
        <v>258</v>
      </c>
      <c r="G604" s="260"/>
      <c r="H604" s="263">
        <v>407.69999999999999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88</v>
      </c>
      <c r="AV604" s="14" t="s">
        <v>175</v>
      </c>
      <c r="AW604" s="14" t="s">
        <v>36</v>
      </c>
      <c r="AX604" s="14" t="s">
        <v>14</v>
      </c>
      <c r="AY604" s="269" t="s">
        <v>241</v>
      </c>
    </row>
    <row r="605" s="2" customFormat="1" ht="24.15" customHeight="1">
      <c r="A605" s="39"/>
      <c r="B605" s="40"/>
      <c r="C605" s="229" t="s">
        <v>872</v>
      </c>
      <c r="D605" s="229" t="s">
        <v>243</v>
      </c>
      <c r="E605" s="230" t="s">
        <v>1418</v>
      </c>
      <c r="F605" s="231" t="s">
        <v>1419</v>
      </c>
      <c r="G605" s="232" t="s">
        <v>246</v>
      </c>
      <c r="H605" s="233">
        <v>89.694000000000003</v>
      </c>
      <c r="I605" s="234"/>
      <c r="J605" s="235">
        <f>ROUND(I605*H605,2)</f>
        <v>0</v>
      </c>
      <c r="K605" s="231" t="s">
        <v>1</v>
      </c>
      <c r="L605" s="45"/>
      <c r="M605" s="236" t="s">
        <v>1</v>
      </c>
      <c r="N605" s="237" t="s">
        <v>45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175</v>
      </c>
      <c r="AT605" s="240" t="s">
        <v>243</v>
      </c>
      <c r="AU605" s="240" t="s">
        <v>88</v>
      </c>
      <c r="AY605" s="18" t="s">
        <v>241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14</v>
      </c>
      <c r="BK605" s="241">
        <f>ROUND(I605*H605,2)</f>
        <v>0</v>
      </c>
      <c r="BL605" s="18" t="s">
        <v>175</v>
      </c>
      <c r="BM605" s="240" t="s">
        <v>3661</v>
      </c>
    </row>
    <row r="606" s="13" customFormat="1">
      <c r="A606" s="13"/>
      <c r="B606" s="247"/>
      <c r="C606" s="248"/>
      <c r="D606" s="249" t="s">
        <v>256</v>
      </c>
      <c r="E606" s="250" t="s">
        <v>1</v>
      </c>
      <c r="F606" s="251" t="s">
        <v>784</v>
      </c>
      <c r="G606" s="248"/>
      <c r="H606" s="252">
        <v>89.694000000000003</v>
      </c>
      <c r="I606" s="253"/>
      <c r="J606" s="248"/>
      <c r="K606" s="248"/>
      <c r="L606" s="254"/>
      <c r="M606" s="255"/>
      <c r="N606" s="256"/>
      <c r="O606" s="256"/>
      <c r="P606" s="256"/>
      <c r="Q606" s="256"/>
      <c r="R606" s="256"/>
      <c r="S606" s="256"/>
      <c r="T606" s="25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8" t="s">
        <v>256</v>
      </c>
      <c r="AU606" s="258" t="s">
        <v>88</v>
      </c>
      <c r="AV606" s="13" t="s">
        <v>88</v>
      </c>
      <c r="AW606" s="13" t="s">
        <v>36</v>
      </c>
      <c r="AX606" s="13" t="s">
        <v>80</v>
      </c>
      <c r="AY606" s="258" t="s">
        <v>241</v>
      </c>
    </row>
    <row r="607" s="14" customFormat="1">
      <c r="A607" s="14"/>
      <c r="B607" s="259"/>
      <c r="C607" s="260"/>
      <c r="D607" s="249" t="s">
        <v>256</v>
      </c>
      <c r="E607" s="261" t="s">
        <v>1</v>
      </c>
      <c r="F607" s="262" t="s">
        <v>258</v>
      </c>
      <c r="G607" s="260"/>
      <c r="H607" s="263">
        <v>89.694000000000003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88</v>
      </c>
      <c r="AV607" s="14" t="s">
        <v>175</v>
      </c>
      <c r="AW607" s="14" t="s">
        <v>36</v>
      </c>
      <c r="AX607" s="14" t="s">
        <v>14</v>
      </c>
      <c r="AY607" s="269" t="s">
        <v>241</v>
      </c>
    </row>
    <row r="608" s="12" customFormat="1" ht="22.8" customHeight="1">
      <c r="A608" s="12"/>
      <c r="B608" s="213"/>
      <c r="C608" s="214"/>
      <c r="D608" s="215" t="s">
        <v>79</v>
      </c>
      <c r="E608" s="227" t="s">
        <v>292</v>
      </c>
      <c r="F608" s="227" t="s">
        <v>842</v>
      </c>
      <c r="G608" s="214"/>
      <c r="H608" s="214"/>
      <c r="I608" s="217"/>
      <c r="J608" s="228">
        <f>BK608</f>
        <v>0</v>
      </c>
      <c r="K608" s="214"/>
      <c r="L608" s="219"/>
      <c r="M608" s="220"/>
      <c r="N608" s="221"/>
      <c r="O608" s="221"/>
      <c r="P608" s="222">
        <f>SUM(P609:P680)</f>
        <v>0</v>
      </c>
      <c r="Q608" s="221"/>
      <c r="R608" s="222">
        <f>SUM(R609:R680)</f>
        <v>12.434403999999999</v>
      </c>
      <c r="S608" s="221"/>
      <c r="T608" s="223">
        <f>SUM(T609:T680)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4" t="s">
        <v>14</v>
      </c>
      <c r="AT608" s="225" t="s">
        <v>79</v>
      </c>
      <c r="AU608" s="225" t="s">
        <v>14</v>
      </c>
      <c r="AY608" s="224" t="s">
        <v>241</v>
      </c>
      <c r="BK608" s="226">
        <f>SUM(BK609:BK680)</f>
        <v>0</v>
      </c>
    </row>
    <row r="609" s="2" customFormat="1" ht="24.15" customHeight="1">
      <c r="A609" s="39"/>
      <c r="B609" s="40"/>
      <c r="C609" s="229" t="s">
        <v>876</v>
      </c>
      <c r="D609" s="229" t="s">
        <v>243</v>
      </c>
      <c r="E609" s="230" t="s">
        <v>3662</v>
      </c>
      <c r="F609" s="231" t="s">
        <v>3663</v>
      </c>
      <c r="G609" s="232" t="s">
        <v>289</v>
      </c>
      <c r="H609" s="233">
        <v>520.29999999999995</v>
      </c>
      <c r="I609" s="234"/>
      <c r="J609" s="235">
        <f>ROUND(I609*H609,2)</f>
        <v>0</v>
      </c>
      <c r="K609" s="231" t="s">
        <v>247</v>
      </c>
      <c r="L609" s="45"/>
      <c r="M609" s="236" t="s">
        <v>1</v>
      </c>
      <c r="N609" s="237" t="s">
        <v>45</v>
      </c>
      <c r="O609" s="92"/>
      <c r="P609" s="238">
        <f>O609*H609</f>
        <v>0</v>
      </c>
      <c r="Q609" s="238">
        <v>0.0042199999999999998</v>
      </c>
      <c r="R609" s="238">
        <f>Q609*H609</f>
        <v>2.1956659999999997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175</v>
      </c>
      <c r="AT609" s="240" t="s">
        <v>243</v>
      </c>
      <c r="AU609" s="240" t="s">
        <v>88</v>
      </c>
      <c r="AY609" s="18" t="s">
        <v>241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14</v>
      </c>
      <c r="BK609" s="241">
        <f>ROUND(I609*H609,2)</f>
        <v>0</v>
      </c>
      <c r="BL609" s="18" t="s">
        <v>175</v>
      </c>
      <c r="BM609" s="240" t="s">
        <v>3664</v>
      </c>
    </row>
    <row r="610" s="2" customFormat="1">
      <c r="A610" s="39"/>
      <c r="B610" s="40"/>
      <c r="C610" s="41"/>
      <c r="D610" s="242" t="s">
        <v>249</v>
      </c>
      <c r="E610" s="41"/>
      <c r="F610" s="243" t="s">
        <v>3665</v>
      </c>
      <c r="G610" s="41"/>
      <c r="H610" s="41"/>
      <c r="I610" s="244"/>
      <c r="J610" s="41"/>
      <c r="K610" s="41"/>
      <c r="L610" s="45"/>
      <c r="M610" s="245"/>
      <c r="N610" s="246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249</v>
      </c>
      <c r="AU610" s="18" t="s">
        <v>88</v>
      </c>
    </row>
    <row r="611" s="13" customFormat="1">
      <c r="A611" s="13"/>
      <c r="B611" s="247"/>
      <c r="C611" s="248"/>
      <c r="D611" s="249" t="s">
        <v>256</v>
      </c>
      <c r="E611" s="250" t="s">
        <v>1</v>
      </c>
      <c r="F611" s="251" t="s">
        <v>3492</v>
      </c>
      <c r="G611" s="248"/>
      <c r="H611" s="252">
        <v>520.29999999999995</v>
      </c>
      <c r="I611" s="253"/>
      <c r="J611" s="248"/>
      <c r="K611" s="248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88</v>
      </c>
      <c r="AV611" s="13" t="s">
        <v>88</v>
      </c>
      <c r="AW611" s="13" t="s">
        <v>36</v>
      </c>
      <c r="AX611" s="13" t="s">
        <v>80</v>
      </c>
      <c r="AY611" s="258" t="s">
        <v>241</v>
      </c>
    </row>
    <row r="612" s="14" customFormat="1">
      <c r="A612" s="14"/>
      <c r="B612" s="259"/>
      <c r="C612" s="260"/>
      <c r="D612" s="249" t="s">
        <v>256</v>
      </c>
      <c r="E612" s="261" t="s">
        <v>1</v>
      </c>
      <c r="F612" s="262" t="s">
        <v>258</v>
      </c>
      <c r="G612" s="260"/>
      <c r="H612" s="263">
        <v>520.29999999999995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88</v>
      </c>
      <c r="AV612" s="14" t="s">
        <v>175</v>
      </c>
      <c r="AW612" s="14" t="s">
        <v>36</v>
      </c>
      <c r="AX612" s="14" t="s">
        <v>14</v>
      </c>
      <c r="AY612" s="269" t="s">
        <v>241</v>
      </c>
    </row>
    <row r="613" s="2" customFormat="1" ht="24.15" customHeight="1">
      <c r="A613" s="39"/>
      <c r="B613" s="40"/>
      <c r="C613" s="288" t="s">
        <v>882</v>
      </c>
      <c r="D613" s="288" t="s">
        <v>716</v>
      </c>
      <c r="E613" s="289" t="s">
        <v>3666</v>
      </c>
      <c r="F613" s="290" t="s">
        <v>3667</v>
      </c>
      <c r="G613" s="291" t="s">
        <v>295</v>
      </c>
      <c r="H613" s="292">
        <v>150</v>
      </c>
      <c r="I613" s="293"/>
      <c r="J613" s="294">
        <f>ROUND(I613*H613,2)</f>
        <v>0</v>
      </c>
      <c r="K613" s="290" t="s">
        <v>247</v>
      </c>
      <c r="L613" s="295"/>
      <c r="M613" s="296" t="s">
        <v>1</v>
      </c>
      <c r="N613" s="297" t="s">
        <v>45</v>
      </c>
      <c r="O613" s="92"/>
      <c r="P613" s="238">
        <f>O613*H613</f>
        <v>0</v>
      </c>
      <c r="Q613" s="238">
        <v>0.00010000000000000001</v>
      </c>
      <c r="R613" s="238">
        <f>Q613*H613</f>
        <v>0.015000000000000001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292</v>
      </c>
      <c r="AT613" s="240" t="s">
        <v>716</v>
      </c>
      <c r="AU613" s="240" t="s">
        <v>88</v>
      </c>
      <c r="AY613" s="18" t="s">
        <v>241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14</v>
      </c>
      <c r="BK613" s="241">
        <f>ROUND(I613*H613,2)</f>
        <v>0</v>
      </c>
      <c r="BL613" s="18" t="s">
        <v>175</v>
      </c>
      <c r="BM613" s="240" t="s">
        <v>3668</v>
      </c>
    </row>
    <row r="614" s="2" customFormat="1" ht="16.5" customHeight="1">
      <c r="A614" s="39"/>
      <c r="B614" s="40"/>
      <c r="C614" s="229" t="s">
        <v>886</v>
      </c>
      <c r="D614" s="229" t="s">
        <v>243</v>
      </c>
      <c r="E614" s="230" t="s">
        <v>3669</v>
      </c>
      <c r="F614" s="231" t="s">
        <v>3670</v>
      </c>
      <c r="G614" s="232" t="s">
        <v>295</v>
      </c>
      <c r="H614" s="233">
        <v>2</v>
      </c>
      <c r="I614" s="234"/>
      <c r="J614" s="235">
        <f>ROUND(I614*H614,2)</f>
        <v>0</v>
      </c>
      <c r="K614" s="231" t="s">
        <v>247</v>
      </c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175</v>
      </c>
      <c r="AT614" s="240" t="s">
        <v>243</v>
      </c>
      <c r="AU614" s="240" t="s">
        <v>88</v>
      </c>
      <c r="AY614" s="18" t="s">
        <v>241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14</v>
      </c>
      <c r="BK614" s="241">
        <f>ROUND(I614*H614,2)</f>
        <v>0</v>
      </c>
      <c r="BL614" s="18" t="s">
        <v>175</v>
      </c>
      <c r="BM614" s="240" t="s">
        <v>3671</v>
      </c>
    </row>
    <row r="615" s="2" customFormat="1">
      <c r="A615" s="39"/>
      <c r="B615" s="40"/>
      <c r="C615" s="41"/>
      <c r="D615" s="242" t="s">
        <v>249</v>
      </c>
      <c r="E615" s="41"/>
      <c r="F615" s="243" t="s">
        <v>3672</v>
      </c>
      <c r="G615" s="41"/>
      <c r="H615" s="41"/>
      <c r="I615" s="244"/>
      <c r="J615" s="41"/>
      <c r="K615" s="41"/>
      <c r="L615" s="45"/>
      <c r="M615" s="245"/>
      <c r="N615" s="246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249</v>
      </c>
      <c r="AU615" s="18" t="s">
        <v>88</v>
      </c>
    </row>
    <row r="616" s="13" customFormat="1">
      <c r="A616" s="13"/>
      <c r="B616" s="247"/>
      <c r="C616" s="248"/>
      <c r="D616" s="249" t="s">
        <v>256</v>
      </c>
      <c r="E616" s="250" t="s">
        <v>1</v>
      </c>
      <c r="F616" s="251" t="s">
        <v>3673</v>
      </c>
      <c r="G616" s="248"/>
      <c r="H616" s="252">
        <v>1</v>
      </c>
      <c r="I616" s="253"/>
      <c r="J616" s="248"/>
      <c r="K616" s="248"/>
      <c r="L616" s="254"/>
      <c r="M616" s="255"/>
      <c r="N616" s="256"/>
      <c r="O616" s="256"/>
      <c r="P616" s="256"/>
      <c r="Q616" s="256"/>
      <c r="R616" s="256"/>
      <c r="S616" s="256"/>
      <c r="T616" s="25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8" t="s">
        <v>256</v>
      </c>
      <c r="AU616" s="258" t="s">
        <v>88</v>
      </c>
      <c r="AV616" s="13" t="s">
        <v>88</v>
      </c>
      <c r="AW616" s="13" t="s">
        <v>36</v>
      </c>
      <c r="AX616" s="13" t="s">
        <v>80</v>
      </c>
      <c r="AY616" s="258" t="s">
        <v>241</v>
      </c>
    </row>
    <row r="617" s="13" customFormat="1">
      <c r="A617" s="13"/>
      <c r="B617" s="247"/>
      <c r="C617" s="248"/>
      <c r="D617" s="249" t="s">
        <v>256</v>
      </c>
      <c r="E617" s="250" t="s">
        <v>1</v>
      </c>
      <c r="F617" s="251" t="s">
        <v>3674</v>
      </c>
      <c r="G617" s="248"/>
      <c r="H617" s="252">
        <v>1</v>
      </c>
      <c r="I617" s="253"/>
      <c r="J617" s="248"/>
      <c r="K617" s="248"/>
      <c r="L617" s="254"/>
      <c r="M617" s="255"/>
      <c r="N617" s="256"/>
      <c r="O617" s="256"/>
      <c r="P617" s="256"/>
      <c r="Q617" s="256"/>
      <c r="R617" s="256"/>
      <c r="S617" s="256"/>
      <c r="T617" s="25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8" t="s">
        <v>256</v>
      </c>
      <c r="AU617" s="258" t="s">
        <v>88</v>
      </c>
      <c r="AV617" s="13" t="s">
        <v>88</v>
      </c>
      <c r="AW617" s="13" t="s">
        <v>36</v>
      </c>
      <c r="AX617" s="13" t="s">
        <v>80</v>
      </c>
      <c r="AY617" s="258" t="s">
        <v>241</v>
      </c>
    </row>
    <row r="618" s="14" customFormat="1">
      <c r="A618" s="14"/>
      <c r="B618" s="259"/>
      <c r="C618" s="260"/>
      <c r="D618" s="249" t="s">
        <v>256</v>
      </c>
      <c r="E618" s="261" t="s">
        <v>1</v>
      </c>
      <c r="F618" s="262" t="s">
        <v>258</v>
      </c>
      <c r="G618" s="260"/>
      <c r="H618" s="263">
        <v>2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9" t="s">
        <v>256</v>
      </c>
      <c r="AU618" s="269" t="s">
        <v>88</v>
      </c>
      <c r="AV618" s="14" t="s">
        <v>175</v>
      </c>
      <c r="AW618" s="14" t="s">
        <v>36</v>
      </c>
      <c r="AX618" s="14" t="s">
        <v>14</v>
      </c>
      <c r="AY618" s="269" t="s">
        <v>241</v>
      </c>
    </row>
    <row r="619" s="2" customFormat="1" ht="16.5" customHeight="1">
      <c r="A619" s="39"/>
      <c r="B619" s="40"/>
      <c r="C619" s="288" t="s">
        <v>891</v>
      </c>
      <c r="D619" s="288" t="s">
        <v>716</v>
      </c>
      <c r="E619" s="289" t="s">
        <v>3675</v>
      </c>
      <c r="F619" s="290" t="s">
        <v>3676</v>
      </c>
      <c r="G619" s="291" t="s">
        <v>295</v>
      </c>
      <c r="H619" s="292">
        <v>2</v>
      </c>
      <c r="I619" s="293"/>
      <c r="J619" s="294">
        <f>ROUND(I619*H619,2)</f>
        <v>0</v>
      </c>
      <c r="K619" s="290" t="s">
        <v>247</v>
      </c>
      <c r="L619" s="295"/>
      <c r="M619" s="296" t="s">
        <v>1</v>
      </c>
      <c r="N619" s="297" t="s">
        <v>45</v>
      </c>
      <c r="O619" s="92"/>
      <c r="P619" s="238">
        <f>O619*H619</f>
        <v>0</v>
      </c>
      <c r="Q619" s="238">
        <v>0.00029</v>
      </c>
      <c r="R619" s="238">
        <f>Q619*H619</f>
        <v>0.00058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292</v>
      </c>
      <c r="AT619" s="240" t="s">
        <v>716</v>
      </c>
      <c r="AU619" s="240" t="s">
        <v>88</v>
      </c>
      <c r="AY619" s="18" t="s">
        <v>241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14</v>
      </c>
      <c r="BK619" s="241">
        <f>ROUND(I619*H619,2)</f>
        <v>0</v>
      </c>
      <c r="BL619" s="18" t="s">
        <v>175</v>
      </c>
      <c r="BM619" s="240" t="s">
        <v>3677</v>
      </c>
    </row>
    <row r="620" s="2" customFormat="1" ht="33" customHeight="1">
      <c r="A620" s="39"/>
      <c r="B620" s="40"/>
      <c r="C620" s="229" t="s">
        <v>896</v>
      </c>
      <c r="D620" s="229" t="s">
        <v>243</v>
      </c>
      <c r="E620" s="230" t="s">
        <v>3678</v>
      </c>
      <c r="F620" s="231" t="s">
        <v>3679</v>
      </c>
      <c r="G620" s="232" t="s">
        <v>295</v>
      </c>
      <c r="H620" s="233">
        <v>79</v>
      </c>
      <c r="I620" s="234"/>
      <c r="J620" s="235">
        <f>ROUND(I620*H620,2)</f>
        <v>0</v>
      </c>
      <c r="K620" s="231" t="s">
        <v>247</v>
      </c>
      <c r="L620" s="45"/>
      <c r="M620" s="236" t="s">
        <v>1</v>
      </c>
      <c r="N620" s="237" t="s">
        <v>45</v>
      </c>
      <c r="O620" s="92"/>
      <c r="P620" s="238">
        <f>O620*H620</f>
        <v>0</v>
      </c>
      <c r="Q620" s="238">
        <v>2.0000000000000002E-05</v>
      </c>
      <c r="R620" s="238">
        <f>Q620*H620</f>
        <v>0.00158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175</v>
      </c>
      <c r="AT620" s="240" t="s">
        <v>243</v>
      </c>
      <c r="AU620" s="240" t="s">
        <v>88</v>
      </c>
      <c r="AY620" s="18" t="s">
        <v>241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14</v>
      </c>
      <c r="BK620" s="241">
        <f>ROUND(I620*H620,2)</f>
        <v>0</v>
      </c>
      <c r="BL620" s="18" t="s">
        <v>175</v>
      </c>
      <c r="BM620" s="240" t="s">
        <v>3680</v>
      </c>
    </row>
    <row r="621" s="2" customFormat="1">
      <c r="A621" s="39"/>
      <c r="B621" s="40"/>
      <c r="C621" s="41"/>
      <c r="D621" s="242" t="s">
        <v>249</v>
      </c>
      <c r="E621" s="41"/>
      <c r="F621" s="243" t="s">
        <v>3681</v>
      </c>
      <c r="G621" s="41"/>
      <c r="H621" s="41"/>
      <c r="I621" s="244"/>
      <c r="J621" s="41"/>
      <c r="K621" s="41"/>
      <c r="L621" s="45"/>
      <c r="M621" s="245"/>
      <c r="N621" s="246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249</v>
      </c>
      <c r="AU621" s="18" t="s">
        <v>88</v>
      </c>
    </row>
    <row r="622" s="13" customFormat="1">
      <c r="A622" s="13"/>
      <c r="B622" s="247"/>
      <c r="C622" s="248"/>
      <c r="D622" s="249" t="s">
        <v>256</v>
      </c>
      <c r="E622" s="250" t="s">
        <v>1</v>
      </c>
      <c r="F622" s="251" t="s">
        <v>3682</v>
      </c>
      <c r="G622" s="248"/>
      <c r="H622" s="252">
        <v>54</v>
      </c>
      <c r="I622" s="253"/>
      <c r="J622" s="248"/>
      <c r="K622" s="248"/>
      <c r="L622" s="254"/>
      <c r="M622" s="255"/>
      <c r="N622" s="256"/>
      <c r="O622" s="256"/>
      <c r="P622" s="256"/>
      <c r="Q622" s="256"/>
      <c r="R622" s="256"/>
      <c r="S622" s="256"/>
      <c r="T622" s="25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8" t="s">
        <v>256</v>
      </c>
      <c r="AU622" s="258" t="s">
        <v>88</v>
      </c>
      <c r="AV622" s="13" t="s">
        <v>88</v>
      </c>
      <c r="AW622" s="13" t="s">
        <v>36</v>
      </c>
      <c r="AX622" s="13" t="s">
        <v>80</v>
      </c>
      <c r="AY622" s="258" t="s">
        <v>241</v>
      </c>
    </row>
    <row r="623" s="13" customFormat="1">
      <c r="A623" s="13"/>
      <c r="B623" s="247"/>
      <c r="C623" s="248"/>
      <c r="D623" s="249" t="s">
        <v>256</v>
      </c>
      <c r="E623" s="250" t="s">
        <v>1</v>
      </c>
      <c r="F623" s="251" t="s">
        <v>3683</v>
      </c>
      <c r="G623" s="248"/>
      <c r="H623" s="252">
        <v>2</v>
      </c>
      <c r="I623" s="253"/>
      <c r="J623" s="248"/>
      <c r="K623" s="248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88</v>
      </c>
      <c r="AV623" s="13" t="s">
        <v>88</v>
      </c>
      <c r="AW623" s="13" t="s">
        <v>36</v>
      </c>
      <c r="AX623" s="13" t="s">
        <v>80</v>
      </c>
      <c r="AY623" s="258" t="s">
        <v>241</v>
      </c>
    </row>
    <row r="624" s="13" customFormat="1">
      <c r="A624" s="13"/>
      <c r="B624" s="247"/>
      <c r="C624" s="248"/>
      <c r="D624" s="249" t="s">
        <v>256</v>
      </c>
      <c r="E624" s="250" t="s">
        <v>1</v>
      </c>
      <c r="F624" s="251" t="s">
        <v>3684</v>
      </c>
      <c r="G624" s="248"/>
      <c r="H624" s="252">
        <v>0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256</v>
      </c>
      <c r="AU624" s="258" t="s">
        <v>88</v>
      </c>
      <c r="AV624" s="13" t="s">
        <v>88</v>
      </c>
      <c r="AW624" s="13" t="s">
        <v>36</v>
      </c>
      <c r="AX624" s="13" t="s">
        <v>80</v>
      </c>
      <c r="AY624" s="258" t="s">
        <v>241</v>
      </c>
    </row>
    <row r="625" s="13" customFormat="1">
      <c r="A625" s="13"/>
      <c r="B625" s="247"/>
      <c r="C625" s="248"/>
      <c r="D625" s="249" t="s">
        <v>256</v>
      </c>
      <c r="E625" s="250" t="s">
        <v>1</v>
      </c>
      <c r="F625" s="251" t="s">
        <v>3685</v>
      </c>
      <c r="G625" s="248"/>
      <c r="H625" s="252">
        <v>2</v>
      </c>
      <c r="I625" s="253"/>
      <c r="J625" s="248"/>
      <c r="K625" s="248"/>
      <c r="L625" s="254"/>
      <c r="M625" s="255"/>
      <c r="N625" s="256"/>
      <c r="O625" s="256"/>
      <c r="P625" s="256"/>
      <c r="Q625" s="256"/>
      <c r="R625" s="256"/>
      <c r="S625" s="256"/>
      <c r="T625" s="25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8" t="s">
        <v>256</v>
      </c>
      <c r="AU625" s="258" t="s">
        <v>88</v>
      </c>
      <c r="AV625" s="13" t="s">
        <v>88</v>
      </c>
      <c r="AW625" s="13" t="s">
        <v>36</v>
      </c>
      <c r="AX625" s="13" t="s">
        <v>80</v>
      </c>
      <c r="AY625" s="258" t="s">
        <v>241</v>
      </c>
    </row>
    <row r="626" s="13" customFormat="1">
      <c r="A626" s="13"/>
      <c r="B626" s="247"/>
      <c r="C626" s="248"/>
      <c r="D626" s="249" t="s">
        <v>256</v>
      </c>
      <c r="E626" s="250" t="s">
        <v>1</v>
      </c>
      <c r="F626" s="251" t="s">
        <v>3686</v>
      </c>
      <c r="G626" s="248"/>
      <c r="H626" s="252">
        <v>17</v>
      </c>
      <c r="I626" s="253"/>
      <c r="J626" s="248"/>
      <c r="K626" s="248"/>
      <c r="L626" s="254"/>
      <c r="M626" s="255"/>
      <c r="N626" s="256"/>
      <c r="O626" s="256"/>
      <c r="P626" s="256"/>
      <c r="Q626" s="256"/>
      <c r="R626" s="256"/>
      <c r="S626" s="256"/>
      <c r="T626" s="25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8" t="s">
        <v>256</v>
      </c>
      <c r="AU626" s="258" t="s">
        <v>88</v>
      </c>
      <c r="AV626" s="13" t="s">
        <v>88</v>
      </c>
      <c r="AW626" s="13" t="s">
        <v>36</v>
      </c>
      <c r="AX626" s="13" t="s">
        <v>80</v>
      </c>
      <c r="AY626" s="258" t="s">
        <v>241</v>
      </c>
    </row>
    <row r="627" s="13" customFormat="1">
      <c r="A627" s="13"/>
      <c r="B627" s="247"/>
      <c r="C627" s="248"/>
      <c r="D627" s="249" t="s">
        <v>256</v>
      </c>
      <c r="E627" s="250" t="s">
        <v>1</v>
      </c>
      <c r="F627" s="251" t="s">
        <v>3687</v>
      </c>
      <c r="G627" s="248"/>
      <c r="H627" s="252">
        <v>1</v>
      </c>
      <c r="I627" s="253"/>
      <c r="J627" s="248"/>
      <c r="K627" s="248"/>
      <c r="L627" s="254"/>
      <c r="M627" s="255"/>
      <c r="N627" s="256"/>
      <c r="O627" s="256"/>
      <c r="P627" s="256"/>
      <c r="Q627" s="256"/>
      <c r="R627" s="256"/>
      <c r="S627" s="256"/>
      <c r="T627" s="25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8" t="s">
        <v>256</v>
      </c>
      <c r="AU627" s="258" t="s">
        <v>88</v>
      </c>
      <c r="AV627" s="13" t="s">
        <v>88</v>
      </c>
      <c r="AW627" s="13" t="s">
        <v>36</v>
      </c>
      <c r="AX627" s="13" t="s">
        <v>80</v>
      </c>
      <c r="AY627" s="258" t="s">
        <v>241</v>
      </c>
    </row>
    <row r="628" s="13" customFormat="1">
      <c r="A628" s="13"/>
      <c r="B628" s="247"/>
      <c r="C628" s="248"/>
      <c r="D628" s="249" t="s">
        <v>256</v>
      </c>
      <c r="E628" s="250" t="s">
        <v>1</v>
      </c>
      <c r="F628" s="251" t="s">
        <v>3688</v>
      </c>
      <c r="G628" s="248"/>
      <c r="H628" s="252">
        <v>3</v>
      </c>
      <c r="I628" s="253"/>
      <c r="J628" s="248"/>
      <c r="K628" s="248"/>
      <c r="L628" s="254"/>
      <c r="M628" s="255"/>
      <c r="N628" s="256"/>
      <c r="O628" s="256"/>
      <c r="P628" s="256"/>
      <c r="Q628" s="256"/>
      <c r="R628" s="256"/>
      <c r="S628" s="256"/>
      <c r="T628" s="25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8" t="s">
        <v>256</v>
      </c>
      <c r="AU628" s="258" t="s">
        <v>88</v>
      </c>
      <c r="AV628" s="13" t="s">
        <v>88</v>
      </c>
      <c r="AW628" s="13" t="s">
        <v>36</v>
      </c>
      <c r="AX628" s="13" t="s">
        <v>80</v>
      </c>
      <c r="AY628" s="258" t="s">
        <v>241</v>
      </c>
    </row>
    <row r="629" s="14" customFormat="1">
      <c r="A629" s="14"/>
      <c r="B629" s="259"/>
      <c r="C629" s="260"/>
      <c r="D629" s="249" t="s">
        <v>256</v>
      </c>
      <c r="E629" s="261" t="s">
        <v>1</v>
      </c>
      <c r="F629" s="262" t="s">
        <v>258</v>
      </c>
      <c r="G629" s="260"/>
      <c r="H629" s="263">
        <v>79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256</v>
      </c>
      <c r="AU629" s="269" t="s">
        <v>88</v>
      </c>
      <c r="AV629" s="14" t="s">
        <v>175</v>
      </c>
      <c r="AW629" s="14" t="s">
        <v>36</v>
      </c>
      <c r="AX629" s="14" t="s">
        <v>14</v>
      </c>
      <c r="AY629" s="269" t="s">
        <v>241</v>
      </c>
    </row>
    <row r="630" s="2" customFormat="1" ht="24.15" customHeight="1">
      <c r="A630" s="39"/>
      <c r="B630" s="40"/>
      <c r="C630" s="288" t="s">
        <v>901</v>
      </c>
      <c r="D630" s="288" t="s">
        <v>716</v>
      </c>
      <c r="E630" s="289" t="s">
        <v>3689</v>
      </c>
      <c r="F630" s="290" t="s">
        <v>3690</v>
      </c>
      <c r="G630" s="291" t="s">
        <v>295</v>
      </c>
      <c r="H630" s="292">
        <v>79</v>
      </c>
      <c r="I630" s="293"/>
      <c r="J630" s="294">
        <f>ROUND(I630*H630,2)</f>
        <v>0</v>
      </c>
      <c r="K630" s="290" t="s">
        <v>247</v>
      </c>
      <c r="L630" s="295"/>
      <c r="M630" s="296" t="s">
        <v>1</v>
      </c>
      <c r="N630" s="297" t="s">
        <v>45</v>
      </c>
      <c r="O630" s="92"/>
      <c r="P630" s="238">
        <f>O630*H630</f>
        <v>0</v>
      </c>
      <c r="Q630" s="238">
        <v>0.0071000000000000004</v>
      </c>
      <c r="R630" s="238">
        <f>Q630*H630</f>
        <v>0.56090000000000007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292</v>
      </c>
      <c r="AT630" s="240" t="s">
        <v>716</v>
      </c>
      <c r="AU630" s="240" t="s">
        <v>88</v>
      </c>
      <c r="AY630" s="18" t="s">
        <v>241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14</v>
      </c>
      <c r="BK630" s="241">
        <f>ROUND(I630*H630,2)</f>
        <v>0</v>
      </c>
      <c r="BL630" s="18" t="s">
        <v>175</v>
      </c>
      <c r="BM630" s="240" t="s">
        <v>3691</v>
      </c>
    </row>
    <row r="631" s="2" customFormat="1" ht="24.15" customHeight="1">
      <c r="A631" s="39"/>
      <c r="B631" s="40"/>
      <c r="C631" s="229" t="s">
        <v>906</v>
      </c>
      <c r="D631" s="229" t="s">
        <v>243</v>
      </c>
      <c r="E631" s="230" t="s">
        <v>2669</v>
      </c>
      <c r="F631" s="231" t="s">
        <v>2670</v>
      </c>
      <c r="G631" s="232" t="s">
        <v>2671</v>
      </c>
      <c r="H631" s="233">
        <v>79</v>
      </c>
      <c r="I631" s="234"/>
      <c r="J631" s="235">
        <f>ROUND(I631*H631,2)</f>
        <v>0</v>
      </c>
      <c r="K631" s="231" t="s">
        <v>247</v>
      </c>
      <c r="L631" s="45"/>
      <c r="M631" s="236" t="s">
        <v>1</v>
      </c>
      <c r="N631" s="237" t="s">
        <v>45</v>
      </c>
      <c r="O631" s="92"/>
      <c r="P631" s="238">
        <f>O631*H631</f>
        <v>0</v>
      </c>
      <c r="Q631" s="238">
        <v>0.00010000000000000001</v>
      </c>
      <c r="R631" s="238">
        <f>Q631*H631</f>
        <v>0.0079000000000000008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175</v>
      </c>
      <c r="AT631" s="240" t="s">
        <v>243</v>
      </c>
      <c r="AU631" s="240" t="s">
        <v>88</v>
      </c>
      <c r="AY631" s="18" t="s">
        <v>241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14</v>
      </c>
      <c r="BK631" s="241">
        <f>ROUND(I631*H631,2)</f>
        <v>0</v>
      </c>
      <c r="BL631" s="18" t="s">
        <v>175</v>
      </c>
      <c r="BM631" s="240" t="s">
        <v>3692</v>
      </c>
    </row>
    <row r="632" s="2" customFormat="1">
      <c r="A632" s="39"/>
      <c r="B632" s="40"/>
      <c r="C632" s="41"/>
      <c r="D632" s="242" t="s">
        <v>249</v>
      </c>
      <c r="E632" s="41"/>
      <c r="F632" s="243" t="s">
        <v>2673</v>
      </c>
      <c r="G632" s="41"/>
      <c r="H632" s="41"/>
      <c r="I632" s="244"/>
      <c r="J632" s="41"/>
      <c r="K632" s="41"/>
      <c r="L632" s="45"/>
      <c r="M632" s="245"/>
      <c r="N632" s="246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249</v>
      </c>
      <c r="AU632" s="18" t="s">
        <v>88</v>
      </c>
    </row>
    <row r="633" s="13" customFormat="1">
      <c r="A633" s="13"/>
      <c r="B633" s="247"/>
      <c r="C633" s="248"/>
      <c r="D633" s="249" t="s">
        <v>256</v>
      </c>
      <c r="E633" s="250" t="s">
        <v>1</v>
      </c>
      <c r="F633" s="251" t="s">
        <v>3682</v>
      </c>
      <c r="G633" s="248"/>
      <c r="H633" s="252">
        <v>54</v>
      </c>
      <c r="I633" s="253"/>
      <c r="J633" s="248"/>
      <c r="K633" s="248"/>
      <c r="L633" s="254"/>
      <c r="M633" s="255"/>
      <c r="N633" s="256"/>
      <c r="O633" s="256"/>
      <c r="P633" s="256"/>
      <c r="Q633" s="256"/>
      <c r="R633" s="256"/>
      <c r="S633" s="256"/>
      <c r="T633" s="25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8" t="s">
        <v>256</v>
      </c>
      <c r="AU633" s="258" t="s">
        <v>88</v>
      </c>
      <c r="AV633" s="13" t="s">
        <v>88</v>
      </c>
      <c r="AW633" s="13" t="s">
        <v>36</v>
      </c>
      <c r="AX633" s="13" t="s">
        <v>80</v>
      </c>
      <c r="AY633" s="258" t="s">
        <v>241</v>
      </c>
    </row>
    <row r="634" s="13" customFormat="1">
      <c r="A634" s="13"/>
      <c r="B634" s="247"/>
      <c r="C634" s="248"/>
      <c r="D634" s="249" t="s">
        <v>256</v>
      </c>
      <c r="E634" s="250" t="s">
        <v>1</v>
      </c>
      <c r="F634" s="251" t="s">
        <v>3683</v>
      </c>
      <c r="G634" s="248"/>
      <c r="H634" s="252">
        <v>2</v>
      </c>
      <c r="I634" s="253"/>
      <c r="J634" s="248"/>
      <c r="K634" s="248"/>
      <c r="L634" s="254"/>
      <c r="M634" s="255"/>
      <c r="N634" s="256"/>
      <c r="O634" s="256"/>
      <c r="P634" s="256"/>
      <c r="Q634" s="256"/>
      <c r="R634" s="256"/>
      <c r="S634" s="256"/>
      <c r="T634" s="25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8" t="s">
        <v>256</v>
      </c>
      <c r="AU634" s="258" t="s">
        <v>88</v>
      </c>
      <c r="AV634" s="13" t="s">
        <v>88</v>
      </c>
      <c r="AW634" s="13" t="s">
        <v>36</v>
      </c>
      <c r="AX634" s="13" t="s">
        <v>80</v>
      </c>
      <c r="AY634" s="258" t="s">
        <v>241</v>
      </c>
    </row>
    <row r="635" s="13" customFormat="1">
      <c r="A635" s="13"/>
      <c r="B635" s="247"/>
      <c r="C635" s="248"/>
      <c r="D635" s="249" t="s">
        <v>256</v>
      </c>
      <c r="E635" s="250" t="s">
        <v>1</v>
      </c>
      <c r="F635" s="251" t="s">
        <v>3684</v>
      </c>
      <c r="G635" s="248"/>
      <c r="H635" s="252">
        <v>0</v>
      </c>
      <c r="I635" s="253"/>
      <c r="J635" s="248"/>
      <c r="K635" s="248"/>
      <c r="L635" s="254"/>
      <c r="M635" s="255"/>
      <c r="N635" s="256"/>
      <c r="O635" s="256"/>
      <c r="P635" s="256"/>
      <c r="Q635" s="256"/>
      <c r="R635" s="256"/>
      <c r="S635" s="256"/>
      <c r="T635" s="25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8" t="s">
        <v>256</v>
      </c>
      <c r="AU635" s="258" t="s">
        <v>88</v>
      </c>
      <c r="AV635" s="13" t="s">
        <v>88</v>
      </c>
      <c r="AW635" s="13" t="s">
        <v>36</v>
      </c>
      <c r="AX635" s="13" t="s">
        <v>80</v>
      </c>
      <c r="AY635" s="258" t="s">
        <v>241</v>
      </c>
    </row>
    <row r="636" s="13" customFormat="1">
      <c r="A636" s="13"/>
      <c r="B636" s="247"/>
      <c r="C636" s="248"/>
      <c r="D636" s="249" t="s">
        <v>256</v>
      </c>
      <c r="E636" s="250" t="s">
        <v>1</v>
      </c>
      <c r="F636" s="251" t="s">
        <v>3685</v>
      </c>
      <c r="G636" s="248"/>
      <c r="H636" s="252">
        <v>2</v>
      </c>
      <c r="I636" s="253"/>
      <c r="J636" s="248"/>
      <c r="K636" s="248"/>
      <c r="L636" s="254"/>
      <c r="M636" s="255"/>
      <c r="N636" s="256"/>
      <c r="O636" s="256"/>
      <c r="P636" s="256"/>
      <c r="Q636" s="256"/>
      <c r="R636" s="256"/>
      <c r="S636" s="256"/>
      <c r="T636" s="25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8" t="s">
        <v>256</v>
      </c>
      <c r="AU636" s="258" t="s">
        <v>88</v>
      </c>
      <c r="AV636" s="13" t="s">
        <v>88</v>
      </c>
      <c r="AW636" s="13" t="s">
        <v>36</v>
      </c>
      <c r="AX636" s="13" t="s">
        <v>80</v>
      </c>
      <c r="AY636" s="258" t="s">
        <v>241</v>
      </c>
    </row>
    <row r="637" s="13" customFormat="1">
      <c r="A637" s="13"/>
      <c r="B637" s="247"/>
      <c r="C637" s="248"/>
      <c r="D637" s="249" t="s">
        <v>256</v>
      </c>
      <c r="E637" s="250" t="s">
        <v>1</v>
      </c>
      <c r="F637" s="251" t="s">
        <v>3686</v>
      </c>
      <c r="G637" s="248"/>
      <c r="H637" s="252">
        <v>17</v>
      </c>
      <c r="I637" s="253"/>
      <c r="J637" s="248"/>
      <c r="K637" s="248"/>
      <c r="L637" s="254"/>
      <c r="M637" s="255"/>
      <c r="N637" s="256"/>
      <c r="O637" s="256"/>
      <c r="P637" s="256"/>
      <c r="Q637" s="256"/>
      <c r="R637" s="256"/>
      <c r="S637" s="256"/>
      <c r="T637" s="25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8" t="s">
        <v>256</v>
      </c>
      <c r="AU637" s="258" t="s">
        <v>88</v>
      </c>
      <c r="AV637" s="13" t="s">
        <v>88</v>
      </c>
      <c r="AW637" s="13" t="s">
        <v>36</v>
      </c>
      <c r="AX637" s="13" t="s">
        <v>80</v>
      </c>
      <c r="AY637" s="258" t="s">
        <v>241</v>
      </c>
    </row>
    <row r="638" s="13" customFormat="1">
      <c r="A638" s="13"/>
      <c r="B638" s="247"/>
      <c r="C638" s="248"/>
      <c r="D638" s="249" t="s">
        <v>256</v>
      </c>
      <c r="E638" s="250" t="s">
        <v>1</v>
      </c>
      <c r="F638" s="251" t="s">
        <v>3687</v>
      </c>
      <c r="G638" s="248"/>
      <c r="H638" s="252">
        <v>1</v>
      </c>
      <c r="I638" s="253"/>
      <c r="J638" s="248"/>
      <c r="K638" s="248"/>
      <c r="L638" s="254"/>
      <c r="M638" s="255"/>
      <c r="N638" s="256"/>
      <c r="O638" s="256"/>
      <c r="P638" s="256"/>
      <c r="Q638" s="256"/>
      <c r="R638" s="256"/>
      <c r="S638" s="256"/>
      <c r="T638" s="25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8" t="s">
        <v>256</v>
      </c>
      <c r="AU638" s="258" t="s">
        <v>88</v>
      </c>
      <c r="AV638" s="13" t="s">
        <v>88</v>
      </c>
      <c r="AW638" s="13" t="s">
        <v>36</v>
      </c>
      <c r="AX638" s="13" t="s">
        <v>80</v>
      </c>
      <c r="AY638" s="258" t="s">
        <v>241</v>
      </c>
    </row>
    <row r="639" s="13" customFormat="1">
      <c r="A639" s="13"/>
      <c r="B639" s="247"/>
      <c r="C639" s="248"/>
      <c r="D639" s="249" t="s">
        <v>256</v>
      </c>
      <c r="E639" s="250" t="s">
        <v>1</v>
      </c>
      <c r="F639" s="251" t="s">
        <v>3688</v>
      </c>
      <c r="G639" s="248"/>
      <c r="H639" s="252">
        <v>3</v>
      </c>
      <c r="I639" s="253"/>
      <c r="J639" s="248"/>
      <c r="K639" s="248"/>
      <c r="L639" s="254"/>
      <c r="M639" s="255"/>
      <c r="N639" s="256"/>
      <c r="O639" s="256"/>
      <c r="P639" s="256"/>
      <c r="Q639" s="256"/>
      <c r="R639" s="256"/>
      <c r="S639" s="256"/>
      <c r="T639" s="25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8" t="s">
        <v>256</v>
      </c>
      <c r="AU639" s="258" t="s">
        <v>88</v>
      </c>
      <c r="AV639" s="13" t="s">
        <v>88</v>
      </c>
      <c r="AW639" s="13" t="s">
        <v>36</v>
      </c>
      <c r="AX639" s="13" t="s">
        <v>80</v>
      </c>
      <c r="AY639" s="258" t="s">
        <v>241</v>
      </c>
    </row>
    <row r="640" s="14" customFormat="1">
      <c r="A640" s="14"/>
      <c r="B640" s="259"/>
      <c r="C640" s="260"/>
      <c r="D640" s="249" t="s">
        <v>256</v>
      </c>
      <c r="E640" s="261" t="s">
        <v>1</v>
      </c>
      <c r="F640" s="262" t="s">
        <v>258</v>
      </c>
      <c r="G640" s="260"/>
      <c r="H640" s="263">
        <v>79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88</v>
      </c>
      <c r="AV640" s="14" t="s">
        <v>175</v>
      </c>
      <c r="AW640" s="14" t="s">
        <v>36</v>
      </c>
      <c r="AX640" s="14" t="s">
        <v>14</v>
      </c>
      <c r="AY640" s="269" t="s">
        <v>241</v>
      </c>
    </row>
    <row r="641" s="2" customFormat="1" ht="24.15" customHeight="1">
      <c r="A641" s="39"/>
      <c r="B641" s="40"/>
      <c r="C641" s="229" t="s">
        <v>913</v>
      </c>
      <c r="D641" s="229" t="s">
        <v>243</v>
      </c>
      <c r="E641" s="230" t="s">
        <v>3693</v>
      </c>
      <c r="F641" s="231" t="s">
        <v>3694</v>
      </c>
      <c r="G641" s="232" t="s">
        <v>295</v>
      </c>
      <c r="H641" s="233">
        <v>77</v>
      </c>
      <c r="I641" s="234"/>
      <c r="J641" s="235">
        <f>ROUND(I641*H641,2)</f>
        <v>0</v>
      </c>
      <c r="K641" s="231" t="s">
        <v>247</v>
      </c>
      <c r="L641" s="45"/>
      <c r="M641" s="236" t="s">
        <v>1</v>
      </c>
      <c r="N641" s="237" t="s">
        <v>45</v>
      </c>
      <c r="O641" s="92"/>
      <c r="P641" s="238">
        <f>O641*H641</f>
        <v>0</v>
      </c>
      <c r="Q641" s="238">
        <v>0.040050000000000002</v>
      </c>
      <c r="R641" s="238">
        <f>Q641*H641</f>
        <v>3.08385</v>
      </c>
      <c r="S641" s="238">
        <v>0</v>
      </c>
      <c r="T641" s="23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175</v>
      </c>
      <c r="AT641" s="240" t="s">
        <v>243</v>
      </c>
      <c r="AU641" s="240" t="s">
        <v>88</v>
      </c>
      <c r="AY641" s="18" t="s">
        <v>241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14</v>
      </c>
      <c r="BK641" s="241">
        <f>ROUND(I641*H641,2)</f>
        <v>0</v>
      </c>
      <c r="BL641" s="18" t="s">
        <v>175</v>
      </c>
      <c r="BM641" s="240" t="s">
        <v>3695</v>
      </c>
    </row>
    <row r="642" s="2" customFormat="1">
      <c r="A642" s="39"/>
      <c r="B642" s="40"/>
      <c r="C642" s="41"/>
      <c r="D642" s="242" t="s">
        <v>249</v>
      </c>
      <c r="E642" s="41"/>
      <c r="F642" s="243" t="s">
        <v>3696</v>
      </c>
      <c r="G642" s="41"/>
      <c r="H642" s="41"/>
      <c r="I642" s="244"/>
      <c r="J642" s="41"/>
      <c r="K642" s="41"/>
      <c r="L642" s="45"/>
      <c r="M642" s="245"/>
      <c r="N642" s="246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249</v>
      </c>
      <c r="AU642" s="18" t="s">
        <v>88</v>
      </c>
    </row>
    <row r="643" s="13" customFormat="1">
      <c r="A643" s="13"/>
      <c r="B643" s="247"/>
      <c r="C643" s="248"/>
      <c r="D643" s="249" t="s">
        <v>256</v>
      </c>
      <c r="E643" s="250" t="s">
        <v>1</v>
      </c>
      <c r="F643" s="251" t="s">
        <v>3697</v>
      </c>
      <c r="G643" s="248"/>
      <c r="H643" s="252">
        <v>52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256</v>
      </c>
      <c r="AU643" s="258" t="s">
        <v>88</v>
      </c>
      <c r="AV643" s="13" t="s">
        <v>88</v>
      </c>
      <c r="AW643" s="13" t="s">
        <v>36</v>
      </c>
      <c r="AX643" s="13" t="s">
        <v>80</v>
      </c>
      <c r="AY643" s="258" t="s">
        <v>241</v>
      </c>
    </row>
    <row r="644" s="13" customFormat="1">
      <c r="A644" s="13"/>
      <c r="B644" s="247"/>
      <c r="C644" s="248"/>
      <c r="D644" s="249" t="s">
        <v>256</v>
      </c>
      <c r="E644" s="250" t="s">
        <v>1</v>
      </c>
      <c r="F644" s="251" t="s">
        <v>3683</v>
      </c>
      <c r="G644" s="248"/>
      <c r="H644" s="252">
        <v>2</v>
      </c>
      <c r="I644" s="253"/>
      <c r="J644" s="248"/>
      <c r="K644" s="248"/>
      <c r="L644" s="254"/>
      <c r="M644" s="255"/>
      <c r="N644" s="256"/>
      <c r="O644" s="256"/>
      <c r="P644" s="256"/>
      <c r="Q644" s="256"/>
      <c r="R644" s="256"/>
      <c r="S644" s="256"/>
      <c r="T644" s="25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8" t="s">
        <v>256</v>
      </c>
      <c r="AU644" s="258" t="s">
        <v>88</v>
      </c>
      <c r="AV644" s="13" t="s">
        <v>88</v>
      </c>
      <c r="AW644" s="13" t="s">
        <v>36</v>
      </c>
      <c r="AX644" s="13" t="s">
        <v>80</v>
      </c>
      <c r="AY644" s="258" t="s">
        <v>241</v>
      </c>
    </row>
    <row r="645" s="13" customFormat="1">
      <c r="A645" s="13"/>
      <c r="B645" s="247"/>
      <c r="C645" s="248"/>
      <c r="D645" s="249" t="s">
        <v>256</v>
      </c>
      <c r="E645" s="250" t="s">
        <v>1</v>
      </c>
      <c r="F645" s="251" t="s">
        <v>3684</v>
      </c>
      <c r="G645" s="248"/>
      <c r="H645" s="252">
        <v>0</v>
      </c>
      <c r="I645" s="253"/>
      <c r="J645" s="248"/>
      <c r="K645" s="248"/>
      <c r="L645" s="254"/>
      <c r="M645" s="255"/>
      <c r="N645" s="256"/>
      <c r="O645" s="256"/>
      <c r="P645" s="256"/>
      <c r="Q645" s="256"/>
      <c r="R645" s="256"/>
      <c r="S645" s="256"/>
      <c r="T645" s="25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8" t="s">
        <v>256</v>
      </c>
      <c r="AU645" s="258" t="s">
        <v>88</v>
      </c>
      <c r="AV645" s="13" t="s">
        <v>88</v>
      </c>
      <c r="AW645" s="13" t="s">
        <v>36</v>
      </c>
      <c r="AX645" s="13" t="s">
        <v>80</v>
      </c>
      <c r="AY645" s="258" t="s">
        <v>241</v>
      </c>
    </row>
    <row r="646" s="13" customFormat="1">
      <c r="A646" s="13"/>
      <c r="B646" s="247"/>
      <c r="C646" s="248"/>
      <c r="D646" s="249" t="s">
        <v>256</v>
      </c>
      <c r="E646" s="250" t="s">
        <v>1</v>
      </c>
      <c r="F646" s="251" t="s">
        <v>3685</v>
      </c>
      <c r="G646" s="248"/>
      <c r="H646" s="252">
        <v>2</v>
      </c>
      <c r="I646" s="253"/>
      <c r="J646" s="248"/>
      <c r="K646" s="248"/>
      <c r="L646" s="254"/>
      <c r="M646" s="255"/>
      <c r="N646" s="256"/>
      <c r="O646" s="256"/>
      <c r="P646" s="256"/>
      <c r="Q646" s="256"/>
      <c r="R646" s="256"/>
      <c r="S646" s="256"/>
      <c r="T646" s="25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8" t="s">
        <v>256</v>
      </c>
      <c r="AU646" s="258" t="s">
        <v>88</v>
      </c>
      <c r="AV646" s="13" t="s">
        <v>88</v>
      </c>
      <c r="AW646" s="13" t="s">
        <v>36</v>
      </c>
      <c r="AX646" s="13" t="s">
        <v>80</v>
      </c>
      <c r="AY646" s="258" t="s">
        <v>241</v>
      </c>
    </row>
    <row r="647" s="13" customFormat="1">
      <c r="A647" s="13"/>
      <c r="B647" s="247"/>
      <c r="C647" s="248"/>
      <c r="D647" s="249" t="s">
        <v>256</v>
      </c>
      <c r="E647" s="250" t="s">
        <v>1</v>
      </c>
      <c r="F647" s="251" t="s">
        <v>3686</v>
      </c>
      <c r="G647" s="248"/>
      <c r="H647" s="252">
        <v>17</v>
      </c>
      <c r="I647" s="253"/>
      <c r="J647" s="248"/>
      <c r="K647" s="248"/>
      <c r="L647" s="254"/>
      <c r="M647" s="255"/>
      <c r="N647" s="256"/>
      <c r="O647" s="256"/>
      <c r="P647" s="256"/>
      <c r="Q647" s="256"/>
      <c r="R647" s="256"/>
      <c r="S647" s="256"/>
      <c r="T647" s="25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8" t="s">
        <v>256</v>
      </c>
      <c r="AU647" s="258" t="s">
        <v>88</v>
      </c>
      <c r="AV647" s="13" t="s">
        <v>88</v>
      </c>
      <c r="AW647" s="13" t="s">
        <v>36</v>
      </c>
      <c r="AX647" s="13" t="s">
        <v>80</v>
      </c>
      <c r="AY647" s="258" t="s">
        <v>241</v>
      </c>
    </row>
    <row r="648" s="13" customFormat="1">
      <c r="A648" s="13"/>
      <c r="B648" s="247"/>
      <c r="C648" s="248"/>
      <c r="D648" s="249" t="s">
        <v>256</v>
      </c>
      <c r="E648" s="250" t="s">
        <v>1</v>
      </c>
      <c r="F648" s="251" t="s">
        <v>3687</v>
      </c>
      <c r="G648" s="248"/>
      <c r="H648" s="252">
        <v>1</v>
      </c>
      <c r="I648" s="253"/>
      <c r="J648" s="248"/>
      <c r="K648" s="248"/>
      <c r="L648" s="254"/>
      <c r="M648" s="255"/>
      <c r="N648" s="256"/>
      <c r="O648" s="256"/>
      <c r="P648" s="256"/>
      <c r="Q648" s="256"/>
      <c r="R648" s="256"/>
      <c r="S648" s="256"/>
      <c r="T648" s="25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8" t="s">
        <v>256</v>
      </c>
      <c r="AU648" s="258" t="s">
        <v>88</v>
      </c>
      <c r="AV648" s="13" t="s">
        <v>88</v>
      </c>
      <c r="AW648" s="13" t="s">
        <v>36</v>
      </c>
      <c r="AX648" s="13" t="s">
        <v>80</v>
      </c>
      <c r="AY648" s="258" t="s">
        <v>241</v>
      </c>
    </row>
    <row r="649" s="13" customFormat="1">
      <c r="A649" s="13"/>
      <c r="B649" s="247"/>
      <c r="C649" s="248"/>
      <c r="D649" s="249" t="s">
        <v>256</v>
      </c>
      <c r="E649" s="250" t="s">
        <v>1</v>
      </c>
      <c r="F649" s="251" t="s">
        <v>3688</v>
      </c>
      <c r="G649" s="248"/>
      <c r="H649" s="252">
        <v>3</v>
      </c>
      <c r="I649" s="253"/>
      <c r="J649" s="248"/>
      <c r="K649" s="248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88</v>
      </c>
      <c r="AV649" s="13" t="s">
        <v>88</v>
      </c>
      <c r="AW649" s="13" t="s">
        <v>36</v>
      </c>
      <c r="AX649" s="13" t="s">
        <v>80</v>
      </c>
      <c r="AY649" s="258" t="s">
        <v>241</v>
      </c>
    </row>
    <row r="650" s="14" customFormat="1">
      <c r="A650" s="14"/>
      <c r="B650" s="259"/>
      <c r="C650" s="260"/>
      <c r="D650" s="249" t="s">
        <v>256</v>
      </c>
      <c r="E650" s="261" t="s">
        <v>1</v>
      </c>
      <c r="F650" s="262" t="s">
        <v>258</v>
      </c>
      <c r="G650" s="260"/>
      <c r="H650" s="263">
        <v>77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88</v>
      </c>
      <c r="AV650" s="14" t="s">
        <v>175</v>
      </c>
      <c r="AW650" s="14" t="s">
        <v>36</v>
      </c>
      <c r="AX650" s="14" t="s">
        <v>14</v>
      </c>
      <c r="AY650" s="269" t="s">
        <v>241</v>
      </c>
    </row>
    <row r="651" s="2" customFormat="1" ht="33" customHeight="1">
      <c r="A651" s="39"/>
      <c r="B651" s="40"/>
      <c r="C651" s="229" t="s">
        <v>918</v>
      </c>
      <c r="D651" s="229" t="s">
        <v>243</v>
      </c>
      <c r="E651" s="230" t="s">
        <v>3698</v>
      </c>
      <c r="F651" s="231" t="s">
        <v>3699</v>
      </c>
      <c r="G651" s="232" t="s">
        <v>295</v>
      </c>
      <c r="H651" s="233">
        <v>60</v>
      </c>
      <c r="I651" s="234"/>
      <c r="J651" s="235">
        <f>ROUND(I651*H651,2)</f>
        <v>0</v>
      </c>
      <c r="K651" s="231" t="s">
        <v>247</v>
      </c>
      <c r="L651" s="45"/>
      <c r="M651" s="236" t="s">
        <v>1</v>
      </c>
      <c r="N651" s="237" t="s">
        <v>45</v>
      </c>
      <c r="O651" s="92"/>
      <c r="P651" s="238">
        <f>O651*H651</f>
        <v>0</v>
      </c>
      <c r="Q651" s="238">
        <v>0.0081399999999999997</v>
      </c>
      <c r="R651" s="238">
        <f>Q651*H651</f>
        <v>0.4884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175</v>
      </c>
      <c r="AT651" s="240" t="s">
        <v>243</v>
      </c>
      <c r="AU651" s="240" t="s">
        <v>88</v>
      </c>
      <c r="AY651" s="18" t="s">
        <v>241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14</v>
      </c>
      <c r="BK651" s="241">
        <f>ROUND(I651*H651,2)</f>
        <v>0</v>
      </c>
      <c r="BL651" s="18" t="s">
        <v>175</v>
      </c>
      <c r="BM651" s="240" t="s">
        <v>3700</v>
      </c>
    </row>
    <row r="652" s="2" customFormat="1">
      <c r="A652" s="39"/>
      <c r="B652" s="40"/>
      <c r="C652" s="41"/>
      <c r="D652" s="242" t="s">
        <v>249</v>
      </c>
      <c r="E652" s="41"/>
      <c r="F652" s="243" t="s">
        <v>3701</v>
      </c>
      <c r="G652" s="41"/>
      <c r="H652" s="41"/>
      <c r="I652" s="244"/>
      <c r="J652" s="41"/>
      <c r="K652" s="41"/>
      <c r="L652" s="45"/>
      <c r="M652" s="245"/>
      <c r="N652" s="246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249</v>
      </c>
      <c r="AU652" s="18" t="s">
        <v>88</v>
      </c>
    </row>
    <row r="653" s="2" customFormat="1" ht="33" customHeight="1">
      <c r="A653" s="39"/>
      <c r="B653" s="40"/>
      <c r="C653" s="229" t="s">
        <v>923</v>
      </c>
      <c r="D653" s="229" t="s">
        <v>243</v>
      </c>
      <c r="E653" s="230" t="s">
        <v>3702</v>
      </c>
      <c r="F653" s="231" t="s">
        <v>3703</v>
      </c>
      <c r="G653" s="232" t="s">
        <v>295</v>
      </c>
      <c r="H653" s="233">
        <v>10</v>
      </c>
      <c r="I653" s="234"/>
      <c r="J653" s="235">
        <f>ROUND(I653*H653,2)</f>
        <v>0</v>
      </c>
      <c r="K653" s="231" t="s">
        <v>247</v>
      </c>
      <c r="L653" s="45"/>
      <c r="M653" s="236" t="s">
        <v>1</v>
      </c>
      <c r="N653" s="237" t="s">
        <v>45</v>
      </c>
      <c r="O653" s="92"/>
      <c r="P653" s="238">
        <f>O653*H653</f>
        <v>0</v>
      </c>
      <c r="Q653" s="238">
        <v>0.011950000000000001</v>
      </c>
      <c r="R653" s="238">
        <f>Q653*H653</f>
        <v>0.11950000000000001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175</v>
      </c>
      <c r="AT653" s="240" t="s">
        <v>243</v>
      </c>
      <c r="AU653" s="240" t="s">
        <v>88</v>
      </c>
      <c r="AY653" s="18" t="s">
        <v>241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14</v>
      </c>
      <c r="BK653" s="241">
        <f>ROUND(I653*H653,2)</f>
        <v>0</v>
      </c>
      <c r="BL653" s="18" t="s">
        <v>175</v>
      </c>
      <c r="BM653" s="240" t="s">
        <v>3704</v>
      </c>
    </row>
    <row r="654" s="2" customFormat="1">
      <c r="A654" s="39"/>
      <c r="B654" s="40"/>
      <c r="C654" s="41"/>
      <c r="D654" s="242" t="s">
        <v>249</v>
      </c>
      <c r="E654" s="41"/>
      <c r="F654" s="243" t="s">
        <v>3705</v>
      </c>
      <c r="G654" s="41"/>
      <c r="H654" s="41"/>
      <c r="I654" s="244"/>
      <c r="J654" s="41"/>
      <c r="K654" s="41"/>
      <c r="L654" s="45"/>
      <c r="M654" s="245"/>
      <c r="N654" s="24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249</v>
      </c>
      <c r="AU654" s="18" t="s">
        <v>88</v>
      </c>
    </row>
    <row r="655" s="2" customFormat="1" ht="33" customHeight="1">
      <c r="A655" s="39"/>
      <c r="B655" s="40"/>
      <c r="C655" s="229" t="s">
        <v>928</v>
      </c>
      <c r="D655" s="229" t="s">
        <v>243</v>
      </c>
      <c r="E655" s="230" t="s">
        <v>3706</v>
      </c>
      <c r="F655" s="231" t="s">
        <v>3707</v>
      </c>
      <c r="G655" s="232" t="s">
        <v>295</v>
      </c>
      <c r="H655" s="233">
        <v>7</v>
      </c>
      <c r="I655" s="234"/>
      <c r="J655" s="235">
        <f>ROUND(I655*H655,2)</f>
        <v>0</v>
      </c>
      <c r="K655" s="231" t="s">
        <v>247</v>
      </c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0.023709999999999998</v>
      </c>
      <c r="R655" s="238">
        <f>Q655*H655</f>
        <v>0.16596999999999998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175</v>
      </c>
      <c r="AT655" s="240" t="s">
        <v>243</v>
      </c>
      <c r="AU655" s="240" t="s">
        <v>88</v>
      </c>
      <c r="AY655" s="18" t="s">
        <v>241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14</v>
      </c>
      <c r="BK655" s="241">
        <f>ROUND(I655*H655,2)</f>
        <v>0</v>
      </c>
      <c r="BL655" s="18" t="s">
        <v>175</v>
      </c>
      <c r="BM655" s="240" t="s">
        <v>3708</v>
      </c>
    </row>
    <row r="656" s="2" customFormat="1">
      <c r="A656" s="39"/>
      <c r="B656" s="40"/>
      <c r="C656" s="41"/>
      <c r="D656" s="242" t="s">
        <v>249</v>
      </c>
      <c r="E656" s="41"/>
      <c r="F656" s="243" t="s">
        <v>3709</v>
      </c>
      <c r="G656" s="41"/>
      <c r="H656" s="41"/>
      <c r="I656" s="244"/>
      <c r="J656" s="41"/>
      <c r="K656" s="41"/>
      <c r="L656" s="45"/>
      <c r="M656" s="245"/>
      <c r="N656" s="246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249</v>
      </c>
      <c r="AU656" s="18" t="s">
        <v>88</v>
      </c>
    </row>
    <row r="657" s="2" customFormat="1" ht="24.15" customHeight="1">
      <c r="A657" s="39"/>
      <c r="B657" s="40"/>
      <c r="C657" s="229" t="s">
        <v>932</v>
      </c>
      <c r="D657" s="229" t="s">
        <v>243</v>
      </c>
      <c r="E657" s="230" t="s">
        <v>3710</v>
      </c>
      <c r="F657" s="231" t="s">
        <v>3711</v>
      </c>
      <c r="G657" s="232" t="s">
        <v>295</v>
      </c>
      <c r="H657" s="233">
        <v>77</v>
      </c>
      <c r="I657" s="234"/>
      <c r="J657" s="235">
        <f>ROUND(I657*H657,2)</f>
        <v>0</v>
      </c>
      <c r="K657" s="231" t="s">
        <v>247</v>
      </c>
      <c r="L657" s="45"/>
      <c r="M657" s="236" t="s">
        <v>1</v>
      </c>
      <c r="N657" s="237" t="s">
        <v>45</v>
      </c>
      <c r="O657" s="92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0" t="s">
        <v>175</v>
      </c>
      <c r="AT657" s="240" t="s">
        <v>243</v>
      </c>
      <c r="AU657" s="240" t="s">
        <v>88</v>
      </c>
      <c r="AY657" s="18" t="s">
        <v>241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14</v>
      </c>
      <c r="BK657" s="241">
        <f>ROUND(I657*H657,2)</f>
        <v>0</v>
      </c>
      <c r="BL657" s="18" t="s">
        <v>175</v>
      </c>
      <c r="BM657" s="240" t="s">
        <v>3712</v>
      </c>
    </row>
    <row r="658" s="2" customFormat="1">
      <c r="A658" s="39"/>
      <c r="B658" s="40"/>
      <c r="C658" s="41"/>
      <c r="D658" s="242" t="s">
        <v>249</v>
      </c>
      <c r="E658" s="41"/>
      <c r="F658" s="243" t="s">
        <v>3713</v>
      </c>
      <c r="G658" s="41"/>
      <c r="H658" s="41"/>
      <c r="I658" s="244"/>
      <c r="J658" s="41"/>
      <c r="K658" s="41"/>
      <c r="L658" s="45"/>
      <c r="M658" s="245"/>
      <c r="N658" s="24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249</v>
      </c>
      <c r="AU658" s="18" t="s">
        <v>88</v>
      </c>
    </row>
    <row r="659" s="2" customFormat="1" ht="24.15" customHeight="1">
      <c r="A659" s="39"/>
      <c r="B659" s="40"/>
      <c r="C659" s="229" t="s">
        <v>936</v>
      </c>
      <c r="D659" s="229" t="s">
        <v>243</v>
      </c>
      <c r="E659" s="230" t="s">
        <v>3714</v>
      </c>
      <c r="F659" s="231" t="s">
        <v>3715</v>
      </c>
      <c r="G659" s="232" t="s">
        <v>295</v>
      </c>
      <c r="H659" s="233">
        <v>70</v>
      </c>
      <c r="I659" s="234"/>
      <c r="J659" s="235">
        <f>ROUND(I659*H659,2)</f>
        <v>0</v>
      </c>
      <c r="K659" s="231" t="s">
        <v>247</v>
      </c>
      <c r="L659" s="45"/>
      <c r="M659" s="236" t="s">
        <v>1</v>
      </c>
      <c r="N659" s="237" t="s">
        <v>45</v>
      </c>
      <c r="O659" s="92"/>
      <c r="P659" s="238">
        <f>O659*H659</f>
        <v>0</v>
      </c>
      <c r="Q659" s="238">
        <v>0.0101</v>
      </c>
      <c r="R659" s="238">
        <f>Q659*H659</f>
        <v>0.70699999999999996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175</v>
      </c>
      <c r="AT659" s="240" t="s">
        <v>243</v>
      </c>
      <c r="AU659" s="240" t="s">
        <v>88</v>
      </c>
      <c r="AY659" s="18" t="s">
        <v>241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14</v>
      </c>
      <c r="BK659" s="241">
        <f>ROUND(I659*H659,2)</f>
        <v>0</v>
      </c>
      <c r="BL659" s="18" t="s">
        <v>175</v>
      </c>
      <c r="BM659" s="240" t="s">
        <v>3716</v>
      </c>
    </row>
    <row r="660" s="2" customFormat="1">
      <c r="A660" s="39"/>
      <c r="B660" s="40"/>
      <c r="C660" s="41"/>
      <c r="D660" s="242" t="s">
        <v>249</v>
      </c>
      <c r="E660" s="41"/>
      <c r="F660" s="243" t="s">
        <v>3717</v>
      </c>
      <c r="G660" s="41"/>
      <c r="H660" s="41"/>
      <c r="I660" s="244"/>
      <c r="J660" s="41"/>
      <c r="K660" s="41"/>
      <c r="L660" s="45"/>
      <c r="M660" s="245"/>
      <c r="N660" s="246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249</v>
      </c>
      <c r="AU660" s="18" t="s">
        <v>88</v>
      </c>
    </row>
    <row r="661" s="2" customFormat="1" ht="33" customHeight="1">
      <c r="A661" s="39"/>
      <c r="B661" s="40"/>
      <c r="C661" s="229" t="s">
        <v>940</v>
      </c>
      <c r="D661" s="229" t="s">
        <v>243</v>
      </c>
      <c r="E661" s="230" t="s">
        <v>3718</v>
      </c>
      <c r="F661" s="231" t="s">
        <v>3719</v>
      </c>
      <c r="G661" s="232" t="s">
        <v>295</v>
      </c>
      <c r="H661" s="233">
        <v>7</v>
      </c>
      <c r="I661" s="234"/>
      <c r="J661" s="235">
        <f>ROUND(I661*H661,2)</f>
        <v>0</v>
      </c>
      <c r="K661" s="231" t="s">
        <v>247</v>
      </c>
      <c r="L661" s="45"/>
      <c r="M661" s="236" t="s">
        <v>1</v>
      </c>
      <c r="N661" s="237" t="s">
        <v>45</v>
      </c>
      <c r="O661" s="92"/>
      <c r="P661" s="238">
        <f>O661*H661</f>
        <v>0</v>
      </c>
      <c r="Q661" s="238">
        <v>0.060600000000000001</v>
      </c>
      <c r="R661" s="238">
        <f>Q661*H661</f>
        <v>0.42420000000000002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175</v>
      </c>
      <c r="AT661" s="240" t="s">
        <v>243</v>
      </c>
      <c r="AU661" s="240" t="s">
        <v>88</v>
      </c>
      <c r="AY661" s="18" t="s">
        <v>241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14</v>
      </c>
      <c r="BK661" s="241">
        <f>ROUND(I661*H661,2)</f>
        <v>0</v>
      </c>
      <c r="BL661" s="18" t="s">
        <v>175</v>
      </c>
      <c r="BM661" s="240" t="s">
        <v>3720</v>
      </c>
    </row>
    <row r="662" s="2" customFormat="1">
      <c r="A662" s="39"/>
      <c r="B662" s="40"/>
      <c r="C662" s="41"/>
      <c r="D662" s="242" t="s">
        <v>249</v>
      </c>
      <c r="E662" s="41"/>
      <c r="F662" s="243" t="s">
        <v>3721</v>
      </c>
      <c r="G662" s="41"/>
      <c r="H662" s="41"/>
      <c r="I662" s="244"/>
      <c r="J662" s="41"/>
      <c r="K662" s="41"/>
      <c r="L662" s="45"/>
      <c r="M662" s="245"/>
      <c r="N662" s="246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249</v>
      </c>
      <c r="AU662" s="18" t="s">
        <v>88</v>
      </c>
    </row>
    <row r="663" s="2" customFormat="1" ht="24.15" customHeight="1">
      <c r="A663" s="39"/>
      <c r="B663" s="40"/>
      <c r="C663" s="229" t="s">
        <v>945</v>
      </c>
      <c r="D663" s="229" t="s">
        <v>243</v>
      </c>
      <c r="E663" s="230" t="s">
        <v>1045</v>
      </c>
      <c r="F663" s="231" t="s">
        <v>1046</v>
      </c>
      <c r="G663" s="232" t="s">
        <v>295</v>
      </c>
      <c r="H663" s="233">
        <v>79</v>
      </c>
      <c r="I663" s="234"/>
      <c r="J663" s="235">
        <f>ROUND(I663*H663,2)</f>
        <v>0</v>
      </c>
      <c r="K663" s="231" t="s">
        <v>247</v>
      </c>
      <c r="L663" s="45"/>
      <c r="M663" s="236" t="s">
        <v>1</v>
      </c>
      <c r="N663" s="237" t="s">
        <v>45</v>
      </c>
      <c r="O663" s="92"/>
      <c r="P663" s="238">
        <f>O663*H663</f>
        <v>0</v>
      </c>
      <c r="Q663" s="238">
        <v>0.00016000000000000001</v>
      </c>
      <c r="R663" s="238">
        <f>Q663*H663</f>
        <v>0.01264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175</v>
      </c>
      <c r="AT663" s="240" t="s">
        <v>243</v>
      </c>
      <c r="AU663" s="240" t="s">
        <v>88</v>
      </c>
      <c r="AY663" s="18" t="s">
        <v>241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14</v>
      </c>
      <c r="BK663" s="241">
        <f>ROUND(I663*H663,2)</f>
        <v>0</v>
      </c>
      <c r="BL663" s="18" t="s">
        <v>175</v>
      </c>
      <c r="BM663" s="240" t="s">
        <v>3722</v>
      </c>
    </row>
    <row r="664" s="2" customFormat="1">
      <c r="A664" s="39"/>
      <c r="B664" s="40"/>
      <c r="C664" s="41"/>
      <c r="D664" s="242" t="s">
        <v>249</v>
      </c>
      <c r="E664" s="41"/>
      <c r="F664" s="243" t="s">
        <v>1048</v>
      </c>
      <c r="G664" s="41"/>
      <c r="H664" s="41"/>
      <c r="I664" s="244"/>
      <c r="J664" s="41"/>
      <c r="K664" s="41"/>
      <c r="L664" s="45"/>
      <c r="M664" s="245"/>
      <c r="N664" s="246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249</v>
      </c>
      <c r="AU664" s="18" t="s">
        <v>88</v>
      </c>
    </row>
    <row r="665" s="13" customFormat="1">
      <c r="A665" s="13"/>
      <c r="B665" s="247"/>
      <c r="C665" s="248"/>
      <c r="D665" s="249" t="s">
        <v>256</v>
      </c>
      <c r="E665" s="250" t="s">
        <v>1</v>
      </c>
      <c r="F665" s="251" t="s">
        <v>3723</v>
      </c>
      <c r="G665" s="248"/>
      <c r="H665" s="252">
        <v>79</v>
      </c>
      <c r="I665" s="253"/>
      <c r="J665" s="248"/>
      <c r="K665" s="248"/>
      <c r="L665" s="254"/>
      <c r="M665" s="255"/>
      <c r="N665" s="256"/>
      <c r="O665" s="256"/>
      <c r="P665" s="256"/>
      <c r="Q665" s="256"/>
      <c r="R665" s="256"/>
      <c r="S665" s="256"/>
      <c r="T665" s="25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8" t="s">
        <v>256</v>
      </c>
      <c r="AU665" s="258" t="s">
        <v>88</v>
      </c>
      <c r="AV665" s="13" t="s">
        <v>88</v>
      </c>
      <c r="AW665" s="13" t="s">
        <v>36</v>
      </c>
      <c r="AX665" s="13" t="s">
        <v>80</v>
      </c>
      <c r="AY665" s="258" t="s">
        <v>241</v>
      </c>
    </row>
    <row r="666" s="14" customFormat="1">
      <c r="A666" s="14"/>
      <c r="B666" s="259"/>
      <c r="C666" s="260"/>
      <c r="D666" s="249" t="s">
        <v>256</v>
      </c>
      <c r="E666" s="261" t="s">
        <v>1</v>
      </c>
      <c r="F666" s="262" t="s">
        <v>258</v>
      </c>
      <c r="G666" s="260"/>
      <c r="H666" s="263">
        <v>79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256</v>
      </c>
      <c r="AU666" s="269" t="s">
        <v>88</v>
      </c>
      <c r="AV666" s="14" t="s">
        <v>175</v>
      </c>
      <c r="AW666" s="14" t="s">
        <v>36</v>
      </c>
      <c r="AX666" s="14" t="s">
        <v>14</v>
      </c>
      <c r="AY666" s="269" t="s">
        <v>241</v>
      </c>
    </row>
    <row r="667" s="2" customFormat="1" ht="21.75" customHeight="1">
      <c r="A667" s="39"/>
      <c r="B667" s="40"/>
      <c r="C667" s="229" t="s">
        <v>949</v>
      </c>
      <c r="D667" s="229" t="s">
        <v>243</v>
      </c>
      <c r="E667" s="230" t="s">
        <v>1057</v>
      </c>
      <c r="F667" s="231" t="s">
        <v>1058</v>
      </c>
      <c r="G667" s="232" t="s">
        <v>289</v>
      </c>
      <c r="H667" s="233">
        <v>520.29999999999995</v>
      </c>
      <c r="I667" s="234"/>
      <c r="J667" s="235">
        <f>ROUND(I667*H667,2)</f>
        <v>0</v>
      </c>
      <c r="K667" s="231" t="s">
        <v>247</v>
      </c>
      <c r="L667" s="45"/>
      <c r="M667" s="236" t="s">
        <v>1</v>
      </c>
      <c r="N667" s="237" t="s">
        <v>45</v>
      </c>
      <c r="O667" s="92"/>
      <c r="P667" s="238">
        <f>O667*H667</f>
        <v>0</v>
      </c>
      <c r="Q667" s="238">
        <v>6.0000000000000002E-05</v>
      </c>
      <c r="R667" s="238">
        <f>Q667*H667</f>
        <v>0.031217999999999999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175</v>
      </c>
      <c r="AT667" s="240" t="s">
        <v>243</v>
      </c>
      <c r="AU667" s="240" t="s">
        <v>88</v>
      </c>
      <c r="AY667" s="18" t="s">
        <v>241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14</v>
      </c>
      <c r="BK667" s="241">
        <f>ROUND(I667*H667,2)</f>
        <v>0</v>
      </c>
      <c r="BL667" s="18" t="s">
        <v>175</v>
      </c>
      <c r="BM667" s="240" t="s">
        <v>3724</v>
      </c>
    </row>
    <row r="668" s="2" customFormat="1">
      <c r="A668" s="39"/>
      <c r="B668" s="40"/>
      <c r="C668" s="41"/>
      <c r="D668" s="242" t="s">
        <v>249</v>
      </c>
      <c r="E668" s="41"/>
      <c r="F668" s="243" t="s">
        <v>1060</v>
      </c>
      <c r="G668" s="41"/>
      <c r="H668" s="41"/>
      <c r="I668" s="244"/>
      <c r="J668" s="41"/>
      <c r="K668" s="41"/>
      <c r="L668" s="45"/>
      <c r="M668" s="245"/>
      <c r="N668" s="246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249</v>
      </c>
      <c r="AU668" s="18" t="s">
        <v>88</v>
      </c>
    </row>
    <row r="669" s="13" customFormat="1">
      <c r="A669" s="13"/>
      <c r="B669" s="247"/>
      <c r="C669" s="248"/>
      <c r="D669" s="249" t="s">
        <v>256</v>
      </c>
      <c r="E669" s="250" t="s">
        <v>1</v>
      </c>
      <c r="F669" s="251" t="s">
        <v>3492</v>
      </c>
      <c r="G669" s="248"/>
      <c r="H669" s="252">
        <v>520.29999999999995</v>
      </c>
      <c r="I669" s="253"/>
      <c r="J669" s="248"/>
      <c r="K669" s="248"/>
      <c r="L669" s="254"/>
      <c r="M669" s="255"/>
      <c r="N669" s="256"/>
      <c r="O669" s="256"/>
      <c r="P669" s="256"/>
      <c r="Q669" s="256"/>
      <c r="R669" s="256"/>
      <c r="S669" s="256"/>
      <c r="T669" s="25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8" t="s">
        <v>256</v>
      </c>
      <c r="AU669" s="258" t="s">
        <v>88</v>
      </c>
      <c r="AV669" s="13" t="s">
        <v>88</v>
      </c>
      <c r="AW669" s="13" t="s">
        <v>36</v>
      </c>
      <c r="AX669" s="13" t="s">
        <v>80</v>
      </c>
      <c r="AY669" s="258" t="s">
        <v>241</v>
      </c>
    </row>
    <row r="670" s="14" customFormat="1">
      <c r="A670" s="14"/>
      <c r="B670" s="259"/>
      <c r="C670" s="260"/>
      <c r="D670" s="249" t="s">
        <v>256</v>
      </c>
      <c r="E670" s="261" t="s">
        <v>1</v>
      </c>
      <c r="F670" s="262" t="s">
        <v>258</v>
      </c>
      <c r="G670" s="260"/>
      <c r="H670" s="263">
        <v>520.29999999999995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88</v>
      </c>
      <c r="AV670" s="14" t="s">
        <v>175</v>
      </c>
      <c r="AW670" s="14" t="s">
        <v>36</v>
      </c>
      <c r="AX670" s="14" t="s">
        <v>14</v>
      </c>
      <c r="AY670" s="269" t="s">
        <v>241</v>
      </c>
    </row>
    <row r="671" s="2" customFormat="1" ht="16.5" customHeight="1">
      <c r="A671" s="39"/>
      <c r="B671" s="40"/>
      <c r="C671" s="229" t="s">
        <v>954</v>
      </c>
      <c r="D671" s="229" t="s">
        <v>243</v>
      </c>
      <c r="E671" s="230" t="s">
        <v>3725</v>
      </c>
      <c r="F671" s="231" t="s">
        <v>3726</v>
      </c>
      <c r="G671" s="232" t="s">
        <v>295</v>
      </c>
      <c r="H671" s="233">
        <v>77</v>
      </c>
      <c r="I671" s="234"/>
      <c r="J671" s="235">
        <f>ROUND(I671*H671,2)</f>
        <v>0</v>
      </c>
      <c r="K671" s="231" t="s">
        <v>1</v>
      </c>
      <c r="L671" s="45"/>
      <c r="M671" s="236" t="s">
        <v>1</v>
      </c>
      <c r="N671" s="237" t="s">
        <v>45</v>
      </c>
      <c r="O671" s="92"/>
      <c r="P671" s="238">
        <f>O671*H671</f>
        <v>0</v>
      </c>
      <c r="Q671" s="238">
        <v>0.050000000000000003</v>
      </c>
      <c r="R671" s="238">
        <f>Q671*H671</f>
        <v>3.8500000000000001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175</v>
      </c>
      <c r="AT671" s="240" t="s">
        <v>243</v>
      </c>
      <c r="AU671" s="240" t="s">
        <v>88</v>
      </c>
      <c r="AY671" s="18" t="s">
        <v>241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14</v>
      </c>
      <c r="BK671" s="241">
        <f>ROUND(I671*H671,2)</f>
        <v>0</v>
      </c>
      <c r="BL671" s="18" t="s">
        <v>175</v>
      </c>
      <c r="BM671" s="240" t="s">
        <v>3727</v>
      </c>
    </row>
    <row r="672" s="13" customFormat="1">
      <c r="A672" s="13"/>
      <c r="B672" s="247"/>
      <c r="C672" s="248"/>
      <c r="D672" s="249" t="s">
        <v>256</v>
      </c>
      <c r="E672" s="250" t="s">
        <v>1</v>
      </c>
      <c r="F672" s="251" t="s">
        <v>3697</v>
      </c>
      <c r="G672" s="248"/>
      <c r="H672" s="252">
        <v>52</v>
      </c>
      <c r="I672" s="253"/>
      <c r="J672" s="248"/>
      <c r="K672" s="248"/>
      <c r="L672" s="254"/>
      <c r="M672" s="255"/>
      <c r="N672" s="256"/>
      <c r="O672" s="256"/>
      <c r="P672" s="256"/>
      <c r="Q672" s="256"/>
      <c r="R672" s="256"/>
      <c r="S672" s="256"/>
      <c r="T672" s="25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8" t="s">
        <v>256</v>
      </c>
      <c r="AU672" s="258" t="s">
        <v>88</v>
      </c>
      <c r="AV672" s="13" t="s">
        <v>88</v>
      </c>
      <c r="AW672" s="13" t="s">
        <v>36</v>
      </c>
      <c r="AX672" s="13" t="s">
        <v>80</v>
      </c>
      <c r="AY672" s="258" t="s">
        <v>241</v>
      </c>
    </row>
    <row r="673" s="13" customFormat="1">
      <c r="A673" s="13"/>
      <c r="B673" s="247"/>
      <c r="C673" s="248"/>
      <c r="D673" s="249" t="s">
        <v>256</v>
      </c>
      <c r="E673" s="250" t="s">
        <v>1</v>
      </c>
      <c r="F673" s="251" t="s">
        <v>3683</v>
      </c>
      <c r="G673" s="248"/>
      <c r="H673" s="252">
        <v>2</v>
      </c>
      <c r="I673" s="253"/>
      <c r="J673" s="248"/>
      <c r="K673" s="248"/>
      <c r="L673" s="254"/>
      <c r="M673" s="255"/>
      <c r="N673" s="256"/>
      <c r="O673" s="256"/>
      <c r="P673" s="256"/>
      <c r="Q673" s="256"/>
      <c r="R673" s="256"/>
      <c r="S673" s="256"/>
      <c r="T673" s="25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8" t="s">
        <v>256</v>
      </c>
      <c r="AU673" s="258" t="s">
        <v>88</v>
      </c>
      <c r="AV673" s="13" t="s">
        <v>88</v>
      </c>
      <c r="AW673" s="13" t="s">
        <v>36</v>
      </c>
      <c r="AX673" s="13" t="s">
        <v>80</v>
      </c>
      <c r="AY673" s="258" t="s">
        <v>241</v>
      </c>
    </row>
    <row r="674" s="13" customFormat="1">
      <c r="A674" s="13"/>
      <c r="B674" s="247"/>
      <c r="C674" s="248"/>
      <c r="D674" s="249" t="s">
        <v>256</v>
      </c>
      <c r="E674" s="250" t="s">
        <v>1</v>
      </c>
      <c r="F674" s="251" t="s">
        <v>3684</v>
      </c>
      <c r="G674" s="248"/>
      <c r="H674" s="252">
        <v>0</v>
      </c>
      <c r="I674" s="253"/>
      <c r="J674" s="248"/>
      <c r="K674" s="248"/>
      <c r="L674" s="254"/>
      <c r="M674" s="255"/>
      <c r="N674" s="256"/>
      <c r="O674" s="256"/>
      <c r="P674" s="256"/>
      <c r="Q674" s="256"/>
      <c r="R674" s="256"/>
      <c r="S674" s="256"/>
      <c r="T674" s="25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8" t="s">
        <v>256</v>
      </c>
      <c r="AU674" s="258" t="s">
        <v>88</v>
      </c>
      <c r="AV674" s="13" t="s">
        <v>88</v>
      </c>
      <c r="AW674" s="13" t="s">
        <v>36</v>
      </c>
      <c r="AX674" s="13" t="s">
        <v>80</v>
      </c>
      <c r="AY674" s="258" t="s">
        <v>241</v>
      </c>
    </row>
    <row r="675" s="13" customFormat="1">
      <c r="A675" s="13"/>
      <c r="B675" s="247"/>
      <c r="C675" s="248"/>
      <c r="D675" s="249" t="s">
        <v>256</v>
      </c>
      <c r="E675" s="250" t="s">
        <v>1</v>
      </c>
      <c r="F675" s="251" t="s">
        <v>3685</v>
      </c>
      <c r="G675" s="248"/>
      <c r="H675" s="252">
        <v>2</v>
      </c>
      <c r="I675" s="253"/>
      <c r="J675" s="248"/>
      <c r="K675" s="248"/>
      <c r="L675" s="254"/>
      <c r="M675" s="255"/>
      <c r="N675" s="256"/>
      <c r="O675" s="256"/>
      <c r="P675" s="256"/>
      <c r="Q675" s="256"/>
      <c r="R675" s="256"/>
      <c r="S675" s="256"/>
      <c r="T675" s="257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8" t="s">
        <v>256</v>
      </c>
      <c r="AU675" s="258" t="s">
        <v>88</v>
      </c>
      <c r="AV675" s="13" t="s">
        <v>88</v>
      </c>
      <c r="AW675" s="13" t="s">
        <v>36</v>
      </c>
      <c r="AX675" s="13" t="s">
        <v>80</v>
      </c>
      <c r="AY675" s="258" t="s">
        <v>241</v>
      </c>
    </row>
    <row r="676" s="13" customFormat="1">
      <c r="A676" s="13"/>
      <c r="B676" s="247"/>
      <c r="C676" s="248"/>
      <c r="D676" s="249" t="s">
        <v>256</v>
      </c>
      <c r="E676" s="250" t="s">
        <v>1</v>
      </c>
      <c r="F676" s="251" t="s">
        <v>3686</v>
      </c>
      <c r="G676" s="248"/>
      <c r="H676" s="252">
        <v>17</v>
      </c>
      <c r="I676" s="253"/>
      <c r="J676" s="248"/>
      <c r="K676" s="248"/>
      <c r="L676" s="254"/>
      <c r="M676" s="255"/>
      <c r="N676" s="256"/>
      <c r="O676" s="256"/>
      <c r="P676" s="256"/>
      <c r="Q676" s="256"/>
      <c r="R676" s="256"/>
      <c r="S676" s="256"/>
      <c r="T676" s="25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8" t="s">
        <v>256</v>
      </c>
      <c r="AU676" s="258" t="s">
        <v>88</v>
      </c>
      <c r="AV676" s="13" t="s">
        <v>88</v>
      </c>
      <c r="AW676" s="13" t="s">
        <v>36</v>
      </c>
      <c r="AX676" s="13" t="s">
        <v>80</v>
      </c>
      <c r="AY676" s="258" t="s">
        <v>241</v>
      </c>
    </row>
    <row r="677" s="13" customFormat="1">
      <c r="A677" s="13"/>
      <c r="B677" s="247"/>
      <c r="C677" s="248"/>
      <c r="D677" s="249" t="s">
        <v>256</v>
      </c>
      <c r="E677" s="250" t="s">
        <v>1</v>
      </c>
      <c r="F677" s="251" t="s">
        <v>3687</v>
      </c>
      <c r="G677" s="248"/>
      <c r="H677" s="252">
        <v>1</v>
      </c>
      <c r="I677" s="253"/>
      <c r="J677" s="248"/>
      <c r="K677" s="248"/>
      <c r="L677" s="254"/>
      <c r="M677" s="255"/>
      <c r="N677" s="256"/>
      <c r="O677" s="256"/>
      <c r="P677" s="256"/>
      <c r="Q677" s="256"/>
      <c r="R677" s="256"/>
      <c r="S677" s="256"/>
      <c r="T677" s="25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8" t="s">
        <v>256</v>
      </c>
      <c r="AU677" s="258" t="s">
        <v>88</v>
      </c>
      <c r="AV677" s="13" t="s">
        <v>88</v>
      </c>
      <c r="AW677" s="13" t="s">
        <v>36</v>
      </c>
      <c r="AX677" s="13" t="s">
        <v>80</v>
      </c>
      <c r="AY677" s="258" t="s">
        <v>241</v>
      </c>
    </row>
    <row r="678" s="13" customFormat="1">
      <c r="A678" s="13"/>
      <c r="B678" s="247"/>
      <c r="C678" s="248"/>
      <c r="D678" s="249" t="s">
        <v>256</v>
      </c>
      <c r="E678" s="250" t="s">
        <v>1</v>
      </c>
      <c r="F678" s="251" t="s">
        <v>3688</v>
      </c>
      <c r="G678" s="248"/>
      <c r="H678" s="252">
        <v>3</v>
      </c>
      <c r="I678" s="253"/>
      <c r="J678" s="248"/>
      <c r="K678" s="248"/>
      <c r="L678" s="254"/>
      <c r="M678" s="255"/>
      <c r="N678" s="256"/>
      <c r="O678" s="256"/>
      <c r="P678" s="256"/>
      <c r="Q678" s="256"/>
      <c r="R678" s="256"/>
      <c r="S678" s="256"/>
      <c r="T678" s="25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8" t="s">
        <v>256</v>
      </c>
      <c r="AU678" s="258" t="s">
        <v>88</v>
      </c>
      <c r="AV678" s="13" t="s">
        <v>88</v>
      </c>
      <c r="AW678" s="13" t="s">
        <v>36</v>
      </c>
      <c r="AX678" s="13" t="s">
        <v>80</v>
      </c>
      <c r="AY678" s="258" t="s">
        <v>241</v>
      </c>
    </row>
    <row r="679" s="14" customFormat="1">
      <c r="A679" s="14"/>
      <c r="B679" s="259"/>
      <c r="C679" s="260"/>
      <c r="D679" s="249" t="s">
        <v>256</v>
      </c>
      <c r="E679" s="261" t="s">
        <v>1</v>
      </c>
      <c r="F679" s="262" t="s">
        <v>258</v>
      </c>
      <c r="G679" s="260"/>
      <c r="H679" s="263">
        <v>77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9" t="s">
        <v>256</v>
      </c>
      <c r="AU679" s="269" t="s">
        <v>88</v>
      </c>
      <c r="AV679" s="14" t="s">
        <v>175</v>
      </c>
      <c r="AW679" s="14" t="s">
        <v>36</v>
      </c>
      <c r="AX679" s="14" t="s">
        <v>14</v>
      </c>
      <c r="AY679" s="269" t="s">
        <v>241</v>
      </c>
    </row>
    <row r="680" s="2" customFormat="1" ht="16.5" customHeight="1">
      <c r="A680" s="39"/>
      <c r="B680" s="40"/>
      <c r="C680" s="229" t="s">
        <v>958</v>
      </c>
      <c r="D680" s="229" t="s">
        <v>243</v>
      </c>
      <c r="E680" s="230" t="s">
        <v>1857</v>
      </c>
      <c r="F680" s="231" t="s">
        <v>3728</v>
      </c>
      <c r="G680" s="232" t="s">
        <v>299</v>
      </c>
      <c r="H680" s="233">
        <v>77</v>
      </c>
      <c r="I680" s="234"/>
      <c r="J680" s="235">
        <f>ROUND(I680*H680,2)</f>
        <v>0</v>
      </c>
      <c r="K680" s="231" t="s">
        <v>1</v>
      </c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0.01</v>
      </c>
      <c r="R680" s="238">
        <f>Q680*H680</f>
        <v>0.77000000000000002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175</v>
      </c>
      <c r="AT680" s="240" t="s">
        <v>243</v>
      </c>
      <c r="AU680" s="240" t="s">
        <v>88</v>
      </c>
      <c r="AY680" s="18" t="s">
        <v>241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14</v>
      </c>
      <c r="BK680" s="241">
        <f>ROUND(I680*H680,2)</f>
        <v>0</v>
      </c>
      <c r="BL680" s="18" t="s">
        <v>175</v>
      </c>
      <c r="BM680" s="240" t="s">
        <v>3729</v>
      </c>
    </row>
    <row r="681" s="12" customFormat="1" ht="22.8" customHeight="1">
      <c r="A681" s="12"/>
      <c r="B681" s="213"/>
      <c r="C681" s="214"/>
      <c r="D681" s="215" t="s">
        <v>79</v>
      </c>
      <c r="E681" s="227" t="s">
        <v>275</v>
      </c>
      <c r="F681" s="227" t="s">
        <v>276</v>
      </c>
      <c r="G681" s="214"/>
      <c r="H681" s="214"/>
      <c r="I681" s="217"/>
      <c r="J681" s="228">
        <f>BK681</f>
        <v>0</v>
      </c>
      <c r="K681" s="214"/>
      <c r="L681" s="219"/>
      <c r="M681" s="220"/>
      <c r="N681" s="221"/>
      <c r="O681" s="221"/>
      <c r="P681" s="222">
        <f>SUM(P682:P707)</f>
        <v>0</v>
      </c>
      <c r="Q681" s="221"/>
      <c r="R681" s="222">
        <f>SUM(R682:R707)</f>
        <v>0.14987699999999998</v>
      </c>
      <c r="S681" s="221"/>
      <c r="T681" s="223">
        <f>SUM(T682:T707)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4" t="s">
        <v>14</v>
      </c>
      <c r="AT681" s="225" t="s">
        <v>79</v>
      </c>
      <c r="AU681" s="225" t="s">
        <v>14</v>
      </c>
      <c r="AY681" s="224" t="s">
        <v>241</v>
      </c>
      <c r="BK681" s="226">
        <f>SUM(BK682:BK707)</f>
        <v>0</v>
      </c>
    </row>
    <row r="682" s="2" customFormat="1" ht="33" customHeight="1">
      <c r="A682" s="39"/>
      <c r="B682" s="40"/>
      <c r="C682" s="229" t="s">
        <v>962</v>
      </c>
      <c r="D682" s="229" t="s">
        <v>243</v>
      </c>
      <c r="E682" s="230" t="s">
        <v>1062</v>
      </c>
      <c r="F682" s="231" t="s">
        <v>1063</v>
      </c>
      <c r="G682" s="232" t="s">
        <v>289</v>
      </c>
      <c r="H682" s="233">
        <v>245.69999999999999</v>
      </c>
      <c r="I682" s="234"/>
      <c r="J682" s="235">
        <f>ROUND(I682*H682,2)</f>
        <v>0</v>
      </c>
      <c r="K682" s="231" t="s">
        <v>247</v>
      </c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0.00060999999999999997</v>
      </c>
      <c r="R682" s="238">
        <f>Q682*H682</f>
        <v>0.14987699999999998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175</v>
      </c>
      <c r="AT682" s="240" t="s">
        <v>243</v>
      </c>
      <c r="AU682" s="240" t="s">
        <v>88</v>
      </c>
      <c r="AY682" s="18" t="s">
        <v>241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14</v>
      </c>
      <c r="BK682" s="241">
        <f>ROUND(I682*H682,2)</f>
        <v>0</v>
      </c>
      <c r="BL682" s="18" t="s">
        <v>175</v>
      </c>
      <c r="BM682" s="240" t="s">
        <v>3730</v>
      </c>
    </row>
    <row r="683" s="2" customFormat="1">
      <c r="A683" s="39"/>
      <c r="B683" s="40"/>
      <c r="C683" s="41"/>
      <c r="D683" s="242" t="s">
        <v>249</v>
      </c>
      <c r="E683" s="41"/>
      <c r="F683" s="243" t="s">
        <v>1065</v>
      </c>
      <c r="G683" s="41"/>
      <c r="H683" s="41"/>
      <c r="I683" s="244"/>
      <c r="J683" s="41"/>
      <c r="K683" s="41"/>
      <c r="L683" s="45"/>
      <c r="M683" s="245"/>
      <c r="N683" s="246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249</v>
      </c>
      <c r="AU683" s="18" t="s">
        <v>88</v>
      </c>
    </row>
    <row r="684" s="15" customFormat="1">
      <c r="A684" s="15"/>
      <c r="B684" s="270"/>
      <c r="C684" s="271"/>
      <c r="D684" s="249" t="s">
        <v>256</v>
      </c>
      <c r="E684" s="272" t="s">
        <v>1</v>
      </c>
      <c r="F684" s="273" t="s">
        <v>1066</v>
      </c>
      <c r="G684" s="271"/>
      <c r="H684" s="272" t="s">
        <v>1</v>
      </c>
      <c r="I684" s="274"/>
      <c r="J684" s="271"/>
      <c r="K684" s="271"/>
      <c r="L684" s="275"/>
      <c r="M684" s="276"/>
      <c r="N684" s="277"/>
      <c r="O684" s="277"/>
      <c r="P684" s="277"/>
      <c r="Q684" s="277"/>
      <c r="R684" s="277"/>
      <c r="S684" s="277"/>
      <c r="T684" s="278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9" t="s">
        <v>256</v>
      </c>
      <c r="AU684" s="279" t="s">
        <v>88</v>
      </c>
      <c r="AV684" s="15" t="s">
        <v>14</v>
      </c>
      <c r="AW684" s="15" t="s">
        <v>36</v>
      </c>
      <c r="AX684" s="15" t="s">
        <v>80</v>
      </c>
      <c r="AY684" s="279" t="s">
        <v>241</v>
      </c>
    </row>
    <row r="685" s="15" customFormat="1">
      <c r="A685" s="15"/>
      <c r="B685" s="270"/>
      <c r="C685" s="271"/>
      <c r="D685" s="249" t="s">
        <v>256</v>
      </c>
      <c r="E685" s="272" t="s">
        <v>1</v>
      </c>
      <c r="F685" s="273" t="s">
        <v>3264</v>
      </c>
      <c r="G685" s="271"/>
      <c r="H685" s="272" t="s">
        <v>1</v>
      </c>
      <c r="I685" s="274"/>
      <c r="J685" s="271"/>
      <c r="K685" s="271"/>
      <c r="L685" s="275"/>
      <c r="M685" s="276"/>
      <c r="N685" s="277"/>
      <c r="O685" s="277"/>
      <c r="P685" s="277"/>
      <c r="Q685" s="277"/>
      <c r="R685" s="277"/>
      <c r="S685" s="277"/>
      <c r="T685" s="278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9" t="s">
        <v>256</v>
      </c>
      <c r="AU685" s="279" t="s">
        <v>88</v>
      </c>
      <c r="AV685" s="15" t="s">
        <v>14</v>
      </c>
      <c r="AW685" s="15" t="s">
        <v>36</v>
      </c>
      <c r="AX685" s="15" t="s">
        <v>80</v>
      </c>
      <c r="AY685" s="279" t="s">
        <v>241</v>
      </c>
    </row>
    <row r="686" s="13" customFormat="1">
      <c r="A686" s="13"/>
      <c r="B686" s="247"/>
      <c r="C686" s="248"/>
      <c r="D686" s="249" t="s">
        <v>256</v>
      </c>
      <c r="E686" s="250" t="s">
        <v>1</v>
      </c>
      <c r="F686" s="251" t="s">
        <v>3731</v>
      </c>
      <c r="G686" s="248"/>
      <c r="H686" s="252">
        <v>134.19999999999999</v>
      </c>
      <c r="I686" s="253"/>
      <c r="J686" s="248"/>
      <c r="K686" s="248"/>
      <c r="L686" s="254"/>
      <c r="M686" s="255"/>
      <c r="N686" s="256"/>
      <c r="O686" s="256"/>
      <c r="P686" s="256"/>
      <c r="Q686" s="256"/>
      <c r="R686" s="256"/>
      <c r="S686" s="256"/>
      <c r="T686" s="25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8" t="s">
        <v>256</v>
      </c>
      <c r="AU686" s="258" t="s">
        <v>88</v>
      </c>
      <c r="AV686" s="13" t="s">
        <v>88</v>
      </c>
      <c r="AW686" s="13" t="s">
        <v>36</v>
      </c>
      <c r="AX686" s="13" t="s">
        <v>80</v>
      </c>
      <c r="AY686" s="258" t="s">
        <v>241</v>
      </c>
    </row>
    <row r="687" s="13" customFormat="1">
      <c r="A687" s="13"/>
      <c r="B687" s="247"/>
      <c r="C687" s="248"/>
      <c r="D687" s="249" t="s">
        <v>256</v>
      </c>
      <c r="E687" s="250" t="s">
        <v>1</v>
      </c>
      <c r="F687" s="251" t="s">
        <v>3732</v>
      </c>
      <c r="G687" s="248"/>
      <c r="H687" s="252">
        <v>32.200000000000003</v>
      </c>
      <c r="I687" s="253"/>
      <c r="J687" s="248"/>
      <c r="K687" s="248"/>
      <c r="L687" s="254"/>
      <c r="M687" s="255"/>
      <c r="N687" s="256"/>
      <c r="O687" s="256"/>
      <c r="P687" s="256"/>
      <c r="Q687" s="256"/>
      <c r="R687" s="256"/>
      <c r="S687" s="256"/>
      <c r="T687" s="25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8" t="s">
        <v>256</v>
      </c>
      <c r="AU687" s="258" t="s">
        <v>88</v>
      </c>
      <c r="AV687" s="13" t="s">
        <v>88</v>
      </c>
      <c r="AW687" s="13" t="s">
        <v>36</v>
      </c>
      <c r="AX687" s="13" t="s">
        <v>80</v>
      </c>
      <c r="AY687" s="258" t="s">
        <v>241</v>
      </c>
    </row>
    <row r="688" s="15" customFormat="1">
      <c r="A688" s="15"/>
      <c r="B688" s="270"/>
      <c r="C688" s="271"/>
      <c r="D688" s="249" t="s">
        <v>256</v>
      </c>
      <c r="E688" s="272" t="s">
        <v>1</v>
      </c>
      <c r="F688" s="273" t="s">
        <v>3266</v>
      </c>
      <c r="G688" s="271"/>
      <c r="H688" s="272" t="s">
        <v>1</v>
      </c>
      <c r="I688" s="274"/>
      <c r="J688" s="271"/>
      <c r="K688" s="271"/>
      <c r="L688" s="275"/>
      <c r="M688" s="276"/>
      <c r="N688" s="277"/>
      <c r="O688" s="277"/>
      <c r="P688" s="277"/>
      <c r="Q688" s="277"/>
      <c r="R688" s="277"/>
      <c r="S688" s="277"/>
      <c r="T688" s="278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9" t="s">
        <v>256</v>
      </c>
      <c r="AU688" s="279" t="s">
        <v>88</v>
      </c>
      <c r="AV688" s="15" t="s">
        <v>14</v>
      </c>
      <c r="AW688" s="15" t="s">
        <v>36</v>
      </c>
      <c r="AX688" s="15" t="s">
        <v>80</v>
      </c>
      <c r="AY688" s="279" t="s">
        <v>241</v>
      </c>
    </row>
    <row r="689" s="13" customFormat="1">
      <c r="A689" s="13"/>
      <c r="B689" s="247"/>
      <c r="C689" s="248"/>
      <c r="D689" s="249" t="s">
        <v>256</v>
      </c>
      <c r="E689" s="250" t="s">
        <v>1</v>
      </c>
      <c r="F689" s="251" t="s">
        <v>1371</v>
      </c>
      <c r="G689" s="248"/>
      <c r="H689" s="252">
        <v>0</v>
      </c>
      <c r="I689" s="253"/>
      <c r="J689" s="248"/>
      <c r="K689" s="248"/>
      <c r="L689" s="254"/>
      <c r="M689" s="255"/>
      <c r="N689" s="256"/>
      <c r="O689" s="256"/>
      <c r="P689" s="256"/>
      <c r="Q689" s="256"/>
      <c r="R689" s="256"/>
      <c r="S689" s="256"/>
      <c r="T689" s="25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8" t="s">
        <v>256</v>
      </c>
      <c r="AU689" s="258" t="s">
        <v>88</v>
      </c>
      <c r="AV689" s="13" t="s">
        <v>88</v>
      </c>
      <c r="AW689" s="13" t="s">
        <v>36</v>
      </c>
      <c r="AX689" s="13" t="s">
        <v>80</v>
      </c>
      <c r="AY689" s="258" t="s">
        <v>241</v>
      </c>
    </row>
    <row r="690" s="13" customFormat="1">
      <c r="A690" s="13"/>
      <c r="B690" s="247"/>
      <c r="C690" s="248"/>
      <c r="D690" s="249" t="s">
        <v>256</v>
      </c>
      <c r="E690" s="250" t="s">
        <v>1</v>
      </c>
      <c r="F690" s="251" t="s">
        <v>3733</v>
      </c>
      <c r="G690" s="248"/>
      <c r="H690" s="252">
        <v>6.9000000000000004</v>
      </c>
      <c r="I690" s="253"/>
      <c r="J690" s="248"/>
      <c r="K690" s="248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88</v>
      </c>
      <c r="AV690" s="13" t="s">
        <v>88</v>
      </c>
      <c r="AW690" s="13" t="s">
        <v>36</v>
      </c>
      <c r="AX690" s="13" t="s">
        <v>80</v>
      </c>
      <c r="AY690" s="258" t="s">
        <v>241</v>
      </c>
    </row>
    <row r="691" s="15" customFormat="1">
      <c r="A691" s="15"/>
      <c r="B691" s="270"/>
      <c r="C691" s="271"/>
      <c r="D691" s="249" t="s">
        <v>256</v>
      </c>
      <c r="E691" s="272" t="s">
        <v>1</v>
      </c>
      <c r="F691" s="273" t="s">
        <v>3268</v>
      </c>
      <c r="G691" s="271"/>
      <c r="H691" s="272" t="s">
        <v>1</v>
      </c>
      <c r="I691" s="274"/>
      <c r="J691" s="271"/>
      <c r="K691" s="271"/>
      <c r="L691" s="275"/>
      <c r="M691" s="276"/>
      <c r="N691" s="277"/>
      <c r="O691" s="277"/>
      <c r="P691" s="277"/>
      <c r="Q691" s="277"/>
      <c r="R691" s="277"/>
      <c r="S691" s="277"/>
      <c r="T691" s="27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9" t="s">
        <v>256</v>
      </c>
      <c r="AU691" s="279" t="s">
        <v>88</v>
      </c>
      <c r="AV691" s="15" t="s">
        <v>14</v>
      </c>
      <c r="AW691" s="15" t="s">
        <v>36</v>
      </c>
      <c r="AX691" s="15" t="s">
        <v>80</v>
      </c>
      <c r="AY691" s="279" t="s">
        <v>241</v>
      </c>
    </row>
    <row r="692" s="13" customFormat="1">
      <c r="A692" s="13"/>
      <c r="B692" s="247"/>
      <c r="C692" s="248"/>
      <c r="D692" s="249" t="s">
        <v>256</v>
      </c>
      <c r="E692" s="250" t="s">
        <v>1</v>
      </c>
      <c r="F692" s="251" t="s">
        <v>1371</v>
      </c>
      <c r="G692" s="248"/>
      <c r="H692" s="252">
        <v>0</v>
      </c>
      <c r="I692" s="253"/>
      <c r="J692" s="248"/>
      <c r="K692" s="248"/>
      <c r="L692" s="254"/>
      <c r="M692" s="255"/>
      <c r="N692" s="256"/>
      <c r="O692" s="256"/>
      <c r="P692" s="256"/>
      <c r="Q692" s="256"/>
      <c r="R692" s="256"/>
      <c r="S692" s="256"/>
      <c r="T692" s="25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8" t="s">
        <v>256</v>
      </c>
      <c r="AU692" s="258" t="s">
        <v>88</v>
      </c>
      <c r="AV692" s="13" t="s">
        <v>88</v>
      </c>
      <c r="AW692" s="13" t="s">
        <v>36</v>
      </c>
      <c r="AX692" s="13" t="s">
        <v>80</v>
      </c>
      <c r="AY692" s="258" t="s">
        <v>241</v>
      </c>
    </row>
    <row r="693" s="13" customFormat="1">
      <c r="A693" s="13"/>
      <c r="B693" s="247"/>
      <c r="C693" s="248"/>
      <c r="D693" s="249" t="s">
        <v>256</v>
      </c>
      <c r="E693" s="250" t="s">
        <v>1</v>
      </c>
      <c r="F693" s="251" t="s">
        <v>1368</v>
      </c>
      <c r="G693" s="248"/>
      <c r="H693" s="252">
        <v>0</v>
      </c>
      <c r="I693" s="253"/>
      <c r="J693" s="248"/>
      <c r="K693" s="248"/>
      <c r="L693" s="254"/>
      <c r="M693" s="255"/>
      <c r="N693" s="256"/>
      <c r="O693" s="256"/>
      <c r="P693" s="256"/>
      <c r="Q693" s="256"/>
      <c r="R693" s="256"/>
      <c r="S693" s="256"/>
      <c r="T693" s="25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8" t="s">
        <v>256</v>
      </c>
      <c r="AU693" s="258" t="s">
        <v>88</v>
      </c>
      <c r="AV693" s="13" t="s">
        <v>88</v>
      </c>
      <c r="AW693" s="13" t="s">
        <v>36</v>
      </c>
      <c r="AX693" s="13" t="s">
        <v>80</v>
      </c>
      <c r="AY693" s="258" t="s">
        <v>241</v>
      </c>
    </row>
    <row r="694" s="15" customFormat="1">
      <c r="A694" s="15"/>
      <c r="B694" s="270"/>
      <c r="C694" s="271"/>
      <c r="D694" s="249" t="s">
        <v>256</v>
      </c>
      <c r="E694" s="272" t="s">
        <v>1</v>
      </c>
      <c r="F694" s="273" t="s">
        <v>3270</v>
      </c>
      <c r="G694" s="271"/>
      <c r="H694" s="272" t="s">
        <v>1</v>
      </c>
      <c r="I694" s="274"/>
      <c r="J694" s="271"/>
      <c r="K694" s="271"/>
      <c r="L694" s="275"/>
      <c r="M694" s="276"/>
      <c r="N694" s="277"/>
      <c r="O694" s="277"/>
      <c r="P694" s="277"/>
      <c r="Q694" s="277"/>
      <c r="R694" s="277"/>
      <c r="S694" s="277"/>
      <c r="T694" s="278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9" t="s">
        <v>256</v>
      </c>
      <c r="AU694" s="279" t="s">
        <v>88</v>
      </c>
      <c r="AV694" s="15" t="s">
        <v>14</v>
      </c>
      <c r="AW694" s="15" t="s">
        <v>36</v>
      </c>
      <c r="AX694" s="15" t="s">
        <v>80</v>
      </c>
      <c r="AY694" s="279" t="s">
        <v>241</v>
      </c>
    </row>
    <row r="695" s="13" customFormat="1">
      <c r="A695" s="13"/>
      <c r="B695" s="247"/>
      <c r="C695" s="248"/>
      <c r="D695" s="249" t="s">
        <v>256</v>
      </c>
      <c r="E695" s="250" t="s">
        <v>1</v>
      </c>
      <c r="F695" s="251" t="s">
        <v>1371</v>
      </c>
      <c r="G695" s="248"/>
      <c r="H695" s="252">
        <v>0</v>
      </c>
      <c r="I695" s="253"/>
      <c r="J695" s="248"/>
      <c r="K695" s="248"/>
      <c r="L695" s="254"/>
      <c r="M695" s="255"/>
      <c r="N695" s="256"/>
      <c r="O695" s="256"/>
      <c r="P695" s="256"/>
      <c r="Q695" s="256"/>
      <c r="R695" s="256"/>
      <c r="S695" s="256"/>
      <c r="T695" s="25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8" t="s">
        <v>256</v>
      </c>
      <c r="AU695" s="258" t="s">
        <v>88</v>
      </c>
      <c r="AV695" s="13" t="s">
        <v>88</v>
      </c>
      <c r="AW695" s="13" t="s">
        <v>36</v>
      </c>
      <c r="AX695" s="13" t="s">
        <v>80</v>
      </c>
      <c r="AY695" s="258" t="s">
        <v>241</v>
      </c>
    </row>
    <row r="696" s="13" customFormat="1">
      <c r="A696" s="13"/>
      <c r="B696" s="247"/>
      <c r="C696" s="248"/>
      <c r="D696" s="249" t="s">
        <v>256</v>
      </c>
      <c r="E696" s="250" t="s">
        <v>1</v>
      </c>
      <c r="F696" s="251" t="s">
        <v>1368</v>
      </c>
      <c r="G696" s="248"/>
      <c r="H696" s="252">
        <v>0</v>
      </c>
      <c r="I696" s="253"/>
      <c r="J696" s="248"/>
      <c r="K696" s="248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88</v>
      </c>
      <c r="AV696" s="13" t="s">
        <v>88</v>
      </c>
      <c r="AW696" s="13" t="s">
        <v>36</v>
      </c>
      <c r="AX696" s="13" t="s">
        <v>80</v>
      </c>
      <c r="AY696" s="258" t="s">
        <v>241</v>
      </c>
    </row>
    <row r="697" s="15" customFormat="1">
      <c r="A697" s="15"/>
      <c r="B697" s="270"/>
      <c r="C697" s="271"/>
      <c r="D697" s="249" t="s">
        <v>256</v>
      </c>
      <c r="E697" s="272" t="s">
        <v>1</v>
      </c>
      <c r="F697" s="273" t="s">
        <v>3272</v>
      </c>
      <c r="G697" s="271"/>
      <c r="H697" s="272" t="s">
        <v>1</v>
      </c>
      <c r="I697" s="274"/>
      <c r="J697" s="271"/>
      <c r="K697" s="271"/>
      <c r="L697" s="275"/>
      <c r="M697" s="276"/>
      <c r="N697" s="277"/>
      <c r="O697" s="277"/>
      <c r="P697" s="277"/>
      <c r="Q697" s="277"/>
      <c r="R697" s="277"/>
      <c r="S697" s="277"/>
      <c r="T697" s="278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9" t="s">
        <v>256</v>
      </c>
      <c r="AU697" s="279" t="s">
        <v>88</v>
      </c>
      <c r="AV697" s="15" t="s">
        <v>14</v>
      </c>
      <c r="AW697" s="15" t="s">
        <v>36</v>
      </c>
      <c r="AX697" s="15" t="s">
        <v>80</v>
      </c>
      <c r="AY697" s="279" t="s">
        <v>241</v>
      </c>
    </row>
    <row r="698" s="13" customFormat="1">
      <c r="A698" s="13"/>
      <c r="B698" s="247"/>
      <c r="C698" s="248"/>
      <c r="D698" s="249" t="s">
        <v>256</v>
      </c>
      <c r="E698" s="250" t="s">
        <v>1</v>
      </c>
      <c r="F698" s="251" t="s">
        <v>1371</v>
      </c>
      <c r="G698" s="248"/>
      <c r="H698" s="252">
        <v>0</v>
      </c>
      <c r="I698" s="253"/>
      <c r="J698" s="248"/>
      <c r="K698" s="248"/>
      <c r="L698" s="254"/>
      <c r="M698" s="255"/>
      <c r="N698" s="256"/>
      <c r="O698" s="256"/>
      <c r="P698" s="256"/>
      <c r="Q698" s="256"/>
      <c r="R698" s="256"/>
      <c r="S698" s="256"/>
      <c r="T698" s="25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8" t="s">
        <v>256</v>
      </c>
      <c r="AU698" s="258" t="s">
        <v>88</v>
      </c>
      <c r="AV698" s="13" t="s">
        <v>88</v>
      </c>
      <c r="AW698" s="13" t="s">
        <v>36</v>
      </c>
      <c r="AX698" s="13" t="s">
        <v>80</v>
      </c>
      <c r="AY698" s="258" t="s">
        <v>241</v>
      </c>
    </row>
    <row r="699" s="13" customFormat="1">
      <c r="A699" s="13"/>
      <c r="B699" s="247"/>
      <c r="C699" s="248"/>
      <c r="D699" s="249" t="s">
        <v>256</v>
      </c>
      <c r="E699" s="250" t="s">
        <v>1</v>
      </c>
      <c r="F699" s="251" t="s">
        <v>3734</v>
      </c>
      <c r="G699" s="248"/>
      <c r="H699" s="252">
        <v>54.299999999999997</v>
      </c>
      <c r="I699" s="253"/>
      <c r="J699" s="248"/>
      <c r="K699" s="248"/>
      <c r="L699" s="254"/>
      <c r="M699" s="255"/>
      <c r="N699" s="256"/>
      <c r="O699" s="256"/>
      <c r="P699" s="256"/>
      <c r="Q699" s="256"/>
      <c r="R699" s="256"/>
      <c r="S699" s="256"/>
      <c r="T699" s="25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8" t="s">
        <v>256</v>
      </c>
      <c r="AU699" s="258" t="s">
        <v>88</v>
      </c>
      <c r="AV699" s="13" t="s">
        <v>88</v>
      </c>
      <c r="AW699" s="13" t="s">
        <v>36</v>
      </c>
      <c r="AX699" s="13" t="s">
        <v>80</v>
      </c>
      <c r="AY699" s="258" t="s">
        <v>241</v>
      </c>
    </row>
    <row r="700" s="15" customFormat="1">
      <c r="A700" s="15"/>
      <c r="B700" s="270"/>
      <c r="C700" s="271"/>
      <c r="D700" s="249" t="s">
        <v>256</v>
      </c>
      <c r="E700" s="272" t="s">
        <v>1</v>
      </c>
      <c r="F700" s="273" t="s">
        <v>3289</v>
      </c>
      <c r="G700" s="271"/>
      <c r="H700" s="272" t="s">
        <v>1</v>
      </c>
      <c r="I700" s="274"/>
      <c r="J700" s="271"/>
      <c r="K700" s="271"/>
      <c r="L700" s="275"/>
      <c r="M700" s="276"/>
      <c r="N700" s="277"/>
      <c r="O700" s="277"/>
      <c r="P700" s="277"/>
      <c r="Q700" s="277"/>
      <c r="R700" s="277"/>
      <c r="S700" s="277"/>
      <c r="T700" s="278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9" t="s">
        <v>256</v>
      </c>
      <c r="AU700" s="279" t="s">
        <v>88</v>
      </c>
      <c r="AV700" s="15" t="s">
        <v>14</v>
      </c>
      <c r="AW700" s="15" t="s">
        <v>36</v>
      </c>
      <c r="AX700" s="15" t="s">
        <v>80</v>
      </c>
      <c r="AY700" s="279" t="s">
        <v>241</v>
      </c>
    </row>
    <row r="701" s="13" customFormat="1">
      <c r="A701" s="13"/>
      <c r="B701" s="247"/>
      <c r="C701" s="248"/>
      <c r="D701" s="249" t="s">
        <v>256</v>
      </c>
      <c r="E701" s="250" t="s">
        <v>1</v>
      </c>
      <c r="F701" s="251" t="s">
        <v>1371</v>
      </c>
      <c r="G701" s="248"/>
      <c r="H701" s="252">
        <v>0</v>
      </c>
      <c r="I701" s="253"/>
      <c r="J701" s="248"/>
      <c r="K701" s="248"/>
      <c r="L701" s="254"/>
      <c r="M701" s="255"/>
      <c r="N701" s="256"/>
      <c r="O701" s="256"/>
      <c r="P701" s="256"/>
      <c r="Q701" s="256"/>
      <c r="R701" s="256"/>
      <c r="S701" s="256"/>
      <c r="T701" s="25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8" t="s">
        <v>256</v>
      </c>
      <c r="AU701" s="258" t="s">
        <v>88</v>
      </c>
      <c r="AV701" s="13" t="s">
        <v>88</v>
      </c>
      <c r="AW701" s="13" t="s">
        <v>36</v>
      </c>
      <c r="AX701" s="13" t="s">
        <v>80</v>
      </c>
      <c r="AY701" s="258" t="s">
        <v>241</v>
      </c>
    </row>
    <row r="702" s="13" customFormat="1">
      <c r="A702" s="13"/>
      <c r="B702" s="247"/>
      <c r="C702" s="248"/>
      <c r="D702" s="249" t="s">
        <v>256</v>
      </c>
      <c r="E702" s="250" t="s">
        <v>1</v>
      </c>
      <c r="F702" s="251" t="s">
        <v>1368</v>
      </c>
      <c r="G702" s="248"/>
      <c r="H702" s="252">
        <v>0</v>
      </c>
      <c r="I702" s="253"/>
      <c r="J702" s="248"/>
      <c r="K702" s="248"/>
      <c r="L702" s="254"/>
      <c r="M702" s="255"/>
      <c r="N702" s="256"/>
      <c r="O702" s="256"/>
      <c r="P702" s="256"/>
      <c r="Q702" s="256"/>
      <c r="R702" s="256"/>
      <c r="S702" s="256"/>
      <c r="T702" s="25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8" t="s">
        <v>256</v>
      </c>
      <c r="AU702" s="258" t="s">
        <v>88</v>
      </c>
      <c r="AV702" s="13" t="s">
        <v>88</v>
      </c>
      <c r="AW702" s="13" t="s">
        <v>36</v>
      </c>
      <c r="AX702" s="13" t="s">
        <v>80</v>
      </c>
      <c r="AY702" s="258" t="s">
        <v>241</v>
      </c>
    </row>
    <row r="703" s="15" customFormat="1">
      <c r="A703" s="15"/>
      <c r="B703" s="270"/>
      <c r="C703" s="271"/>
      <c r="D703" s="249" t="s">
        <v>256</v>
      </c>
      <c r="E703" s="272" t="s">
        <v>1</v>
      </c>
      <c r="F703" s="273" t="s">
        <v>3273</v>
      </c>
      <c r="G703" s="271"/>
      <c r="H703" s="272" t="s">
        <v>1</v>
      </c>
      <c r="I703" s="274"/>
      <c r="J703" s="271"/>
      <c r="K703" s="271"/>
      <c r="L703" s="275"/>
      <c r="M703" s="276"/>
      <c r="N703" s="277"/>
      <c r="O703" s="277"/>
      <c r="P703" s="277"/>
      <c r="Q703" s="277"/>
      <c r="R703" s="277"/>
      <c r="S703" s="277"/>
      <c r="T703" s="278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9" t="s">
        <v>256</v>
      </c>
      <c r="AU703" s="279" t="s">
        <v>88</v>
      </c>
      <c r="AV703" s="15" t="s">
        <v>14</v>
      </c>
      <c r="AW703" s="15" t="s">
        <v>36</v>
      </c>
      <c r="AX703" s="15" t="s">
        <v>80</v>
      </c>
      <c r="AY703" s="279" t="s">
        <v>241</v>
      </c>
    </row>
    <row r="704" s="13" customFormat="1">
      <c r="A704" s="13"/>
      <c r="B704" s="247"/>
      <c r="C704" s="248"/>
      <c r="D704" s="249" t="s">
        <v>256</v>
      </c>
      <c r="E704" s="250" t="s">
        <v>1</v>
      </c>
      <c r="F704" s="251" t="s">
        <v>3735</v>
      </c>
      <c r="G704" s="248"/>
      <c r="H704" s="252">
        <v>1.7</v>
      </c>
      <c r="I704" s="253"/>
      <c r="J704" s="248"/>
      <c r="K704" s="248"/>
      <c r="L704" s="254"/>
      <c r="M704" s="255"/>
      <c r="N704" s="256"/>
      <c r="O704" s="256"/>
      <c r="P704" s="256"/>
      <c r="Q704" s="256"/>
      <c r="R704" s="256"/>
      <c r="S704" s="256"/>
      <c r="T704" s="25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8" t="s">
        <v>256</v>
      </c>
      <c r="AU704" s="258" t="s">
        <v>88</v>
      </c>
      <c r="AV704" s="13" t="s">
        <v>88</v>
      </c>
      <c r="AW704" s="13" t="s">
        <v>36</v>
      </c>
      <c r="AX704" s="13" t="s">
        <v>80</v>
      </c>
      <c r="AY704" s="258" t="s">
        <v>241</v>
      </c>
    </row>
    <row r="705" s="13" customFormat="1">
      <c r="A705" s="13"/>
      <c r="B705" s="247"/>
      <c r="C705" s="248"/>
      <c r="D705" s="249" t="s">
        <v>256</v>
      </c>
      <c r="E705" s="250" t="s">
        <v>1</v>
      </c>
      <c r="F705" s="251" t="s">
        <v>3736</v>
      </c>
      <c r="G705" s="248"/>
      <c r="H705" s="252">
        <v>10.4</v>
      </c>
      <c r="I705" s="253"/>
      <c r="J705" s="248"/>
      <c r="K705" s="248"/>
      <c r="L705" s="254"/>
      <c r="M705" s="255"/>
      <c r="N705" s="256"/>
      <c r="O705" s="256"/>
      <c r="P705" s="256"/>
      <c r="Q705" s="256"/>
      <c r="R705" s="256"/>
      <c r="S705" s="256"/>
      <c r="T705" s="25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8" t="s">
        <v>256</v>
      </c>
      <c r="AU705" s="258" t="s">
        <v>88</v>
      </c>
      <c r="AV705" s="13" t="s">
        <v>88</v>
      </c>
      <c r="AW705" s="13" t="s">
        <v>36</v>
      </c>
      <c r="AX705" s="13" t="s">
        <v>80</v>
      </c>
      <c r="AY705" s="258" t="s">
        <v>241</v>
      </c>
    </row>
    <row r="706" s="13" customFormat="1">
      <c r="A706" s="13"/>
      <c r="B706" s="247"/>
      <c r="C706" s="248"/>
      <c r="D706" s="249" t="s">
        <v>256</v>
      </c>
      <c r="E706" s="250" t="s">
        <v>1</v>
      </c>
      <c r="F706" s="251" t="s">
        <v>3737</v>
      </c>
      <c r="G706" s="248"/>
      <c r="H706" s="252">
        <v>6</v>
      </c>
      <c r="I706" s="253"/>
      <c r="J706" s="248"/>
      <c r="K706" s="248"/>
      <c r="L706" s="254"/>
      <c r="M706" s="255"/>
      <c r="N706" s="256"/>
      <c r="O706" s="256"/>
      <c r="P706" s="256"/>
      <c r="Q706" s="256"/>
      <c r="R706" s="256"/>
      <c r="S706" s="256"/>
      <c r="T706" s="25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8" t="s">
        <v>256</v>
      </c>
      <c r="AU706" s="258" t="s">
        <v>88</v>
      </c>
      <c r="AV706" s="13" t="s">
        <v>88</v>
      </c>
      <c r="AW706" s="13" t="s">
        <v>36</v>
      </c>
      <c r="AX706" s="13" t="s">
        <v>80</v>
      </c>
      <c r="AY706" s="258" t="s">
        <v>241</v>
      </c>
    </row>
    <row r="707" s="14" customFormat="1">
      <c r="A707" s="14"/>
      <c r="B707" s="259"/>
      <c r="C707" s="260"/>
      <c r="D707" s="249" t="s">
        <v>256</v>
      </c>
      <c r="E707" s="261" t="s">
        <v>1</v>
      </c>
      <c r="F707" s="262" t="s">
        <v>258</v>
      </c>
      <c r="G707" s="260"/>
      <c r="H707" s="263">
        <v>245.69999999999996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88</v>
      </c>
      <c r="AV707" s="14" t="s">
        <v>175</v>
      </c>
      <c r="AW707" s="14" t="s">
        <v>36</v>
      </c>
      <c r="AX707" s="14" t="s">
        <v>14</v>
      </c>
      <c r="AY707" s="269" t="s">
        <v>241</v>
      </c>
    </row>
    <row r="708" s="12" customFormat="1" ht="22.8" customHeight="1">
      <c r="A708" s="12"/>
      <c r="B708" s="213"/>
      <c r="C708" s="214"/>
      <c r="D708" s="215" t="s">
        <v>79</v>
      </c>
      <c r="E708" s="227" t="s">
        <v>1069</v>
      </c>
      <c r="F708" s="227" t="s">
        <v>1070</v>
      </c>
      <c r="G708" s="214"/>
      <c r="H708" s="214"/>
      <c r="I708" s="217"/>
      <c r="J708" s="228">
        <f>BK708</f>
        <v>0</v>
      </c>
      <c r="K708" s="214"/>
      <c r="L708" s="219"/>
      <c r="M708" s="220"/>
      <c r="N708" s="221"/>
      <c r="O708" s="221"/>
      <c r="P708" s="222">
        <f>SUM(P709:P727)</f>
        <v>0</v>
      </c>
      <c r="Q708" s="221"/>
      <c r="R708" s="222">
        <f>SUM(R709:R727)</f>
        <v>0</v>
      </c>
      <c r="S708" s="221"/>
      <c r="T708" s="223">
        <f>SUM(T709:T727)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24" t="s">
        <v>14</v>
      </c>
      <c r="AT708" s="225" t="s">
        <v>79</v>
      </c>
      <c r="AU708" s="225" t="s">
        <v>14</v>
      </c>
      <c r="AY708" s="224" t="s">
        <v>241</v>
      </c>
      <c r="BK708" s="226">
        <f>SUM(BK709:BK727)</f>
        <v>0</v>
      </c>
    </row>
    <row r="709" s="2" customFormat="1" ht="33" customHeight="1">
      <c r="A709" s="39"/>
      <c r="B709" s="40"/>
      <c r="C709" s="229" t="s">
        <v>967</v>
      </c>
      <c r="D709" s="229" t="s">
        <v>243</v>
      </c>
      <c r="E709" s="230" t="s">
        <v>1072</v>
      </c>
      <c r="F709" s="231" t="s">
        <v>1073</v>
      </c>
      <c r="G709" s="232" t="s">
        <v>467</v>
      </c>
      <c r="H709" s="233">
        <v>177.982</v>
      </c>
      <c r="I709" s="234"/>
      <c r="J709" s="235">
        <f>ROUND(I709*H709,2)</f>
        <v>0</v>
      </c>
      <c r="K709" s="231" t="s">
        <v>247</v>
      </c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175</v>
      </c>
      <c r="AT709" s="240" t="s">
        <v>243</v>
      </c>
      <c r="AU709" s="240" t="s">
        <v>88</v>
      </c>
      <c r="AY709" s="18" t="s">
        <v>241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14</v>
      </c>
      <c r="BK709" s="241">
        <f>ROUND(I709*H709,2)</f>
        <v>0</v>
      </c>
      <c r="BL709" s="18" t="s">
        <v>175</v>
      </c>
      <c r="BM709" s="240" t="s">
        <v>3738</v>
      </c>
    </row>
    <row r="710" s="2" customFormat="1">
      <c r="A710" s="39"/>
      <c r="B710" s="40"/>
      <c r="C710" s="41"/>
      <c r="D710" s="242" t="s">
        <v>249</v>
      </c>
      <c r="E710" s="41"/>
      <c r="F710" s="243" t="s">
        <v>1075</v>
      </c>
      <c r="G710" s="41"/>
      <c r="H710" s="41"/>
      <c r="I710" s="244"/>
      <c r="J710" s="41"/>
      <c r="K710" s="41"/>
      <c r="L710" s="45"/>
      <c r="M710" s="245"/>
      <c r="N710" s="246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249</v>
      </c>
      <c r="AU710" s="18" t="s">
        <v>88</v>
      </c>
    </row>
    <row r="711" s="13" customFormat="1">
      <c r="A711" s="13"/>
      <c r="B711" s="247"/>
      <c r="C711" s="248"/>
      <c r="D711" s="249" t="s">
        <v>256</v>
      </c>
      <c r="E711" s="250" t="s">
        <v>1</v>
      </c>
      <c r="F711" s="251" t="s">
        <v>465</v>
      </c>
      <c r="G711" s="248"/>
      <c r="H711" s="252">
        <v>177.982</v>
      </c>
      <c r="I711" s="253"/>
      <c r="J711" s="248"/>
      <c r="K711" s="248"/>
      <c r="L711" s="254"/>
      <c r="M711" s="255"/>
      <c r="N711" s="256"/>
      <c r="O711" s="256"/>
      <c r="P711" s="256"/>
      <c r="Q711" s="256"/>
      <c r="R711" s="256"/>
      <c r="S711" s="256"/>
      <c r="T711" s="25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8" t="s">
        <v>256</v>
      </c>
      <c r="AU711" s="258" t="s">
        <v>88</v>
      </c>
      <c r="AV711" s="13" t="s">
        <v>88</v>
      </c>
      <c r="AW711" s="13" t="s">
        <v>36</v>
      </c>
      <c r="AX711" s="13" t="s">
        <v>80</v>
      </c>
      <c r="AY711" s="258" t="s">
        <v>241</v>
      </c>
    </row>
    <row r="712" s="14" customFormat="1">
      <c r="A712" s="14"/>
      <c r="B712" s="259"/>
      <c r="C712" s="260"/>
      <c r="D712" s="249" t="s">
        <v>256</v>
      </c>
      <c r="E712" s="261" t="s">
        <v>1</v>
      </c>
      <c r="F712" s="262" t="s">
        <v>258</v>
      </c>
      <c r="G712" s="260"/>
      <c r="H712" s="263">
        <v>177.982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9" t="s">
        <v>256</v>
      </c>
      <c r="AU712" s="269" t="s">
        <v>88</v>
      </c>
      <c r="AV712" s="14" t="s">
        <v>175</v>
      </c>
      <c r="AW712" s="14" t="s">
        <v>36</v>
      </c>
      <c r="AX712" s="14" t="s">
        <v>14</v>
      </c>
      <c r="AY712" s="269" t="s">
        <v>241</v>
      </c>
    </row>
    <row r="713" s="2" customFormat="1" ht="21.75" customHeight="1">
      <c r="A713" s="39"/>
      <c r="B713" s="40"/>
      <c r="C713" s="229" t="s">
        <v>971</v>
      </c>
      <c r="D713" s="229" t="s">
        <v>243</v>
      </c>
      <c r="E713" s="230" t="s">
        <v>1077</v>
      </c>
      <c r="F713" s="231" t="s">
        <v>1078</v>
      </c>
      <c r="G713" s="232" t="s">
        <v>467</v>
      </c>
      <c r="H713" s="233">
        <v>3915.6039999999998</v>
      </c>
      <c r="I713" s="234"/>
      <c r="J713" s="235">
        <f>ROUND(I713*H713,2)</f>
        <v>0</v>
      </c>
      <c r="K713" s="231" t="s">
        <v>247</v>
      </c>
      <c r="L713" s="45"/>
      <c r="M713" s="236" t="s">
        <v>1</v>
      </c>
      <c r="N713" s="237" t="s">
        <v>45</v>
      </c>
      <c r="O713" s="92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175</v>
      </c>
      <c r="AT713" s="240" t="s">
        <v>243</v>
      </c>
      <c r="AU713" s="240" t="s">
        <v>88</v>
      </c>
      <c r="AY713" s="18" t="s">
        <v>241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14</v>
      </c>
      <c r="BK713" s="241">
        <f>ROUND(I713*H713,2)</f>
        <v>0</v>
      </c>
      <c r="BL713" s="18" t="s">
        <v>175</v>
      </c>
      <c r="BM713" s="240" t="s">
        <v>3739</v>
      </c>
    </row>
    <row r="714" s="2" customFormat="1">
      <c r="A714" s="39"/>
      <c r="B714" s="40"/>
      <c r="C714" s="41"/>
      <c r="D714" s="242" t="s">
        <v>249</v>
      </c>
      <c r="E714" s="41"/>
      <c r="F714" s="243" t="s">
        <v>1080</v>
      </c>
      <c r="G714" s="41"/>
      <c r="H714" s="41"/>
      <c r="I714" s="244"/>
      <c r="J714" s="41"/>
      <c r="K714" s="41"/>
      <c r="L714" s="45"/>
      <c r="M714" s="245"/>
      <c r="N714" s="246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249</v>
      </c>
      <c r="AU714" s="18" t="s">
        <v>88</v>
      </c>
    </row>
    <row r="715" s="15" customFormat="1">
      <c r="A715" s="15"/>
      <c r="B715" s="270"/>
      <c r="C715" s="271"/>
      <c r="D715" s="249" t="s">
        <v>256</v>
      </c>
      <c r="E715" s="272" t="s">
        <v>1</v>
      </c>
      <c r="F715" s="273" t="s">
        <v>667</v>
      </c>
      <c r="G715" s="271"/>
      <c r="H715" s="272" t="s">
        <v>1</v>
      </c>
      <c r="I715" s="274"/>
      <c r="J715" s="271"/>
      <c r="K715" s="271"/>
      <c r="L715" s="275"/>
      <c r="M715" s="276"/>
      <c r="N715" s="277"/>
      <c r="O715" s="277"/>
      <c r="P715" s="277"/>
      <c r="Q715" s="277"/>
      <c r="R715" s="277"/>
      <c r="S715" s="277"/>
      <c r="T715" s="27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9" t="s">
        <v>256</v>
      </c>
      <c r="AU715" s="279" t="s">
        <v>88</v>
      </c>
      <c r="AV715" s="15" t="s">
        <v>14</v>
      </c>
      <c r="AW715" s="15" t="s">
        <v>36</v>
      </c>
      <c r="AX715" s="15" t="s">
        <v>80</v>
      </c>
      <c r="AY715" s="279" t="s">
        <v>241</v>
      </c>
    </row>
    <row r="716" s="13" customFormat="1">
      <c r="A716" s="13"/>
      <c r="B716" s="247"/>
      <c r="C716" s="248"/>
      <c r="D716" s="249" t="s">
        <v>256</v>
      </c>
      <c r="E716" s="250" t="s">
        <v>1</v>
      </c>
      <c r="F716" s="251" t="s">
        <v>1081</v>
      </c>
      <c r="G716" s="248"/>
      <c r="H716" s="252">
        <v>3915.6039999999998</v>
      </c>
      <c r="I716" s="253"/>
      <c r="J716" s="248"/>
      <c r="K716" s="248"/>
      <c r="L716" s="254"/>
      <c r="M716" s="255"/>
      <c r="N716" s="256"/>
      <c r="O716" s="256"/>
      <c r="P716" s="256"/>
      <c r="Q716" s="256"/>
      <c r="R716" s="256"/>
      <c r="S716" s="256"/>
      <c r="T716" s="25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8" t="s">
        <v>256</v>
      </c>
      <c r="AU716" s="258" t="s">
        <v>88</v>
      </c>
      <c r="AV716" s="13" t="s">
        <v>88</v>
      </c>
      <c r="AW716" s="13" t="s">
        <v>36</v>
      </c>
      <c r="AX716" s="13" t="s">
        <v>80</v>
      </c>
      <c r="AY716" s="258" t="s">
        <v>241</v>
      </c>
    </row>
    <row r="717" s="14" customFormat="1">
      <c r="A717" s="14"/>
      <c r="B717" s="259"/>
      <c r="C717" s="260"/>
      <c r="D717" s="249" t="s">
        <v>256</v>
      </c>
      <c r="E717" s="261" t="s">
        <v>1</v>
      </c>
      <c r="F717" s="262" t="s">
        <v>258</v>
      </c>
      <c r="G717" s="260"/>
      <c r="H717" s="263">
        <v>3915.6039999999998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88</v>
      </c>
      <c r="AV717" s="14" t="s">
        <v>175</v>
      </c>
      <c r="AW717" s="14" t="s">
        <v>36</v>
      </c>
      <c r="AX717" s="14" t="s">
        <v>14</v>
      </c>
      <c r="AY717" s="269" t="s">
        <v>241</v>
      </c>
    </row>
    <row r="718" s="2" customFormat="1" ht="44.25" customHeight="1">
      <c r="A718" s="39"/>
      <c r="B718" s="40"/>
      <c r="C718" s="229" t="s">
        <v>976</v>
      </c>
      <c r="D718" s="229" t="s">
        <v>243</v>
      </c>
      <c r="E718" s="230" t="s">
        <v>1088</v>
      </c>
      <c r="F718" s="231" t="s">
        <v>1089</v>
      </c>
      <c r="G718" s="232" t="s">
        <v>467</v>
      </c>
      <c r="H718" s="233">
        <v>100.80800000000001</v>
      </c>
      <c r="I718" s="234"/>
      <c r="J718" s="235">
        <f>ROUND(I718*H718,2)</f>
        <v>0</v>
      </c>
      <c r="K718" s="231" t="s">
        <v>247</v>
      </c>
      <c r="L718" s="45"/>
      <c r="M718" s="236" t="s">
        <v>1</v>
      </c>
      <c r="N718" s="237" t="s">
        <v>45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175</v>
      </c>
      <c r="AT718" s="240" t="s">
        <v>243</v>
      </c>
      <c r="AU718" s="240" t="s">
        <v>88</v>
      </c>
      <c r="AY718" s="18" t="s">
        <v>241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</v>
      </c>
      <c r="BK718" s="241">
        <f>ROUND(I718*H718,2)</f>
        <v>0</v>
      </c>
      <c r="BL718" s="18" t="s">
        <v>175</v>
      </c>
      <c r="BM718" s="240" t="s">
        <v>3740</v>
      </c>
    </row>
    <row r="719" s="2" customFormat="1">
      <c r="A719" s="39"/>
      <c r="B719" s="40"/>
      <c r="C719" s="41"/>
      <c r="D719" s="242" t="s">
        <v>249</v>
      </c>
      <c r="E719" s="41"/>
      <c r="F719" s="243" t="s">
        <v>1091</v>
      </c>
      <c r="G719" s="41"/>
      <c r="H719" s="41"/>
      <c r="I719" s="244"/>
      <c r="J719" s="41"/>
      <c r="K719" s="41"/>
      <c r="L719" s="45"/>
      <c r="M719" s="245"/>
      <c r="N719" s="24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249</v>
      </c>
      <c r="AU719" s="18" t="s">
        <v>88</v>
      </c>
    </row>
    <row r="720" s="2" customFormat="1">
      <c r="A720" s="39"/>
      <c r="B720" s="40"/>
      <c r="C720" s="41"/>
      <c r="D720" s="249" t="s">
        <v>701</v>
      </c>
      <c r="E720" s="41"/>
      <c r="F720" s="287" t="s">
        <v>702</v>
      </c>
      <c r="G720" s="41"/>
      <c r="H720" s="41"/>
      <c r="I720" s="244"/>
      <c r="J720" s="41"/>
      <c r="K720" s="41"/>
      <c r="L720" s="45"/>
      <c r="M720" s="245"/>
      <c r="N720" s="24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701</v>
      </c>
      <c r="AU720" s="18" t="s">
        <v>88</v>
      </c>
    </row>
    <row r="721" s="13" customFormat="1">
      <c r="A721" s="13"/>
      <c r="B721" s="247"/>
      <c r="C721" s="248"/>
      <c r="D721" s="249" t="s">
        <v>256</v>
      </c>
      <c r="E721" s="250" t="s">
        <v>1</v>
      </c>
      <c r="F721" s="251" t="s">
        <v>469</v>
      </c>
      <c r="G721" s="248"/>
      <c r="H721" s="252">
        <v>100.80800000000001</v>
      </c>
      <c r="I721" s="253"/>
      <c r="J721" s="248"/>
      <c r="K721" s="248"/>
      <c r="L721" s="254"/>
      <c r="M721" s="255"/>
      <c r="N721" s="256"/>
      <c r="O721" s="256"/>
      <c r="P721" s="256"/>
      <c r="Q721" s="256"/>
      <c r="R721" s="256"/>
      <c r="S721" s="256"/>
      <c r="T721" s="25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8" t="s">
        <v>256</v>
      </c>
      <c r="AU721" s="258" t="s">
        <v>88</v>
      </c>
      <c r="AV721" s="13" t="s">
        <v>88</v>
      </c>
      <c r="AW721" s="13" t="s">
        <v>36</v>
      </c>
      <c r="AX721" s="13" t="s">
        <v>80</v>
      </c>
      <c r="AY721" s="258" t="s">
        <v>241</v>
      </c>
    </row>
    <row r="722" s="14" customFormat="1">
      <c r="A722" s="14"/>
      <c r="B722" s="259"/>
      <c r="C722" s="260"/>
      <c r="D722" s="249" t="s">
        <v>256</v>
      </c>
      <c r="E722" s="261" t="s">
        <v>1</v>
      </c>
      <c r="F722" s="262" t="s">
        <v>258</v>
      </c>
      <c r="G722" s="260"/>
      <c r="H722" s="263">
        <v>100.80800000000001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9" t="s">
        <v>256</v>
      </c>
      <c r="AU722" s="269" t="s">
        <v>88</v>
      </c>
      <c r="AV722" s="14" t="s">
        <v>175</v>
      </c>
      <c r="AW722" s="14" t="s">
        <v>36</v>
      </c>
      <c r="AX722" s="14" t="s">
        <v>14</v>
      </c>
      <c r="AY722" s="269" t="s">
        <v>241</v>
      </c>
    </row>
    <row r="723" s="2" customFormat="1" ht="44.25" customHeight="1">
      <c r="A723" s="39"/>
      <c r="B723" s="40"/>
      <c r="C723" s="229" t="s">
        <v>980</v>
      </c>
      <c r="D723" s="229" t="s">
        <v>243</v>
      </c>
      <c r="E723" s="230" t="s">
        <v>1093</v>
      </c>
      <c r="F723" s="231" t="s">
        <v>1094</v>
      </c>
      <c r="G723" s="232" t="s">
        <v>467</v>
      </c>
      <c r="H723" s="233">
        <v>77.174000000000007</v>
      </c>
      <c r="I723" s="234"/>
      <c r="J723" s="235">
        <f>ROUND(I723*H723,2)</f>
        <v>0</v>
      </c>
      <c r="K723" s="231" t="s">
        <v>247</v>
      </c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175</v>
      </c>
      <c r="AT723" s="240" t="s">
        <v>243</v>
      </c>
      <c r="AU723" s="240" t="s">
        <v>88</v>
      </c>
      <c r="AY723" s="18" t="s">
        <v>241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14</v>
      </c>
      <c r="BK723" s="241">
        <f>ROUND(I723*H723,2)</f>
        <v>0</v>
      </c>
      <c r="BL723" s="18" t="s">
        <v>175</v>
      </c>
      <c r="BM723" s="240" t="s">
        <v>3741</v>
      </c>
    </row>
    <row r="724" s="2" customFormat="1">
      <c r="A724" s="39"/>
      <c r="B724" s="40"/>
      <c r="C724" s="41"/>
      <c r="D724" s="242" t="s">
        <v>249</v>
      </c>
      <c r="E724" s="41"/>
      <c r="F724" s="243" t="s">
        <v>1096</v>
      </c>
      <c r="G724" s="41"/>
      <c r="H724" s="41"/>
      <c r="I724" s="244"/>
      <c r="J724" s="41"/>
      <c r="K724" s="41"/>
      <c r="L724" s="45"/>
      <c r="M724" s="245"/>
      <c r="N724" s="246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249</v>
      </c>
      <c r="AU724" s="18" t="s">
        <v>88</v>
      </c>
    </row>
    <row r="725" s="2" customFormat="1">
      <c r="A725" s="39"/>
      <c r="B725" s="40"/>
      <c r="C725" s="41"/>
      <c r="D725" s="249" t="s">
        <v>701</v>
      </c>
      <c r="E725" s="41"/>
      <c r="F725" s="287" t="s">
        <v>702</v>
      </c>
      <c r="G725" s="41"/>
      <c r="H725" s="41"/>
      <c r="I725" s="244"/>
      <c r="J725" s="41"/>
      <c r="K725" s="41"/>
      <c r="L725" s="45"/>
      <c r="M725" s="245"/>
      <c r="N725" s="246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701</v>
      </c>
      <c r="AU725" s="18" t="s">
        <v>88</v>
      </c>
    </row>
    <row r="726" s="13" customFormat="1">
      <c r="A726" s="13"/>
      <c r="B726" s="247"/>
      <c r="C726" s="248"/>
      <c r="D726" s="249" t="s">
        <v>256</v>
      </c>
      <c r="E726" s="250" t="s">
        <v>1</v>
      </c>
      <c r="F726" s="251" t="s">
        <v>475</v>
      </c>
      <c r="G726" s="248"/>
      <c r="H726" s="252">
        <v>77.174000000000007</v>
      </c>
      <c r="I726" s="253"/>
      <c r="J726" s="248"/>
      <c r="K726" s="248"/>
      <c r="L726" s="254"/>
      <c r="M726" s="255"/>
      <c r="N726" s="256"/>
      <c r="O726" s="256"/>
      <c r="P726" s="256"/>
      <c r="Q726" s="256"/>
      <c r="R726" s="256"/>
      <c r="S726" s="256"/>
      <c r="T726" s="25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8" t="s">
        <v>256</v>
      </c>
      <c r="AU726" s="258" t="s">
        <v>88</v>
      </c>
      <c r="AV726" s="13" t="s">
        <v>88</v>
      </c>
      <c r="AW726" s="13" t="s">
        <v>36</v>
      </c>
      <c r="AX726" s="13" t="s">
        <v>80</v>
      </c>
      <c r="AY726" s="258" t="s">
        <v>241</v>
      </c>
    </row>
    <row r="727" s="14" customFormat="1">
      <c r="A727" s="14"/>
      <c r="B727" s="259"/>
      <c r="C727" s="260"/>
      <c r="D727" s="249" t="s">
        <v>256</v>
      </c>
      <c r="E727" s="261" t="s">
        <v>1</v>
      </c>
      <c r="F727" s="262" t="s">
        <v>258</v>
      </c>
      <c r="G727" s="260"/>
      <c r="H727" s="263">
        <v>77.174000000000007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88</v>
      </c>
      <c r="AV727" s="14" t="s">
        <v>175</v>
      </c>
      <c r="AW727" s="14" t="s">
        <v>36</v>
      </c>
      <c r="AX727" s="14" t="s">
        <v>14</v>
      </c>
      <c r="AY727" s="269" t="s">
        <v>241</v>
      </c>
    </row>
    <row r="728" s="12" customFormat="1" ht="22.8" customHeight="1">
      <c r="A728" s="12"/>
      <c r="B728" s="213"/>
      <c r="C728" s="214"/>
      <c r="D728" s="215" t="s">
        <v>79</v>
      </c>
      <c r="E728" s="227" t="s">
        <v>1097</v>
      </c>
      <c r="F728" s="227" t="s">
        <v>1098</v>
      </c>
      <c r="G728" s="214"/>
      <c r="H728" s="214"/>
      <c r="I728" s="217"/>
      <c r="J728" s="228">
        <f>BK728</f>
        <v>0</v>
      </c>
      <c r="K728" s="214"/>
      <c r="L728" s="219"/>
      <c r="M728" s="220"/>
      <c r="N728" s="221"/>
      <c r="O728" s="221"/>
      <c r="P728" s="222">
        <f>SUM(P729:P730)</f>
        <v>0</v>
      </c>
      <c r="Q728" s="221"/>
      <c r="R728" s="222">
        <f>SUM(R729:R730)</f>
        <v>0</v>
      </c>
      <c r="S728" s="221"/>
      <c r="T728" s="223">
        <f>SUM(T729:T730)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24" t="s">
        <v>14</v>
      </c>
      <c r="AT728" s="225" t="s">
        <v>79</v>
      </c>
      <c r="AU728" s="225" t="s">
        <v>14</v>
      </c>
      <c r="AY728" s="224" t="s">
        <v>241</v>
      </c>
      <c r="BK728" s="226">
        <f>SUM(BK729:BK730)</f>
        <v>0</v>
      </c>
    </row>
    <row r="729" s="2" customFormat="1" ht="24.15" customHeight="1">
      <c r="A729" s="39"/>
      <c r="B729" s="40"/>
      <c r="C729" s="229" t="s">
        <v>984</v>
      </c>
      <c r="D729" s="229" t="s">
        <v>243</v>
      </c>
      <c r="E729" s="230" t="s">
        <v>1100</v>
      </c>
      <c r="F729" s="231" t="s">
        <v>1101</v>
      </c>
      <c r="G729" s="232" t="s">
        <v>467</v>
      </c>
      <c r="H729" s="233">
        <v>21.870999999999999</v>
      </c>
      <c r="I729" s="234"/>
      <c r="J729" s="235">
        <f>ROUND(I729*H729,2)</f>
        <v>0</v>
      </c>
      <c r="K729" s="231" t="s">
        <v>247</v>
      </c>
      <c r="L729" s="45"/>
      <c r="M729" s="236" t="s">
        <v>1</v>
      </c>
      <c r="N729" s="237" t="s">
        <v>45</v>
      </c>
      <c r="O729" s="92"/>
      <c r="P729" s="238">
        <f>O729*H729</f>
        <v>0</v>
      </c>
      <c r="Q729" s="238">
        <v>0</v>
      </c>
      <c r="R729" s="238">
        <f>Q729*H729</f>
        <v>0</v>
      </c>
      <c r="S729" s="238">
        <v>0</v>
      </c>
      <c r="T729" s="23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175</v>
      </c>
      <c r="AT729" s="240" t="s">
        <v>243</v>
      </c>
      <c r="AU729" s="240" t="s">
        <v>88</v>
      </c>
      <c r="AY729" s="18" t="s">
        <v>241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14</v>
      </c>
      <c r="BK729" s="241">
        <f>ROUND(I729*H729,2)</f>
        <v>0</v>
      </c>
      <c r="BL729" s="18" t="s">
        <v>175</v>
      </c>
      <c r="BM729" s="240" t="s">
        <v>3742</v>
      </c>
    </row>
    <row r="730" s="2" customFormat="1">
      <c r="A730" s="39"/>
      <c r="B730" s="40"/>
      <c r="C730" s="41"/>
      <c r="D730" s="242" t="s">
        <v>249</v>
      </c>
      <c r="E730" s="41"/>
      <c r="F730" s="243" t="s">
        <v>1103</v>
      </c>
      <c r="G730" s="41"/>
      <c r="H730" s="41"/>
      <c r="I730" s="244"/>
      <c r="J730" s="41"/>
      <c r="K730" s="41"/>
      <c r="L730" s="45"/>
      <c r="M730" s="298"/>
      <c r="N730" s="299"/>
      <c r="O730" s="282"/>
      <c r="P730" s="282"/>
      <c r="Q730" s="282"/>
      <c r="R730" s="282"/>
      <c r="S730" s="282"/>
      <c r="T730" s="300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249</v>
      </c>
      <c r="AU730" s="18" t="s">
        <v>88</v>
      </c>
    </row>
    <row r="731" s="2" customFormat="1" ht="6.96" customHeight="1">
      <c r="A731" s="39"/>
      <c r="B731" s="67"/>
      <c r="C731" s="68"/>
      <c r="D731" s="68"/>
      <c r="E731" s="68"/>
      <c r="F731" s="68"/>
      <c r="G731" s="68"/>
      <c r="H731" s="68"/>
      <c r="I731" s="68"/>
      <c r="J731" s="68"/>
      <c r="K731" s="68"/>
      <c r="L731" s="45"/>
      <c r="M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</sheetData>
  <sheetProtection sheet="1" autoFilter="0" formatColumns="0" formatRows="0" objects="1" scenarios="1" spinCount="100000" saltValue="jkeWsIee58VKIfmSt61RtYQKztSeEyeNpzvI48/va3BVe8DrdiCUgxMwegZMxsroYZIoZoiWwaC566t16cwdFw==" hashValue="UcDumlDxvAEeFRGvvROzmeWf8j2A5baeCEs4UwEC0w3hquwNqfF35kFvJ3GczXQPLgXbo6mGyt3JteUfdkSDSA==" algorithmName="SHA-512" password="CC35"/>
  <autoFilter ref="C132:K7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7" r:id="rId1" display="https://podminky.urs.cz/item/CS_URS_2021_02/113107122"/>
    <hyperlink ref="F144" r:id="rId2" display="https://podminky.urs.cz/item/CS_URS_2021_02/113107123"/>
    <hyperlink ref="F151" r:id="rId3" display="https://podminky.urs.cz/item/CS_URS_2021_02/113107141"/>
    <hyperlink ref="F158" r:id="rId4" display="https://podminky.urs.cz/item/CS_URS_2021_02/113107142"/>
    <hyperlink ref="F163" r:id="rId5" display="https://podminky.urs.cz/item/CS_URS_2021_02/113107321"/>
    <hyperlink ref="F169" r:id="rId6" display="https://podminky.urs.cz/item/CS_URS_2021_02/113107322"/>
    <hyperlink ref="F176" r:id="rId7" display="https://podminky.urs.cz/item/CS_URS_2021_02/113107323"/>
    <hyperlink ref="F183" r:id="rId8" display="https://podminky.urs.cz/item/CS_URS_2021_02/113107341"/>
    <hyperlink ref="F190" r:id="rId9" display="https://podminky.urs.cz/item/CS_URS_2021_02/113107342"/>
    <hyperlink ref="F195" r:id="rId10" display="https://podminky.urs.cz/item/CS_URS_2021_02/119001422"/>
    <hyperlink ref="F199" r:id="rId11" display="https://podminky.urs.cz/item/CS_URS_2021_02/121112003"/>
    <hyperlink ref="F203" r:id="rId12" display="https://podminky.urs.cz/item/CS_URS_2021_02/132212212"/>
    <hyperlink ref="F207" r:id="rId13" display="https://podminky.urs.cz/item/CS_URS_2021_02/132254201"/>
    <hyperlink ref="F211" r:id="rId14" display="https://podminky.urs.cz/item/CS_URS_2021_02/132312212"/>
    <hyperlink ref="F215" r:id="rId15" display="https://podminky.urs.cz/item/CS_URS_2021_02/132354201"/>
    <hyperlink ref="F219" r:id="rId16" display="https://podminky.urs.cz/item/CS_URS_2021_02/132412212"/>
    <hyperlink ref="F223" r:id="rId17" display="https://podminky.urs.cz/item/CS_URS_2021_02/132454201"/>
    <hyperlink ref="F227" r:id="rId18" display="https://podminky.urs.cz/item/CS_URS_2021_02/132554201"/>
    <hyperlink ref="F231" r:id="rId19" display="https://podminky.urs.cz/item/CS_URS_2021_02/138511201"/>
    <hyperlink ref="F235" r:id="rId20" display="https://podminky.urs.cz/item/CS_URS_2021_02/139001101"/>
    <hyperlink ref="F313" r:id="rId21" display="https://podminky.urs.cz/item/CS_URS_2021_02/151101101"/>
    <hyperlink ref="F324" r:id="rId22" display="https://podminky.urs.cz/item/CS_URS_2021_02/151101102"/>
    <hyperlink ref="F333" r:id="rId23" display="https://podminky.urs.cz/item/CS_URS_2021_02/151101111"/>
    <hyperlink ref="F337" r:id="rId24" display="https://podminky.urs.cz/item/CS_URS_2021_02/151101112"/>
    <hyperlink ref="F341" r:id="rId25" display="https://podminky.urs.cz/item/CS_URS_2021_02/162551108"/>
    <hyperlink ref="F350" r:id="rId26" display="https://podminky.urs.cz/item/CS_URS_2021_02/162551128"/>
    <hyperlink ref="F355" r:id="rId27" display="https://podminky.urs.cz/item/CS_URS_2021_02/162751117"/>
    <hyperlink ref="F362" r:id="rId28" display="https://podminky.urs.cz/item/CS_URS_2021_02/162751119"/>
    <hyperlink ref="F367" r:id="rId29" display="https://podminky.urs.cz/item/CS_URS_2021_02/162751137"/>
    <hyperlink ref="F373" r:id="rId30" display="https://podminky.urs.cz/item/CS_URS_2021_02/162751139"/>
    <hyperlink ref="F378" r:id="rId31" display="https://podminky.urs.cz/item/CS_URS_2021_02/162751157"/>
    <hyperlink ref="F383" r:id="rId32" display="https://podminky.urs.cz/item/CS_URS_2021_02/162751159"/>
    <hyperlink ref="F388" r:id="rId33" display="https://podminky.urs.cz/item/CS_URS_2021_02/167151101"/>
    <hyperlink ref="F395" r:id="rId34" display="https://podminky.urs.cz/item/CS_URS_2021_02/167151102"/>
    <hyperlink ref="F401" r:id="rId35" display="https://podminky.urs.cz/item/CS_URS_2021_02/171151111"/>
    <hyperlink ref="F407" r:id="rId36" display="https://podminky.urs.cz/item/CS_URS_2021_02/171201231"/>
    <hyperlink ref="F412" r:id="rId37" display="https://podminky.urs.cz/item/CS_URS_2021_02/171251201"/>
    <hyperlink ref="F420" r:id="rId38" display="https://podminky.urs.cz/item/CS_URS_2021_02/174151101"/>
    <hyperlink ref="F432" r:id="rId39" display="https://podminky.urs.cz/item/CS_URS_2021_02/175111101"/>
    <hyperlink ref="F436" r:id="rId40" display="https://podminky.urs.cz/item/CS_URS_2021_02/175151101"/>
    <hyperlink ref="F447" r:id="rId41" display="https://podminky.urs.cz/item/CS_URS_2021_02/181311103"/>
    <hyperlink ref="F451" r:id="rId42" display="https://podminky.urs.cz/item/CS_URS_2021_02/181451131"/>
    <hyperlink ref="F458" r:id="rId43" display="https://podminky.urs.cz/item/CS_URS_2021_02/181913111"/>
    <hyperlink ref="F475" r:id="rId44" display="https://podminky.urs.cz/item/CS_URS_2021_02/181913112"/>
    <hyperlink ref="F510" r:id="rId45" display="https://podminky.urs.cz/item/CS_URS_2021_02/184802111"/>
    <hyperlink ref="F514" r:id="rId46" display="https://podminky.urs.cz/item/CS_URS_2021_02/184802611"/>
    <hyperlink ref="F519" r:id="rId47" display="https://podminky.urs.cz/item/CS_URS_2021_02/359901211"/>
    <hyperlink ref="F523" r:id="rId48" display="https://podminky.urs.cz/item/CS_URS_2021_02/359901212"/>
    <hyperlink ref="F528" r:id="rId49" display="https://podminky.urs.cz/item/CS_URS_2021_02/451573111"/>
    <hyperlink ref="F534" r:id="rId50" display="https://podminky.urs.cz/item/CS_URS_2021_02/564782111"/>
    <hyperlink ref="F551" r:id="rId51" display="https://podminky.urs.cz/item/CS_URS_2021_02/564821112"/>
    <hyperlink ref="F556" r:id="rId52" display="https://podminky.urs.cz/item/CS_URS_2021_02/564851111"/>
    <hyperlink ref="F562" r:id="rId53" display="https://podminky.urs.cz/item/CS_URS_2021_02/564861111"/>
    <hyperlink ref="F566" r:id="rId54" display="https://podminky.urs.cz/item/CS_URS_2021_02/565135111"/>
    <hyperlink ref="F570" r:id="rId55" display="https://podminky.urs.cz/item/CS_URS_2021_02/577134111"/>
    <hyperlink ref="F588" r:id="rId56" display="https://podminky.urs.cz/item/CS_URS_2021_02/577144111"/>
    <hyperlink ref="F610" r:id="rId57" display="https://podminky.urs.cz/item/CS_URS_2021_02/871315241"/>
    <hyperlink ref="F615" r:id="rId58" display="https://podminky.urs.cz/item/CS_URS_2021_02/877315231"/>
    <hyperlink ref="F621" r:id="rId59" display="https://podminky.urs.cz/item/CS_URS_2021_02/877375221"/>
    <hyperlink ref="F632" r:id="rId60" display="https://podminky.urs.cz/item/CS_URS_2021_02/892312121"/>
    <hyperlink ref="F642" r:id="rId61" display="https://podminky.urs.cz/item/CS_URS_2021_02/894812001"/>
    <hyperlink ref="F652" r:id="rId62" display="https://podminky.urs.cz/item/CS_URS_2021_02/894812033"/>
    <hyperlink ref="F654" r:id="rId63" display="https://podminky.urs.cz/item/CS_URS_2021_02/894812034"/>
    <hyperlink ref="F656" r:id="rId64" display="https://podminky.urs.cz/item/CS_URS_2021_02/894812035"/>
    <hyperlink ref="F658" r:id="rId65" display="https://podminky.urs.cz/item/CS_URS_2021_02/894812041"/>
    <hyperlink ref="F660" r:id="rId66" display="https://podminky.urs.cz/item/CS_URS_2021_02/894812061"/>
    <hyperlink ref="F662" r:id="rId67" display="https://podminky.urs.cz/item/CS_URS_2021_02/894812062"/>
    <hyperlink ref="F664" r:id="rId68" display="https://podminky.urs.cz/item/CS_URS_2021_02/899713111"/>
    <hyperlink ref="F668" r:id="rId69" display="https://podminky.urs.cz/item/CS_URS_2021_02/899722111"/>
    <hyperlink ref="F683" r:id="rId70" display="https://podminky.urs.cz/item/CS_URS_2021_02/919732211"/>
    <hyperlink ref="F710" r:id="rId71" display="https://podminky.urs.cz/item/CS_URS_2021_02/997002511"/>
    <hyperlink ref="F714" r:id="rId72" display="https://podminky.urs.cz/item/CS_URS_2021_02/997002519"/>
    <hyperlink ref="F719" r:id="rId73" display="https://podminky.urs.cz/item/CS_URS_2021_02/997221873"/>
    <hyperlink ref="F724" r:id="rId74" display="https://podminky.urs.cz/item/CS_URS_2021_02/997221875"/>
    <hyperlink ref="F730" r:id="rId75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  <c r="AZ2" s="285" t="s">
        <v>3743</v>
      </c>
      <c r="BA2" s="285" t="s">
        <v>3744</v>
      </c>
      <c r="BB2" s="285" t="s">
        <v>289</v>
      </c>
      <c r="BC2" s="285" t="s">
        <v>721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3745</v>
      </c>
      <c r="BA3" s="285" t="s">
        <v>3746</v>
      </c>
      <c r="BB3" s="285" t="s">
        <v>467</v>
      </c>
      <c r="BC3" s="285" t="s">
        <v>3747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465</v>
      </c>
      <c r="BA4" s="285" t="s">
        <v>466</v>
      </c>
      <c r="BB4" s="285" t="s">
        <v>467</v>
      </c>
      <c r="BC4" s="285" t="s">
        <v>3748</v>
      </c>
      <c r="BD4" s="285" t="s">
        <v>88</v>
      </c>
    </row>
    <row r="5" s="1" customFormat="1" ht="6.96" customHeight="1">
      <c r="B5" s="21"/>
      <c r="L5" s="21"/>
      <c r="AZ5" s="285" t="s">
        <v>472</v>
      </c>
      <c r="BA5" s="285" t="s">
        <v>473</v>
      </c>
      <c r="BB5" s="285" t="s">
        <v>467</v>
      </c>
      <c r="BC5" s="285" t="s">
        <v>3749</v>
      </c>
      <c r="BD5" s="285" t="s">
        <v>88</v>
      </c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ROUND((SUM(BE129:BE210)),  2)</f>
        <v>0</v>
      </c>
      <c r="G37" s="39"/>
      <c r="H37" s="39"/>
      <c r="I37" s="166">
        <v>0.20999999999999999</v>
      </c>
      <c r="J37" s="165">
        <f>ROUND(((SUM(BE129:BE210))*I37),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ROUND((SUM(BF129:BF210)),  2)</f>
        <v>0</v>
      </c>
      <c r="G38" s="39"/>
      <c r="H38" s="39"/>
      <c r="I38" s="166">
        <v>0.14999999999999999</v>
      </c>
      <c r="J38" s="165">
        <f>ROUND(((SUM(BF129:BF210))*I38),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ROUND((SUM(BG129:BG210)),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ROUND((SUM(BH129:BH210)),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ROUND((SUM(BI129:BI210)),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04.1 - Příprava území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225</v>
      </c>
      <c r="E103" s="199"/>
      <c r="F103" s="199"/>
      <c r="G103" s="199"/>
      <c r="H103" s="199"/>
      <c r="I103" s="199"/>
      <c r="J103" s="200">
        <f>J183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502</v>
      </c>
      <c r="E104" s="199"/>
      <c r="F104" s="199"/>
      <c r="G104" s="199"/>
      <c r="H104" s="199"/>
      <c r="I104" s="199"/>
      <c r="J104" s="200">
        <f>J190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503</v>
      </c>
      <c r="E105" s="199"/>
      <c r="F105" s="199"/>
      <c r="G105" s="199"/>
      <c r="H105" s="199"/>
      <c r="I105" s="199"/>
      <c r="J105" s="200">
        <f>J208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Zaječov rozšíření a intenzifikace ČOV Horní Kváň - kanalizace a vodovod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211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212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213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3750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SO 04.1 - Příprava území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obec Zaječov, místní část Kvaň, Nová Ves</v>
      </c>
      <c r="G123" s="41"/>
      <c r="H123" s="41"/>
      <c r="I123" s="33" t="s">
        <v>22</v>
      </c>
      <c r="J123" s="80" t="str">
        <f>IF(J16="","",J16)</f>
        <v>18. 8. 2021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4.45" customHeight="1">
      <c r="A125" s="39"/>
      <c r="B125" s="40"/>
      <c r="C125" s="33" t="s">
        <v>24</v>
      </c>
      <c r="D125" s="41"/>
      <c r="E125" s="41"/>
      <c r="F125" s="28" t="str">
        <f>E19</f>
        <v>Obec Zaječov, Zaječov 265, 267 63 Zaječov</v>
      </c>
      <c r="G125" s="41"/>
      <c r="H125" s="41"/>
      <c r="I125" s="33" t="s">
        <v>32</v>
      </c>
      <c r="J125" s="37" t="str">
        <f>E25</f>
        <v>PIK VÍTEK s.r.o.,Kořenského 1025/7, 150 00 Praha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37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227</v>
      </c>
      <c r="D128" s="205" t="s">
        <v>65</v>
      </c>
      <c r="E128" s="205" t="s">
        <v>61</v>
      </c>
      <c r="F128" s="205" t="s">
        <v>62</v>
      </c>
      <c r="G128" s="205" t="s">
        <v>228</v>
      </c>
      <c r="H128" s="205" t="s">
        <v>229</v>
      </c>
      <c r="I128" s="205" t="s">
        <v>230</v>
      </c>
      <c r="J128" s="205" t="s">
        <v>219</v>
      </c>
      <c r="K128" s="206" t="s">
        <v>231</v>
      </c>
      <c r="L128" s="207"/>
      <c r="M128" s="101" t="s">
        <v>1</v>
      </c>
      <c r="N128" s="102" t="s">
        <v>44</v>
      </c>
      <c r="O128" s="102" t="s">
        <v>232</v>
      </c>
      <c r="P128" s="102" t="s">
        <v>233</v>
      </c>
      <c r="Q128" s="102" t="s">
        <v>234</v>
      </c>
      <c r="R128" s="102" t="s">
        <v>235</v>
      </c>
      <c r="S128" s="102" t="s">
        <v>236</v>
      </c>
      <c r="T128" s="103" t="s">
        <v>237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238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1.9548999999999999</v>
      </c>
      <c r="S129" s="105"/>
      <c r="T129" s="211">
        <f>T130</f>
        <v>9.1867999999999999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221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239</v>
      </c>
      <c r="F130" s="216" t="s">
        <v>240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P131+P183+P190+P208</f>
        <v>0</v>
      </c>
      <c r="Q130" s="221"/>
      <c r="R130" s="222">
        <f>R131+R183+R190+R208</f>
        <v>1.9548999999999999</v>
      </c>
      <c r="S130" s="221"/>
      <c r="T130" s="223">
        <f>T131+T183+T190+T208</f>
        <v>9.1867999999999999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80</v>
      </c>
      <c r="AY130" s="224" t="s">
        <v>241</v>
      </c>
      <c r="BK130" s="226">
        <f>BK131+BK183+BK190+BK208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14</v>
      </c>
      <c r="F131" s="227" t="s">
        <v>242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SUM(P132:P182)</f>
        <v>0</v>
      </c>
      <c r="Q131" s="221"/>
      <c r="R131" s="222">
        <f>SUM(R132:R182)</f>
        <v>0.0048999999999999998</v>
      </c>
      <c r="S131" s="221"/>
      <c r="T131" s="223">
        <f>SUM(T132:T182)</f>
        <v>9.0999999999999996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14</v>
      </c>
      <c r="AY131" s="224" t="s">
        <v>241</v>
      </c>
      <c r="BK131" s="226">
        <f>SUM(BK132:BK182)</f>
        <v>0</v>
      </c>
    </row>
    <row r="132" s="2" customFormat="1" ht="37.8" customHeight="1">
      <c r="A132" s="39"/>
      <c r="B132" s="40"/>
      <c r="C132" s="229" t="s">
        <v>14</v>
      </c>
      <c r="D132" s="229" t="s">
        <v>243</v>
      </c>
      <c r="E132" s="230" t="s">
        <v>3752</v>
      </c>
      <c r="F132" s="231" t="s">
        <v>3753</v>
      </c>
      <c r="G132" s="232" t="s">
        <v>246</v>
      </c>
      <c r="H132" s="233">
        <v>300</v>
      </c>
      <c r="I132" s="234"/>
      <c r="J132" s="235">
        <f>ROUND(I132*H132,2)</f>
        <v>0</v>
      </c>
      <c r="K132" s="231" t="s">
        <v>247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3754</v>
      </c>
    </row>
    <row r="133" s="2" customFormat="1">
      <c r="A133" s="39"/>
      <c r="B133" s="40"/>
      <c r="C133" s="41"/>
      <c r="D133" s="242" t="s">
        <v>249</v>
      </c>
      <c r="E133" s="41"/>
      <c r="F133" s="243" t="s">
        <v>3755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88</v>
      </c>
    </row>
    <row r="134" s="2" customFormat="1" ht="24.15" customHeight="1">
      <c r="A134" s="39"/>
      <c r="B134" s="40"/>
      <c r="C134" s="229" t="s">
        <v>88</v>
      </c>
      <c r="D134" s="229" t="s">
        <v>243</v>
      </c>
      <c r="E134" s="230" t="s">
        <v>3756</v>
      </c>
      <c r="F134" s="231" t="s">
        <v>3757</v>
      </c>
      <c r="G134" s="232" t="s">
        <v>295</v>
      </c>
      <c r="H134" s="233">
        <v>9</v>
      </c>
      <c r="I134" s="234"/>
      <c r="J134" s="235">
        <f>ROUND(I134*H134,2)</f>
        <v>0</v>
      </c>
      <c r="K134" s="231" t="s">
        <v>247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3758</v>
      </c>
    </row>
    <row r="135" s="2" customFormat="1">
      <c r="A135" s="39"/>
      <c r="B135" s="40"/>
      <c r="C135" s="41"/>
      <c r="D135" s="242" t="s">
        <v>249</v>
      </c>
      <c r="E135" s="41"/>
      <c r="F135" s="243" t="s">
        <v>3759</v>
      </c>
      <c r="G135" s="41"/>
      <c r="H135" s="41"/>
      <c r="I135" s="244"/>
      <c r="J135" s="41"/>
      <c r="K135" s="41"/>
      <c r="L135" s="45"/>
      <c r="M135" s="245"/>
      <c r="N135" s="24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249</v>
      </c>
      <c r="AU135" s="18" t="s">
        <v>88</v>
      </c>
    </row>
    <row r="136" s="2" customFormat="1" ht="24.15" customHeight="1">
      <c r="A136" s="39"/>
      <c r="B136" s="40"/>
      <c r="C136" s="229" t="s">
        <v>96</v>
      </c>
      <c r="D136" s="229" t="s">
        <v>243</v>
      </c>
      <c r="E136" s="230" t="s">
        <v>3760</v>
      </c>
      <c r="F136" s="231" t="s">
        <v>3761</v>
      </c>
      <c r="G136" s="232" t="s">
        <v>295</v>
      </c>
      <c r="H136" s="233">
        <v>9</v>
      </c>
      <c r="I136" s="234"/>
      <c r="J136" s="235">
        <f>ROUND(I136*H136,2)</f>
        <v>0</v>
      </c>
      <c r="K136" s="231" t="s">
        <v>247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3762</v>
      </c>
    </row>
    <row r="137" s="2" customFormat="1">
      <c r="A137" s="39"/>
      <c r="B137" s="40"/>
      <c r="C137" s="41"/>
      <c r="D137" s="242" t="s">
        <v>249</v>
      </c>
      <c r="E137" s="41"/>
      <c r="F137" s="243" t="s">
        <v>3763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88</v>
      </c>
    </row>
    <row r="138" s="2" customFormat="1" ht="21.75" customHeight="1">
      <c r="A138" s="39"/>
      <c r="B138" s="40"/>
      <c r="C138" s="229" t="s">
        <v>175</v>
      </c>
      <c r="D138" s="229" t="s">
        <v>243</v>
      </c>
      <c r="E138" s="230" t="s">
        <v>3764</v>
      </c>
      <c r="F138" s="231" t="s">
        <v>3765</v>
      </c>
      <c r="G138" s="232" t="s">
        <v>246</v>
      </c>
      <c r="H138" s="233">
        <v>300</v>
      </c>
      <c r="I138" s="234"/>
      <c r="J138" s="235">
        <f>ROUND(I138*H138,2)</f>
        <v>0</v>
      </c>
      <c r="K138" s="231" t="s">
        <v>247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3766</v>
      </c>
    </row>
    <row r="139" s="2" customFormat="1">
      <c r="A139" s="39"/>
      <c r="B139" s="40"/>
      <c r="C139" s="41"/>
      <c r="D139" s="242" t="s">
        <v>249</v>
      </c>
      <c r="E139" s="41"/>
      <c r="F139" s="243" t="s">
        <v>3767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88</v>
      </c>
    </row>
    <row r="140" s="2" customFormat="1" ht="24.15" customHeight="1">
      <c r="A140" s="39"/>
      <c r="B140" s="40"/>
      <c r="C140" s="229" t="s">
        <v>269</v>
      </c>
      <c r="D140" s="229" t="s">
        <v>243</v>
      </c>
      <c r="E140" s="230" t="s">
        <v>3768</v>
      </c>
      <c r="F140" s="231" t="s">
        <v>3769</v>
      </c>
      <c r="G140" s="232" t="s">
        <v>246</v>
      </c>
      <c r="H140" s="233">
        <v>30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0.255</v>
      </c>
      <c r="T140" s="239">
        <f>S140*H140</f>
        <v>7.6500000000000004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3770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3771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16.5" customHeight="1">
      <c r="A142" s="39"/>
      <c r="B142" s="40"/>
      <c r="C142" s="229" t="s">
        <v>277</v>
      </c>
      <c r="D142" s="229" t="s">
        <v>243</v>
      </c>
      <c r="E142" s="230" t="s">
        <v>3772</v>
      </c>
      <c r="F142" s="231" t="s">
        <v>3773</v>
      </c>
      <c r="G142" s="232" t="s">
        <v>289</v>
      </c>
      <c r="H142" s="233">
        <v>5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0.28999999999999998</v>
      </c>
      <c r="T142" s="239">
        <f>S142*H142</f>
        <v>1.45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3774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3775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24.15" customHeight="1">
      <c r="A144" s="39"/>
      <c r="B144" s="40"/>
      <c r="C144" s="229" t="s">
        <v>286</v>
      </c>
      <c r="D144" s="229" t="s">
        <v>243</v>
      </c>
      <c r="E144" s="230" t="s">
        <v>3776</v>
      </c>
      <c r="F144" s="231" t="s">
        <v>3777</v>
      </c>
      <c r="G144" s="232" t="s">
        <v>289</v>
      </c>
      <c r="H144" s="233">
        <v>35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0.00013999999999999999</v>
      </c>
      <c r="R144" s="238">
        <f>Q144*H144</f>
        <v>0.0048999999999999998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3778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3779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3780</v>
      </c>
      <c r="G146" s="248"/>
      <c r="H146" s="252">
        <v>35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4" customFormat="1">
      <c r="A147" s="14"/>
      <c r="B147" s="259"/>
      <c r="C147" s="260"/>
      <c r="D147" s="249" t="s">
        <v>256</v>
      </c>
      <c r="E147" s="261" t="s">
        <v>3743</v>
      </c>
      <c r="F147" s="262" t="s">
        <v>258</v>
      </c>
      <c r="G147" s="260"/>
      <c r="H147" s="263">
        <v>35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88</v>
      </c>
      <c r="AV147" s="14" t="s">
        <v>175</v>
      </c>
      <c r="AW147" s="14" t="s">
        <v>36</v>
      </c>
      <c r="AX147" s="14" t="s">
        <v>14</v>
      </c>
      <c r="AY147" s="269" t="s">
        <v>241</v>
      </c>
    </row>
    <row r="148" s="2" customFormat="1" ht="24.15" customHeight="1">
      <c r="A148" s="39"/>
      <c r="B148" s="40"/>
      <c r="C148" s="229" t="s">
        <v>292</v>
      </c>
      <c r="D148" s="229" t="s">
        <v>243</v>
      </c>
      <c r="E148" s="230" t="s">
        <v>3781</v>
      </c>
      <c r="F148" s="231" t="s">
        <v>3782</v>
      </c>
      <c r="G148" s="232" t="s">
        <v>289</v>
      </c>
      <c r="H148" s="233">
        <v>35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3783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3784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13" customFormat="1">
      <c r="A150" s="13"/>
      <c r="B150" s="247"/>
      <c r="C150" s="248"/>
      <c r="D150" s="249" t="s">
        <v>256</v>
      </c>
      <c r="E150" s="250" t="s">
        <v>1</v>
      </c>
      <c r="F150" s="251" t="s">
        <v>3743</v>
      </c>
      <c r="G150" s="248"/>
      <c r="H150" s="252">
        <v>35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256</v>
      </c>
      <c r="AU150" s="258" t="s">
        <v>88</v>
      </c>
      <c r="AV150" s="13" t="s">
        <v>88</v>
      </c>
      <c r="AW150" s="13" t="s">
        <v>36</v>
      </c>
      <c r="AX150" s="13" t="s">
        <v>80</v>
      </c>
      <c r="AY150" s="258" t="s">
        <v>241</v>
      </c>
    </row>
    <row r="151" s="14" customFormat="1">
      <c r="A151" s="14"/>
      <c r="B151" s="259"/>
      <c r="C151" s="260"/>
      <c r="D151" s="249" t="s">
        <v>256</v>
      </c>
      <c r="E151" s="261" t="s">
        <v>1</v>
      </c>
      <c r="F151" s="262" t="s">
        <v>258</v>
      </c>
      <c r="G151" s="260"/>
      <c r="H151" s="263">
        <v>35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88</v>
      </c>
      <c r="AV151" s="14" t="s">
        <v>175</v>
      </c>
      <c r="AW151" s="14" t="s">
        <v>36</v>
      </c>
      <c r="AX151" s="14" t="s">
        <v>14</v>
      </c>
      <c r="AY151" s="269" t="s">
        <v>241</v>
      </c>
    </row>
    <row r="152" s="2" customFormat="1" ht="24.15" customHeight="1">
      <c r="A152" s="39"/>
      <c r="B152" s="40"/>
      <c r="C152" s="229" t="s">
        <v>275</v>
      </c>
      <c r="D152" s="229" t="s">
        <v>243</v>
      </c>
      <c r="E152" s="230" t="s">
        <v>3785</v>
      </c>
      <c r="F152" s="231" t="s">
        <v>3786</v>
      </c>
      <c r="G152" s="232" t="s">
        <v>246</v>
      </c>
      <c r="H152" s="233">
        <v>580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3787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3788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2" customFormat="1" ht="37.8" customHeight="1">
      <c r="A154" s="39"/>
      <c r="B154" s="40"/>
      <c r="C154" s="229" t="s">
        <v>301</v>
      </c>
      <c r="D154" s="229" t="s">
        <v>243</v>
      </c>
      <c r="E154" s="230" t="s">
        <v>639</v>
      </c>
      <c r="F154" s="231" t="s">
        <v>640</v>
      </c>
      <c r="G154" s="232" t="s">
        <v>253</v>
      </c>
      <c r="H154" s="233">
        <v>147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3789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642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15" customFormat="1">
      <c r="A156" s="15"/>
      <c r="B156" s="270"/>
      <c r="C156" s="271"/>
      <c r="D156" s="249" t="s">
        <v>256</v>
      </c>
      <c r="E156" s="272" t="s">
        <v>1</v>
      </c>
      <c r="F156" s="273" t="s">
        <v>3790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256</v>
      </c>
      <c r="AU156" s="279" t="s">
        <v>88</v>
      </c>
      <c r="AV156" s="15" t="s">
        <v>14</v>
      </c>
      <c r="AW156" s="15" t="s">
        <v>36</v>
      </c>
      <c r="AX156" s="15" t="s">
        <v>80</v>
      </c>
      <c r="AY156" s="279" t="s">
        <v>241</v>
      </c>
    </row>
    <row r="157" s="13" customFormat="1">
      <c r="A157" s="13"/>
      <c r="B157" s="247"/>
      <c r="C157" s="248"/>
      <c r="D157" s="249" t="s">
        <v>256</v>
      </c>
      <c r="E157" s="250" t="s">
        <v>1</v>
      </c>
      <c r="F157" s="251" t="s">
        <v>3791</v>
      </c>
      <c r="G157" s="248"/>
      <c r="H157" s="252">
        <v>87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256</v>
      </c>
      <c r="AU157" s="258" t="s">
        <v>88</v>
      </c>
      <c r="AV157" s="13" t="s">
        <v>88</v>
      </c>
      <c r="AW157" s="13" t="s">
        <v>36</v>
      </c>
      <c r="AX157" s="13" t="s">
        <v>80</v>
      </c>
      <c r="AY157" s="258" t="s">
        <v>241</v>
      </c>
    </row>
    <row r="158" s="15" customFormat="1">
      <c r="A158" s="15"/>
      <c r="B158" s="270"/>
      <c r="C158" s="271"/>
      <c r="D158" s="249" t="s">
        <v>256</v>
      </c>
      <c r="E158" s="272" t="s">
        <v>1</v>
      </c>
      <c r="F158" s="273" t="s">
        <v>3792</v>
      </c>
      <c r="G158" s="271"/>
      <c r="H158" s="272" t="s">
        <v>1</v>
      </c>
      <c r="I158" s="274"/>
      <c r="J158" s="271"/>
      <c r="K158" s="271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256</v>
      </c>
      <c r="AU158" s="279" t="s">
        <v>88</v>
      </c>
      <c r="AV158" s="15" t="s">
        <v>14</v>
      </c>
      <c r="AW158" s="15" t="s">
        <v>36</v>
      </c>
      <c r="AX158" s="15" t="s">
        <v>80</v>
      </c>
      <c r="AY158" s="279" t="s">
        <v>241</v>
      </c>
    </row>
    <row r="159" s="13" customFormat="1">
      <c r="A159" s="13"/>
      <c r="B159" s="247"/>
      <c r="C159" s="248"/>
      <c r="D159" s="249" t="s">
        <v>256</v>
      </c>
      <c r="E159" s="250" t="s">
        <v>1</v>
      </c>
      <c r="F159" s="251" t="s">
        <v>3793</v>
      </c>
      <c r="G159" s="248"/>
      <c r="H159" s="252">
        <v>60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256</v>
      </c>
      <c r="AU159" s="258" t="s">
        <v>88</v>
      </c>
      <c r="AV159" s="13" t="s">
        <v>88</v>
      </c>
      <c r="AW159" s="13" t="s">
        <v>36</v>
      </c>
      <c r="AX159" s="13" t="s">
        <v>80</v>
      </c>
      <c r="AY159" s="258" t="s">
        <v>241</v>
      </c>
    </row>
    <row r="160" s="14" customFormat="1">
      <c r="A160" s="14"/>
      <c r="B160" s="259"/>
      <c r="C160" s="260"/>
      <c r="D160" s="249" t="s">
        <v>256</v>
      </c>
      <c r="E160" s="261" t="s">
        <v>1</v>
      </c>
      <c r="F160" s="262" t="s">
        <v>258</v>
      </c>
      <c r="G160" s="260"/>
      <c r="H160" s="263">
        <v>147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88</v>
      </c>
      <c r="AV160" s="14" t="s">
        <v>175</v>
      </c>
      <c r="AW160" s="14" t="s">
        <v>36</v>
      </c>
      <c r="AX160" s="14" t="s">
        <v>14</v>
      </c>
      <c r="AY160" s="269" t="s">
        <v>241</v>
      </c>
    </row>
    <row r="161" s="2" customFormat="1" ht="37.8" customHeight="1">
      <c r="A161" s="39"/>
      <c r="B161" s="40"/>
      <c r="C161" s="229" t="s">
        <v>305</v>
      </c>
      <c r="D161" s="229" t="s">
        <v>243</v>
      </c>
      <c r="E161" s="230" t="s">
        <v>654</v>
      </c>
      <c r="F161" s="231" t="s">
        <v>655</v>
      </c>
      <c r="G161" s="232" t="s">
        <v>253</v>
      </c>
      <c r="H161" s="233">
        <v>27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3794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657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3" customFormat="1">
      <c r="A163" s="13"/>
      <c r="B163" s="247"/>
      <c r="C163" s="248"/>
      <c r="D163" s="249" t="s">
        <v>256</v>
      </c>
      <c r="E163" s="250" t="s">
        <v>1</v>
      </c>
      <c r="F163" s="251" t="s">
        <v>3795</v>
      </c>
      <c r="G163" s="248"/>
      <c r="H163" s="252">
        <v>27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256</v>
      </c>
      <c r="AU163" s="258" t="s">
        <v>88</v>
      </c>
      <c r="AV163" s="13" t="s">
        <v>88</v>
      </c>
      <c r="AW163" s="13" t="s">
        <v>36</v>
      </c>
      <c r="AX163" s="13" t="s">
        <v>80</v>
      </c>
      <c r="AY163" s="258" t="s">
        <v>241</v>
      </c>
    </row>
    <row r="164" s="14" customFormat="1">
      <c r="A164" s="14"/>
      <c r="B164" s="259"/>
      <c r="C164" s="260"/>
      <c r="D164" s="249" t="s">
        <v>256</v>
      </c>
      <c r="E164" s="261" t="s">
        <v>1</v>
      </c>
      <c r="F164" s="262" t="s">
        <v>258</v>
      </c>
      <c r="G164" s="260"/>
      <c r="H164" s="263">
        <v>27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88</v>
      </c>
      <c r="AV164" s="14" t="s">
        <v>175</v>
      </c>
      <c r="AW164" s="14" t="s">
        <v>36</v>
      </c>
      <c r="AX164" s="14" t="s">
        <v>14</v>
      </c>
      <c r="AY164" s="269" t="s">
        <v>241</v>
      </c>
    </row>
    <row r="165" s="2" customFormat="1" ht="37.8" customHeight="1">
      <c r="A165" s="39"/>
      <c r="B165" s="40"/>
      <c r="C165" s="229" t="s">
        <v>309</v>
      </c>
      <c r="D165" s="229" t="s">
        <v>243</v>
      </c>
      <c r="E165" s="230" t="s">
        <v>663</v>
      </c>
      <c r="F165" s="231" t="s">
        <v>664</v>
      </c>
      <c r="G165" s="232" t="s">
        <v>253</v>
      </c>
      <c r="H165" s="233">
        <v>351</v>
      </c>
      <c r="I165" s="234"/>
      <c r="J165" s="235">
        <f>ROUND(I165*H165,2)</f>
        <v>0</v>
      </c>
      <c r="K165" s="231" t="s">
        <v>247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88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3796</v>
      </c>
    </row>
    <row r="166" s="2" customFormat="1">
      <c r="A166" s="39"/>
      <c r="B166" s="40"/>
      <c r="C166" s="41"/>
      <c r="D166" s="242" t="s">
        <v>249</v>
      </c>
      <c r="E166" s="41"/>
      <c r="F166" s="243" t="s">
        <v>666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249</v>
      </c>
      <c r="AU166" s="18" t="s">
        <v>88</v>
      </c>
    </row>
    <row r="167" s="15" customFormat="1">
      <c r="A167" s="15"/>
      <c r="B167" s="270"/>
      <c r="C167" s="271"/>
      <c r="D167" s="249" t="s">
        <v>256</v>
      </c>
      <c r="E167" s="272" t="s">
        <v>1</v>
      </c>
      <c r="F167" s="273" t="s">
        <v>3797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256</v>
      </c>
      <c r="AU167" s="279" t="s">
        <v>88</v>
      </c>
      <c r="AV167" s="15" t="s">
        <v>14</v>
      </c>
      <c r="AW167" s="15" t="s">
        <v>36</v>
      </c>
      <c r="AX167" s="15" t="s">
        <v>80</v>
      </c>
      <c r="AY167" s="279" t="s">
        <v>241</v>
      </c>
    </row>
    <row r="168" s="13" customFormat="1">
      <c r="A168" s="13"/>
      <c r="B168" s="247"/>
      <c r="C168" s="248"/>
      <c r="D168" s="249" t="s">
        <v>256</v>
      </c>
      <c r="E168" s="250" t="s">
        <v>1</v>
      </c>
      <c r="F168" s="251" t="s">
        <v>3798</v>
      </c>
      <c r="G168" s="248"/>
      <c r="H168" s="252">
        <v>351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8" t="s">
        <v>256</v>
      </c>
      <c r="AU168" s="258" t="s">
        <v>88</v>
      </c>
      <c r="AV168" s="13" t="s">
        <v>88</v>
      </c>
      <c r="AW168" s="13" t="s">
        <v>36</v>
      </c>
      <c r="AX168" s="13" t="s">
        <v>80</v>
      </c>
      <c r="AY168" s="258" t="s">
        <v>241</v>
      </c>
    </row>
    <row r="169" s="14" customFormat="1">
      <c r="A169" s="14"/>
      <c r="B169" s="259"/>
      <c r="C169" s="260"/>
      <c r="D169" s="249" t="s">
        <v>256</v>
      </c>
      <c r="E169" s="261" t="s">
        <v>1</v>
      </c>
      <c r="F169" s="262" t="s">
        <v>258</v>
      </c>
      <c r="G169" s="260"/>
      <c r="H169" s="263">
        <v>351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88</v>
      </c>
      <c r="AV169" s="14" t="s">
        <v>175</v>
      </c>
      <c r="AW169" s="14" t="s">
        <v>36</v>
      </c>
      <c r="AX169" s="14" t="s">
        <v>14</v>
      </c>
      <c r="AY169" s="269" t="s">
        <v>241</v>
      </c>
    </row>
    <row r="170" s="2" customFormat="1" ht="24.15" customHeight="1">
      <c r="A170" s="39"/>
      <c r="B170" s="40"/>
      <c r="C170" s="229" t="s">
        <v>316</v>
      </c>
      <c r="D170" s="229" t="s">
        <v>243</v>
      </c>
      <c r="E170" s="230" t="s">
        <v>681</v>
      </c>
      <c r="F170" s="231" t="s">
        <v>682</v>
      </c>
      <c r="G170" s="232" t="s">
        <v>253</v>
      </c>
      <c r="H170" s="233">
        <v>87</v>
      </c>
      <c r="I170" s="234"/>
      <c r="J170" s="235">
        <f>ROUND(I170*H170,2)</f>
        <v>0</v>
      </c>
      <c r="K170" s="231" t="s">
        <v>247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3799</v>
      </c>
    </row>
    <row r="171" s="2" customFormat="1">
      <c r="A171" s="39"/>
      <c r="B171" s="40"/>
      <c r="C171" s="41"/>
      <c r="D171" s="242" t="s">
        <v>249</v>
      </c>
      <c r="E171" s="41"/>
      <c r="F171" s="243" t="s">
        <v>684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249</v>
      </c>
      <c r="AU171" s="18" t="s">
        <v>88</v>
      </c>
    </row>
    <row r="172" s="2" customFormat="1" ht="33" customHeight="1">
      <c r="A172" s="39"/>
      <c r="B172" s="40"/>
      <c r="C172" s="229" t="s">
        <v>322</v>
      </c>
      <c r="D172" s="229" t="s">
        <v>243</v>
      </c>
      <c r="E172" s="230" t="s">
        <v>697</v>
      </c>
      <c r="F172" s="231" t="s">
        <v>698</v>
      </c>
      <c r="G172" s="232" t="s">
        <v>467</v>
      </c>
      <c r="H172" s="233">
        <v>44.549999999999997</v>
      </c>
      <c r="I172" s="234"/>
      <c r="J172" s="235">
        <f>ROUND(I172*H172,2)</f>
        <v>0</v>
      </c>
      <c r="K172" s="231" t="s">
        <v>247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88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3800</v>
      </c>
    </row>
    <row r="173" s="2" customFormat="1">
      <c r="A173" s="39"/>
      <c r="B173" s="40"/>
      <c r="C173" s="41"/>
      <c r="D173" s="242" t="s">
        <v>249</v>
      </c>
      <c r="E173" s="41"/>
      <c r="F173" s="243" t="s">
        <v>700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88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3801</v>
      </c>
      <c r="G174" s="248"/>
      <c r="H174" s="252">
        <v>44.549999999999997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80</v>
      </c>
      <c r="AY174" s="258" t="s">
        <v>241</v>
      </c>
    </row>
    <row r="175" s="14" customFormat="1">
      <c r="A175" s="14"/>
      <c r="B175" s="259"/>
      <c r="C175" s="260"/>
      <c r="D175" s="249" t="s">
        <v>256</v>
      </c>
      <c r="E175" s="261" t="s">
        <v>1</v>
      </c>
      <c r="F175" s="262" t="s">
        <v>258</v>
      </c>
      <c r="G175" s="260"/>
      <c r="H175" s="263">
        <v>44.549999999999997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88</v>
      </c>
      <c r="AV175" s="14" t="s">
        <v>175</v>
      </c>
      <c r="AW175" s="14" t="s">
        <v>36</v>
      </c>
      <c r="AX175" s="14" t="s">
        <v>14</v>
      </c>
      <c r="AY175" s="269" t="s">
        <v>241</v>
      </c>
    </row>
    <row r="176" s="2" customFormat="1" ht="16.5" customHeight="1">
      <c r="A176" s="39"/>
      <c r="B176" s="40"/>
      <c r="C176" s="229" t="s">
        <v>8</v>
      </c>
      <c r="D176" s="229" t="s">
        <v>243</v>
      </c>
      <c r="E176" s="230" t="s">
        <v>259</v>
      </c>
      <c r="F176" s="231" t="s">
        <v>260</v>
      </c>
      <c r="G176" s="232" t="s">
        <v>253</v>
      </c>
      <c r="H176" s="233">
        <v>104</v>
      </c>
      <c r="I176" s="234"/>
      <c r="J176" s="235">
        <f>ROUND(I176*H176,2)</f>
        <v>0</v>
      </c>
      <c r="K176" s="231" t="s">
        <v>247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88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3802</v>
      </c>
    </row>
    <row r="177" s="2" customFormat="1">
      <c r="A177" s="39"/>
      <c r="B177" s="40"/>
      <c r="C177" s="41"/>
      <c r="D177" s="242" t="s">
        <v>249</v>
      </c>
      <c r="E177" s="41"/>
      <c r="F177" s="243" t="s">
        <v>262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88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3803</v>
      </c>
      <c r="G178" s="248"/>
      <c r="H178" s="252">
        <v>87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3" customFormat="1">
      <c r="A179" s="13"/>
      <c r="B179" s="247"/>
      <c r="C179" s="248"/>
      <c r="D179" s="249" t="s">
        <v>256</v>
      </c>
      <c r="E179" s="250" t="s">
        <v>1</v>
      </c>
      <c r="F179" s="251" t="s">
        <v>3804</v>
      </c>
      <c r="G179" s="248"/>
      <c r="H179" s="252">
        <v>17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8" t="s">
        <v>256</v>
      </c>
      <c r="AU179" s="258" t="s">
        <v>88</v>
      </c>
      <c r="AV179" s="13" t="s">
        <v>88</v>
      </c>
      <c r="AW179" s="13" t="s">
        <v>36</v>
      </c>
      <c r="AX179" s="13" t="s">
        <v>80</v>
      </c>
      <c r="AY179" s="258" t="s">
        <v>241</v>
      </c>
    </row>
    <row r="180" s="14" customFormat="1">
      <c r="A180" s="14"/>
      <c r="B180" s="259"/>
      <c r="C180" s="260"/>
      <c r="D180" s="249" t="s">
        <v>256</v>
      </c>
      <c r="E180" s="261" t="s">
        <v>1</v>
      </c>
      <c r="F180" s="262" t="s">
        <v>258</v>
      </c>
      <c r="G180" s="260"/>
      <c r="H180" s="263">
        <v>104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88</v>
      </c>
      <c r="AV180" s="14" t="s">
        <v>175</v>
      </c>
      <c r="AW180" s="14" t="s">
        <v>36</v>
      </c>
      <c r="AX180" s="14" t="s">
        <v>14</v>
      </c>
      <c r="AY180" s="269" t="s">
        <v>241</v>
      </c>
    </row>
    <row r="181" s="2" customFormat="1" ht="24.15" customHeight="1">
      <c r="A181" s="39"/>
      <c r="B181" s="40"/>
      <c r="C181" s="229" t="s">
        <v>332</v>
      </c>
      <c r="D181" s="229" t="s">
        <v>243</v>
      </c>
      <c r="E181" s="230" t="s">
        <v>3805</v>
      </c>
      <c r="F181" s="231" t="s">
        <v>3806</v>
      </c>
      <c r="G181" s="232" t="s">
        <v>246</v>
      </c>
      <c r="H181" s="233">
        <v>580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3807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3808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12" customFormat="1" ht="22.8" customHeight="1">
      <c r="A183" s="12"/>
      <c r="B183" s="213"/>
      <c r="C183" s="214"/>
      <c r="D183" s="215" t="s">
        <v>79</v>
      </c>
      <c r="E183" s="227" t="s">
        <v>275</v>
      </c>
      <c r="F183" s="227" t="s">
        <v>276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SUM(P184:P189)</f>
        <v>0</v>
      </c>
      <c r="Q183" s="221"/>
      <c r="R183" s="222">
        <f>SUM(R184:R189)</f>
        <v>1.95</v>
      </c>
      <c r="S183" s="221"/>
      <c r="T183" s="223">
        <f>SUM(T184:T189)</f>
        <v>0.086800000000000002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14</v>
      </c>
      <c r="AT183" s="225" t="s">
        <v>79</v>
      </c>
      <c r="AU183" s="225" t="s">
        <v>14</v>
      </c>
      <c r="AY183" s="224" t="s">
        <v>241</v>
      </c>
      <c r="BK183" s="226">
        <f>SUM(BK184:BK189)</f>
        <v>0</v>
      </c>
    </row>
    <row r="184" s="2" customFormat="1" ht="24.15" customHeight="1">
      <c r="A184" s="39"/>
      <c r="B184" s="40"/>
      <c r="C184" s="229" t="s">
        <v>337</v>
      </c>
      <c r="D184" s="229" t="s">
        <v>243</v>
      </c>
      <c r="E184" s="230" t="s">
        <v>3809</v>
      </c>
      <c r="F184" s="231" t="s">
        <v>3810</v>
      </c>
      <c r="G184" s="232" t="s">
        <v>299</v>
      </c>
      <c r="H184" s="233">
        <v>1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0.025000000000000001</v>
      </c>
      <c r="R184" s="238">
        <f>Q184*H184</f>
        <v>0.025000000000000001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88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3811</v>
      </c>
    </row>
    <row r="185" s="2" customFormat="1" ht="33" customHeight="1">
      <c r="A185" s="39"/>
      <c r="B185" s="40"/>
      <c r="C185" s="229" t="s">
        <v>342</v>
      </c>
      <c r="D185" s="229" t="s">
        <v>243</v>
      </c>
      <c r="E185" s="230" t="s">
        <v>3812</v>
      </c>
      <c r="F185" s="231" t="s">
        <v>3813</v>
      </c>
      <c r="G185" s="232" t="s">
        <v>289</v>
      </c>
      <c r="H185" s="233">
        <v>35</v>
      </c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0.055</v>
      </c>
      <c r="R185" s="238">
        <f>Q185*H185</f>
        <v>1.925</v>
      </c>
      <c r="S185" s="238">
        <v>0.00248</v>
      </c>
      <c r="T185" s="239">
        <f>S185*H185</f>
        <v>0.086800000000000002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88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3814</v>
      </c>
    </row>
    <row r="186" s="2" customFormat="1" ht="21.75" customHeight="1">
      <c r="A186" s="39"/>
      <c r="B186" s="40"/>
      <c r="C186" s="229" t="s">
        <v>347</v>
      </c>
      <c r="D186" s="229" t="s">
        <v>243</v>
      </c>
      <c r="E186" s="230" t="s">
        <v>3815</v>
      </c>
      <c r="F186" s="231" t="s">
        <v>3816</v>
      </c>
      <c r="G186" s="232" t="s">
        <v>289</v>
      </c>
      <c r="H186" s="233">
        <v>5</v>
      </c>
      <c r="I186" s="234"/>
      <c r="J186" s="235">
        <f>ROUND(I186*H186,2)</f>
        <v>0</v>
      </c>
      <c r="K186" s="231" t="s">
        <v>247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88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3817</v>
      </c>
    </row>
    <row r="187" s="2" customFormat="1">
      <c r="A187" s="39"/>
      <c r="B187" s="40"/>
      <c r="C187" s="41"/>
      <c r="D187" s="242" t="s">
        <v>249</v>
      </c>
      <c r="E187" s="41"/>
      <c r="F187" s="243" t="s">
        <v>3818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249</v>
      </c>
      <c r="AU187" s="18" t="s">
        <v>88</v>
      </c>
    </row>
    <row r="188" s="2" customFormat="1" ht="24.15" customHeight="1">
      <c r="A188" s="39"/>
      <c r="B188" s="40"/>
      <c r="C188" s="229" t="s">
        <v>352</v>
      </c>
      <c r="D188" s="229" t="s">
        <v>243</v>
      </c>
      <c r="E188" s="230" t="s">
        <v>3819</v>
      </c>
      <c r="F188" s="231" t="s">
        <v>3820</v>
      </c>
      <c r="G188" s="232" t="s">
        <v>246</v>
      </c>
      <c r="H188" s="233">
        <v>30</v>
      </c>
      <c r="I188" s="234"/>
      <c r="J188" s="235">
        <f>ROUND(I188*H188,2)</f>
        <v>0</v>
      </c>
      <c r="K188" s="231" t="s">
        <v>247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88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3821</v>
      </c>
    </row>
    <row r="189" s="2" customFormat="1">
      <c r="A189" s="39"/>
      <c r="B189" s="40"/>
      <c r="C189" s="41"/>
      <c r="D189" s="242" t="s">
        <v>249</v>
      </c>
      <c r="E189" s="41"/>
      <c r="F189" s="243" t="s">
        <v>3822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249</v>
      </c>
      <c r="AU189" s="18" t="s">
        <v>88</v>
      </c>
    </row>
    <row r="190" s="12" customFormat="1" ht="22.8" customHeight="1">
      <c r="A190" s="12"/>
      <c r="B190" s="213"/>
      <c r="C190" s="214"/>
      <c r="D190" s="215" t="s">
        <v>79</v>
      </c>
      <c r="E190" s="227" t="s">
        <v>1069</v>
      </c>
      <c r="F190" s="227" t="s">
        <v>1070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SUM(P191:P207)</f>
        <v>0</v>
      </c>
      <c r="Q190" s="221"/>
      <c r="R190" s="222">
        <f>SUM(R191:R207)</f>
        <v>0</v>
      </c>
      <c r="S190" s="221"/>
      <c r="T190" s="223">
        <f>SUM(T191:T207)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14</v>
      </c>
      <c r="AT190" s="225" t="s">
        <v>79</v>
      </c>
      <c r="AU190" s="225" t="s">
        <v>14</v>
      </c>
      <c r="AY190" s="224" t="s">
        <v>241</v>
      </c>
      <c r="BK190" s="226">
        <f>SUM(BK191:BK207)</f>
        <v>0</v>
      </c>
    </row>
    <row r="191" s="2" customFormat="1" ht="33" customHeight="1">
      <c r="A191" s="39"/>
      <c r="B191" s="40"/>
      <c r="C191" s="229" t="s">
        <v>7</v>
      </c>
      <c r="D191" s="229" t="s">
        <v>243</v>
      </c>
      <c r="E191" s="230" t="s">
        <v>1072</v>
      </c>
      <c r="F191" s="231" t="s">
        <v>1073</v>
      </c>
      <c r="G191" s="232" t="s">
        <v>467</v>
      </c>
      <c r="H191" s="233">
        <v>11.025</v>
      </c>
      <c r="I191" s="234"/>
      <c r="J191" s="235">
        <f>ROUND(I191*H191,2)</f>
        <v>0</v>
      </c>
      <c r="K191" s="231" t="s">
        <v>247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88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3823</v>
      </c>
    </row>
    <row r="192" s="2" customFormat="1">
      <c r="A192" s="39"/>
      <c r="B192" s="40"/>
      <c r="C192" s="41"/>
      <c r="D192" s="242" t="s">
        <v>249</v>
      </c>
      <c r="E192" s="41"/>
      <c r="F192" s="243" t="s">
        <v>1075</v>
      </c>
      <c r="G192" s="41"/>
      <c r="H192" s="41"/>
      <c r="I192" s="244"/>
      <c r="J192" s="41"/>
      <c r="K192" s="41"/>
      <c r="L192" s="45"/>
      <c r="M192" s="245"/>
      <c r="N192" s="24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249</v>
      </c>
      <c r="AU192" s="18" t="s">
        <v>88</v>
      </c>
    </row>
    <row r="193" s="13" customFormat="1">
      <c r="A193" s="13"/>
      <c r="B193" s="247"/>
      <c r="C193" s="248"/>
      <c r="D193" s="249" t="s">
        <v>256</v>
      </c>
      <c r="E193" s="250" t="s">
        <v>1</v>
      </c>
      <c r="F193" s="251" t="s">
        <v>465</v>
      </c>
      <c r="G193" s="248"/>
      <c r="H193" s="252">
        <v>11.025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88</v>
      </c>
      <c r="AV193" s="13" t="s">
        <v>88</v>
      </c>
      <c r="AW193" s="13" t="s">
        <v>36</v>
      </c>
      <c r="AX193" s="13" t="s">
        <v>80</v>
      </c>
      <c r="AY193" s="258" t="s">
        <v>241</v>
      </c>
    </row>
    <row r="194" s="14" customFormat="1">
      <c r="A194" s="14"/>
      <c r="B194" s="259"/>
      <c r="C194" s="260"/>
      <c r="D194" s="249" t="s">
        <v>256</v>
      </c>
      <c r="E194" s="261" t="s">
        <v>1</v>
      </c>
      <c r="F194" s="262" t="s">
        <v>258</v>
      </c>
      <c r="G194" s="260"/>
      <c r="H194" s="263">
        <v>11.025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88</v>
      </c>
      <c r="AV194" s="14" t="s">
        <v>175</v>
      </c>
      <c r="AW194" s="14" t="s">
        <v>36</v>
      </c>
      <c r="AX194" s="14" t="s">
        <v>14</v>
      </c>
      <c r="AY194" s="269" t="s">
        <v>241</v>
      </c>
    </row>
    <row r="195" s="2" customFormat="1" ht="21.75" customHeight="1">
      <c r="A195" s="39"/>
      <c r="B195" s="40"/>
      <c r="C195" s="229" t="s">
        <v>361</v>
      </c>
      <c r="D195" s="229" t="s">
        <v>243</v>
      </c>
      <c r="E195" s="230" t="s">
        <v>1077</v>
      </c>
      <c r="F195" s="231" t="s">
        <v>1078</v>
      </c>
      <c r="G195" s="232" t="s">
        <v>467</v>
      </c>
      <c r="H195" s="233">
        <v>242.55000000000001</v>
      </c>
      <c r="I195" s="234"/>
      <c r="J195" s="235">
        <f>ROUND(I195*H195,2)</f>
        <v>0</v>
      </c>
      <c r="K195" s="231" t="s">
        <v>247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88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3824</v>
      </c>
    </row>
    <row r="196" s="2" customFormat="1">
      <c r="A196" s="39"/>
      <c r="B196" s="40"/>
      <c r="C196" s="41"/>
      <c r="D196" s="242" t="s">
        <v>249</v>
      </c>
      <c r="E196" s="41"/>
      <c r="F196" s="243" t="s">
        <v>1080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249</v>
      </c>
      <c r="AU196" s="18" t="s">
        <v>88</v>
      </c>
    </row>
    <row r="197" s="15" customFormat="1">
      <c r="A197" s="15"/>
      <c r="B197" s="270"/>
      <c r="C197" s="271"/>
      <c r="D197" s="249" t="s">
        <v>256</v>
      </c>
      <c r="E197" s="272" t="s">
        <v>1</v>
      </c>
      <c r="F197" s="273" t="s">
        <v>667</v>
      </c>
      <c r="G197" s="271"/>
      <c r="H197" s="272" t="s">
        <v>1</v>
      </c>
      <c r="I197" s="274"/>
      <c r="J197" s="271"/>
      <c r="K197" s="271"/>
      <c r="L197" s="275"/>
      <c r="M197" s="276"/>
      <c r="N197" s="277"/>
      <c r="O197" s="277"/>
      <c r="P197" s="277"/>
      <c r="Q197" s="277"/>
      <c r="R197" s="277"/>
      <c r="S197" s="277"/>
      <c r="T197" s="27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9" t="s">
        <v>256</v>
      </c>
      <c r="AU197" s="279" t="s">
        <v>88</v>
      </c>
      <c r="AV197" s="15" t="s">
        <v>14</v>
      </c>
      <c r="AW197" s="15" t="s">
        <v>36</v>
      </c>
      <c r="AX197" s="15" t="s">
        <v>80</v>
      </c>
      <c r="AY197" s="279" t="s">
        <v>241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1081</v>
      </c>
      <c r="G198" s="248"/>
      <c r="H198" s="252">
        <v>242.55000000000001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4" customFormat="1">
      <c r="A199" s="14"/>
      <c r="B199" s="259"/>
      <c r="C199" s="260"/>
      <c r="D199" s="249" t="s">
        <v>256</v>
      </c>
      <c r="E199" s="261" t="s">
        <v>1</v>
      </c>
      <c r="F199" s="262" t="s">
        <v>258</v>
      </c>
      <c r="G199" s="260"/>
      <c r="H199" s="263">
        <v>242.55000000000001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88</v>
      </c>
      <c r="AV199" s="14" t="s">
        <v>175</v>
      </c>
      <c r="AW199" s="14" t="s">
        <v>36</v>
      </c>
      <c r="AX199" s="14" t="s">
        <v>14</v>
      </c>
      <c r="AY199" s="269" t="s">
        <v>241</v>
      </c>
    </row>
    <row r="200" s="2" customFormat="1" ht="37.8" customHeight="1">
      <c r="A200" s="39"/>
      <c r="B200" s="40"/>
      <c r="C200" s="229" t="s">
        <v>366</v>
      </c>
      <c r="D200" s="229" t="s">
        <v>243</v>
      </c>
      <c r="E200" s="230" t="s">
        <v>3825</v>
      </c>
      <c r="F200" s="231" t="s">
        <v>3826</v>
      </c>
      <c r="G200" s="232" t="s">
        <v>467</v>
      </c>
      <c r="H200" s="233">
        <v>9.0999999999999996</v>
      </c>
      <c r="I200" s="234"/>
      <c r="J200" s="235">
        <f>ROUND(I200*H200,2)</f>
        <v>0</v>
      </c>
      <c r="K200" s="231" t="s">
        <v>247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88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3827</v>
      </c>
    </row>
    <row r="201" s="2" customFormat="1">
      <c r="A201" s="39"/>
      <c r="B201" s="40"/>
      <c r="C201" s="41"/>
      <c r="D201" s="242" t="s">
        <v>249</v>
      </c>
      <c r="E201" s="41"/>
      <c r="F201" s="243" t="s">
        <v>3828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88</v>
      </c>
    </row>
    <row r="202" s="13" customFormat="1">
      <c r="A202" s="13"/>
      <c r="B202" s="247"/>
      <c r="C202" s="248"/>
      <c r="D202" s="249" t="s">
        <v>256</v>
      </c>
      <c r="E202" s="250" t="s">
        <v>1</v>
      </c>
      <c r="F202" s="251" t="s">
        <v>3745</v>
      </c>
      <c r="G202" s="248"/>
      <c r="H202" s="252">
        <v>9.0999999999999996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80</v>
      </c>
      <c r="AY202" s="258" t="s">
        <v>241</v>
      </c>
    </row>
    <row r="203" s="14" customFormat="1">
      <c r="A203" s="14"/>
      <c r="B203" s="259"/>
      <c r="C203" s="260"/>
      <c r="D203" s="249" t="s">
        <v>256</v>
      </c>
      <c r="E203" s="261" t="s">
        <v>1</v>
      </c>
      <c r="F203" s="262" t="s">
        <v>258</v>
      </c>
      <c r="G203" s="260"/>
      <c r="H203" s="263">
        <v>9.0999999999999996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88</v>
      </c>
      <c r="AV203" s="14" t="s">
        <v>175</v>
      </c>
      <c r="AW203" s="14" t="s">
        <v>36</v>
      </c>
      <c r="AX203" s="14" t="s">
        <v>14</v>
      </c>
      <c r="AY203" s="269" t="s">
        <v>241</v>
      </c>
    </row>
    <row r="204" s="2" customFormat="1" ht="44.25" customHeight="1">
      <c r="A204" s="39"/>
      <c r="B204" s="40"/>
      <c r="C204" s="229" t="s">
        <v>371</v>
      </c>
      <c r="D204" s="229" t="s">
        <v>243</v>
      </c>
      <c r="E204" s="230" t="s">
        <v>1083</v>
      </c>
      <c r="F204" s="231" t="s">
        <v>1084</v>
      </c>
      <c r="G204" s="232" t="s">
        <v>467</v>
      </c>
      <c r="H204" s="233">
        <v>1.925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3829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1086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472</v>
      </c>
      <c r="G206" s="248"/>
      <c r="H206" s="252">
        <v>1.925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1.925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12" customFormat="1" ht="22.8" customHeight="1">
      <c r="A208" s="12"/>
      <c r="B208" s="213"/>
      <c r="C208" s="214"/>
      <c r="D208" s="215" t="s">
        <v>79</v>
      </c>
      <c r="E208" s="227" t="s">
        <v>1097</v>
      </c>
      <c r="F208" s="227" t="s">
        <v>1098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SUM(P209:P210)</f>
        <v>0</v>
      </c>
      <c r="Q208" s="221"/>
      <c r="R208" s="222">
        <f>SUM(R209:R210)</f>
        <v>0</v>
      </c>
      <c r="S208" s="221"/>
      <c r="T208" s="223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14</v>
      </c>
      <c r="AT208" s="225" t="s">
        <v>79</v>
      </c>
      <c r="AU208" s="225" t="s">
        <v>14</v>
      </c>
      <c r="AY208" s="224" t="s">
        <v>241</v>
      </c>
      <c r="BK208" s="226">
        <f>SUM(BK209:BK210)</f>
        <v>0</v>
      </c>
    </row>
    <row r="209" s="2" customFormat="1" ht="24.15" customHeight="1">
      <c r="A209" s="39"/>
      <c r="B209" s="40"/>
      <c r="C209" s="229" t="s">
        <v>376</v>
      </c>
      <c r="D209" s="229" t="s">
        <v>243</v>
      </c>
      <c r="E209" s="230" t="s">
        <v>3830</v>
      </c>
      <c r="F209" s="231" t="s">
        <v>3831</v>
      </c>
      <c r="G209" s="232" t="s">
        <v>467</v>
      </c>
      <c r="H209" s="233">
        <v>1.9550000000000001</v>
      </c>
      <c r="I209" s="234"/>
      <c r="J209" s="235">
        <f>ROUND(I209*H209,2)</f>
        <v>0</v>
      </c>
      <c r="K209" s="231" t="s">
        <v>247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88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3832</v>
      </c>
    </row>
    <row r="210" s="2" customFormat="1">
      <c r="A210" s="39"/>
      <c r="B210" s="40"/>
      <c r="C210" s="41"/>
      <c r="D210" s="242" t="s">
        <v>249</v>
      </c>
      <c r="E210" s="41"/>
      <c r="F210" s="243" t="s">
        <v>3833</v>
      </c>
      <c r="G210" s="41"/>
      <c r="H210" s="41"/>
      <c r="I210" s="244"/>
      <c r="J210" s="41"/>
      <c r="K210" s="41"/>
      <c r="L210" s="45"/>
      <c r="M210" s="298"/>
      <c r="N210" s="299"/>
      <c r="O210" s="282"/>
      <c r="P210" s="282"/>
      <c r="Q210" s="282"/>
      <c r="R210" s="282"/>
      <c r="S210" s="282"/>
      <c r="T210" s="300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249</v>
      </c>
      <c r="AU210" s="18" t="s">
        <v>88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Tec+pTnlzzcCujOj0FmXKtM/XFISPIGtmMRO22A/9Nvi9JwTzi6rfBiDax/yzs4P8GPDmQXGs/ORL2jpaD/KWQ==" hashValue="5LyRq6AIj10ZMavUAfWZcDYAVXZW1tzPONlwOKb3nMdHZO4QSuYsc6p1be4hYVqhWiCj4d7vic3L7KD+CkyCvw==" algorithmName="SHA-512" password="CC35"/>
  <autoFilter ref="C128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hyperlinks>
    <hyperlink ref="F133" r:id="rId1" display="https://podminky.urs.cz/item/CS_URS_2021_02/111251102"/>
    <hyperlink ref="F135" r:id="rId2" display="https://podminky.urs.cz/item/CS_URS_2021_02/112151351"/>
    <hyperlink ref="F137" r:id="rId3" display="https://podminky.urs.cz/item/CS_URS_2021_02/112155215"/>
    <hyperlink ref="F139" r:id="rId4" display="https://podminky.urs.cz/item/CS_URS_2021_02/112155315"/>
    <hyperlink ref="F141" r:id="rId5" display="https://podminky.urs.cz/item/CS_URS_2021_02/113106121"/>
    <hyperlink ref="F143" r:id="rId6" display="https://podminky.urs.cz/item/CS_URS_2021_02/113201112"/>
    <hyperlink ref="F145" r:id="rId7" display="https://podminky.urs.cz/item/CS_URS_2021_02/119003215"/>
    <hyperlink ref="F149" r:id="rId8" display="https://podminky.urs.cz/item/CS_URS_2021_02/119003216"/>
    <hyperlink ref="F153" r:id="rId9" display="https://podminky.urs.cz/item/CS_URS_2021_02/121151123"/>
    <hyperlink ref="F155" r:id="rId10" display="https://podminky.urs.cz/item/CS_URS_2021_02/162551108"/>
    <hyperlink ref="F162" r:id="rId11" display="https://podminky.urs.cz/item/CS_URS_2021_02/162751117"/>
    <hyperlink ref="F166" r:id="rId12" display="https://podminky.urs.cz/item/CS_URS_2021_02/162751119"/>
    <hyperlink ref="F171" r:id="rId13" display="https://podminky.urs.cz/item/CS_URS_2021_02/167151101"/>
    <hyperlink ref="F173" r:id="rId14" display="https://podminky.urs.cz/item/CS_URS_2021_02/171201231"/>
    <hyperlink ref="F177" r:id="rId15" display="https://podminky.urs.cz/item/CS_URS_2021_02/171251201"/>
    <hyperlink ref="F182" r:id="rId16" display="https://podminky.urs.cz/item/CS_URS_2021_02/181951113"/>
    <hyperlink ref="F187" r:id="rId17" display="https://podminky.urs.cz/item/CS_URS_2021_02/979024443"/>
    <hyperlink ref="F189" r:id="rId18" display="https://podminky.urs.cz/item/CS_URS_2021_02/979054442"/>
    <hyperlink ref="F192" r:id="rId19" display="https://podminky.urs.cz/item/CS_URS_2021_02/997002511"/>
    <hyperlink ref="F196" r:id="rId20" display="https://podminky.urs.cz/item/CS_URS_2021_02/997002519"/>
    <hyperlink ref="F201" r:id="rId21" display="https://podminky.urs.cz/item/CS_URS_2021_02/997013861"/>
    <hyperlink ref="F205" r:id="rId22" display="https://podminky.urs.cz/item/CS_URS_2021_02/997013871"/>
    <hyperlink ref="F210" r:id="rId23" display="https://podminky.urs.cz/item/CS_URS_2021_02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  <c r="AZ2" s="285" t="s">
        <v>459</v>
      </c>
      <c r="BA2" s="285" t="s">
        <v>460</v>
      </c>
      <c r="BB2" s="285" t="s">
        <v>253</v>
      </c>
      <c r="BC2" s="285" t="s">
        <v>3834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462</v>
      </c>
      <c r="BA3" s="285" t="s">
        <v>463</v>
      </c>
      <c r="BB3" s="285" t="s">
        <v>253</v>
      </c>
      <c r="BC3" s="285" t="s">
        <v>3835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1887</v>
      </c>
      <c r="BA4" s="285" t="s">
        <v>1888</v>
      </c>
      <c r="BB4" s="285" t="s">
        <v>253</v>
      </c>
      <c r="BC4" s="285" t="s">
        <v>3501</v>
      </c>
      <c r="BD4" s="285" t="s">
        <v>96</v>
      </c>
    </row>
    <row r="5" s="1" customFormat="1" ht="6.96" customHeight="1">
      <c r="B5" s="21"/>
      <c r="L5" s="21"/>
      <c r="AZ5" s="285" t="s">
        <v>465</v>
      </c>
      <c r="BA5" s="285" t="s">
        <v>466</v>
      </c>
      <c r="BB5" s="285" t="s">
        <v>467</v>
      </c>
      <c r="BC5" s="285" t="s">
        <v>3836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472</v>
      </c>
      <c r="BA6" s="285" t="s">
        <v>473</v>
      </c>
      <c r="BB6" s="285" t="s">
        <v>467</v>
      </c>
      <c r="BC6" s="285" t="s">
        <v>3836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ROUND(J146,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ROUND((SUM(BE146:BE729)),  2)</f>
        <v>0</v>
      </c>
      <c r="G37" s="39"/>
      <c r="H37" s="39"/>
      <c r="I37" s="166">
        <v>0.20999999999999999</v>
      </c>
      <c r="J37" s="165">
        <f>ROUND(((SUM(BE146:BE729))*I37),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ROUND((SUM(BF146:BF729)),  2)</f>
        <v>0</v>
      </c>
      <c r="G38" s="39"/>
      <c r="H38" s="39"/>
      <c r="I38" s="166">
        <v>0.14999999999999999</v>
      </c>
      <c r="J38" s="165">
        <f>ROUND(((SUM(BF146:BF729))*I38),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ROUND((SUM(BG146:BG729)),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ROUND((SUM(BH146:BH729)),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ROUND((SUM(BI146:BI729)),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04.2 - Sdružené nádrže bioreaktorů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J146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J147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J148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1893</v>
      </c>
      <c r="E103" s="199"/>
      <c r="F103" s="199"/>
      <c r="G103" s="199"/>
      <c r="H103" s="199"/>
      <c r="I103" s="199"/>
      <c r="J103" s="200">
        <f>J267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1894</v>
      </c>
      <c r="E104" s="199"/>
      <c r="F104" s="199"/>
      <c r="G104" s="199"/>
      <c r="H104" s="199"/>
      <c r="I104" s="199"/>
      <c r="J104" s="200">
        <f>J298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3838</v>
      </c>
      <c r="E105" s="199"/>
      <c r="F105" s="199"/>
      <c r="G105" s="199"/>
      <c r="H105" s="199"/>
      <c r="I105" s="199"/>
      <c r="J105" s="200">
        <f>J349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J397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J400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J545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J559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1895</v>
      </c>
      <c r="E110" s="194"/>
      <c r="F110" s="194"/>
      <c r="G110" s="194"/>
      <c r="H110" s="194"/>
      <c r="I110" s="194"/>
      <c r="J110" s="195">
        <f>J562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1898</v>
      </c>
      <c r="E111" s="199"/>
      <c r="F111" s="199"/>
      <c r="G111" s="199"/>
      <c r="H111" s="199"/>
      <c r="I111" s="199"/>
      <c r="J111" s="200">
        <f>J563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3839</v>
      </c>
      <c r="E112" s="199"/>
      <c r="F112" s="199"/>
      <c r="G112" s="199"/>
      <c r="H112" s="199"/>
      <c r="I112" s="199"/>
      <c r="J112" s="200">
        <f>J584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3840</v>
      </c>
      <c r="E113" s="199"/>
      <c r="F113" s="199"/>
      <c r="G113" s="199"/>
      <c r="H113" s="199"/>
      <c r="I113" s="199"/>
      <c r="J113" s="200">
        <f>J594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3841</v>
      </c>
      <c r="E114" s="199"/>
      <c r="F114" s="199"/>
      <c r="G114" s="199"/>
      <c r="H114" s="199"/>
      <c r="I114" s="199"/>
      <c r="J114" s="200">
        <f>J603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3842</v>
      </c>
      <c r="E115" s="199"/>
      <c r="F115" s="199"/>
      <c r="G115" s="199"/>
      <c r="H115" s="199"/>
      <c r="I115" s="199"/>
      <c r="J115" s="200">
        <f>J612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1901</v>
      </c>
      <c r="E116" s="199"/>
      <c r="F116" s="199"/>
      <c r="G116" s="199"/>
      <c r="H116" s="199"/>
      <c r="I116" s="199"/>
      <c r="J116" s="200">
        <f>J640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1902</v>
      </c>
      <c r="E117" s="194"/>
      <c r="F117" s="194"/>
      <c r="G117" s="194"/>
      <c r="H117" s="194"/>
      <c r="I117" s="194"/>
      <c r="J117" s="195">
        <f>J652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3"/>
      <c r="D118" s="198" t="s">
        <v>3843</v>
      </c>
      <c r="E118" s="199"/>
      <c r="F118" s="199"/>
      <c r="G118" s="199"/>
      <c r="H118" s="199"/>
      <c r="I118" s="199"/>
      <c r="J118" s="200">
        <f>J653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3844</v>
      </c>
      <c r="E119" s="199"/>
      <c r="F119" s="199"/>
      <c r="G119" s="199"/>
      <c r="H119" s="199"/>
      <c r="I119" s="199"/>
      <c r="J119" s="200">
        <f>J656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3845</v>
      </c>
      <c r="E120" s="199"/>
      <c r="F120" s="199"/>
      <c r="G120" s="199"/>
      <c r="H120" s="199"/>
      <c r="I120" s="199"/>
      <c r="J120" s="200">
        <f>J686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3"/>
      <c r="D121" s="198" t="s">
        <v>1904</v>
      </c>
      <c r="E121" s="199"/>
      <c r="F121" s="199"/>
      <c r="G121" s="199"/>
      <c r="H121" s="199"/>
      <c r="I121" s="199"/>
      <c r="J121" s="200">
        <f>J711</f>
        <v>0</v>
      </c>
      <c r="K121" s="133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3"/>
      <c r="D122" s="198" t="s">
        <v>1905</v>
      </c>
      <c r="E122" s="199"/>
      <c r="F122" s="199"/>
      <c r="G122" s="199"/>
      <c r="H122" s="199"/>
      <c r="I122" s="199"/>
      <c r="J122" s="200">
        <f>J722</f>
        <v>0</v>
      </c>
      <c r="K122" s="133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226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5" t="str">
        <f>E7</f>
        <v>Zaječov rozšíření a intenzifikace ČOV Horní Kváň - kanalizace a vodovod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211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16.5" customHeight="1">
      <c r="B134" s="22"/>
      <c r="C134" s="23"/>
      <c r="D134" s="23"/>
      <c r="E134" s="185" t="s">
        <v>212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213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6" t="s">
        <v>3750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215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E13</f>
        <v>SO 04.2 - Sdružené nádrže bioreaktorů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F16</f>
        <v>obec Zaječov, místní část Kvaň, Nová Ves</v>
      </c>
      <c r="G140" s="41"/>
      <c r="H140" s="41"/>
      <c r="I140" s="33" t="s">
        <v>22</v>
      </c>
      <c r="J140" s="80" t="str">
        <f>IF(J16="","",J16)</f>
        <v>18. 8. 2021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54.45" customHeight="1">
      <c r="A142" s="39"/>
      <c r="B142" s="40"/>
      <c r="C142" s="33" t="s">
        <v>24</v>
      </c>
      <c r="D142" s="41"/>
      <c r="E142" s="41"/>
      <c r="F142" s="28" t="str">
        <f>E19</f>
        <v>Obec Zaječov, Zaječov 265, 267 63 Zaječov</v>
      </c>
      <c r="G142" s="41"/>
      <c r="H142" s="41"/>
      <c r="I142" s="33" t="s">
        <v>32</v>
      </c>
      <c r="J142" s="37" t="str">
        <f>E25</f>
        <v>PIK VÍTEK s.r.o.,Kořenského 1025/7, 150 00 Praha 5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30</v>
      </c>
      <c r="D143" s="41"/>
      <c r="E143" s="41"/>
      <c r="F143" s="28" t="str">
        <f>IF(E22="","",E22)</f>
        <v>Vyplň údaj</v>
      </c>
      <c r="G143" s="41"/>
      <c r="H143" s="41"/>
      <c r="I143" s="33" t="s">
        <v>37</v>
      </c>
      <c r="J143" s="37" t="str">
        <f>E28</f>
        <v xml:space="preserve"> 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2"/>
      <c r="B145" s="203"/>
      <c r="C145" s="204" t="s">
        <v>227</v>
      </c>
      <c r="D145" s="205" t="s">
        <v>65</v>
      </c>
      <c r="E145" s="205" t="s">
        <v>61</v>
      </c>
      <c r="F145" s="205" t="s">
        <v>62</v>
      </c>
      <c r="G145" s="205" t="s">
        <v>228</v>
      </c>
      <c r="H145" s="205" t="s">
        <v>229</v>
      </c>
      <c r="I145" s="205" t="s">
        <v>230</v>
      </c>
      <c r="J145" s="205" t="s">
        <v>219</v>
      </c>
      <c r="K145" s="206" t="s">
        <v>231</v>
      </c>
      <c r="L145" s="207"/>
      <c r="M145" s="101" t="s">
        <v>1</v>
      </c>
      <c r="N145" s="102" t="s">
        <v>44</v>
      </c>
      <c r="O145" s="102" t="s">
        <v>232</v>
      </c>
      <c r="P145" s="102" t="s">
        <v>233</v>
      </c>
      <c r="Q145" s="102" t="s">
        <v>234</v>
      </c>
      <c r="R145" s="102" t="s">
        <v>235</v>
      </c>
      <c r="S145" s="102" t="s">
        <v>236</v>
      </c>
      <c r="T145" s="103" t="s">
        <v>237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39"/>
      <c r="B146" s="40"/>
      <c r="C146" s="108" t="s">
        <v>238</v>
      </c>
      <c r="D146" s="41"/>
      <c r="E146" s="41"/>
      <c r="F146" s="41"/>
      <c r="G146" s="41"/>
      <c r="H146" s="41"/>
      <c r="I146" s="41"/>
      <c r="J146" s="208">
        <f>BK146</f>
        <v>0</v>
      </c>
      <c r="K146" s="41"/>
      <c r="L146" s="45"/>
      <c r="M146" s="104"/>
      <c r="N146" s="209"/>
      <c r="O146" s="105"/>
      <c r="P146" s="210">
        <f>P147+P562+P652</f>
        <v>0</v>
      </c>
      <c r="Q146" s="105"/>
      <c r="R146" s="210">
        <f>R147+R562+R652</f>
        <v>947.76051617999997</v>
      </c>
      <c r="S146" s="105"/>
      <c r="T146" s="211">
        <f>T147+T562+T652</f>
        <v>94.562981900000011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79</v>
      </c>
      <c r="AU146" s="18" t="s">
        <v>221</v>
      </c>
      <c r="BK146" s="212">
        <f>BK147+BK562+BK652</f>
        <v>0</v>
      </c>
    </row>
    <row r="147" s="12" customFormat="1" ht="25.92" customHeight="1">
      <c r="A147" s="12"/>
      <c r="B147" s="213"/>
      <c r="C147" s="214"/>
      <c r="D147" s="215" t="s">
        <v>79</v>
      </c>
      <c r="E147" s="216" t="s">
        <v>239</v>
      </c>
      <c r="F147" s="216" t="s">
        <v>240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P148+P267+P298+P349+P397+P400+P545+P559</f>
        <v>0</v>
      </c>
      <c r="Q147" s="221"/>
      <c r="R147" s="222">
        <f>R148+R267+R298+R349+R397+R400+R545+R559</f>
        <v>945.57941077999999</v>
      </c>
      <c r="S147" s="221"/>
      <c r="T147" s="223">
        <f>T148+T267+T298+T349+T397+T400+T545+T559</f>
        <v>93.991520000000008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14</v>
      </c>
      <c r="AT147" s="225" t="s">
        <v>79</v>
      </c>
      <c r="AU147" s="225" t="s">
        <v>80</v>
      </c>
      <c r="AY147" s="224" t="s">
        <v>241</v>
      </c>
      <c r="BK147" s="226">
        <f>BK148+BK267+BK298+BK349+BK397+BK400+BK545+BK559</f>
        <v>0</v>
      </c>
    </row>
    <row r="148" s="12" customFormat="1" ht="22.8" customHeight="1">
      <c r="A148" s="12"/>
      <c r="B148" s="213"/>
      <c r="C148" s="214"/>
      <c r="D148" s="215" t="s">
        <v>79</v>
      </c>
      <c r="E148" s="227" t="s">
        <v>14</v>
      </c>
      <c r="F148" s="227" t="s">
        <v>242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SUM(P149:P266)</f>
        <v>0</v>
      </c>
      <c r="Q148" s="221"/>
      <c r="R148" s="222">
        <f>SUM(R149:R266)</f>
        <v>1.202645</v>
      </c>
      <c r="S148" s="221"/>
      <c r="T148" s="223">
        <f>SUM(T149:T266)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14</v>
      </c>
      <c r="AT148" s="225" t="s">
        <v>79</v>
      </c>
      <c r="AU148" s="225" t="s">
        <v>14</v>
      </c>
      <c r="AY148" s="224" t="s">
        <v>241</v>
      </c>
      <c r="BK148" s="226">
        <f>SUM(BK149:BK266)</f>
        <v>0</v>
      </c>
    </row>
    <row r="149" s="2" customFormat="1" ht="24.15" customHeight="1">
      <c r="A149" s="39"/>
      <c r="B149" s="40"/>
      <c r="C149" s="229" t="s">
        <v>14</v>
      </c>
      <c r="D149" s="229" t="s">
        <v>243</v>
      </c>
      <c r="E149" s="230" t="s">
        <v>3846</v>
      </c>
      <c r="F149" s="231" t="s">
        <v>3847</v>
      </c>
      <c r="G149" s="232" t="s">
        <v>542</v>
      </c>
      <c r="H149" s="233">
        <v>5040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3.0000000000000001E-05</v>
      </c>
      <c r="R149" s="238">
        <f>Q149*H149</f>
        <v>0.1512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3848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3849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5" customFormat="1">
      <c r="A151" s="15"/>
      <c r="B151" s="270"/>
      <c r="C151" s="271"/>
      <c r="D151" s="249" t="s">
        <v>256</v>
      </c>
      <c r="E151" s="272" t="s">
        <v>1</v>
      </c>
      <c r="F151" s="273" t="s">
        <v>3850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256</v>
      </c>
      <c r="AU151" s="279" t="s">
        <v>88</v>
      </c>
      <c r="AV151" s="15" t="s">
        <v>14</v>
      </c>
      <c r="AW151" s="15" t="s">
        <v>36</v>
      </c>
      <c r="AX151" s="15" t="s">
        <v>80</v>
      </c>
      <c r="AY151" s="279" t="s">
        <v>241</v>
      </c>
    </row>
    <row r="152" s="13" customFormat="1">
      <c r="A152" s="13"/>
      <c r="B152" s="247"/>
      <c r="C152" s="248"/>
      <c r="D152" s="249" t="s">
        <v>256</v>
      </c>
      <c r="E152" s="250" t="s">
        <v>1</v>
      </c>
      <c r="F152" s="251" t="s">
        <v>3851</v>
      </c>
      <c r="G152" s="248"/>
      <c r="H152" s="252">
        <v>720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36</v>
      </c>
      <c r="AX152" s="13" t="s">
        <v>80</v>
      </c>
      <c r="AY152" s="258" t="s">
        <v>241</v>
      </c>
    </row>
    <row r="153" s="13" customFormat="1">
      <c r="A153" s="13"/>
      <c r="B153" s="247"/>
      <c r="C153" s="248"/>
      <c r="D153" s="249" t="s">
        <v>256</v>
      </c>
      <c r="E153" s="250" t="s">
        <v>1</v>
      </c>
      <c r="F153" s="251" t="s">
        <v>3852</v>
      </c>
      <c r="G153" s="248"/>
      <c r="H153" s="252">
        <v>4320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88</v>
      </c>
      <c r="AV153" s="13" t="s">
        <v>88</v>
      </c>
      <c r="AW153" s="13" t="s">
        <v>36</v>
      </c>
      <c r="AX153" s="13" t="s">
        <v>80</v>
      </c>
      <c r="AY153" s="258" t="s">
        <v>241</v>
      </c>
    </row>
    <row r="154" s="14" customFormat="1">
      <c r="A154" s="14"/>
      <c r="B154" s="259"/>
      <c r="C154" s="260"/>
      <c r="D154" s="249" t="s">
        <v>256</v>
      </c>
      <c r="E154" s="261" t="s">
        <v>1</v>
      </c>
      <c r="F154" s="262" t="s">
        <v>258</v>
      </c>
      <c r="G154" s="260"/>
      <c r="H154" s="263">
        <v>5040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88</v>
      </c>
      <c r="AV154" s="14" t="s">
        <v>175</v>
      </c>
      <c r="AW154" s="14" t="s">
        <v>36</v>
      </c>
      <c r="AX154" s="14" t="s">
        <v>14</v>
      </c>
      <c r="AY154" s="269" t="s">
        <v>241</v>
      </c>
    </row>
    <row r="155" s="2" customFormat="1" ht="24.15" customHeight="1">
      <c r="A155" s="39"/>
      <c r="B155" s="40"/>
      <c r="C155" s="229" t="s">
        <v>88</v>
      </c>
      <c r="D155" s="229" t="s">
        <v>243</v>
      </c>
      <c r="E155" s="230" t="s">
        <v>3853</v>
      </c>
      <c r="F155" s="231" t="s">
        <v>3854</v>
      </c>
      <c r="G155" s="232" t="s">
        <v>548</v>
      </c>
      <c r="H155" s="233">
        <v>210</v>
      </c>
      <c r="I155" s="234"/>
      <c r="J155" s="235">
        <f>ROUND(I155*H155,2)</f>
        <v>0</v>
      </c>
      <c r="K155" s="231" t="s">
        <v>247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3855</v>
      </c>
    </row>
    <row r="156" s="2" customFormat="1">
      <c r="A156" s="39"/>
      <c r="B156" s="40"/>
      <c r="C156" s="41"/>
      <c r="D156" s="242" t="s">
        <v>249</v>
      </c>
      <c r="E156" s="41"/>
      <c r="F156" s="243" t="s">
        <v>3856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249</v>
      </c>
      <c r="AU156" s="18" t="s">
        <v>88</v>
      </c>
    </row>
    <row r="157" s="15" customFormat="1">
      <c r="A157" s="15"/>
      <c r="B157" s="270"/>
      <c r="C157" s="271"/>
      <c r="D157" s="249" t="s">
        <v>256</v>
      </c>
      <c r="E157" s="272" t="s">
        <v>1</v>
      </c>
      <c r="F157" s="273" t="s">
        <v>3857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256</v>
      </c>
      <c r="AU157" s="279" t="s">
        <v>88</v>
      </c>
      <c r="AV157" s="15" t="s">
        <v>14</v>
      </c>
      <c r="AW157" s="15" t="s">
        <v>36</v>
      </c>
      <c r="AX157" s="15" t="s">
        <v>80</v>
      </c>
      <c r="AY157" s="279" t="s">
        <v>241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3858</v>
      </c>
      <c r="G158" s="248"/>
      <c r="H158" s="252">
        <v>210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14</v>
      </c>
      <c r="AY158" s="258" t="s">
        <v>241</v>
      </c>
    </row>
    <row r="159" s="2" customFormat="1" ht="37.8" customHeight="1">
      <c r="A159" s="39"/>
      <c r="B159" s="40"/>
      <c r="C159" s="229" t="s">
        <v>96</v>
      </c>
      <c r="D159" s="229" t="s">
        <v>243</v>
      </c>
      <c r="E159" s="230" t="s">
        <v>3859</v>
      </c>
      <c r="F159" s="231" t="s">
        <v>3860</v>
      </c>
      <c r="G159" s="232" t="s">
        <v>3861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3862</v>
      </c>
    </row>
    <row r="160" s="2" customFormat="1">
      <c r="A160" s="39"/>
      <c r="B160" s="40"/>
      <c r="C160" s="41"/>
      <c r="D160" s="249" t="s">
        <v>701</v>
      </c>
      <c r="E160" s="41"/>
      <c r="F160" s="287" t="s">
        <v>3863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701</v>
      </c>
      <c r="AU160" s="18" t="s">
        <v>88</v>
      </c>
    </row>
    <row r="161" s="2" customFormat="1" ht="33" customHeight="1">
      <c r="A161" s="39"/>
      <c r="B161" s="40"/>
      <c r="C161" s="229" t="s">
        <v>175</v>
      </c>
      <c r="D161" s="229" t="s">
        <v>243</v>
      </c>
      <c r="E161" s="230" t="s">
        <v>3864</v>
      </c>
      <c r="F161" s="231" t="s">
        <v>3865</v>
      </c>
      <c r="G161" s="232" t="s">
        <v>253</v>
      </c>
      <c r="H161" s="233">
        <v>165.33000000000001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3866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3867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5" customFormat="1">
      <c r="A163" s="15"/>
      <c r="B163" s="270"/>
      <c r="C163" s="271"/>
      <c r="D163" s="249" t="s">
        <v>256</v>
      </c>
      <c r="E163" s="272" t="s">
        <v>1</v>
      </c>
      <c r="F163" s="273" t="s">
        <v>3868</v>
      </c>
      <c r="G163" s="271"/>
      <c r="H163" s="272" t="s">
        <v>1</v>
      </c>
      <c r="I163" s="274"/>
      <c r="J163" s="271"/>
      <c r="K163" s="271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256</v>
      </c>
      <c r="AU163" s="279" t="s">
        <v>88</v>
      </c>
      <c r="AV163" s="15" t="s">
        <v>14</v>
      </c>
      <c r="AW163" s="15" t="s">
        <v>36</v>
      </c>
      <c r="AX163" s="15" t="s">
        <v>80</v>
      </c>
      <c r="AY163" s="279" t="s">
        <v>241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3869</v>
      </c>
      <c r="G164" s="248"/>
      <c r="H164" s="252">
        <v>160.875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3" customFormat="1">
      <c r="A165" s="13"/>
      <c r="B165" s="247"/>
      <c r="C165" s="248"/>
      <c r="D165" s="249" t="s">
        <v>256</v>
      </c>
      <c r="E165" s="250" t="s">
        <v>1</v>
      </c>
      <c r="F165" s="251" t="s">
        <v>3870</v>
      </c>
      <c r="G165" s="248"/>
      <c r="H165" s="252">
        <v>4.4550000000000001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88</v>
      </c>
      <c r="AV165" s="13" t="s">
        <v>88</v>
      </c>
      <c r="AW165" s="13" t="s">
        <v>36</v>
      </c>
      <c r="AX165" s="13" t="s">
        <v>80</v>
      </c>
      <c r="AY165" s="258" t="s">
        <v>241</v>
      </c>
    </row>
    <row r="166" s="14" customFormat="1">
      <c r="A166" s="14"/>
      <c r="B166" s="259"/>
      <c r="C166" s="260"/>
      <c r="D166" s="249" t="s">
        <v>256</v>
      </c>
      <c r="E166" s="261" t="s">
        <v>1</v>
      </c>
      <c r="F166" s="262" t="s">
        <v>258</v>
      </c>
      <c r="G166" s="260"/>
      <c r="H166" s="263">
        <v>165.33000000000001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88</v>
      </c>
      <c r="AV166" s="14" t="s">
        <v>175</v>
      </c>
      <c r="AW166" s="14" t="s">
        <v>36</v>
      </c>
      <c r="AX166" s="14" t="s">
        <v>14</v>
      </c>
      <c r="AY166" s="269" t="s">
        <v>241</v>
      </c>
    </row>
    <row r="167" s="2" customFormat="1" ht="33" customHeight="1">
      <c r="A167" s="39"/>
      <c r="B167" s="40"/>
      <c r="C167" s="229" t="s">
        <v>269</v>
      </c>
      <c r="D167" s="229" t="s">
        <v>243</v>
      </c>
      <c r="E167" s="230" t="s">
        <v>3871</v>
      </c>
      <c r="F167" s="231" t="s">
        <v>3872</v>
      </c>
      <c r="G167" s="232" t="s">
        <v>253</v>
      </c>
      <c r="H167" s="233">
        <v>495.99000000000001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3873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3874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15" customFormat="1">
      <c r="A169" s="15"/>
      <c r="B169" s="270"/>
      <c r="C169" s="271"/>
      <c r="D169" s="249" t="s">
        <v>256</v>
      </c>
      <c r="E169" s="272" t="s">
        <v>1</v>
      </c>
      <c r="F169" s="273" t="s">
        <v>3875</v>
      </c>
      <c r="G169" s="271"/>
      <c r="H169" s="272" t="s">
        <v>1</v>
      </c>
      <c r="I169" s="274"/>
      <c r="J169" s="271"/>
      <c r="K169" s="271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256</v>
      </c>
      <c r="AU169" s="279" t="s">
        <v>88</v>
      </c>
      <c r="AV169" s="15" t="s">
        <v>14</v>
      </c>
      <c r="AW169" s="15" t="s">
        <v>36</v>
      </c>
      <c r="AX169" s="15" t="s">
        <v>80</v>
      </c>
      <c r="AY169" s="279" t="s">
        <v>241</v>
      </c>
    </row>
    <row r="170" s="13" customFormat="1">
      <c r="A170" s="13"/>
      <c r="B170" s="247"/>
      <c r="C170" s="248"/>
      <c r="D170" s="249" t="s">
        <v>256</v>
      </c>
      <c r="E170" s="250" t="s">
        <v>1</v>
      </c>
      <c r="F170" s="251" t="s">
        <v>3876</v>
      </c>
      <c r="G170" s="248"/>
      <c r="H170" s="252">
        <v>482.625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256</v>
      </c>
      <c r="AU170" s="258" t="s">
        <v>88</v>
      </c>
      <c r="AV170" s="13" t="s">
        <v>88</v>
      </c>
      <c r="AW170" s="13" t="s">
        <v>36</v>
      </c>
      <c r="AX170" s="13" t="s">
        <v>80</v>
      </c>
      <c r="AY170" s="258" t="s">
        <v>241</v>
      </c>
    </row>
    <row r="171" s="13" customFormat="1">
      <c r="A171" s="13"/>
      <c r="B171" s="247"/>
      <c r="C171" s="248"/>
      <c r="D171" s="249" t="s">
        <v>256</v>
      </c>
      <c r="E171" s="250" t="s">
        <v>1</v>
      </c>
      <c r="F171" s="251" t="s">
        <v>3877</v>
      </c>
      <c r="G171" s="248"/>
      <c r="H171" s="252">
        <v>13.365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88</v>
      </c>
      <c r="AV171" s="13" t="s">
        <v>88</v>
      </c>
      <c r="AW171" s="13" t="s">
        <v>36</v>
      </c>
      <c r="AX171" s="13" t="s">
        <v>80</v>
      </c>
      <c r="AY171" s="258" t="s">
        <v>241</v>
      </c>
    </row>
    <row r="172" s="14" customFormat="1">
      <c r="A172" s="14"/>
      <c r="B172" s="259"/>
      <c r="C172" s="260"/>
      <c r="D172" s="249" t="s">
        <v>256</v>
      </c>
      <c r="E172" s="261" t="s">
        <v>1</v>
      </c>
      <c r="F172" s="262" t="s">
        <v>258</v>
      </c>
      <c r="G172" s="260"/>
      <c r="H172" s="263">
        <v>495.99000000000001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88</v>
      </c>
      <c r="AV172" s="14" t="s">
        <v>175</v>
      </c>
      <c r="AW172" s="14" t="s">
        <v>36</v>
      </c>
      <c r="AX172" s="14" t="s">
        <v>14</v>
      </c>
      <c r="AY172" s="269" t="s">
        <v>241</v>
      </c>
    </row>
    <row r="173" s="2" customFormat="1" ht="33" customHeight="1">
      <c r="A173" s="39"/>
      <c r="B173" s="40"/>
      <c r="C173" s="229" t="s">
        <v>277</v>
      </c>
      <c r="D173" s="229" t="s">
        <v>243</v>
      </c>
      <c r="E173" s="230" t="s">
        <v>3878</v>
      </c>
      <c r="F173" s="231" t="s">
        <v>3879</v>
      </c>
      <c r="G173" s="232" t="s">
        <v>253</v>
      </c>
      <c r="H173" s="233">
        <v>82.665999999999997</v>
      </c>
      <c r="I173" s="234"/>
      <c r="J173" s="235">
        <f>ROUND(I173*H173,2)</f>
        <v>0</v>
      </c>
      <c r="K173" s="231" t="s">
        <v>247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88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3880</v>
      </c>
    </row>
    <row r="174" s="2" customFormat="1">
      <c r="A174" s="39"/>
      <c r="B174" s="40"/>
      <c r="C174" s="41"/>
      <c r="D174" s="242" t="s">
        <v>249</v>
      </c>
      <c r="E174" s="41"/>
      <c r="F174" s="243" t="s">
        <v>3881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249</v>
      </c>
      <c r="AU174" s="18" t="s">
        <v>88</v>
      </c>
    </row>
    <row r="175" s="15" customFormat="1">
      <c r="A175" s="15"/>
      <c r="B175" s="270"/>
      <c r="C175" s="271"/>
      <c r="D175" s="249" t="s">
        <v>256</v>
      </c>
      <c r="E175" s="272" t="s">
        <v>1</v>
      </c>
      <c r="F175" s="273" t="s">
        <v>3882</v>
      </c>
      <c r="G175" s="271"/>
      <c r="H175" s="272" t="s">
        <v>1</v>
      </c>
      <c r="I175" s="274"/>
      <c r="J175" s="271"/>
      <c r="K175" s="271"/>
      <c r="L175" s="275"/>
      <c r="M175" s="276"/>
      <c r="N175" s="277"/>
      <c r="O175" s="277"/>
      <c r="P175" s="277"/>
      <c r="Q175" s="277"/>
      <c r="R175" s="277"/>
      <c r="S175" s="277"/>
      <c r="T175" s="27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9" t="s">
        <v>256</v>
      </c>
      <c r="AU175" s="279" t="s">
        <v>88</v>
      </c>
      <c r="AV175" s="15" t="s">
        <v>14</v>
      </c>
      <c r="AW175" s="15" t="s">
        <v>36</v>
      </c>
      <c r="AX175" s="15" t="s">
        <v>80</v>
      </c>
      <c r="AY175" s="279" t="s">
        <v>241</v>
      </c>
    </row>
    <row r="176" s="13" customFormat="1">
      <c r="A176" s="13"/>
      <c r="B176" s="247"/>
      <c r="C176" s="248"/>
      <c r="D176" s="249" t="s">
        <v>256</v>
      </c>
      <c r="E176" s="250" t="s">
        <v>1</v>
      </c>
      <c r="F176" s="251" t="s">
        <v>3883</v>
      </c>
      <c r="G176" s="248"/>
      <c r="H176" s="252">
        <v>80.438000000000002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88</v>
      </c>
      <c r="AV176" s="13" t="s">
        <v>88</v>
      </c>
      <c r="AW176" s="13" t="s">
        <v>36</v>
      </c>
      <c r="AX176" s="13" t="s">
        <v>80</v>
      </c>
      <c r="AY176" s="258" t="s">
        <v>241</v>
      </c>
    </row>
    <row r="177" s="13" customFormat="1">
      <c r="A177" s="13"/>
      <c r="B177" s="247"/>
      <c r="C177" s="248"/>
      <c r="D177" s="249" t="s">
        <v>256</v>
      </c>
      <c r="E177" s="250" t="s">
        <v>1</v>
      </c>
      <c r="F177" s="251" t="s">
        <v>3884</v>
      </c>
      <c r="G177" s="248"/>
      <c r="H177" s="252">
        <v>2.2280000000000002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256</v>
      </c>
      <c r="AU177" s="258" t="s">
        <v>88</v>
      </c>
      <c r="AV177" s="13" t="s">
        <v>88</v>
      </c>
      <c r="AW177" s="13" t="s">
        <v>36</v>
      </c>
      <c r="AX177" s="13" t="s">
        <v>80</v>
      </c>
      <c r="AY177" s="258" t="s">
        <v>241</v>
      </c>
    </row>
    <row r="178" s="14" customFormat="1">
      <c r="A178" s="14"/>
      <c r="B178" s="259"/>
      <c r="C178" s="260"/>
      <c r="D178" s="249" t="s">
        <v>256</v>
      </c>
      <c r="E178" s="261" t="s">
        <v>1</v>
      </c>
      <c r="F178" s="262" t="s">
        <v>258</v>
      </c>
      <c r="G178" s="260"/>
      <c r="H178" s="263">
        <v>82.665999999999997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88</v>
      </c>
      <c r="AV178" s="14" t="s">
        <v>175</v>
      </c>
      <c r="AW178" s="14" t="s">
        <v>36</v>
      </c>
      <c r="AX178" s="14" t="s">
        <v>14</v>
      </c>
      <c r="AY178" s="269" t="s">
        <v>241</v>
      </c>
    </row>
    <row r="179" s="2" customFormat="1" ht="24.15" customHeight="1">
      <c r="A179" s="39"/>
      <c r="B179" s="40"/>
      <c r="C179" s="229" t="s">
        <v>286</v>
      </c>
      <c r="D179" s="229" t="s">
        <v>243</v>
      </c>
      <c r="E179" s="230" t="s">
        <v>3885</v>
      </c>
      <c r="F179" s="231" t="s">
        <v>3886</v>
      </c>
      <c r="G179" s="232" t="s">
        <v>295</v>
      </c>
      <c r="H179" s="233">
        <v>4</v>
      </c>
      <c r="I179" s="234"/>
      <c r="J179" s="235">
        <f>ROUND(I179*H179,2)</f>
        <v>0</v>
      </c>
      <c r="K179" s="231" t="s">
        <v>247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0.00020000000000000001</v>
      </c>
      <c r="R179" s="238">
        <f>Q179*H179</f>
        <v>0.00080000000000000004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88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3887</v>
      </c>
    </row>
    <row r="180" s="2" customFormat="1">
      <c r="A180" s="39"/>
      <c r="B180" s="40"/>
      <c r="C180" s="41"/>
      <c r="D180" s="242" t="s">
        <v>249</v>
      </c>
      <c r="E180" s="41"/>
      <c r="F180" s="243" t="s">
        <v>3888</v>
      </c>
      <c r="G180" s="41"/>
      <c r="H180" s="41"/>
      <c r="I180" s="244"/>
      <c r="J180" s="41"/>
      <c r="K180" s="41"/>
      <c r="L180" s="45"/>
      <c r="M180" s="245"/>
      <c r="N180" s="24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249</v>
      </c>
      <c r="AU180" s="18" t="s">
        <v>88</v>
      </c>
    </row>
    <row r="181" s="15" customFormat="1">
      <c r="A181" s="15"/>
      <c r="B181" s="270"/>
      <c r="C181" s="271"/>
      <c r="D181" s="249" t="s">
        <v>256</v>
      </c>
      <c r="E181" s="272" t="s">
        <v>1</v>
      </c>
      <c r="F181" s="273" t="s">
        <v>3889</v>
      </c>
      <c r="G181" s="271"/>
      <c r="H181" s="272" t="s">
        <v>1</v>
      </c>
      <c r="I181" s="274"/>
      <c r="J181" s="271"/>
      <c r="K181" s="271"/>
      <c r="L181" s="275"/>
      <c r="M181" s="276"/>
      <c r="N181" s="277"/>
      <c r="O181" s="277"/>
      <c r="P181" s="277"/>
      <c r="Q181" s="277"/>
      <c r="R181" s="277"/>
      <c r="S181" s="277"/>
      <c r="T181" s="27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9" t="s">
        <v>256</v>
      </c>
      <c r="AU181" s="279" t="s">
        <v>88</v>
      </c>
      <c r="AV181" s="15" t="s">
        <v>14</v>
      </c>
      <c r="AW181" s="15" t="s">
        <v>36</v>
      </c>
      <c r="AX181" s="15" t="s">
        <v>80</v>
      </c>
      <c r="AY181" s="279" t="s">
        <v>241</v>
      </c>
    </row>
    <row r="182" s="13" customFormat="1">
      <c r="A182" s="13"/>
      <c r="B182" s="247"/>
      <c r="C182" s="248"/>
      <c r="D182" s="249" t="s">
        <v>256</v>
      </c>
      <c r="E182" s="250" t="s">
        <v>1</v>
      </c>
      <c r="F182" s="251" t="s">
        <v>175</v>
      </c>
      <c r="G182" s="248"/>
      <c r="H182" s="252">
        <v>4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14</v>
      </c>
      <c r="AY182" s="258" t="s">
        <v>241</v>
      </c>
    </row>
    <row r="183" s="2" customFormat="1" ht="24.15" customHeight="1">
      <c r="A183" s="39"/>
      <c r="B183" s="40"/>
      <c r="C183" s="229" t="s">
        <v>292</v>
      </c>
      <c r="D183" s="229" t="s">
        <v>243</v>
      </c>
      <c r="E183" s="230" t="s">
        <v>3890</v>
      </c>
      <c r="F183" s="231" t="s">
        <v>3891</v>
      </c>
      <c r="G183" s="232" t="s">
        <v>289</v>
      </c>
      <c r="H183" s="233">
        <v>44.5</v>
      </c>
      <c r="I183" s="234"/>
      <c r="J183" s="235">
        <f>ROUND(I183*H183,2)</f>
        <v>0</v>
      </c>
      <c r="K183" s="231" t="s">
        <v>247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0.00033</v>
      </c>
      <c r="R183" s="238">
        <f>Q183*H183</f>
        <v>0.014685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88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3892</v>
      </c>
    </row>
    <row r="184" s="2" customFormat="1">
      <c r="A184" s="39"/>
      <c r="B184" s="40"/>
      <c r="C184" s="41"/>
      <c r="D184" s="242" t="s">
        <v>249</v>
      </c>
      <c r="E184" s="41"/>
      <c r="F184" s="243" t="s">
        <v>3893</v>
      </c>
      <c r="G184" s="41"/>
      <c r="H184" s="41"/>
      <c r="I184" s="244"/>
      <c r="J184" s="41"/>
      <c r="K184" s="41"/>
      <c r="L184" s="45"/>
      <c r="M184" s="245"/>
      <c r="N184" s="24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249</v>
      </c>
      <c r="AU184" s="18" t="s">
        <v>88</v>
      </c>
    </row>
    <row r="185" s="15" customFormat="1">
      <c r="A185" s="15"/>
      <c r="B185" s="270"/>
      <c r="C185" s="271"/>
      <c r="D185" s="249" t="s">
        <v>256</v>
      </c>
      <c r="E185" s="272" t="s">
        <v>1</v>
      </c>
      <c r="F185" s="273" t="s">
        <v>3894</v>
      </c>
      <c r="G185" s="271"/>
      <c r="H185" s="272" t="s">
        <v>1</v>
      </c>
      <c r="I185" s="274"/>
      <c r="J185" s="271"/>
      <c r="K185" s="271"/>
      <c r="L185" s="275"/>
      <c r="M185" s="276"/>
      <c r="N185" s="277"/>
      <c r="O185" s="277"/>
      <c r="P185" s="277"/>
      <c r="Q185" s="277"/>
      <c r="R185" s="277"/>
      <c r="S185" s="277"/>
      <c r="T185" s="27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9" t="s">
        <v>256</v>
      </c>
      <c r="AU185" s="279" t="s">
        <v>88</v>
      </c>
      <c r="AV185" s="15" t="s">
        <v>14</v>
      </c>
      <c r="AW185" s="15" t="s">
        <v>36</v>
      </c>
      <c r="AX185" s="15" t="s">
        <v>80</v>
      </c>
      <c r="AY185" s="279" t="s">
        <v>241</v>
      </c>
    </row>
    <row r="186" s="13" customFormat="1">
      <c r="A186" s="13"/>
      <c r="B186" s="247"/>
      <c r="C186" s="248"/>
      <c r="D186" s="249" t="s">
        <v>256</v>
      </c>
      <c r="E186" s="250" t="s">
        <v>1</v>
      </c>
      <c r="F186" s="251" t="s">
        <v>3895</v>
      </c>
      <c r="G186" s="248"/>
      <c r="H186" s="252">
        <v>44.5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88</v>
      </c>
      <c r="AV186" s="13" t="s">
        <v>88</v>
      </c>
      <c r="AW186" s="13" t="s">
        <v>36</v>
      </c>
      <c r="AX186" s="13" t="s">
        <v>14</v>
      </c>
      <c r="AY186" s="258" t="s">
        <v>241</v>
      </c>
    </row>
    <row r="187" s="2" customFormat="1" ht="24.15" customHeight="1">
      <c r="A187" s="39"/>
      <c r="B187" s="40"/>
      <c r="C187" s="229" t="s">
        <v>275</v>
      </c>
      <c r="D187" s="229" t="s">
        <v>243</v>
      </c>
      <c r="E187" s="230" t="s">
        <v>3896</v>
      </c>
      <c r="F187" s="231" t="s">
        <v>3897</v>
      </c>
      <c r="G187" s="232" t="s">
        <v>246</v>
      </c>
      <c r="H187" s="233">
        <v>356</v>
      </c>
      <c r="I187" s="234"/>
      <c r="J187" s="235">
        <f>ROUND(I187*H187,2)</f>
        <v>0</v>
      </c>
      <c r="K187" s="231" t="s">
        <v>247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0.00282</v>
      </c>
      <c r="R187" s="238">
        <f>Q187*H187</f>
        <v>1.0039199999999999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88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3898</v>
      </c>
    </row>
    <row r="188" s="2" customFormat="1">
      <c r="A188" s="39"/>
      <c r="B188" s="40"/>
      <c r="C188" s="41"/>
      <c r="D188" s="242" t="s">
        <v>249</v>
      </c>
      <c r="E188" s="41"/>
      <c r="F188" s="243" t="s">
        <v>3899</v>
      </c>
      <c r="G188" s="41"/>
      <c r="H188" s="41"/>
      <c r="I188" s="244"/>
      <c r="J188" s="41"/>
      <c r="K188" s="41"/>
      <c r="L188" s="45"/>
      <c r="M188" s="245"/>
      <c r="N188" s="24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249</v>
      </c>
      <c r="AU188" s="18" t="s">
        <v>88</v>
      </c>
    </row>
    <row r="189" s="15" customFormat="1">
      <c r="A189" s="15"/>
      <c r="B189" s="270"/>
      <c r="C189" s="271"/>
      <c r="D189" s="249" t="s">
        <v>256</v>
      </c>
      <c r="E189" s="272" t="s">
        <v>1</v>
      </c>
      <c r="F189" s="273" t="s">
        <v>3900</v>
      </c>
      <c r="G189" s="271"/>
      <c r="H189" s="272" t="s">
        <v>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256</v>
      </c>
      <c r="AU189" s="279" t="s">
        <v>88</v>
      </c>
      <c r="AV189" s="15" t="s">
        <v>14</v>
      </c>
      <c r="AW189" s="15" t="s">
        <v>36</v>
      </c>
      <c r="AX189" s="15" t="s">
        <v>80</v>
      </c>
      <c r="AY189" s="279" t="s">
        <v>241</v>
      </c>
    </row>
    <row r="190" s="13" customFormat="1">
      <c r="A190" s="13"/>
      <c r="B190" s="247"/>
      <c r="C190" s="248"/>
      <c r="D190" s="249" t="s">
        <v>256</v>
      </c>
      <c r="E190" s="250" t="s">
        <v>1</v>
      </c>
      <c r="F190" s="251" t="s">
        <v>3901</v>
      </c>
      <c r="G190" s="248"/>
      <c r="H190" s="252">
        <v>356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88</v>
      </c>
      <c r="AV190" s="13" t="s">
        <v>88</v>
      </c>
      <c r="AW190" s="13" t="s">
        <v>36</v>
      </c>
      <c r="AX190" s="13" t="s">
        <v>14</v>
      </c>
      <c r="AY190" s="258" t="s">
        <v>241</v>
      </c>
    </row>
    <row r="191" s="2" customFormat="1" ht="24.15" customHeight="1">
      <c r="A191" s="39"/>
      <c r="B191" s="40"/>
      <c r="C191" s="288" t="s">
        <v>301</v>
      </c>
      <c r="D191" s="288" t="s">
        <v>716</v>
      </c>
      <c r="E191" s="289" t="s">
        <v>3902</v>
      </c>
      <c r="F191" s="290" t="s">
        <v>3903</v>
      </c>
      <c r="G191" s="291" t="s">
        <v>3861</v>
      </c>
      <c r="H191" s="292">
        <v>1</v>
      </c>
      <c r="I191" s="293"/>
      <c r="J191" s="294">
        <f>ROUND(I191*H191,2)</f>
        <v>0</v>
      </c>
      <c r="K191" s="290" t="s">
        <v>1</v>
      </c>
      <c r="L191" s="295"/>
      <c r="M191" s="296" t="s">
        <v>1</v>
      </c>
      <c r="N191" s="29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292</v>
      </c>
      <c r="AT191" s="240" t="s">
        <v>716</v>
      </c>
      <c r="AU191" s="240" t="s">
        <v>88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3904</v>
      </c>
    </row>
    <row r="192" s="2" customFormat="1">
      <c r="A192" s="39"/>
      <c r="B192" s="40"/>
      <c r="C192" s="41"/>
      <c r="D192" s="249" t="s">
        <v>701</v>
      </c>
      <c r="E192" s="41"/>
      <c r="F192" s="287" t="s">
        <v>3863</v>
      </c>
      <c r="G192" s="41"/>
      <c r="H192" s="41"/>
      <c r="I192" s="244"/>
      <c r="J192" s="41"/>
      <c r="K192" s="41"/>
      <c r="L192" s="45"/>
      <c r="M192" s="245"/>
      <c r="N192" s="24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701</v>
      </c>
      <c r="AU192" s="18" t="s">
        <v>88</v>
      </c>
    </row>
    <row r="193" s="13" customFormat="1">
      <c r="A193" s="13"/>
      <c r="B193" s="247"/>
      <c r="C193" s="248"/>
      <c r="D193" s="249" t="s">
        <v>256</v>
      </c>
      <c r="E193" s="248"/>
      <c r="F193" s="251" t="s">
        <v>3905</v>
      </c>
      <c r="G193" s="248"/>
      <c r="H193" s="252">
        <v>1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88</v>
      </c>
      <c r="AV193" s="13" t="s">
        <v>88</v>
      </c>
      <c r="AW193" s="13" t="s">
        <v>4</v>
      </c>
      <c r="AX193" s="13" t="s">
        <v>14</v>
      </c>
      <c r="AY193" s="258" t="s">
        <v>241</v>
      </c>
    </row>
    <row r="194" s="2" customFormat="1" ht="33" customHeight="1">
      <c r="A194" s="39"/>
      <c r="B194" s="40"/>
      <c r="C194" s="229" t="s">
        <v>305</v>
      </c>
      <c r="D194" s="229" t="s">
        <v>243</v>
      </c>
      <c r="E194" s="230" t="s">
        <v>3906</v>
      </c>
      <c r="F194" s="231" t="s">
        <v>3907</v>
      </c>
      <c r="G194" s="232" t="s">
        <v>246</v>
      </c>
      <c r="H194" s="233">
        <v>356</v>
      </c>
      <c r="I194" s="234"/>
      <c r="J194" s="235">
        <f>ROUND(I194*H194,2)</f>
        <v>0</v>
      </c>
      <c r="K194" s="231" t="s">
        <v>247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9.0000000000000006E-05</v>
      </c>
      <c r="R194" s="238">
        <f>Q194*H194</f>
        <v>0.032039999999999999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88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3908</v>
      </c>
    </row>
    <row r="195" s="2" customFormat="1">
      <c r="A195" s="39"/>
      <c r="B195" s="40"/>
      <c r="C195" s="41"/>
      <c r="D195" s="242" t="s">
        <v>249</v>
      </c>
      <c r="E195" s="41"/>
      <c r="F195" s="243" t="s">
        <v>3909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249</v>
      </c>
      <c r="AU195" s="18" t="s">
        <v>88</v>
      </c>
    </row>
    <row r="196" s="2" customFormat="1" ht="33" customHeight="1">
      <c r="A196" s="39"/>
      <c r="B196" s="40"/>
      <c r="C196" s="229" t="s">
        <v>309</v>
      </c>
      <c r="D196" s="229" t="s">
        <v>243</v>
      </c>
      <c r="E196" s="230" t="s">
        <v>3910</v>
      </c>
      <c r="F196" s="231" t="s">
        <v>3911</v>
      </c>
      <c r="G196" s="232" t="s">
        <v>253</v>
      </c>
      <c r="H196" s="233">
        <v>330.66000000000003</v>
      </c>
      <c r="I196" s="234"/>
      <c r="J196" s="235">
        <f>ROUND(I196*H196,2)</f>
        <v>0</v>
      </c>
      <c r="K196" s="231" t="s">
        <v>247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88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3912</v>
      </c>
    </row>
    <row r="197" s="2" customFormat="1">
      <c r="A197" s="39"/>
      <c r="B197" s="40"/>
      <c r="C197" s="41"/>
      <c r="D197" s="242" t="s">
        <v>249</v>
      </c>
      <c r="E197" s="41"/>
      <c r="F197" s="243" t="s">
        <v>3913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249</v>
      </c>
      <c r="AU197" s="18" t="s">
        <v>88</v>
      </c>
    </row>
    <row r="198" s="2" customFormat="1" ht="33" customHeight="1">
      <c r="A198" s="39"/>
      <c r="B198" s="40"/>
      <c r="C198" s="229" t="s">
        <v>316</v>
      </c>
      <c r="D198" s="229" t="s">
        <v>243</v>
      </c>
      <c r="E198" s="230" t="s">
        <v>3914</v>
      </c>
      <c r="F198" s="231" t="s">
        <v>3915</v>
      </c>
      <c r="G198" s="232" t="s">
        <v>253</v>
      </c>
      <c r="H198" s="233">
        <v>495.99200000000002</v>
      </c>
      <c r="I198" s="234"/>
      <c r="J198" s="235">
        <f>ROUND(I198*H198,2)</f>
        <v>0</v>
      </c>
      <c r="K198" s="231" t="s">
        <v>247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88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3916</v>
      </c>
    </row>
    <row r="199" s="2" customFormat="1">
      <c r="A199" s="39"/>
      <c r="B199" s="40"/>
      <c r="C199" s="41"/>
      <c r="D199" s="242" t="s">
        <v>249</v>
      </c>
      <c r="E199" s="41"/>
      <c r="F199" s="243" t="s">
        <v>3917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249</v>
      </c>
      <c r="AU199" s="18" t="s">
        <v>88</v>
      </c>
    </row>
    <row r="200" s="13" customFormat="1">
      <c r="A200" s="13"/>
      <c r="B200" s="247"/>
      <c r="C200" s="248"/>
      <c r="D200" s="249" t="s">
        <v>256</v>
      </c>
      <c r="E200" s="250" t="s">
        <v>1</v>
      </c>
      <c r="F200" s="251" t="s">
        <v>3918</v>
      </c>
      <c r="G200" s="248"/>
      <c r="H200" s="252">
        <v>495.99200000000002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88</v>
      </c>
      <c r="AV200" s="13" t="s">
        <v>88</v>
      </c>
      <c r="AW200" s="13" t="s">
        <v>36</v>
      </c>
      <c r="AX200" s="13" t="s">
        <v>14</v>
      </c>
      <c r="AY200" s="258" t="s">
        <v>241</v>
      </c>
    </row>
    <row r="201" s="2" customFormat="1" ht="37.8" customHeight="1">
      <c r="A201" s="39"/>
      <c r="B201" s="40"/>
      <c r="C201" s="229" t="s">
        <v>322</v>
      </c>
      <c r="D201" s="229" t="s">
        <v>243</v>
      </c>
      <c r="E201" s="230" t="s">
        <v>639</v>
      </c>
      <c r="F201" s="231" t="s">
        <v>640</v>
      </c>
      <c r="G201" s="232" t="s">
        <v>253</v>
      </c>
      <c r="H201" s="233">
        <v>232.83000000000001</v>
      </c>
      <c r="I201" s="234"/>
      <c r="J201" s="235">
        <f>ROUND(I201*H201,2)</f>
        <v>0</v>
      </c>
      <c r="K201" s="231" t="s">
        <v>247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88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3919</v>
      </c>
    </row>
    <row r="202" s="2" customFormat="1">
      <c r="A202" s="39"/>
      <c r="B202" s="40"/>
      <c r="C202" s="41"/>
      <c r="D202" s="242" t="s">
        <v>249</v>
      </c>
      <c r="E202" s="41"/>
      <c r="F202" s="243" t="s">
        <v>642</v>
      </c>
      <c r="G202" s="41"/>
      <c r="H202" s="41"/>
      <c r="I202" s="244"/>
      <c r="J202" s="41"/>
      <c r="K202" s="41"/>
      <c r="L202" s="45"/>
      <c r="M202" s="245"/>
      <c r="N202" s="24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249</v>
      </c>
      <c r="AU202" s="18" t="s">
        <v>88</v>
      </c>
    </row>
    <row r="203" s="15" customFormat="1">
      <c r="A203" s="15"/>
      <c r="B203" s="270"/>
      <c r="C203" s="271"/>
      <c r="D203" s="249" t="s">
        <v>256</v>
      </c>
      <c r="E203" s="272" t="s">
        <v>1</v>
      </c>
      <c r="F203" s="273" t="s">
        <v>643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9" t="s">
        <v>256</v>
      </c>
      <c r="AU203" s="279" t="s">
        <v>88</v>
      </c>
      <c r="AV203" s="15" t="s">
        <v>14</v>
      </c>
      <c r="AW203" s="15" t="s">
        <v>36</v>
      </c>
      <c r="AX203" s="15" t="s">
        <v>80</v>
      </c>
      <c r="AY203" s="279" t="s">
        <v>241</v>
      </c>
    </row>
    <row r="204" s="13" customFormat="1">
      <c r="A204" s="13"/>
      <c r="B204" s="247"/>
      <c r="C204" s="248"/>
      <c r="D204" s="249" t="s">
        <v>256</v>
      </c>
      <c r="E204" s="250" t="s">
        <v>1</v>
      </c>
      <c r="F204" s="251" t="s">
        <v>3920</v>
      </c>
      <c r="G204" s="248"/>
      <c r="H204" s="252">
        <v>165.33000000000001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8" t="s">
        <v>256</v>
      </c>
      <c r="AU204" s="258" t="s">
        <v>88</v>
      </c>
      <c r="AV204" s="13" t="s">
        <v>88</v>
      </c>
      <c r="AW204" s="13" t="s">
        <v>36</v>
      </c>
      <c r="AX204" s="13" t="s">
        <v>80</v>
      </c>
      <c r="AY204" s="258" t="s">
        <v>241</v>
      </c>
    </row>
    <row r="205" s="15" customFormat="1">
      <c r="A205" s="15"/>
      <c r="B205" s="270"/>
      <c r="C205" s="271"/>
      <c r="D205" s="249" t="s">
        <v>256</v>
      </c>
      <c r="E205" s="272" t="s">
        <v>1</v>
      </c>
      <c r="F205" s="273" t="s">
        <v>645</v>
      </c>
      <c r="G205" s="271"/>
      <c r="H205" s="272" t="s">
        <v>1</v>
      </c>
      <c r="I205" s="274"/>
      <c r="J205" s="271"/>
      <c r="K205" s="271"/>
      <c r="L205" s="275"/>
      <c r="M205" s="276"/>
      <c r="N205" s="277"/>
      <c r="O205" s="277"/>
      <c r="P205" s="277"/>
      <c r="Q205" s="277"/>
      <c r="R205" s="277"/>
      <c r="S205" s="277"/>
      <c r="T205" s="27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9" t="s">
        <v>256</v>
      </c>
      <c r="AU205" s="279" t="s">
        <v>88</v>
      </c>
      <c r="AV205" s="15" t="s">
        <v>14</v>
      </c>
      <c r="AW205" s="15" t="s">
        <v>36</v>
      </c>
      <c r="AX205" s="15" t="s">
        <v>80</v>
      </c>
      <c r="AY205" s="279" t="s">
        <v>241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3921</v>
      </c>
      <c r="G206" s="248"/>
      <c r="H206" s="252">
        <v>67.5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232.83000000000001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37.8" customHeight="1">
      <c r="A208" s="39"/>
      <c r="B208" s="40"/>
      <c r="C208" s="229" t="s">
        <v>8</v>
      </c>
      <c r="D208" s="229" t="s">
        <v>243</v>
      </c>
      <c r="E208" s="230" t="s">
        <v>649</v>
      </c>
      <c r="F208" s="231" t="s">
        <v>650</v>
      </c>
      <c r="G208" s="232" t="s">
        <v>253</v>
      </c>
      <c r="H208" s="233">
        <v>578.65599999999995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3922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652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5" customFormat="1">
      <c r="A210" s="15"/>
      <c r="B210" s="270"/>
      <c r="C210" s="271"/>
      <c r="D210" s="249" t="s">
        <v>256</v>
      </c>
      <c r="E210" s="272" t="s">
        <v>1</v>
      </c>
      <c r="F210" s="273" t="s">
        <v>643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256</v>
      </c>
      <c r="AU210" s="279" t="s">
        <v>88</v>
      </c>
      <c r="AV210" s="15" t="s">
        <v>14</v>
      </c>
      <c r="AW210" s="15" t="s">
        <v>36</v>
      </c>
      <c r="AX210" s="15" t="s">
        <v>80</v>
      </c>
      <c r="AY210" s="279" t="s">
        <v>241</v>
      </c>
    </row>
    <row r="211" s="13" customFormat="1">
      <c r="A211" s="13"/>
      <c r="B211" s="247"/>
      <c r="C211" s="248"/>
      <c r="D211" s="249" t="s">
        <v>256</v>
      </c>
      <c r="E211" s="250" t="s">
        <v>1</v>
      </c>
      <c r="F211" s="251" t="s">
        <v>3923</v>
      </c>
      <c r="G211" s="248"/>
      <c r="H211" s="252">
        <v>578.65599999999995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88</v>
      </c>
      <c r="AV211" s="13" t="s">
        <v>88</v>
      </c>
      <c r="AW211" s="13" t="s">
        <v>36</v>
      </c>
      <c r="AX211" s="13" t="s">
        <v>80</v>
      </c>
      <c r="AY211" s="258" t="s">
        <v>241</v>
      </c>
    </row>
    <row r="212" s="14" customFormat="1">
      <c r="A212" s="14"/>
      <c r="B212" s="259"/>
      <c r="C212" s="260"/>
      <c r="D212" s="249" t="s">
        <v>256</v>
      </c>
      <c r="E212" s="261" t="s">
        <v>1</v>
      </c>
      <c r="F212" s="262" t="s">
        <v>258</v>
      </c>
      <c r="G212" s="260"/>
      <c r="H212" s="263">
        <v>578.65599999999995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88</v>
      </c>
      <c r="AV212" s="14" t="s">
        <v>175</v>
      </c>
      <c r="AW212" s="14" t="s">
        <v>36</v>
      </c>
      <c r="AX212" s="14" t="s">
        <v>14</v>
      </c>
      <c r="AY212" s="269" t="s">
        <v>241</v>
      </c>
    </row>
    <row r="213" s="2" customFormat="1" ht="37.8" customHeight="1">
      <c r="A213" s="39"/>
      <c r="B213" s="40"/>
      <c r="C213" s="229" t="s">
        <v>332</v>
      </c>
      <c r="D213" s="229" t="s">
        <v>243</v>
      </c>
      <c r="E213" s="230" t="s">
        <v>654</v>
      </c>
      <c r="F213" s="231" t="s">
        <v>655</v>
      </c>
      <c r="G213" s="232" t="s">
        <v>253</v>
      </c>
      <c r="H213" s="233">
        <v>97.829999999999998</v>
      </c>
      <c r="I213" s="234"/>
      <c r="J213" s="235">
        <f>ROUND(I213*H213,2)</f>
        <v>0</v>
      </c>
      <c r="K213" s="231" t="s">
        <v>247</v>
      </c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175</v>
      </c>
      <c r="AT213" s="240" t="s">
        <v>243</v>
      </c>
      <c r="AU213" s="240" t="s">
        <v>88</v>
      </c>
      <c r="AY213" s="18" t="s">
        <v>241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14</v>
      </c>
      <c r="BK213" s="241">
        <f>ROUND(I213*H213,2)</f>
        <v>0</v>
      </c>
      <c r="BL213" s="18" t="s">
        <v>175</v>
      </c>
      <c r="BM213" s="240" t="s">
        <v>3924</v>
      </c>
    </row>
    <row r="214" s="2" customFormat="1">
      <c r="A214" s="39"/>
      <c r="B214" s="40"/>
      <c r="C214" s="41"/>
      <c r="D214" s="242" t="s">
        <v>249</v>
      </c>
      <c r="E214" s="41"/>
      <c r="F214" s="243" t="s">
        <v>657</v>
      </c>
      <c r="G214" s="41"/>
      <c r="H214" s="41"/>
      <c r="I214" s="244"/>
      <c r="J214" s="41"/>
      <c r="K214" s="41"/>
      <c r="L214" s="45"/>
      <c r="M214" s="245"/>
      <c r="N214" s="24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249</v>
      </c>
      <c r="AU214" s="18" t="s">
        <v>88</v>
      </c>
    </row>
    <row r="215" s="15" customFormat="1">
      <c r="A215" s="15"/>
      <c r="B215" s="270"/>
      <c r="C215" s="271"/>
      <c r="D215" s="249" t="s">
        <v>256</v>
      </c>
      <c r="E215" s="272" t="s">
        <v>1</v>
      </c>
      <c r="F215" s="273" t="s">
        <v>658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9" t="s">
        <v>256</v>
      </c>
      <c r="AU215" s="279" t="s">
        <v>88</v>
      </c>
      <c r="AV215" s="15" t="s">
        <v>14</v>
      </c>
      <c r="AW215" s="15" t="s">
        <v>36</v>
      </c>
      <c r="AX215" s="15" t="s">
        <v>80</v>
      </c>
      <c r="AY215" s="279" t="s">
        <v>241</v>
      </c>
    </row>
    <row r="216" s="13" customFormat="1">
      <c r="A216" s="13"/>
      <c r="B216" s="247"/>
      <c r="C216" s="248"/>
      <c r="D216" s="249" t="s">
        <v>256</v>
      </c>
      <c r="E216" s="250" t="s">
        <v>1</v>
      </c>
      <c r="F216" s="251" t="s">
        <v>3920</v>
      </c>
      <c r="G216" s="248"/>
      <c r="H216" s="252">
        <v>165.33000000000001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8" t="s">
        <v>256</v>
      </c>
      <c r="AU216" s="258" t="s">
        <v>88</v>
      </c>
      <c r="AV216" s="13" t="s">
        <v>88</v>
      </c>
      <c r="AW216" s="13" t="s">
        <v>36</v>
      </c>
      <c r="AX216" s="13" t="s">
        <v>80</v>
      </c>
      <c r="AY216" s="258" t="s">
        <v>241</v>
      </c>
    </row>
    <row r="217" s="15" customFormat="1">
      <c r="A217" s="15"/>
      <c r="B217" s="270"/>
      <c r="C217" s="271"/>
      <c r="D217" s="249" t="s">
        <v>256</v>
      </c>
      <c r="E217" s="272" t="s">
        <v>1</v>
      </c>
      <c r="F217" s="273" t="s">
        <v>661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9" t="s">
        <v>256</v>
      </c>
      <c r="AU217" s="279" t="s">
        <v>88</v>
      </c>
      <c r="AV217" s="15" t="s">
        <v>14</v>
      </c>
      <c r="AW217" s="15" t="s">
        <v>36</v>
      </c>
      <c r="AX217" s="15" t="s">
        <v>80</v>
      </c>
      <c r="AY217" s="279" t="s">
        <v>241</v>
      </c>
    </row>
    <row r="218" s="13" customFormat="1">
      <c r="A218" s="13"/>
      <c r="B218" s="247"/>
      <c r="C218" s="248"/>
      <c r="D218" s="249" t="s">
        <v>256</v>
      </c>
      <c r="E218" s="250" t="s">
        <v>1</v>
      </c>
      <c r="F218" s="251" t="s">
        <v>3925</v>
      </c>
      <c r="G218" s="248"/>
      <c r="H218" s="252">
        <v>-67.5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8" t="s">
        <v>256</v>
      </c>
      <c r="AU218" s="258" t="s">
        <v>88</v>
      </c>
      <c r="AV218" s="13" t="s">
        <v>88</v>
      </c>
      <c r="AW218" s="13" t="s">
        <v>36</v>
      </c>
      <c r="AX218" s="13" t="s">
        <v>80</v>
      </c>
      <c r="AY218" s="258" t="s">
        <v>241</v>
      </c>
    </row>
    <row r="219" s="14" customFormat="1">
      <c r="A219" s="14"/>
      <c r="B219" s="259"/>
      <c r="C219" s="260"/>
      <c r="D219" s="249" t="s">
        <v>256</v>
      </c>
      <c r="E219" s="261" t="s">
        <v>459</v>
      </c>
      <c r="F219" s="262" t="s">
        <v>258</v>
      </c>
      <c r="G219" s="260"/>
      <c r="H219" s="263">
        <v>97.829999999999998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88</v>
      </c>
      <c r="AV219" s="14" t="s">
        <v>175</v>
      </c>
      <c r="AW219" s="14" t="s">
        <v>36</v>
      </c>
      <c r="AX219" s="14" t="s">
        <v>14</v>
      </c>
      <c r="AY219" s="269" t="s">
        <v>241</v>
      </c>
    </row>
    <row r="220" s="2" customFormat="1" ht="37.8" customHeight="1">
      <c r="A220" s="39"/>
      <c r="B220" s="40"/>
      <c r="C220" s="229" t="s">
        <v>337</v>
      </c>
      <c r="D220" s="229" t="s">
        <v>243</v>
      </c>
      <c r="E220" s="230" t="s">
        <v>663</v>
      </c>
      <c r="F220" s="231" t="s">
        <v>664</v>
      </c>
      <c r="G220" s="232" t="s">
        <v>253</v>
      </c>
      <c r="H220" s="233">
        <v>1271.79</v>
      </c>
      <c r="I220" s="234"/>
      <c r="J220" s="235">
        <f>ROUND(I220*H220,2)</f>
        <v>0</v>
      </c>
      <c r="K220" s="231" t="s">
        <v>247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88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3926</v>
      </c>
    </row>
    <row r="221" s="2" customFormat="1">
      <c r="A221" s="39"/>
      <c r="B221" s="40"/>
      <c r="C221" s="41"/>
      <c r="D221" s="242" t="s">
        <v>249</v>
      </c>
      <c r="E221" s="41"/>
      <c r="F221" s="243" t="s">
        <v>666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249</v>
      </c>
      <c r="AU221" s="18" t="s">
        <v>88</v>
      </c>
    </row>
    <row r="222" s="15" customFormat="1">
      <c r="A222" s="15"/>
      <c r="B222" s="270"/>
      <c r="C222" s="271"/>
      <c r="D222" s="249" t="s">
        <v>256</v>
      </c>
      <c r="E222" s="272" t="s">
        <v>1</v>
      </c>
      <c r="F222" s="273" t="s">
        <v>667</v>
      </c>
      <c r="G222" s="271"/>
      <c r="H222" s="272" t="s">
        <v>1</v>
      </c>
      <c r="I222" s="274"/>
      <c r="J222" s="271"/>
      <c r="K222" s="271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256</v>
      </c>
      <c r="AU222" s="279" t="s">
        <v>88</v>
      </c>
      <c r="AV222" s="15" t="s">
        <v>14</v>
      </c>
      <c r="AW222" s="15" t="s">
        <v>36</v>
      </c>
      <c r="AX222" s="15" t="s">
        <v>80</v>
      </c>
      <c r="AY222" s="279" t="s">
        <v>241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3927</v>
      </c>
      <c r="G223" s="248"/>
      <c r="H223" s="252">
        <v>1271.79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4" customFormat="1">
      <c r="A224" s="14"/>
      <c r="B224" s="259"/>
      <c r="C224" s="260"/>
      <c r="D224" s="249" t="s">
        <v>256</v>
      </c>
      <c r="E224" s="261" t="s">
        <v>1</v>
      </c>
      <c r="F224" s="262" t="s">
        <v>258</v>
      </c>
      <c r="G224" s="260"/>
      <c r="H224" s="263">
        <v>1271.79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88</v>
      </c>
      <c r="AV224" s="14" t="s">
        <v>175</v>
      </c>
      <c r="AW224" s="14" t="s">
        <v>36</v>
      </c>
      <c r="AX224" s="14" t="s">
        <v>14</v>
      </c>
      <c r="AY224" s="269" t="s">
        <v>241</v>
      </c>
    </row>
    <row r="225" s="2" customFormat="1" ht="37.8" customHeight="1">
      <c r="A225" s="39"/>
      <c r="B225" s="40"/>
      <c r="C225" s="229" t="s">
        <v>342</v>
      </c>
      <c r="D225" s="229" t="s">
        <v>243</v>
      </c>
      <c r="E225" s="230" t="s">
        <v>669</v>
      </c>
      <c r="F225" s="231" t="s">
        <v>670</v>
      </c>
      <c r="G225" s="232" t="s">
        <v>253</v>
      </c>
      <c r="H225" s="233">
        <v>578.65599999999995</v>
      </c>
      <c r="I225" s="234"/>
      <c r="J225" s="235">
        <f>ROUND(I225*H225,2)</f>
        <v>0</v>
      </c>
      <c r="K225" s="231" t="s">
        <v>247</v>
      </c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175</v>
      </c>
      <c r="AT225" s="240" t="s">
        <v>243</v>
      </c>
      <c r="AU225" s="240" t="s">
        <v>88</v>
      </c>
      <c r="AY225" s="18" t="s">
        <v>241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14</v>
      </c>
      <c r="BK225" s="241">
        <f>ROUND(I225*H225,2)</f>
        <v>0</v>
      </c>
      <c r="BL225" s="18" t="s">
        <v>175</v>
      </c>
      <c r="BM225" s="240" t="s">
        <v>3928</v>
      </c>
    </row>
    <row r="226" s="2" customFormat="1">
      <c r="A226" s="39"/>
      <c r="B226" s="40"/>
      <c r="C226" s="41"/>
      <c r="D226" s="242" t="s">
        <v>249</v>
      </c>
      <c r="E226" s="41"/>
      <c r="F226" s="243" t="s">
        <v>672</v>
      </c>
      <c r="G226" s="41"/>
      <c r="H226" s="41"/>
      <c r="I226" s="244"/>
      <c r="J226" s="41"/>
      <c r="K226" s="41"/>
      <c r="L226" s="45"/>
      <c r="M226" s="245"/>
      <c r="N226" s="24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249</v>
      </c>
      <c r="AU226" s="18" t="s">
        <v>88</v>
      </c>
    </row>
    <row r="227" s="15" customFormat="1">
      <c r="A227" s="15"/>
      <c r="B227" s="270"/>
      <c r="C227" s="271"/>
      <c r="D227" s="249" t="s">
        <v>256</v>
      </c>
      <c r="E227" s="272" t="s">
        <v>1</v>
      </c>
      <c r="F227" s="273" t="s">
        <v>673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256</v>
      </c>
      <c r="AU227" s="279" t="s">
        <v>88</v>
      </c>
      <c r="AV227" s="15" t="s">
        <v>14</v>
      </c>
      <c r="AW227" s="15" t="s">
        <v>36</v>
      </c>
      <c r="AX227" s="15" t="s">
        <v>80</v>
      </c>
      <c r="AY227" s="279" t="s">
        <v>241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3835</v>
      </c>
      <c r="G228" s="248"/>
      <c r="H228" s="252">
        <v>578.65599999999995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4" customFormat="1">
      <c r="A229" s="14"/>
      <c r="B229" s="259"/>
      <c r="C229" s="260"/>
      <c r="D229" s="249" t="s">
        <v>256</v>
      </c>
      <c r="E229" s="261" t="s">
        <v>462</v>
      </c>
      <c r="F229" s="262" t="s">
        <v>258</v>
      </c>
      <c r="G229" s="260"/>
      <c r="H229" s="263">
        <v>578.65599999999995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88</v>
      </c>
      <c r="AV229" s="14" t="s">
        <v>175</v>
      </c>
      <c r="AW229" s="14" t="s">
        <v>36</v>
      </c>
      <c r="AX229" s="14" t="s">
        <v>14</v>
      </c>
      <c r="AY229" s="269" t="s">
        <v>241</v>
      </c>
    </row>
    <row r="230" s="2" customFormat="1" ht="37.8" customHeight="1">
      <c r="A230" s="39"/>
      <c r="B230" s="40"/>
      <c r="C230" s="229" t="s">
        <v>347</v>
      </c>
      <c r="D230" s="229" t="s">
        <v>243</v>
      </c>
      <c r="E230" s="230" t="s">
        <v>676</v>
      </c>
      <c r="F230" s="231" t="s">
        <v>677</v>
      </c>
      <c r="G230" s="232" t="s">
        <v>253</v>
      </c>
      <c r="H230" s="233">
        <v>7522.5280000000002</v>
      </c>
      <c r="I230" s="234"/>
      <c r="J230" s="235">
        <f>ROUND(I230*H230,2)</f>
        <v>0</v>
      </c>
      <c r="K230" s="231" t="s">
        <v>247</v>
      </c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175</v>
      </c>
      <c r="AT230" s="240" t="s">
        <v>243</v>
      </c>
      <c r="AU230" s="240" t="s">
        <v>88</v>
      </c>
      <c r="AY230" s="18" t="s">
        <v>241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14</v>
      </c>
      <c r="BK230" s="241">
        <f>ROUND(I230*H230,2)</f>
        <v>0</v>
      </c>
      <c r="BL230" s="18" t="s">
        <v>175</v>
      </c>
      <c r="BM230" s="240" t="s">
        <v>3929</v>
      </c>
    </row>
    <row r="231" s="2" customFormat="1">
      <c r="A231" s="39"/>
      <c r="B231" s="40"/>
      <c r="C231" s="41"/>
      <c r="D231" s="242" t="s">
        <v>249</v>
      </c>
      <c r="E231" s="41"/>
      <c r="F231" s="243" t="s">
        <v>679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249</v>
      </c>
      <c r="AU231" s="18" t="s">
        <v>88</v>
      </c>
    </row>
    <row r="232" s="15" customFormat="1">
      <c r="A232" s="15"/>
      <c r="B232" s="270"/>
      <c r="C232" s="271"/>
      <c r="D232" s="249" t="s">
        <v>256</v>
      </c>
      <c r="E232" s="272" t="s">
        <v>1</v>
      </c>
      <c r="F232" s="273" t="s">
        <v>667</v>
      </c>
      <c r="G232" s="271"/>
      <c r="H232" s="272" t="s">
        <v>1</v>
      </c>
      <c r="I232" s="274"/>
      <c r="J232" s="271"/>
      <c r="K232" s="271"/>
      <c r="L232" s="275"/>
      <c r="M232" s="276"/>
      <c r="N232" s="277"/>
      <c r="O232" s="277"/>
      <c r="P232" s="277"/>
      <c r="Q232" s="277"/>
      <c r="R232" s="277"/>
      <c r="S232" s="277"/>
      <c r="T232" s="27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9" t="s">
        <v>256</v>
      </c>
      <c r="AU232" s="279" t="s">
        <v>88</v>
      </c>
      <c r="AV232" s="15" t="s">
        <v>14</v>
      </c>
      <c r="AW232" s="15" t="s">
        <v>36</v>
      </c>
      <c r="AX232" s="15" t="s">
        <v>80</v>
      </c>
      <c r="AY232" s="279" t="s">
        <v>241</v>
      </c>
    </row>
    <row r="233" s="13" customFormat="1">
      <c r="A233" s="13"/>
      <c r="B233" s="247"/>
      <c r="C233" s="248"/>
      <c r="D233" s="249" t="s">
        <v>256</v>
      </c>
      <c r="E233" s="250" t="s">
        <v>1</v>
      </c>
      <c r="F233" s="251" t="s">
        <v>3930</v>
      </c>
      <c r="G233" s="248"/>
      <c r="H233" s="252">
        <v>7522.5280000000002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88</v>
      </c>
      <c r="AV233" s="13" t="s">
        <v>88</v>
      </c>
      <c r="AW233" s="13" t="s">
        <v>36</v>
      </c>
      <c r="AX233" s="13" t="s">
        <v>80</v>
      </c>
      <c r="AY233" s="258" t="s">
        <v>241</v>
      </c>
    </row>
    <row r="234" s="14" customFormat="1">
      <c r="A234" s="14"/>
      <c r="B234" s="259"/>
      <c r="C234" s="260"/>
      <c r="D234" s="249" t="s">
        <v>256</v>
      </c>
      <c r="E234" s="261" t="s">
        <v>1</v>
      </c>
      <c r="F234" s="262" t="s">
        <v>258</v>
      </c>
      <c r="G234" s="260"/>
      <c r="H234" s="263">
        <v>7522.5280000000002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88</v>
      </c>
      <c r="AV234" s="14" t="s">
        <v>175</v>
      </c>
      <c r="AW234" s="14" t="s">
        <v>36</v>
      </c>
      <c r="AX234" s="14" t="s">
        <v>14</v>
      </c>
      <c r="AY234" s="269" t="s">
        <v>241</v>
      </c>
    </row>
    <row r="235" s="2" customFormat="1" ht="24.15" customHeight="1">
      <c r="A235" s="39"/>
      <c r="B235" s="40"/>
      <c r="C235" s="229" t="s">
        <v>352</v>
      </c>
      <c r="D235" s="229" t="s">
        <v>243</v>
      </c>
      <c r="E235" s="230" t="s">
        <v>681</v>
      </c>
      <c r="F235" s="231" t="s">
        <v>682</v>
      </c>
      <c r="G235" s="232" t="s">
        <v>253</v>
      </c>
      <c r="H235" s="233">
        <v>165.33000000000001</v>
      </c>
      <c r="I235" s="234"/>
      <c r="J235" s="235">
        <f>ROUND(I235*H235,2)</f>
        <v>0</v>
      </c>
      <c r="K235" s="231" t="s">
        <v>247</v>
      </c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175</v>
      </c>
      <c r="AT235" s="240" t="s">
        <v>243</v>
      </c>
      <c r="AU235" s="240" t="s">
        <v>88</v>
      </c>
      <c r="AY235" s="18" t="s">
        <v>241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14</v>
      </c>
      <c r="BK235" s="241">
        <f>ROUND(I235*H235,2)</f>
        <v>0</v>
      </c>
      <c r="BL235" s="18" t="s">
        <v>175</v>
      </c>
      <c r="BM235" s="240" t="s">
        <v>3931</v>
      </c>
    </row>
    <row r="236" s="2" customFormat="1">
      <c r="A236" s="39"/>
      <c r="B236" s="40"/>
      <c r="C236" s="41"/>
      <c r="D236" s="242" t="s">
        <v>249</v>
      </c>
      <c r="E236" s="41"/>
      <c r="F236" s="243" t="s">
        <v>684</v>
      </c>
      <c r="G236" s="41"/>
      <c r="H236" s="41"/>
      <c r="I236" s="244"/>
      <c r="J236" s="41"/>
      <c r="K236" s="41"/>
      <c r="L236" s="45"/>
      <c r="M236" s="245"/>
      <c r="N236" s="24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249</v>
      </c>
      <c r="AU236" s="18" t="s">
        <v>88</v>
      </c>
    </row>
    <row r="237" s="15" customFormat="1">
      <c r="A237" s="15"/>
      <c r="B237" s="270"/>
      <c r="C237" s="271"/>
      <c r="D237" s="249" t="s">
        <v>256</v>
      </c>
      <c r="E237" s="272" t="s">
        <v>1</v>
      </c>
      <c r="F237" s="273" t="s">
        <v>685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9" t="s">
        <v>256</v>
      </c>
      <c r="AU237" s="279" t="s">
        <v>88</v>
      </c>
      <c r="AV237" s="15" t="s">
        <v>14</v>
      </c>
      <c r="AW237" s="15" t="s">
        <v>36</v>
      </c>
      <c r="AX237" s="15" t="s">
        <v>80</v>
      </c>
      <c r="AY237" s="279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1</v>
      </c>
      <c r="F238" s="251" t="s">
        <v>3920</v>
      </c>
      <c r="G238" s="248"/>
      <c r="H238" s="252">
        <v>165.33000000000001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4" customFormat="1">
      <c r="A239" s="14"/>
      <c r="B239" s="259"/>
      <c r="C239" s="260"/>
      <c r="D239" s="249" t="s">
        <v>256</v>
      </c>
      <c r="E239" s="261" t="s">
        <v>1</v>
      </c>
      <c r="F239" s="262" t="s">
        <v>258</v>
      </c>
      <c r="G239" s="260"/>
      <c r="H239" s="263">
        <v>165.33000000000001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88</v>
      </c>
      <c r="AV239" s="14" t="s">
        <v>175</v>
      </c>
      <c r="AW239" s="14" t="s">
        <v>36</v>
      </c>
      <c r="AX239" s="14" t="s">
        <v>14</v>
      </c>
      <c r="AY239" s="269" t="s">
        <v>241</v>
      </c>
    </row>
    <row r="240" s="2" customFormat="1" ht="24.15" customHeight="1">
      <c r="A240" s="39"/>
      <c r="B240" s="40"/>
      <c r="C240" s="229" t="s">
        <v>7</v>
      </c>
      <c r="D240" s="229" t="s">
        <v>243</v>
      </c>
      <c r="E240" s="230" t="s">
        <v>687</v>
      </c>
      <c r="F240" s="231" t="s">
        <v>688</v>
      </c>
      <c r="G240" s="232" t="s">
        <v>253</v>
      </c>
      <c r="H240" s="233">
        <v>578.65599999999995</v>
      </c>
      <c r="I240" s="234"/>
      <c r="J240" s="235">
        <f>ROUND(I240*H240,2)</f>
        <v>0</v>
      </c>
      <c r="K240" s="231" t="s">
        <v>247</v>
      </c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175</v>
      </c>
      <c r="AT240" s="240" t="s">
        <v>243</v>
      </c>
      <c r="AU240" s="240" t="s">
        <v>88</v>
      </c>
      <c r="AY240" s="18" t="s">
        <v>241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14</v>
      </c>
      <c r="BK240" s="241">
        <f>ROUND(I240*H240,2)</f>
        <v>0</v>
      </c>
      <c r="BL240" s="18" t="s">
        <v>175</v>
      </c>
      <c r="BM240" s="240" t="s">
        <v>3932</v>
      </c>
    </row>
    <row r="241" s="2" customFormat="1">
      <c r="A241" s="39"/>
      <c r="B241" s="40"/>
      <c r="C241" s="41"/>
      <c r="D241" s="242" t="s">
        <v>249</v>
      </c>
      <c r="E241" s="41"/>
      <c r="F241" s="243" t="s">
        <v>690</v>
      </c>
      <c r="G241" s="41"/>
      <c r="H241" s="41"/>
      <c r="I241" s="244"/>
      <c r="J241" s="41"/>
      <c r="K241" s="41"/>
      <c r="L241" s="45"/>
      <c r="M241" s="245"/>
      <c r="N241" s="24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249</v>
      </c>
      <c r="AU241" s="18" t="s">
        <v>88</v>
      </c>
    </row>
    <row r="242" s="15" customFormat="1">
      <c r="A242" s="15"/>
      <c r="B242" s="270"/>
      <c r="C242" s="271"/>
      <c r="D242" s="249" t="s">
        <v>256</v>
      </c>
      <c r="E242" s="272" t="s">
        <v>1</v>
      </c>
      <c r="F242" s="273" t="s">
        <v>691</v>
      </c>
      <c r="G242" s="271"/>
      <c r="H242" s="272" t="s">
        <v>1</v>
      </c>
      <c r="I242" s="274"/>
      <c r="J242" s="271"/>
      <c r="K242" s="271"/>
      <c r="L242" s="275"/>
      <c r="M242" s="276"/>
      <c r="N242" s="277"/>
      <c r="O242" s="277"/>
      <c r="P242" s="277"/>
      <c r="Q242" s="277"/>
      <c r="R242" s="277"/>
      <c r="S242" s="277"/>
      <c r="T242" s="27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9" t="s">
        <v>256</v>
      </c>
      <c r="AU242" s="279" t="s">
        <v>88</v>
      </c>
      <c r="AV242" s="15" t="s">
        <v>14</v>
      </c>
      <c r="AW242" s="15" t="s">
        <v>36</v>
      </c>
      <c r="AX242" s="15" t="s">
        <v>80</v>
      </c>
      <c r="AY242" s="279" t="s">
        <v>241</v>
      </c>
    </row>
    <row r="243" s="13" customFormat="1">
      <c r="A243" s="13"/>
      <c r="B243" s="247"/>
      <c r="C243" s="248"/>
      <c r="D243" s="249" t="s">
        <v>256</v>
      </c>
      <c r="E243" s="250" t="s">
        <v>1</v>
      </c>
      <c r="F243" s="251" t="s">
        <v>3835</v>
      </c>
      <c r="G243" s="248"/>
      <c r="H243" s="252">
        <v>578.65599999999995</v>
      </c>
      <c r="I243" s="253"/>
      <c r="J243" s="248"/>
      <c r="K243" s="248"/>
      <c r="L243" s="254"/>
      <c r="M243" s="255"/>
      <c r="N243" s="256"/>
      <c r="O243" s="256"/>
      <c r="P243" s="256"/>
      <c r="Q243" s="256"/>
      <c r="R243" s="256"/>
      <c r="S243" s="256"/>
      <c r="T243" s="25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8" t="s">
        <v>256</v>
      </c>
      <c r="AU243" s="258" t="s">
        <v>88</v>
      </c>
      <c r="AV243" s="13" t="s">
        <v>88</v>
      </c>
      <c r="AW243" s="13" t="s">
        <v>36</v>
      </c>
      <c r="AX243" s="13" t="s">
        <v>80</v>
      </c>
      <c r="AY243" s="258" t="s">
        <v>241</v>
      </c>
    </row>
    <row r="244" s="14" customFormat="1">
      <c r="A244" s="14"/>
      <c r="B244" s="259"/>
      <c r="C244" s="260"/>
      <c r="D244" s="249" t="s">
        <v>256</v>
      </c>
      <c r="E244" s="261" t="s">
        <v>1</v>
      </c>
      <c r="F244" s="262" t="s">
        <v>258</v>
      </c>
      <c r="G244" s="260"/>
      <c r="H244" s="263">
        <v>578.65599999999995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88</v>
      </c>
      <c r="AV244" s="14" t="s">
        <v>175</v>
      </c>
      <c r="AW244" s="14" t="s">
        <v>36</v>
      </c>
      <c r="AX244" s="14" t="s">
        <v>14</v>
      </c>
      <c r="AY244" s="269" t="s">
        <v>241</v>
      </c>
    </row>
    <row r="245" s="2" customFormat="1" ht="24.15" customHeight="1">
      <c r="A245" s="39"/>
      <c r="B245" s="40"/>
      <c r="C245" s="229" t="s">
        <v>361</v>
      </c>
      <c r="D245" s="229" t="s">
        <v>243</v>
      </c>
      <c r="E245" s="230" t="s">
        <v>692</v>
      </c>
      <c r="F245" s="231" t="s">
        <v>693</v>
      </c>
      <c r="G245" s="232" t="s">
        <v>253</v>
      </c>
      <c r="H245" s="233">
        <v>676.48599999999999</v>
      </c>
      <c r="I245" s="234"/>
      <c r="J245" s="235">
        <f>ROUND(I245*H245,2)</f>
        <v>0</v>
      </c>
      <c r="K245" s="231" t="s">
        <v>247</v>
      </c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175</v>
      </c>
      <c r="AT245" s="240" t="s">
        <v>243</v>
      </c>
      <c r="AU245" s="240" t="s">
        <v>88</v>
      </c>
      <c r="AY245" s="18" t="s">
        <v>241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14</v>
      </c>
      <c r="BK245" s="241">
        <f>ROUND(I245*H245,2)</f>
        <v>0</v>
      </c>
      <c r="BL245" s="18" t="s">
        <v>175</v>
      </c>
      <c r="BM245" s="240" t="s">
        <v>3933</v>
      </c>
    </row>
    <row r="246" s="2" customFormat="1">
      <c r="A246" s="39"/>
      <c r="B246" s="40"/>
      <c r="C246" s="41"/>
      <c r="D246" s="242" t="s">
        <v>249</v>
      </c>
      <c r="E246" s="41"/>
      <c r="F246" s="243" t="s">
        <v>695</v>
      </c>
      <c r="G246" s="41"/>
      <c r="H246" s="41"/>
      <c r="I246" s="244"/>
      <c r="J246" s="41"/>
      <c r="K246" s="41"/>
      <c r="L246" s="45"/>
      <c r="M246" s="245"/>
      <c r="N246" s="24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249</v>
      </c>
      <c r="AU246" s="18" t="s">
        <v>88</v>
      </c>
    </row>
    <row r="247" s="13" customFormat="1">
      <c r="A247" s="13"/>
      <c r="B247" s="247"/>
      <c r="C247" s="248"/>
      <c r="D247" s="249" t="s">
        <v>256</v>
      </c>
      <c r="E247" s="250" t="s">
        <v>1</v>
      </c>
      <c r="F247" s="251" t="s">
        <v>3934</v>
      </c>
      <c r="G247" s="248"/>
      <c r="H247" s="252">
        <v>676.48599999999999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4" customFormat="1">
      <c r="A248" s="14"/>
      <c r="B248" s="259"/>
      <c r="C248" s="260"/>
      <c r="D248" s="249" t="s">
        <v>256</v>
      </c>
      <c r="E248" s="261" t="s">
        <v>1</v>
      </c>
      <c r="F248" s="262" t="s">
        <v>258</v>
      </c>
      <c r="G248" s="260"/>
      <c r="H248" s="263">
        <v>676.48599999999999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9" t="s">
        <v>256</v>
      </c>
      <c r="AU248" s="269" t="s">
        <v>88</v>
      </c>
      <c r="AV248" s="14" t="s">
        <v>175</v>
      </c>
      <c r="AW248" s="14" t="s">
        <v>36</v>
      </c>
      <c r="AX248" s="14" t="s">
        <v>14</v>
      </c>
      <c r="AY248" s="269" t="s">
        <v>241</v>
      </c>
    </row>
    <row r="249" s="2" customFormat="1" ht="33" customHeight="1">
      <c r="A249" s="39"/>
      <c r="B249" s="40"/>
      <c r="C249" s="229" t="s">
        <v>366</v>
      </c>
      <c r="D249" s="229" t="s">
        <v>243</v>
      </c>
      <c r="E249" s="230" t="s">
        <v>3935</v>
      </c>
      <c r="F249" s="231" t="s">
        <v>698</v>
      </c>
      <c r="G249" s="232" t="s">
        <v>467</v>
      </c>
      <c r="H249" s="233">
        <v>1246.7190000000001</v>
      </c>
      <c r="I249" s="234"/>
      <c r="J249" s="235">
        <f>ROUND(I249*H249,2)</f>
        <v>0</v>
      </c>
      <c r="K249" s="231" t="s">
        <v>247</v>
      </c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175</v>
      </c>
      <c r="AT249" s="240" t="s">
        <v>243</v>
      </c>
      <c r="AU249" s="240" t="s">
        <v>88</v>
      </c>
      <c r="AY249" s="18" t="s">
        <v>241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14</v>
      </c>
      <c r="BK249" s="241">
        <f>ROUND(I249*H249,2)</f>
        <v>0</v>
      </c>
      <c r="BL249" s="18" t="s">
        <v>175</v>
      </c>
      <c r="BM249" s="240" t="s">
        <v>3936</v>
      </c>
    </row>
    <row r="250" s="2" customFormat="1">
      <c r="A250" s="39"/>
      <c r="B250" s="40"/>
      <c r="C250" s="41"/>
      <c r="D250" s="242" t="s">
        <v>249</v>
      </c>
      <c r="E250" s="41"/>
      <c r="F250" s="243" t="s">
        <v>3937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249</v>
      </c>
      <c r="AU250" s="18" t="s">
        <v>88</v>
      </c>
    </row>
    <row r="251" s="2" customFormat="1">
      <c r="A251" s="39"/>
      <c r="B251" s="40"/>
      <c r="C251" s="41"/>
      <c r="D251" s="249" t="s">
        <v>701</v>
      </c>
      <c r="E251" s="41"/>
      <c r="F251" s="287" t="s">
        <v>702</v>
      </c>
      <c r="G251" s="41"/>
      <c r="H251" s="41"/>
      <c r="I251" s="244"/>
      <c r="J251" s="41"/>
      <c r="K251" s="41"/>
      <c r="L251" s="45"/>
      <c r="M251" s="245"/>
      <c r="N251" s="24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701</v>
      </c>
      <c r="AU251" s="18" t="s">
        <v>88</v>
      </c>
    </row>
    <row r="252" s="13" customFormat="1">
      <c r="A252" s="13"/>
      <c r="B252" s="247"/>
      <c r="C252" s="248"/>
      <c r="D252" s="249" t="s">
        <v>256</v>
      </c>
      <c r="E252" s="250" t="s">
        <v>1</v>
      </c>
      <c r="F252" s="251" t="s">
        <v>2557</v>
      </c>
      <c r="G252" s="248"/>
      <c r="H252" s="252">
        <v>1246.7190000000001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4" customFormat="1">
      <c r="A253" s="14"/>
      <c r="B253" s="259"/>
      <c r="C253" s="260"/>
      <c r="D253" s="249" t="s">
        <v>256</v>
      </c>
      <c r="E253" s="261" t="s">
        <v>1</v>
      </c>
      <c r="F253" s="262" t="s">
        <v>258</v>
      </c>
      <c r="G253" s="260"/>
      <c r="H253" s="263">
        <v>1246.7190000000001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88</v>
      </c>
      <c r="AV253" s="14" t="s">
        <v>175</v>
      </c>
      <c r="AW253" s="14" t="s">
        <v>36</v>
      </c>
      <c r="AX253" s="14" t="s">
        <v>14</v>
      </c>
      <c r="AY253" s="269" t="s">
        <v>241</v>
      </c>
    </row>
    <row r="254" s="2" customFormat="1" ht="16.5" customHeight="1">
      <c r="A254" s="39"/>
      <c r="B254" s="40"/>
      <c r="C254" s="229" t="s">
        <v>371</v>
      </c>
      <c r="D254" s="229" t="s">
        <v>243</v>
      </c>
      <c r="E254" s="230" t="s">
        <v>259</v>
      </c>
      <c r="F254" s="231" t="s">
        <v>260</v>
      </c>
      <c r="G254" s="232" t="s">
        <v>253</v>
      </c>
      <c r="H254" s="233">
        <v>676.48599999999999</v>
      </c>
      <c r="I254" s="234"/>
      <c r="J254" s="235">
        <f>ROUND(I254*H254,2)</f>
        <v>0</v>
      </c>
      <c r="K254" s="231" t="s">
        <v>247</v>
      </c>
      <c r="L254" s="45"/>
      <c r="M254" s="236" t="s">
        <v>1</v>
      </c>
      <c r="N254" s="237" t="s">
        <v>45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175</v>
      </c>
      <c r="AT254" s="240" t="s">
        <v>243</v>
      </c>
      <c r="AU254" s="240" t="s">
        <v>88</v>
      </c>
      <c r="AY254" s="18" t="s">
        <v>241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14</v>
      </c>
      <c r="BK254" s="241">
        <f>ROUND(I254*H254,2)</f>
        <v>0</v>
      </c>
      <c r="BL254" s="18" t="s">
        <v>175</v>
      </c>
      <c r="BM254" s="240" t="s">
        <v>3938</v>
      </c>
    </row>
    <row r="255" s="2" customFormat="1">
      <c r="A255" s="39"/>
      <c r="B255" s="40"/>
      <c r="C255" s="41"/>
      <c r="D255" s="242" t="s">
        <v>249</v>
      </c>
      <c r="E255" s="41"/>
      <c r="F255" s="243" t="s">
        <v>262</v>
      </c>
      <c r="G255" s="41"/>
      <c r="H255" s="41"/>
      <c r="I255" s="244"/>
      <c r="J255" s="41"/>
      <c r="K255" s="41"/>
      <c r="L255" s="45"/>
      <c r="M255" s="245"/>
      <c r="N255" s="24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249</v>
      </c>
      <c r="AU255" s="18" t="s">
        <v>88</v>
      </c>
    </row>
    <row r="256" s="13" customFormat="1">
      <c r="A256" s="13"/>
      <c r="B256" s="247"/>
      <c r="C256" s="248"/>
      <c r="D256" s="249" t="s">
        <v>256</v>
      </c>
      <c r="E256" s="250" t="s">
        <v>1</v>
      </c>
      <c r="F256" s="251" t="s">
        <v>3934</v>
      </c>
      <c r="G256" s="248"/>
      <c r="H256" s="252">
        <v>676.48599999999999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256</v>
      </c>
      <c r="AU256" s="258" t="s">
        <v>88</v>
      </c>
      <c r="AV256" s="13" t="s">
        <v>88</v>
      </c>
      <c r="AW256" s="13" t="s">
        <v>36</v>
      </c>
      <c r="AX256" s="13" t="s">
        <v>80</v>
      </c>
      <c r="AY256" s="258" t="s">
        <v>241</v>
      </c>
    </row>
    <row r="257" s="14" customFormat="1">
      <c r="A257" s="14"/>
      <c r="B257" s="259"/>
      <c r="C257" s="260"/>
      <c r="D257" s="249" t="s">
        <v>256</v>
      </c>
      <c r="E257" s="261" t="s">
        <v>1</v>
      </c>
      <c r="F257" s="262" t="s">
        <v>258</v>
      </c>
      <c r="G257" s="260"/>
      <c r="H257" s="263">
        <v>676.48599999999999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88</v>
      </c>
      <c r="AV257" s="14" t="s">
        <v>175</v>
      </c>
      <c r="AW257" s="14" t="s">
        <v>36</v>
      </c>
      <c r="AX257" s="14" t="s">
        <v>14</v>
      </c>
      <c r="AY257" s="269" t="s">
        <v>241</v>
      </c>
    </row>
    <row r="258" s="2" customFormat="1" ht="24.15" customHeight="1">
      <c r="A258" s="39"/>
      <c r="B258" s="40"/>
      <c r="C258" s="229" t="s">
        <v>376</v>
      </c>
      <c r="D258" s="229" t="s">
        <v>243</v>
      </c>
      <c r="E258" s="230" t="s">
        <v>722</v>
      </c>
      <c r="F258" s="231" t="s">
        <v>723</v>
      </c>
      <c r="G258" s="232" t="s">
        <v>253</v>
      </c>
      <c r="H258" s="233">
        <v>337.5</v>
      </c>
      <c r="I258" s="234"/>
      <c r="J258" s="235">
        <f>ROUND(I258*H258,2)</f>
        <v>0</v>
      </c>
      <c r="K258" s="231" t="s">
        <v>247</v>
      </c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175</v>
      </c>
      <c r="AT258" s="240" t="s">
        <v>243</v>
      </c>
      <c r="AU258" s="240" t="s">
        <v>88</v>
      </c>
      <c r="AY258" s="18" t="s">
        <v>241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14</v>
      </c>
      <c r="BK258" s="241">
        <f>ROUND(I258*H258,2)</f>
        <v>0</v>
      </c>
      <c r="BL258" s="18" t="s">
        <v>175</v>
      </c>
      <c r="BM258" s="240" t="s">
        <v>3939</v>
      </c>
    </row>
    <row r="259" s="2" customFormat="1">
      <c r="A259" s="39"/>
      <c r="B259" s="40"/>
      <c r="C259" s="41"/>
      <c r="D259" s="242" t="s">
        <v>249</v>
      </c>
      <c r="E259" s="41"/>
      <c r="F259" s="243" t="s">
        <v>725</v>
      </c>
      <c r="G259" s="41"/>
      <c r="H259" s="41"/>
      <c r="I259" s="244"/>
      <c r="J259" s="41"/>
      <c r="K259" s="41"/>
      <c r="L259" s="45"/>
      <c r="M259" s="245"/>
      <c r="N259" s="24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249</v>
      </c>
      <c r="AU259" s="18" t="s">
        <v>88</v>
      </c>
    </row>
    <row r="260" s="15" customFormat="1">
      <c r="A260" s="15"/>
      <c r="B260" s="270"/>
      <c r="C260" s="271"/>
      <c r="D260" s="249" t="s">
        <v>256</v>
      </c>
      <c r="E260" s="272" t="s">
        <v>1</v>
      </c>
      <c r="F260" s="273" t="s">
        <v>3940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256</v>
      </c>
      <c r="AU260" s="279" t="s">
        <v>88</v>
      </c>
      <c r="AV260" s="15" t="s">
        <v>14</v>
      </c>
      <c r="AW260" s="15" t="s">
        <v>36</v>
      </c>
      <c r="AX260" s="15" t="s">
        <v>80</v>
      </c>
      <c r="AY260" s="279" t="s">
        <v>241</v>
      </c>
    </row>
    <row r="261" s="13" customFormat="1">
      <c r="A261" s="13"/>
      <c r="B261" s="247"/>
      <c r="C261" s="248"/>
      <c r="D261" s="249" t="s">
        <v>256</v>
      </c>
      <c r="E261" s="250" t="s">
        <v>1</v>
      </c>
      <c r="F261" s="251" t="s">
        <v>3941</v>
      </c>
      <c r="G261" s="248"/>
      <c r="H261" s="252">
        <v>195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8" t="s">
        <v>256</v>
      </c>
      <c r="AU261" s="258" t="s">
        <v>88</v>
      </c>
      <c r="AV261" s="13" t="s">
        <v>88</v>
      </c>
      <c r="AW261" s="13" t="s">
        <v>36</v>
      </c>
      <c r="AX261" s="13" t="s">
        <v>80</v>
      </c>
      <c r="AY261" s="258" t="s">
        <v>241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3942</v>
      </c>
      <c r="G262" s="248"/>
      <c r="H262" s="252">
        <v>142.5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4" customFormat="1">
      <c r="A263" s="14"/>
      <c r="B263" s="259"/>
      <c r="C263" s="260"/>
      <c r="D263" s="249" t="s">
        <v>256</v>
      </c>
      <c r="E263" s="261" t="s">
        <v>1</v>
      </c>
      <c r="F263" s="262" t="s">
        <v>258</v>
      </c>
      <c r="G263" s="260"/>
      <c r="H263" s="263">
        <v>337.5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88</v>
      </c>
      <c r="AV263" s="14" t="s">
        <v>175</v>
      </c>
      <c r="AW263" s="14" t="s">
        <v>36</v>
      </c>
      <c r="AX263" s="14" t="s">
        <v>14</v>
      </c>
      <c r="AY263" s="269" t="s">
        <v>241</v>
      </c>
    </row>
    <row r="264" s="2" customFormat="1" ht="16.5" customHeight="1">
      <c r="A264" s="39"/>
      <c r="B264" s="40"/>
      <c r="C264" s="288" t="s">
        <v>381</v>
      </c>
      <c r="D264" s="288" t="s">
        <v>716</v>
      </c>
      <c r="E264" s="289" t="s">
        <v>730</v>
      </c>
      <c r="F264" s="290" t="s">
        <v>731</v>
      </c>
      <c r="G264" s="291" t="s">
        <v>467</v>
      </c>
      <c r="H264" s="292">
        <v>553.61099999999999</v>
      </c>
      <c r="I264" s="293"/>
      <c r="J264" s="294">
        <f>ROUND(I264*H264,2)</f>
        <v>0</v>
      </c>
      <c r="K264" s="290" t="s">
        <v>247</v>
      </c>
      <c r="L264" s="295"/>
      <c r="M264" s="296" t="s">
        <v>1</v>
      </c>
      <c r="N264" s="29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292</v>
      </c>
      <c r="AT264" s="240" t="s">
        <v>716</v>
      </c>
      <c r="AU264" s="240" t="s">
        <v>88</v>
      </c>
      <c r="AY264" s="18" t="s">
        <v>241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14</v>
      </c>
      <c r="BK264" s="241">
        <f>ROUND(I264*H264,2)</f>
        <v>0</v>
      </c>
      <c r="BL264" s="18" t="s">
        <v>175</v>
      </c>
      <c r="BM264" s="240" t="s">
        <v>3943</v>
      </c>
    </row>
    <row r="265" s="13" customFormat="1">
      <c r="A265" s="13"/>
      <c r="B265" s="247"/>
      <c r="C265" s="248"/>
      <c r="D265" s="249" t="s">
        <v>256</v>
      </c>
      <c r="E265" s="250" t="s">
        <v>1</v>
      </c>
      <c r="F265" s="251" t="s">
        <v>3944</v>
      </c>
      <c r="G265" s="248"/>
      <c r="H265" s="252">
        <v>553.61099999999999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256</v>
      </c>
      <c r="AU265" s="258" t="s">
        <v>88</v>
      </c>
      <c r="AV265" s="13" t="s">
        <v>88</v>
      </c>
      <c r="AW265" s="13" t="s">
        <v>36</v>
      </c>
      <c r="AX265" s="13" t="s">
        <v>80</v>
      </c>
      <c r="AY265" s="258" t="s">
        <v>241</v>
      </c>
    </row>
    <row r="266" s="14" customFormat="1">
      <c r="A266" s="14"/>
      <c r="B266" s="259"/>
      <c r="C266" s="260"/>
      <c r="D266" s="249" t="s">
        <v>256</v>
      </c>
      <c r="E266" s="261" t="s">
        <v>1</v>
      </c>
      <c r="F266" s="262" t="s">
        <v>258</v>
      </c>
      <c r="G266" s="260"/>
      <c r="H266" s="263">
        <v>553.61099999999999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88</v>
      </c>
      <c r="AV266" s="14" t="s">
        <v>175</v>
      </c>
      <c r="AW266" s="14" t="s">
        <v>36</v>
      </c>
      <c r="AX266" s="14" t="s">
        <v>14</v>
      </c>
      <c r="AY266" s="269" t="s">
        <v>241</v>
      </c>
    </row>
    <row r="267" s="12" customFormat="1" ht="22.8" customHeight="1">
      <c r="A267" s="12"/>
      <c r="B267" s="213"/>
      <c r="C267" s="214"/>
      <c r="D267" s="215" t="s">
        <v>79</v>
      </c>
      <c r="E267" s="227" t="s">
        <v>88</v>
      </c>
      <c r="F267" s="227" t="s">
        <v>1970</v>
      </c>
      <c r="G267" s="214"/>
      <c r="H267" s="214"/>
      <c r="I267" s="217"/>
      <c r="J267" s="228">
        <f>BK267</f>
        <v>0</v>
      </c>
      <c r="K267" s="214"/>
      <c r="L267" s="219"/>
      <c r="M267" s="220"/>
      <c r="N267" s="221"/>
      <c r="O267" s="221"/>
      <c r="P267" s="222">
        <f>SUM(P268:P297)</f>
        <v>0</v>
      </c>
      <c r="Q267" s="221"/>
      <c r="R267" s="222">
        <f>SUM(R268:R297)</f>
        <v>82.326956160000009</v>
      </c>
      <c r="S267" s="221"/>
      <c r="T267" s="223">
        <f>SUM(T268:T297)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14</v>
      </c>
      <c r="AT267" s="225" t="s">
        <v>79</v>
      </c>
      <c r="AU267" s="225" t="s">
        <v>14</v>
      </c>
      <c r="AY267" s="224" t="s">
        <v>241</v>
      </c>
      <c r="BK267" s="226">
        <f>SUM(BK268:BK297)</f>
        <v>0</v>
      </c>
    </row>
    <row r="268" s="2" customFormat="1" ht="33" customHeight="1">
      <c r="A268" s="39"/>
      <c r="B268" s="40"/>
      <c r="C268" s="229" t="s">
        <v>386</v>
      </c>
      <c r="D268" s="229" t="s">
        <v>243</v>
      </c>
      <c r="E268" s="230" t="s">
        <v>2593</v>
      </c>
      <c r="F268" s="231" t="s">
        <v>2594</v>
      </c>
      <c r="G268" s="232" t="s">
        <v>253</v>
      </c>
      <c r="H268" s="233">
        <v>2.9380000000000002</v>
      </c>
      <c r="I268" s="234"/>
      <c r="J268" s="235">
        <f>ROUND(I268*H268,2)</f>
        <v>0</v>
      </c>
      <c r="K268" s="231" t="s">
        <v>247</v>
      </c>
      <c r="L268" s="45"/>
      <c r="M268" s="236" t="s">
        <v>1</v>
      </c>
      <c r="N268" s="237" t="s">
        <v>45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175</v>
      </c>
      <c r="AT268" s="240" t="s">
        <v>243</v>
      </c>
      <c r="AU268" s="240" t="s">
        <v>88</v>
      </c>
      <c r="AY268" s="18" t="s">
        <v>241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14</v>
      </c>
      <c r="BK268" s="241">
        <f>ROUND(I268*H268,2)</f>
        <v>0</v>
      </c>
      <c r="BL268" s="18" t="s">
        <v>175</v>
      </c>
      <c r="BM268" s="240" t="s">
        <v>3945</v>
      </c>
    </row>
    <row r="269" s="2" customFormat="1">
      <c r="A269" s="39"/>
      <c r="B269" s="40"/>
      <c r="C269" s="41"/>
      <c r="D269" s="242" t="s">
        <v>249</v>
      </c>
      <c r="E269" s="41"/>
      <c r="F269" s="243" t="s">
        <v>2596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249</v>
      </c>
      <c r="AU269" s="18" t="s">
        <v>88</v>
      </c>
    </row>
    <row r="270" s="13" customFormat="1">
      <c r="A270" s="13"/>
      <c r="B270" s="247"/>
      <c r="C270" s="248"/>
      <c r="D270" s="249" t="s">
        <v>256</v>
      </c>
      <c r="E270" s="250" t="s">
        <v>1</v>
      </c>
      <c r="F270" s="251" t="s">
        <v>3946</v>
      </c>
      <c r="G270" s="248"/>
      <c r="H270" s="252">
        <v>2.9380000000000002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8" t="s">
        <v>256</v>
      </c>
      <c r="AU270" s="258" t="s">
        <v>88</v>
      </c>
      <c r="AV270" s="13" t="s">
        <v>88</v>
      </c>
      <c r="AW270" s="13" t="s">
        <v>36</v>
      </c>
      <c r="AX270" s="13" t="s">
        <v>14</v>
      </c>
      <c r="AY270" s="258" t="s">
        <v>241</v>
      </c>
    </row>
    <row r="271" s="2" customFormat="1" ht="24.15" customHeight="1">
      <c r="A271" s="39"/>
      <c r="B271" s="40"/>
      <c r="C271" s="229" t="s">
        <v>390</v>
      </c>
      <c r="D271" s="229" t="s">
        <v>243</v>
      </c>
      <c r="E271" s="230" t="s">
        <v>3947</v>
      </c>
      <c r="F271" s="231" t="s">
        <v>3948</v>
      </c>
      <c r="G271" s="232" t="s">
        <v>289</v>
      </c>
      <c r="H271" s="233">
        <v>47</v>
      </c>
      <c r="I271" s="234"/>
      <c r="J271" s="235">
        <f>ROUND(I271*H271,2)</f>
        <v>0</v>
      </c>
      <c r="K271" s="231" t="s">
        <v>247</v>
      </c>
      <c r="L271" s="45"/>
      <c r="M271" s="236" t="s">
        <v>1</v>
      </c>
      <c r="N271" s="237" t="s">
        <v>45</v>
      </c>
      <c r="O271" s="92"/>
      <c r="P271" s="238">
        <f>O271*H271</f>
        <v>0</v>
      </c>
      <c r="Q271" s="238">
        <v>0.00048999999999999998</v>
      </c>
      <c r="R271" s="238">
        <f>Q271*H271</f>
        <v>0.023029999999999998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175</v>
      </c>
      <c r="AT271" s="240" t="s">
        <v>243</v>
      </c>
      <c r="AU271" s="240" t="s">
        <v>88</v>
      </c>
      <c r="AY271" s="18" t="s">
        <v>241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14</v>
      </c>
      <c r="BK271" s="241">
        <f>ROUND(I271*H271,2)</f>
        <v>0</v>
      </c>
      <c r="BL271" s="18" t="s">
        <v>175</v>
      </c>
      <c r="BM271" s="240" t="s">
        <v>3949</v>
      </c>
    </row>
    <row r="272" s="2" customFormat="1">
      <c r="A272" s="39"/>
      <c r="B272" s="40"/>
      <c r="C272" s="41"/>
      <c r="D272" s="242" t="s">
        <v>249</v>
      </c>
      <c r="E272" s="41"/>
      <c r="F272" s="243" t="s">
        <v>3950</v>
      </c>
      <c r="G272" s="41"/>
      <c r="H272" s="41"/>
      <c r="I272" s="244"/>
      <c r="J272" s="41"/>
      <c r="K272" s="41"/>
      <c r="L272" s="45"/>
      <c r="M272" s="245"/>
      <c r="N272" s="24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249</v>
      </c>
      <c r="AU272" s="18" t="s">
        <v>88</v>
      </c>
    </row>
    <row r="273" s="13" customFormat="1">
      <c r="A273" s="13"/>
      <c r="B273" s="247"/>
      <c r="C273" s="248"/>
      <c r="D273" s="249" t="s">
        <v>256</v>
      </c>
      <c r="E273" s="250" t="s">
        <v>1</v>
      </c>
      <c r="F273" s="251" t="s">
        <v>3951</v>
      </c>
      <c r="G273" s="248"/>
      <c r="H273" s="252">
        <v>47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8" t="s">
        <v>256</v>
      </c>
      <c r="AU273" s="258" t="s">
        <v>88</v>
      </c>
      <c r="AV273" s="13" t="s">
        <v>88</v>
      </c>
      <c r="AW273" s="13" t="s">
        <v>36</v>
      </c>
      <c r="AX273" s="13" t="s">
        <v>14</v>
      </c>
      <c r="AY273" s="258" t="s">
        <v>241</v>
      </c>
    </row>
    <row r="274" s="2" customFormat="1" ht="24.15" customHeight="1">
      <c r="A274" s="39"/>
      <c r="B274" s="40"/>
      <c r="C274" s="229" t="s">
        <v>394</v>
      </c>
      <c r="D274" s="229" t="s">
        <v>243</v>
      </c>
      <c r="E274" s="230" t="s">
        <v>3952</v>
      </c>
      <c r="F274" s="231" t="s">
        <v>3953</v>
      </c>
      <c r="G274" s="232" t="s">
        <v>246</v>
      </c>
      <c r="H274" s="233">
        <v>166.13999999999999</v>
      </c>
      <c r="I274" s="234"/>
      <c r="J274" s="235">
        <f>ROUND(I274*H274,2)</f>
        <v>0</v>
      </c>
      <c r="K274" s="231" t="s">
        <v>247</v>
      </c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0.00010000000000000001</v>
      </c>
      <c r="R274" s="238">
        <f>Q274*H274</f>
        <v>0.016614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175</v>
      </c>
      <c r="AT274" s="240" t="s">
        <v>243</v>
      </c>
      <c r="AU274" s="240" t="s">
        <v>88</v>
      </c>
      <c r="AY274" s="18" t="s">
        <v>241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14</v>
      </c>
      <c r="BK274" s="241">
        <f>ROUND(I274*H274,2)</f>
        <v>0</v>
      </c>
      <c r="BL274" s="18" t="s">
        <v>175</v>
      </c>
      <c r="BM274" s="240" t="s">
        <v>3954</v>
      </c>
    </row>
    <row r="275" s="2" customFormat="1">
      <c r="A275" s="39"/>
      <c r="B275" s="40"/>
      <c r="C275" s="41"/>
      <c r="D275" s="242" t="s">
        <v>249</v>
      </c>
      <c r="E275" s="41"/>
      <c r="F275" s="243" t="s">
        <v>3955</v>
      </c>
      <c r="G275" s="41"/>
      <c r="H275" s="41"/>
      <c r="I275" s="244"/>
      <c r="J275" s="41"/>
      <c r="K275" s="41"/>
      <c r="L275" s="45"/>
      <c r="M275" s="245"/>
      <c r="N275" s="24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249</v>
      </c>
      <c r="AU275" s="18" t="s">
        <v>88</v>
      </c>
    </row>
    <row r="276" s="15" customFormat="1">
      <c r="A276" s="15"/>
      <c r="B276" s="270"/>
      <c r="C276" s="271"/>
      <c r="D276" s="249" t="s">
        <v>256</v>
      </c>
      <c r="E276" s="272" t="s">
        <v>1</v>
      </c>
      <c r="F276" s="273" t="s">
        <v>3956</v>
      </c>
      <c r="G276" s="271"/>
      <c r="H276" s="272" t="s">
        <v>1</v>
      </c>
      <c r="I276" s="274"/>
      <c r="J276" s="271"/>
      <c r="K276" s="271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256</v>
      </c>
      <c r="AU276" s="279" t="s">
        <v>88</v>
      </c>
      <c r="AV276" s="15" t="s">
        <v>14</v>
      </c>
      <c r="AW276" s="15" t="s">
        <v>36</v>
      </c>
      <c r="AX276" s="15" t="s">
        <v>80</v>
      </c>
      <c r="AY276" s="279" t="s">
        <v>241</v>
      </c>
    </row>
    <row r="277" s="13" customFormat="1">
      <c r="A277" s="13"/>
      <c r="B277" s="247"/>
      <c r="C277" s="248"/>
      <c r="D277" s="249" t="s">
        <v>256</v>
      </c>
      <c r="E277" s="250" t="s">
        <v>1</v>
      </c>
      <c r="F277" s="251" t="s">
        <v>3957</v>
      </c>
      <c r="G277" s="248"/>
      <c r="H277" s="252">
        <v>145.13999999999999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8" t="s">
        <v>256</v>
      </c>
      <c r="AU277" s="258" t="s">
        <v>88</v>
      </c>
      <c r="AV277" s="13" t="s">
        <v>88</v>
      </c>
      <c r="AW277" s="13" t="s">
        <v>36</v>
      </c>
      <c r="AX277" s="13" t="s">
        <v>80</v>
      </c>
      <c r="AY277" s="258" t="s">
        <v>241</v>
      </c>
    </row>
    <row r="278" s="15" customFormat="1">
      <c r="A278" s="15"/>
      <c r="B278" s="270"/>
      <c r="C278" s="271"/>
      <c r="D278" s="249" t="s">
        <v>256</v>
      </c>
      <c r="E278" s="272" t="s">
        <v>1</v>
      </c>
      <c r="F278" s="273" t="s">
        <v>3958</v>
      </c>
      <c r="G278" s="271"/>
      <c r="H278" s="272" t="s">
        <v>1</v>
      </c>
      <c r="I278" s="274"/>
      <c r="J278" s="271"/>
      <c r="K278" s="271"/>
      <c r="L278" s="275"/>
      <c r="M278" s="276"/>
      <c r="N278" s="277"/>
      <c r="O278" s="277"/>
      <c r="P278" s="277"/>
      <c r="Q278" s="277"/>
      <c r="R278" s="277"/>
      <c r="S278" s="277"/>
      <c r="T278" s="27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9" t="s">
        <v>256</v>
      </c>
      <c r="AU278" s="279" t="s">
        <v>88</v>
      </c>
      <c r="AV278" s="15" t="s">
        <v>14</v>
      </c>
      <c r="AW278" s="15" t="s">
        <v>36</v>
      </c>
      <c r="AX278" s="15" t="s">
        <v>80</v>
      </c>
      <c r="AY278" s="279" t="s">
        <v>241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3959</v>
      </c>
      <c r="G279" s="248"/>
      <c r="H279" s="252">
        <v>21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4" customFormat="1">
      <c r="A280" s="14"/>
      <c r="B280" s="259"/>
      <c r="C280" s="260"/>
      <c r="D280" s="249" t="s">
        <v>256</v>
      </c>
      <c r="E280" s="261" t="s">
        <v>1</v>
      </c>
      <c r="F280" s="262" t="s">
        <v>258</v>
      </c>
      <c r="G280" s="260"/>
      <c r="H280" s="263">
        <v>166.13999999999999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88</v>
      </c>
      <c r="AV280" s="14" t="s">
        <v>175</v>
      </c>
      <c r="AW280" s="14" t="s">
        <v>36</v>
      </c>
      <c r="AX280" s="14" t="s">
        <v>14</v>
      </c>
      <c r="AY280" s="269" t="s">
        <v>241</v>
      </c>
    </row>
    <row r="281" s="2" customFormat="1" ht="24.15" customHeight="1">
      <c r="A281" s="39"/>
      <c r="B281" s="40"/>
      <c r="C281" s="288" t="s">
        <v>398</v>
      </c>
      <c r="D281" s="288" t="s">
        <v>716</v>
      </c>
      <c r="E281" s="289" t="s">
        <v>2605</v>
      </c>
      <c r="F281" s="290" t="s">
        <v>2606</v>
      </c>
      <c r="G281" s="291" t="s">
        <v>246</v>
      </c>
      <c r="H281" s="292">
        <v>171.91800000000001</v>
      </c>
      <c r="I281" s="293"/>
      <c r="J281" s="294">
        <f>ROUND(I281*H281,2)</f>
        <v>0</v>
      </c>
      <c r="K281" s="290" t="s">
        <v>247</v>
      </c>
      <c r="L281" s="295"/>
      <c r="M281" s="296" t="s">
        <v>1</v>
      </c>
      <c r="N281" s="297" t="s">
        <v>45</v>
      </c>
      <c r="O281" s="92"/>
      <c r="P281" s="238">
        <f>O281*H281</f>
        <v>0</v>
      </c>
      <c r="Q281" s="238">
        <v>0.00029999999999999997</v>
      </c>
      <c r="R281" s="238">
        <f>Q281*H281</f>
        <v>0.0515754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292</v>
      </c>
      <c r="AT281" s="240" t="s">
        <v>716</v>
      </c>
      <c r="AU281" s="240" t="s">
        <v>88</v>
      </c>
      <c r="AY281" s="18" t="s">
        <v>241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14</v>
      </c>
      <c r="BK281" s="241">
        <f>ROUND(I281*H281,2)</f>
        <v>0</v>
      </c>
      <c r="BL281" s="18" t="s">
        <v>175</v>
      </c>
      <c r="BM281" s="240" t="s">
        <v>3960</v>
      </c>
    </row>
    <row r="282" s="13" customFormat="1">
      <c r="A282" s="13"/>
      <c r="B282" s="247"/>
      <c r="C282" s="248"/>
      <c r="D282" s="249" t="s">
        <v>256</v>
      </c>
      <c r="E282" s="248"/>
      <c r="F282" s="251" t="s">
        <v>3961</v>
      </c>
      <c r="G282" s="248"/>
      <c r="H282" s="252">
        <v>171.91800000000001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8" t="s">
        <v>256</v>
      </c>
      <c r="AU282" s="258" t="s">
        <v>88</v>
      </c>
      <c r="AV282" s="13" t="s">
        <v>88</v>
      </c>
      <c r="AW282" s="13" t="s">
        <v>4</v>
      </c>
      <c r="AX282" s="13" t="s">
        <v>14</v>
      </c>
      <c r="AY282" s="258" t="s">
        <v>241</v>
      </c>
    </row>
    <row r="283" s="2" customFormat="1" ht="24.15" customHeight="1">
      <c r="A283" s="39"/>
      <c r="B283" s="40"/>
      <c r="C283" s="288" t="s">
        <v>696</v>
      </c>
      <c r="D283" s="288" t="s">
        <v>716</v>
      </c>
      <c r="E283" s="289" t="s">
        <v>3962</v>
      </c>
      <c r="F283" s="290" t="s">
        <v>3963</v>
      </c>
      <c r="G283" s="291" t="s">
        <v>246</v>
      </c>
      <c r="H283" s="292">
        <v>21.420000000000002</v>
      </c>
      <c r="I283" s="293"/>
      <c r="J283" s="294">
        <f>ROUND(I283*H283,2)</f>
        <v>0</v>
      </c>
      <c r="K283" s="290" t="s">
        <v>247</v>
      </c>
      <c r="L283" s="295"/>
      <c r="M283" s="296" t="s">
        <v>1</v>
      </c>
      <c r="N283" s="297" t="s">
        <v>45</v>
      </c>
      <c r="O283" s="92"/>
      <c r="P283" s="238">
        <f>O283*H283</f>
        <v>0</v>
      </c>
      <c r="Q283" s="238">
        <v>0.00040000000000000002</v>
      </c>
      <c r="R283" s="238">
        <f>Q283*H283</f>
        <v>0.008568000000000001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292</v>
      </c>
      <c r="AT283" s="240" t="s">
        <v>716</v>
      </c>
      <c r="AU283" s="240" t="s">
        <v>88</v>
      </c>
      <c r="AY283" s="18" t="s">
        <v>241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14</v>
      </c>
      <c r="BK283" s="241">
        <f>ROUND(I283*H283,2)</f>
        <v>0</v>
      </c>
      <c r="BL283" s="18" t="s">
        <v>175</v>
      </c>
      <c r="BM283" s="240" t="s">
        <v>3964</v>
      </c>
    </row>
    <row r="284" s="13" customFormat="1">
      <c r="A284" s="13"/>
      <c r="B284" s="247"/>
      <c r="C284" s="248"/>
      <c r="D284" s="249" t="s">
        <v>256</v>
      </c>
      <c r="E284" s="248"/>
      <c r="F284" s="251" t="s">
        <v>3965</v>
      </c>
      <c r="G284" s="248"/>
      <c r="H284" s="252">
        <v>21.420000000000002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4</v>
      </c>
      <c r="AX284" s="13" t="s">
        <v>14</v>
      </c>
      <c r="AY284" s="258" t="s">
        <v>241</v>
      </c>
    </row>
    <row r="285" s="2" customFormat="1" ht="24.15" customHeight="1">
      <c r="A285" s="39"/>
      <c r="B285" s="40"/>
      <c r="C285" s="229" t="s">
        <v>704</v>
      </c>
      <c r="D285" s="229" t="s">
        <v>243</v>
      </c>
      <c r="E285" s="230" t="s">
        <v>1982</v>
      </c>
      <c r="F285" s="231" t="s">
        <v>1983</v>
      </c>
      <c r="G285" s="232" t="s">
        <v>253</v>
      </c>
      <c r="H285" s="233">
        <v>21.771000000000001</v>
      </c>
      <c r="I285" s="234"/>
      <c r="J285" s="235">
        <f>ROUND(I285*H285,2)</f>
        <v>0</v>
      </c>
      <c r="K285" s="231" t="s">
        <v>247</v>
      </c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2.1600000000000001</v>
      </c>
      <c r="R285" s="238">
        <f>Q285*H285</f>
        <v>47.025360000000006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175</v>
      </c>
      <c r="AT285" s="240" t="s">
        <v>243</v>
      </c>
      <c r="AU285" s="240" t="s">
        <v>88</v>
      </c>
      <c r="AY285" s="18" t="s">
        <v>241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14</v>
      </c>
      <c r="BK285" s="241">
        <f>ROUND(I285*H285,2)</f>
        <v>0</v>
      </c>
      <c r="BL285" s="18" t="s">
        <v>175</v>
      </c>
      <c r="BM285" s="240" t="s">
        <v>3966</v>
      </c>
    </row>
    <row r="286" s="2" customFormat="1">
      <c r="A286" s="39"/>
      <c r="B286" s="40"/>
      <c r="C286" s="41"/>
      <c r="D286" s="242" t="s">
        <v>249</v>
      </c>
      <c r="E286" s="41"/>
      <c r="F286" s="243" t="s">
        <v>1985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249</v>
      </c>
      <c r="AU286" s="18" t="s">
        <v>88</v>
      </c>
    </row>
    <row r="287" s="15" customFormat="1">
      <c r="A287" s="15"/>
      <c r="B287" s="270"/>
      <c r="C287" s="271"/>
      <c r="D287" s="249" t="s">
        <v>256</v>
      </c>
      <c r="E287" s="272" t="s">
        <v>1</v>
      </c>
      <c r="F287" s="273" t="s">
        <v>3956</v>
      </c>
      <c r="G287" s="271"/>
      <c r="H287" s="272" t="s">
        <v>1</v>
      </c>
      <c r="I287" s="274"/>
      <c r="J287" s="271"/>
      <c r="K287" s="271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256</v>
      </c>
      <c r="AU287" s="279" t="s">
        <v>88</v>
      </c>
      <c r="AV287" s="15" t="s">
        <v>14</v>
      </c>
      <c r="AW287" s="15" t="s">
        <v>36</v>
      </c>
      <c r="AX287" s="15" t="s">
        <v>80</v>
      </c>
      <c r="AY287" s="279" t="s">
        <v>241</v>
      </c>
    </row>
    <row r="288" s="13" customFormat="1">
      <c r="A288" s="13"/>
      <c r="B288" s="247"/>
      <c r="C288" s="248"/>
      <c r="D288" s="249" t="s">
        <v>256</v>
      </c>
      <c r="E288" s="250" t="s">
        <v>1</v>
      </c>
      <c r="F288" s="251" t="s">
        <v>3967</v>
      </c>
      <c r="G288" s="248"/>
      <c r="H288" s="252">
        <v>21.771000000000001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8" t="s">
        <v>256</v>
      </c>
      <c r="AU288" s="258" t="s">
        <v>88</v>
      </c>
      <c r="AV288" s="13" t="s">
        <v>88</v>
      </c>
      <c r="AW288" s="13" t="s">
        <v>36</v>
      </c>
      <c r="AX288" s="13" t="s">
        <v>14</v>
      </c>
      <c r="AY288" s="258" t="s">
        <v>241</v>
      </c>
    </row>
    <row r="289" s="2" customFormat="1" ht="16.5" customHeight="1">
      <c r="A289" s="39"/>
      <c r="B289" s="40"/>
      <c r="C289" s="229" t="s">
        <v>706</v>
      </c>
      <c r="D289" s="229" t="s">
        <v>243</v>
      </c>
      <c r="E289" s="230" t="s">
        <v>3968</v>
      </c>
      <c r="F289" s="231" t="s">
        <v>3969</v>
      </c>
      <c r="G289" s="232" t="s">
        <v>253</v>
      </c>
      <c r="H289" s="233">
        <v>14.513999999999999</v>
      </c>
      <c r="I289" s="234"/>
      <c r="J289" s="235">
        <f>ROUND(I289*H289,2)</f>
        <v>0</v>
      </c>
      <c r="K289" s="231" t="s">
        <v>247</v>
      </c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2.2563399999999998</v>
      </c>
      <c r="R289" s="238">
        <f>Q289*H289</f>
        <v>32.748518759999996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175</v>
      </c>
      <c r="AT289" s="240" t="s">
        <v>243</v>
      </c>
      <c r="AU289" s="240" t="s">
        <v>88</v>
      </c>
      <c r="AY289" s="18" t="s">
        <v>241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14</v>
      </c>
      <c r="BK289" s="241">
        <f>ROUND(I289*H289,2)</f>
        <v>0</v>
      </c>
      <c r="BL289" s="18" t="s">
        <v>175</v>
      </c>
      <c r="BM289" s="240" t="s">
        <v>3970</v>
      </c>
    </row>
    <row r="290" s="2" customFormat="1">
      <c r="A290" s="39"/>
      <c r="B290" s="40"/>
      <c r="C290" s="41"/>
      <c r="D290" s="242" t="s">
        <v>249</v>
      </c>
      <c r="E290" s="41"/>
      <c r="F290" s="243" t="s">
        <v>3971</v>
      </c>
      <c r="G290" s="41"/>
      <c r="H290" s="41"/>
      <c r="I290" s="244"/>
      <c r="J290" s="41"/>
      <c r="K290" s="41"/>
      <c r="L290" s="45"/>
      <c r="M290" s="245"/>
      <c r="N290" s="24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249</v>
      </c>
      <c r="AU290" s="18" t="s">
        <v>88</v>
      </c>
    </row>
    <row r="291" s="2" customFormat="1">
      <c r="A291" s="39"/>
      <c r="B291" s="40"/>
      <c r="C291" s="41"/>
      <c r="D291" s="249" t="s">
        <v>701</v>
      </c>
      <c r="E291" s="41"/>
      <c r="F291" s="287" t="s">
        <v>3972</v>
      </c>
      <c r="G291" s="41"/>
      <c r="H291" s="41"/>
      <c r="I291" s="244"/>
      <c r="J291" s="41"/>
      <c r="K291" s="41"/>
      <c r="L291" s="45"/>
      <c r="M291" s="245"/>
      <c r="N291" s="24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701</v>
      </c>
      <c r="AU291" s="18" t="s">
        <v>88</v>
      </c>
    </row>
    <row r="292" s="15" customFormat="1">
      <c r="A292" s="15"/>
      <c r="B292" s="270"/>
      <c r="C292" s="271"/>
      <c r="D292" s="249" t="s">
        <v>256</v>
      </c>
      <c r="E292" s="272" t="s">
        <v>1</v>
      </c>
      <c r="F292" s="273" t="s">
        <v>3956</v>
      </c>
      <c r="G292" s="271"/>
      <c r="H292" s="272" t="s">
        <v>1</v>
      </c>
      <c r="I292" s="274"/>
      <c r="J292" s="271"/>
      <c r="K292" s="271"/>
      <c r="L292" s="275"/>
      <c r="M292" s="276"/>
      <c r="N292" s="277"/>
      <c r="O292" s="277"/>
      <c r="P292" s="277"/>
      <c r="Q292" s="277"/>
      <c r="R292" s="277"/>
      <c r="S292" s="277"/>
      <c r="T292" s="27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9" t="s">
        <v>256</v>
      </c>
      <c r="AU292" s="279" t="s">
        <v>88</v>
      </c>
      <c r="AV292" s="15" t="s">
        <v>14</v>
      </c>
      <c r="AW292" s="15" t="s">
        <v>36</v>
      </c>
      <c r="AX292" s="15" t="s">
        <v>80</v>
      </c>
      <c r="AY292" s="279" t="s">
        <v>241</v>
      </c>
    </row>
    <row r="293" s="13" customFormat="1">
      <c r="A293" s="13"/>
      <c r="B293" s="247"/>
      <c r="C293" s="248"/>
      <c r="D293" s="249" t="s">
        <v>256</v>
      </c>
      <c r="E293" s="250" t="s">
        <v>1</v>
      </c>
      <c r="F293" s="251" t="s">
        <v>3973</v>
      </c>
      <c r="G293" s="248"/>
      <c r="H293" s="252">
        <v>14.513999999999999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8" t="s">
        <v>256</v>
      </c>
      <c r="AU293" s="258" t="s">
        <v>88</v>
      </c>
      <c r="AV293" s="13" t="s">
        <v>88</v>
      </c>
      <c r="AW293" s="13" t="s">
        <v>36</v>
      </c>
      <c r="AX293" s="13" t="s">
        <v>14</v>
      </c>
      <c r="AY293" s="258" t="s">
        <v>241</v>
      </c>
    </row>
    <row r="294" s="2" customFormat="1" ht="16.5" customHeight="1">
      <c r="A294" s="39"/>
      <c r="B294" s="40"/>
      <c r="C294" s="229" t="s">
        <v>715</v>
      </c>
      <c r="D294" s="229" t="s">
        <v>243</v>
      </c>
      <c r="E294" s="230" t="s">
        <v>3974</v>
      </c>
      <c r="F294" s="231" t="s">
        <v>3975</v>
      </c>
      <c r="G294" s="232" t="s">
        <v>253</v>
      </c>
      <c r="H294" s="233">
        <v>1</v>
      </c>
      <c r="I294" s="234"/>
      <c r="J294" s="235">
        <f>ROUND(I294*H294,2)</f>
        <v>0</v>
      </c>
      <c r="K294" s="231" t="s">
        <v>247</v>
      </c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2.45329</v>
      </c>
      <c r="R294" s="238">
        <f>Q294*H294</f>
        <v>2.45329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175</v>
      </c>
      <c r="AT294" s="240" t="s">
        <v>243</v>
      </c>
      <c r="AU294" s="240" t="s">
        <v>88</v>
      </c>
      <c r="AY294" s="18" t="s">
        <v>241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14</v>
      </c>
      <c r="BK294" s="241">
        <f>ROUND(I294*H294,2)</f>
        <v>0</v>
      </c>
      <c r="BL294" s="18" t="s">
        <v>175</v>
      </c>
      <c r="BM294" s="240" t="s">
        <v>3976</v>
      </c>
    </row>
    <row r="295" s="2" customFormat="1">
      <c r="A295" s="39"/>
      <c r="B295" s="40"/>
      <c r="C295" s="41"/>
      <c r="D295" s="242" t="s">
        <v>249</v>
      </c>
      <c r="E295" s="41"/>
      <c r="F295" s="243" t="s">
        <v>3977</v>
      </c>
      <c r="G295" s="41"/>
      <c r="H295" s="41"/>
      <c r="I295" s="244"/>
      <c r="J295" s="41"/>
      <c r="K295" s="41"/>
      <c r="L295" s="45"/>
      <c r="M295" s="245"/>
      <c r="N295" s="24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249</v>
      </c>
      <c r="AU295" s="18" t="s">
        <v>88</v>
      </c>
    </row>
    <row r="296" s="15" customFormat="1">
      <c r="A296" s="15"/>
      <c r="B296" s="270"/>
      <c r="C296" s="271"/>
      <c r="D296" s="249" t="s">
        <v>256</v>
      </c>
      <c r="E296" s="272" t="s">
        <v>1</v>
      </c>
      <c r="F296" s="273" t="s">
        <v>3978</v>
      </c>
      <c r="G296" s="271"/>
      <c r="H296" s="272" t="s">
        <v>1</v>
      </c>
      <c r="I296" s="274"/>
      <c r="J296" s="271"/>
      <c r="K296" s="271"/>
      <c r="L296" s="275"/>
      <c r="M296" s="276"/>
      <c r="N296" s="277"/>
      <c r="O296" s="277"/>
      <c r="P296" s="277"/>
      <c r="Q296" s="277"/>
      <c r="R296" s="277"/>
      <c r="S296" s="277"/>
      <c r="T296" s="27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9" t="s">
        <v>256</v>
      </c>
      <c r="AU296" s="279" t="s">
        <v>88</v>
      </c>
      <c r="AV296" s="15" t="s">
        <v>14</v>
      </c>
      <c r="AW296" s="15" t="s">
        <v>36</v>
      </c>
      <c r="AX296" s="15" t="s">
        <v>80</v>
      </c>
      <c r="AY296" s="279" t="s">
        <v>241</v>
      </c>
    </row>
    <row r="297" s="13" customFormat="1">
      <c r="A297" s="13"/>
      <c r="B297" s="247"/>
      <c r="C297" s="248"/>
      <c r="D297" s="249" t="s">
        <v>256</v>
      </c>
      <c r="E297" s="250" t="s">
        <v>1</v>
      </c>
      <c r="F297" s="251" t="s">
        <v>3979</v>
      </c>
      <c r="G297" s="248"/>
      <c r="H297" s="252">
        <v>1</v>
      </c>
      <c r="I297" s="253"/>
      <c r="J297" s="248"/>
      <c r="K297" s="248"/>
      <c r="L297" s="254"/>
      <c r="M297" s="255"/>
      <c r="N297" s="256"/>
      <c r="O297" s="256"/>
      <c r="P297" s="256"/>
      <c r="Q297" s="256"/>
      <c r="R297" s="256"/>
      <c r="S297" s="256"/>
      <c r="T297" s="25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8" t="s">
        <v>256</v>
      </c>
      <c r="AU297" s="258" t="s">
        <v>88</v>
      </c>
      <c r="AV297" s="13" t="s">
        <v>88</v>
      </c>
      <c r="AW297" s="13" t="s">
        <v>36</v>
      </c>
      <c r="AX297" s="13" t="s">
        <v>14</v>
      </c>
      <c r="AY297" s="258" t="s">
        <v>241</v>
      </c>
    </row>
    <row r="298" s="12" customFormat="1" ht="22.8" customHeight="1">
      <c r="A298" s="12"/>
      <c r="B298" s="213"/>
      <c r="C298" s="214"/>
      <c r="D298" s="215" t="s">
        <v>79</v>
      </c>
      <c r="E298" s="227" t="s">
        <v>96</v>
      </c>
      <c r="F298" s="227" t="s">
        <v>1988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SUM(P299:P348)</f>
        <v>0</v>
      </c>
      <c r="Q298" s="221"/>
      <c r="R298" s="222">
        <f>SUM(R299:R348)</f>
        <v>370.29225466999992</v>
      </c>
      <c r="S298" s="221"/>
      <c r="T298" s="223">
        <f>SUM(T299:T348)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14</v>
      </c>
      <c r="AT298" s="225" t="s">
        <v>79</v>
      </c>
      <c r="AU298" s="225" t="s">
        <v>14</v>
      </c>
      <c r="AY298" s="224" t="s">
        <v>241</v>
      </c>
      <c r="BK298" s="226">
        <f>SUM(BK299:BK348)</f>
        <v>0</v>
      </c>
    </row>
    <row r="299" s="2" customFormat="1" ht="37.8" customHeight="1">
      <c r="A299" s="39"/>
      <c r="B299" s="40"/>
      <c r="C299" s="229" t="s">
        <v>721</v>
      </c>
      <c r="D299" s="229" t="s">
        <v>243</v>
      </c>
      <c r="E299" s="230" t="s">
        <v>3980</v>
      </c>
      <c r="F299" s="231" t="s">
        <v>3981</v>
      </c>
      <c r="G299" s="232" t="s">
        <v>253</v>
      </c>
      <c r="H299" s="233">
        <v>26.646999999999998</v>
      </c>
      <c r="I299" s="234"/>
      <c r="J299" s="235">
        <f>ROUND(I299*H299,2)</f>
        <v>0</v>
      </c>
      <c r="K299" s="231" t="s">
        <v>247</v>
      </c>
      <c r="L299" s="45"/>
      <c r="M299" s="236" t="s">
        <v>1</v>
      </c>
      <c r="N299" s="237" t="s">
        <v>45</v>
      </c>
      <c r="O299" s="92"/>
      <c r="P299" s="238">
        <f>O299*H299</f>
        <v>0</v>
      </c>
      <c r="Q299" s="238">
        <v>2.5360200000000002</v>
      </c>
      <c r="R299" s="238">
        <f>Q299*H299</f>
        <v>67.577324939999997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175</v>
      </c>
      <c r="AT299" s="240" t="s">
        <v>243</v>
      </c>
      <c r="AU299" s="240" t="s">
        <v>88</v>
      </c>
      <c r="AY299" s="18" t="s">
        <v>241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14</v>
      </c>
      <c r="BK299" s="241">
        <f>ROUND(I299*H299,2)</f>
        <v>0</v>
      </c>
      <c r="BL299" s="18" t="s">
        <v>175</v>
      </c>
      <c r="BM299" s="240" t="s">
        <v>3982</v>
      </c>
    </row>
    <row r="300" s="2" customFormat="1">
      <c r="A300" s="39"/>
      <c r="B300" s="40"/>
      <c r="C300" s="41"/>
      <c r="D300" s="242" t="s">
        <v>249</v>
      </c>
      <c r="E300" s="41"/>
      <c r="F300" s="243" t="s">
        <v>3983</v>
      </c>
      <c r="G300" s="41"/>
      <c r="H300" s="41"/>
      <c r="I300" s="244"/>
      <c r="J300" s="41"/>
      <c r="K300" s="41"/>
      <c r="L300" s="45"/>
      <c r="M300" s="245"/>
      <c r="N300" s="24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249</v>
      </c>
      <c r="AU300" s="18" t="s">
        <v>88</v>
      </c>
    </row>
    <row r="301" s="2" customFormat="1">
      <c r="A301" s="39"/>
      <c r="B301" s="40"/>
      <c r="C301" s="41"/>
      <c r="D301" s="249" t="s">
        <v>701</v>
      </c>
      <c r="E301" s="41"/>
      <c r="F301" s="287" t="s">
        <v>3984</v>
      </c>
      <c r="G301" s="41"/>
      <c r="H301" s="41"/>
      <c r="I301" s="244"/>
      <c r="J301" s="41"/>
      <c r="K301" s="41"/>
      <c r="L301" s="45"/>
      <c r="M301" s="245"/>
      <c r="N301" s="24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701</v>
      </c>
      <c r="AU301" s="18" t="s">
        <v>88</v>
      </c>
    </row>
    <row r="302" s="15" customFormat="1">
      <c r="A302" s="15"/>
      <c r="B302" s="270"/>
      <c r="C302" s="271"/>
      <c r="D302" s="249" t="s">
        <v>256</v>
      </c>
      <c r="E302" s="272" t="s">
        <v>1</v>
      </c>
      <c r="F302" s="273" t="s">
        <v>3985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256</v>
      </c>
      <c r="AU302" s="279" t="s">
        <v>88</v>
      </c>
      <c r="AV302" s="15" t="s">
        <v>14</v>
      </c>
      <c r="AW302" s="15" t="s">
        <v>36</v>
      </c>
      <c r="AX302" s="15" t="s">
        <v>80</v>
      </c>
      <c r="AY302" s="279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3986</v>
      </c>
      <c r="G303" s="248"/>
      <c r="H303" s="252">
        <v>12.528000000000001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3" customFormat="1">
      <c r="A304" s="13"/>
      <c r="B304" s="247"/>
      <c r="C304" s="248"/>
      <c r="D304" s="249" t="s">
        <v>256</v>
      </c>
      <c r="E304" s="250" t="s">
        <v>1</v>
      </c>
      <c r="F304" s="251" t="s">
        <v>3987</v>
      </c>
      <c r="G304" s="248"/>
      <c r="H304" s="252">
        <v>4.5359999999999996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88</v>
      </c>
      <c r="AV304" s="13" t="s">
        <v>88</v>
      </c>
      <c r="AW304" s="13" t="s">
        <v>36</v>
      </c>
      <c r="AX304" s="13" t="s">
        <v>80</v>
      </c>
      <c r="AY304" s="258" t="s">
        <v>241</v>
      </c>
    </row>
    <row r="305" s="16" customFormat="1">
      <c r="A305" s="16"/>
      <c r="B305" s="304"/>
      <c r="C305" s="305"/>
      <c r="D305" s="249" t="s">
        <v>256</v>
      </c>
      <c r="E305" s="306" t="s">
        <v>1</v>
      </c>
      <c r="F305" s="307" t="s">
        <v>3988</v>
      </c>
      <c r="G305" s="305"/>
      <c r="H305" s="308">
        <v>17.064</v>
      </c>
      <c r="I305" s="309"/>
      <c r="J305" s="305"/>
      <c r="K305" s="305"/>
      <c r="L305" s="310"/>
      <c r="M305" s="311"/>
      <c r="N305" s="312"/>
      <c r="O305" s="312"/>
      <c r="P305" s="312"/>
      <c r="Q305" s="312"/>
      <c r="R305" s="312"/>
      <c r="S305" s="312"/>
      <c r="T305" s="313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14" t="s">
        <v>256</v>
      </c>
      <c r="AU305" s="314" t="s">
        <v>88</v>
      </c>
      <c r="AV305" s="16" t="s">
        <v>96</v>
      </c>
      <c r="AW305" s="16" t="s">
        <v>36</v>
      </c>
      <c r="AX305" s="16" t="s">
        <v>80</v>
      </c>
      <c r="AY305" s="314" t="s">
        <v>241</v>
      </c>
    </row>
    <row r="306" s="15" customFormat="1">
      <c r="A306" s="15"/>
      <c r="B306" s="270"/>
      <c r="C306" s="271"/>
      <c r="D306" s="249" t="s">
        <v>256</v>
      </c>
      <c r="E306" s="272" t="s">
        <v>1</v>
      </c>
      <c r="F306" s="273" t="s">
        <v>3989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256</v>
      </c>
      <c r="AU306" s="279" t="s">
        <v>88</v>
      </c>
      <c r="AV306" s="15" t="s">
        <v>14</v>
      </c>
      <c r="AW306" s="15" t="s">
        <v>36</v>
      </c>
      <c r="AX306" s="15" t="s">
        <v>80</v>
      </c>
      <c r="AY306" s="279" t="s">
        <v>241</v>
      </c>
    </row>
    <row r="307" s="13" customFormat="1">
      <c r="A307" s="13"/>
      <c r="B307" s="247"/>
      <c r="C307" s="248"/>
      <c r="D307" s="249" t="s">
        <v>256</v>
      </c>
      <c r="E307" s="250" t="s">
        <v>1</v>
      </c>
      <c r="F307" s="251" t="s">
        <v>3990</v>
      </c>
      <c r="G307" s="248"/>
      <c r="H307" s="252">
        <v>10.223000000000001</v>
      </c>
      <c r="I307" s="253"/>
      <c r="J307" s="248"/>
      <c r="K307" s="248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88</v>
      </c>
      <c r="AV307" s="13" t="s">
        <v>88</v>
      </c>
      <c r="AW307" s="13" t="s">
        <v>36</v>
      </c>
      <c r="AX307" s="13" t="s">
        <v>80</v>
      </c>
      <c r="AY307" s="258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3991</v>
      </c>
      <c r="G308" s="248"/>
      <c r="H308" s="252">
        <v>-0.64000000000000001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6" customFormat="1">
      <c r="A309" s="16"/>
      <c r="B309" s="304"/>
      <c r="C309" s="305"/>
      <c r="D309" s="249" t="s">
        <v>256</v>
      </c>
      <c r="E309" s="306" t="s">
        <v>1</v>
      </c>
      <c r="F309" s="307" t="s">
        <v>3988</v>
      </c>
      <c r="G309" s="305"/>
      <c r="H309" s="308">
        <v>9.5830000000000002</v>
      </c>
      <c r="I309" s="309"/>
      <c r="J309" s="305"/>
      <c r="K309" s="305"/>
      <c r="L309" s="310"/>
      <c r="M309" s="311"/>
      <c r="N309" s="312"/>
      <c r="O309" s="312"/>
      <c r="P309" s="312"/>
      <c r="Q309" s="312"/>
      <c r="R309" s="312"/>
      <c r="S309" s="312"/>
      <c r="T309" s="313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314" t="s">
        <v>256</v>
      </c>
      <c r="AU309" s="314" t="s">
        <v>88</v>
      </c>
      <c r="AV309" s="16" t="s">
        <v>96</v>
      </c>
      <c r="AW309" s="16" t="s">
        <v>36</v>
      </c>
      <c r="AX309" s="16" t="s">
        <v>80</v>
      </c>
      <c r="AY309" s="314" t="s">
        <v>241</v>
      </c>
    </row>
    <row r="310" s="14" customFormat="1">
      <c r="A310" s="14"/>
      <c r="B310" s="259"/>
      <c r="C310" s="260"/>
      <c r="D310" s="249" t="s">
        <v>256</v>
      </c>
      <c r="E310" s="261" t="s">
        <v>1</v>
      </c>
      <c r="F310" s="262" t="s">
        <v>258</v>
      </c>
      <c r="G310" s="260"/>
      <c r="H310" s="263">
        <v>26.646999999999998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88</v>
      </c>
      <c r="AV310" s="14" t="s">
        <v>175</v>
      </c>
      <c r="AW310" s="14" t="s">
        <v>36</v>
      </c>
      <c r="AX310" s="14" t="s">
        <v>14</v>
      </c>
      <c r="AY310" s="269" t="s">
        <v>241</v>
      </c>
    </row>
    <row r="311" s="2" customFormat="1" ht="33" customHeight="1">
      <c r="A311" s="39"/>
      <c r="B311" s="40"/>
      <c r="C311" s="229" t="s">
        <v>729</v>
      </c>
      <c r="D311" s="229" t="s">
        <v>243</v>
      </c>
      <c r="E311" s="230" t="s">
        <v>3992</v>
      </c>
      <c r="F311" s="231" t="s">
        <v>3993</v>
      </c>
      <c r="G311" s="232" t="s">
        <v>253</v>
      </c>
      <c r="H311" s="233">
        <v>113.336</v>
      </c>
      <c r="I311" s="234"/>
      <c r="J311" s="235">
        <f>ROUND(I311*H311,2)</f>
        <v>0</v>
      </c>
      <c r="K311" s="231" t="s">
        <v>247</v>
      </c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2.5291299999999999</v>
      </c>
      <c r="R311" s="238">
        <f>Q311*H311</f>
        <v>286.64147767999998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175</v>
      </c>
      <c r="AT311" s="240" t="s">
        <v>243</v>
      </c>
      <c r="AU311" s="240" t="s">
        <v>88</v>
      </c>
      <c r="AY311" s="18" t="s">
        <v>241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14</v>
      </c>
      <c r="BK311" s="241">
        <f>ROUND(I311*H311,2)</f>
        <v>0</v>
      </c>
      <c r="BL311" s="18" t="s">
        <v>175</v>
      </c>
      <c r="BM311" s="240" t="s">
        <v>3994</v>
      </c>
    </row>
    <row r="312" s="2" customFormat="1">
      <c r="A312" s="39"/>
      <c r="B312" s="40"/>
      <c r="C312" s="41"/>
      <c r="D312" s="242" t="s">
        <v>249</v>
      </c>
      <c r="E312" s="41"/>
      <c r="F312" s="243" t="s">
        <v>3995</v>
      </c>
      <c r="G312" s="41"/>
      <c r="H312" s="41"/>
      <c r="I312" s="244"/>
      <c r="J312" s="41"/>
      <c r="K312" s="41"/>
      <c r="L312" s="45"/>
      <c r="M312" s="245"/>
      <c r="N312" s="24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249</v>
      </c>
      <c r="AU312" s="18" t="s">
        <v>88</v>
      </c>
    </row>
    <row r="313" s="2" customFormat="1">
      <c r="A313" s="39"/>
      <c r="B313" s="40"/>
      <c r="C313" s="41"/>
      <c r="D313" s="249" t="s">
        <v>701</v>
      </c>
      <c r="E313" s="41"/>
      <c r="F313" s="287" t="s">
        <v>3996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701</v>
      </c>
      <c r="AU313" s="18" t="s">
        <v>88</v>
      </c>
    </row>
    <row r="314" s="15" customFormat="1">
      <c r="A314" s="15"/>
      <c r="B314" s="270"/>
      <c r="C314" s="271"/>
      <c r="D314" s="249" t="s">
        <v>256</v>
      </c>
      <c r="E314" s="272" t="s">
        <v>1</v>
      </c>
      <c r="F314" s="273" t="s">
        <v>3997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9" t="s">
        <v>256</v>
      </c>
      <c r="AU314" s="279" t="s">
        <v>88</v>
      </c>
      <c r="AV314" s="15" t="s">
        <v>14</v>
      </c>
      <c r="AW314" s="15" t="s">
        <v>36</v>
      </c>
      <c r="AX314" s="15" t="s">
        <v>80</v>
      </c>
      <c r="AY314" s="279" t="s">
        <v>241</v>
      </c>
    </row>
    <row r="315" s="13" customFormat="1">
      <c r="A315" s="13"/>
      <c r="B315" s="247"/>
      <c r="C315" s="248"/>
      <c r="D315" s="249" t="s">
        <v>256</v>
      </c>
      <c r="E315" s="250" t="s">
        <v>1</v>
      </c>
      <c r="F315" s="251" t="s">
        <v>3998</v>
      </c>
      <c r="G315" s="248"/>
      <c r="H315" s="252">
        <v>40.375999999999998</v>
      </c>
      <c r="I315" s="253"/>
      <c r="J315" s="248"/>
      <c r="K315" s="248"/>
      <c r="L315" s="254"/>
      <c r="M315" s="255"/>
      <c r="N315" s="256"/>
      <c r="O315" s="256"/>
      <c r="P315" s="256"/>
      <c r="Q315" s="256"/>
      <c r="R315" s="256"/>
      <c r="S315" s="256"/>
      <c r="T315" s="25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8" t="s">
        <v>256</v>
      </c>
      <c r="AU315" s="258" t="s">
        <v>88</v>
      </c>
      <c r="AV315" s="13" t="s">
        <v>88</v>
      </c>
      <c r="AW315" s="13" t="s">
        <v>36</v>
      </c>
      <c r="AX315" s="13" t="s">
        <v>80</v>
      </c>
      <c r="AY315" s="258" t="s">
        <v>241</v>
      </c>
    </row>
    <row r="316" s="16" customFormat="1">
      <c r="A316" s="16"/>
      <c r="B316" s="304"/>
      <c r="C316" s="305"/>
      <c r="D316" s="249" t="s">
        <v>256</v>
      </c>
      <c r="E316" s="306" t="s">
        <v>1</v>
      </c>
      <c r="F316" s="307" t="s">
        <v>3988</v>
      </c>
      <c r="G316" s="305"/>
      <c r="H316" s="308">
        <v>40.375999999999998</v>
      </c>
      <c r="I316" s="309"/>
      <c r="J316" s="305"/>
      <c r="K316" s="305"/>
      <c r="L316" s="310"/>
      <c r="M316" s="311"/>
      <c r="N316" s="312"/>
      <c r="O316" s="312"/>
      <c r="P316" s="312"/>
      <c r="Q316" s="312"/>
      <c r="R316" s="312"/>
      <c r="S316" s="312"/>
      <c r="T316" s="313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314" t="s">
        <v>256</v>
      </c>
      <c r="AU316" s="314" t="s">
        <v>88</v>
      </c>
      <c r="AV316" s="16" t="s">
        <v>96</v>
      </c>
      <c r="AW316" s="16" t="s">
        <v>36</v>
      </c>
      <c r="AX316" s="16" t="s">
        <v>80</v>
      </c>
      <c r="AY316" s="314" t="s">
        <v>241</v>
      </c>
    </row>
    <row r="317" s="15" customFormat="1">
      <c r="A317" s="15"/>
      <c r="B317" s="270"/>
      <c r="C317" s="271"/>
      <c r="D317" s="249" t="s">
        <v>256</v>
      </c>
      <c r="E317" s="272" t="s">
        <v>1</v>
      </c>
      <c r="F317" s="273" t="s">
        <v>3999</v>
      </c>
      <c r="G317" s="271"/>
      <c r="H317" s="272" t="s">
        <v>1</v>
      </c>
      <c r="I317" s="274"/>
      <c r="J317" s="271"/>
      <c r="K317" s="271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256</v>
      </c>
      <c r="AU317" s="279" t="s">
        <v>88</v>
      </c>
      <c r="AV317" s="15" t="s">
        <v>14</v>
      </c>
      <c r="AW317" s="15" t="s">
        <v>36</v>
      </c>
      <c r="AX317" s="15" t="s">
        <v>80</v>
      </c>
      <c r="AY317" s="279" t="s">
        <v>241</v>
      </c>
    </row>
    <row r="318" s="13" customFormat="1">
      <c r="A318" s="13"/>
      <c r="B318" s="247"/>
      <c r="C318" s="248"/>
      <c r="D318" s="249" t="s">
        <v>256</v>
      </c>
      <c r="E318" s="250" t="s">
        <v>1</v>
      </c>
      <c r="F318" s="251" t="s">
        <v>4000</v>
      </c>
      <c r="G318" s="248"/>
      <c r="H318" s="252">
        <v>39.552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88</v>
      </c>
      <c r="AV318" s="13" t="s">
        <v>88</v>
      </c>
      <c r="AW318" s="13" t="s">
        <v>36</v>
      </c>
      <c r="AX318" s="13" t="s">
        <v>80</v>
      </c>
      <c r="AY318" s="258" t="s">
        <v>241</v>
      </c>
    </row>
    <row r="319" s="13" customFormat="1">
      <c r="A319" s="13"/>
      <c r="B319" s="247"/>
      <c r="C319" s="248"/>
      <c r="D319" s="249" t="s">
        <v>256</v>
      </c>
      <c r="E319" s="250" t="s">
        <v>1</v>
      </c>
      <c r="F319" s="251" t="s">
        <v>4001</v>
      </c>
      <c r="G319" s="248"/>
      <c r="H319" s="252">
        <v>33.408000000000001</v>
      </c>
      <c r="I319" s="253"/>
      <c r="J319" s="248"/>
      <c r="K319" s="248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88</v>
      </c>
      <c r="AV319" s="13" t="s">
        <v>88</v>
      </c>
      <c r="AW319" s="13" t="s">
        <v>36</v>
      </c>
      <c r="AX319" s="13" t="s">
        <v>80</v>
      </c>
      <c r="AY319" s="258" t="s">
        <v>241</v>
      </c>
    </row>
    <row r="320" s="16" customFormat="1">
      <c r="A320" s="16"/>
      <c r="B320" s="304"/>
      <c r="C320" s="305"/>
      <c r="D320" s="249" t="s">
        <v>256</v>
      </c>
      <c r="E320" s="306" t="s">
        <v>1</v>
      </c>
      <c r="F320" s="307" t="s">
        <v>3988</v>
      </c>
      <c r="G320" s="305"/>
      <c r="H320" s="308">
        <v>72.959999999999994</v>
      </c>
      <c r="I320" s="309"/>
      <c r="J320" s="305"/>
      <c r="K320" s="305"/>
      <c r="L320" s="310"/>
      <c r="M320" s="311"/>
      <c r="N320" s="312"/>
      <c r="O320" s="312"/>
      <c r="P320" s="312"/>
      <c r="Q320" s="312"/>
      <c r="R320" s="312"/>
      <c r="S320" s="312"/>
      <c r="T320" s="313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14" t="s">
        <v>256</v>
      </c>
      <c r="AU320" s="314" t="s">
        <v>88</v>
      </c>
      <c r="AV320" s="16" t="s">
        <v>96</v>
      </c>
      <c r="AW320" s="16" t="s">
        <v>36</v>
      </c>
      <c r="AX320" s="16" t="s">
        <v>80</v>
      </c>
      <c r="AY320" s="314" t="s">
        <v>241</v>
      </c>
    </row>
    <row r="321" s="14" customFormat="1">
      <c r="A321" s="14"/>
      <c r="B321" s="259"/>
      <c r="C321" s="260"/>
      <c r="D321" s="249" t="s">
        <v>256</v>
      </c>
      <c r="E321" s="261" t="s">
        <v>1</v>
      </c>
      <c r="F321" s="262" t="s">
        <v>258</v>
      </c>
      <c r="G321" s="260"/>
      <c r="H321" s="263">
        <v>113.336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88</v>
      </c>
      <c r="AV321" s="14" t="s">
        <v>175</v>
      </c>
      <c r="AW321" s="14" t="s">
        <v>36</v>
      </c>
      <c r="AX321" s="14" t="s">
        <v>14</v>
      </c>
      <c r="AY321" s="269" t="s">
        <v>241</v>
      </c>
    </row>
    <row r="322" s="2" customFormat="1" ht="33" customHeight="1">
      <c r="A322" s="39"/>
      <c r="B322" s="40"/>
      <c r="C322" s="229" t="s">
        <v>735</v>
      </c>
      <c r="D322" s="229" t="s">
        <v>243</v>
      </c>
      <c r="E322" s="230" t="s">
        <v>4002</v>
      </c>
      <c r="F322" s="231" t="s">
        <v>4003</v>
      </c>
      <c r="G322" s="232" t="s">
        <v>246</v>
      </c>
      <c r="H322" s="233">
        <v>533.30999999999995</v>
      </c>
      <c r="I322" s="234"/>
      <c r="J322" s="235">
        <f>ROUND(I322*H322,2)</f>
        <v>0</v>
      </c>
      <c r="K322" s="231" t="s">
        <v>247</v>
      </c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0.00247</v>
      </c>
      <c r="R322" s="238">
        <f>Q322*H322</f>
        <v>1.3172756999999999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175</v>
      </c>
      <c r="AT322" s="240" t="s">
        <v>243</v>
      </c>
      <c r="AU322" s="240" t="s">
        <v>88</v>
      </c>
      <c r="AY322" s="18" t="s">
        <v>241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14</v>
      </c>
      <c r="BK322" s="241">
        <f>ROUND(I322*H322,2)</f>
        <v>0</v>
      </c>
      <c r="BL322" s="18" t="s">
        <v>175</v>
      </c>
      <c r="BM322" s="240" t="s">
        <v>4004</v>
      </c>
    </row>
    <row r="323" s="2" customFormat="1">
      <c r="A323" s="39"/>
      <c r="B323" s="40"/>
      <c r="C323" s="41"/>
      <c r="D323" s="242" t="s">
        <v>249</v>
      </c>
      <c r="E323" s="41"/>
      <c r="F323" s="243" t="s">
        <v>4005</v>
      </c>
      <c r="G323" s="41"/>
      <c r="H323" s="41"/>
      <c r="I323" s="244"/>
      <c r="J323" s="41"/>
      <c r="K323" s="41"/>
      <c r="L323" s="45"/>
      <c r="M323" s="245"/>
      <c r="N323" s="24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249</v>
      </c>
      <c r="AU323" s="18" t="s">
        <v>88</v>
      </c>
    </row>
    <row r="324" s="15" customFormat="1">
      <c r="A324" s="15"/>
      <c r="B324" s="270"/>
      <c r="C324" s="271"/>
      <c r="D324" s="249" t="s">
        <v>256</v>
      </c>
      <c r="E324" s="272" t="s">
        <v>1</v>
      </c>
      <c r="F324" s="273" t="s">
        <v>3997</v>
      </c>
      <c r="G324" s="271"/>
      <c r="H324" s="272" t="s">
        <v>1</v>
      </c>
      <c r="I324" s="274"/>
      <c r="J324" s="271"/>
      <c r="K324" s="271"/>
      <c r="L324" s="275"/>
      <c r="M324" s="276"/>
      <c r="N324" s="277"/>
      <c r="O324" s="277"/>
      <c r="P324" s="277"/>
      <c r="Q324" s="277"/>
      <c r="R324" s="277"/>
      <c r="S324" s="277"/>
      <c r="T324" s="27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9" t="s">
        <v>256</v>
      </c>
      <c r="AU324" s="279" t="s">
        <v>88</v>
      </c>
      <c r="AV324" s="15" t="s">
        <v>14</v>
      </c>
      <c r="AW324" s="15" t="s">
        <v>36</v>
      </c>
      <c r="AX324" s="15" t="s">
        <v>80</v>
      </c>
      <c r="AY324" s="279" t="s">
        <v>241</v>
      </c>
    </row>
    <row r="325" s="13" customFormat="1">
      <c r="A325" s="13"/>
      <c r="B325" s="247"/>
      <c r="C325" s="248"/>
      <c r="D325" s="249" t="s">
        <v>256</v>
      </c>
      <c r="E325" s="250" t="s">
        <v>1</v>
      </c>
      <c r="F325" s="251" t="s">
        <v>4006</v>
      </c>
      <c r="G325" s="248"/>
      <c r="H325" s="252">
        <v>20.100000000000001</v>
      </c>
      <c r="I325" s="253"/>
      <c r="J325" s="248"/>
      <c r="K325" s="248"/>
      <c r="L325" s="254"/>
      <c r="M325" s="255"/>
      <c r="N325" s="256"/>
      <c r="O325" s="256"/>
      <c r="P325" s="256"/>
      <c r="Q325" s="256"/>
      <c r="R325" s="256"/>
      <c r="S325" s="256"/>
      <c r="T325" s="25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8" t="s">
        <v>256</v>
      </c>
      <c r="AU325" s="258" t="s">
        <v>88</v>
      </c>
      <c r="AV325" s="13" t="s">
        <v>88</v>
      </c>
      <c r="AW325" s="13" t="s">
        <v>36</v>
      </c>
      <c r="AX325" s="13" t="s">
        <v>80</v>
      </c>
      <c r="AY325" s="258" t="s">
        <v>241</v>
      </c>
    </row>
    <row r="326" s="16" customFormat="1">
      <c r="A326" s="16"/>
      <c r="B326" s="304"/>
      <c r="C326" s="305"/>
      <c r="D326" s="249" t="s">
        <v>256</v>
      </c>
      <c r="E326" s="306" t="s">
        <v>1</v>
      </c>
      <c r="F326" s="307" t="s">
        <v>3988</v>
      </c>
      <c r="G326" s="305"/>
      <c r="H326" s="308">
        <v>20.100000000000001</v>
      </c>
      <c r="I326" s="309"/>
      <c r="J326" s="305"/>
      <c r="K326" s="305"/>
      <c r="L326" s="310"/>
      <c r="M326" s="311"/>
      <c r="N326" s="312"/>
      <c r="O326" s="312"/>
      <c r="P326" s="312"/>
      <c r="Q326" s="312"/>
      <c r="R326" s="312"/>
      <c r="S326" s="312"/>
      <c r="T326" s="313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14" t="s">
        <v>256</v>
      </c>
      <c r="AU326" s="314" t="s">
        <v>88</v>
      </c>
      <c r="AV326" s="16" t="s">
        <v>96</v>
      </c>
      <c r="AW326" s="16" t="s">
        <v>36</v>
      </c>
      <c r="AX326" s="16" t="s">
        <v>80</v>
      </c>
      <c r="AY326" s="314" t="s">
        <v>241</v>
      </c>
    </row>
    <row r="327" s="15" customFormat="1">
      <c r="A327" s="15"/>
      <c r="B327" s="270"/>
      <c r="C327" s="271"/>
      <c r="D327" s="249" t="s">
        <v>256</v>
      </c>
      <c r="E327" s="272" t="s">
        <v>1</v>
      </c>
      <c r="F327" s="273" t="s">
        <v>3999</v>
      </c>
      <c r="G327" s="271"/>
      <c r="H327" s="272" t="s">
        <v>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9" t="s">
        <v>256</v>
      </c>
      <c r="AU327" s="279" t="s">
        <v>88</v>
      </c>
      <c r="AV327" s="15" t="s">
        <v>14</v>
      </c>
      <c r="AW327" s="15" t="s">
        <v>36</v>
      </c>
      <c r="AX327" s="15" t="s">
        <v>80</v>
      </c>
      <c r="AY327" s="279" t="s">
        <v>241</v>
      </c>
    </row>
    <row r="328" s="13" customFormat="1">
      <c r="A328" s="13"/>
      <c r="B328" s="247"/>
      <c r="C328" s="248"/>
      <c r="D328" s="249" t="s">
        <v>256</v>
      </c>
      <c r="E328" s="250" t="s">
        <v>1</v>
      </c>
      <c r="F328" s="251" t="s">
        <v>4007</v>
      </c>
      <c r="G328" s="248"/>
      <c r="H328" s="252">
        <v>96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8" t="s">
        <v>256</v>
      </c>
      <c r="AU328" s="258" t="s">
        <v>88</v>
      </c>
      <c r="AV328" s="13" t="s">
        <v>88</v>
      </c>
      <c r="AW328" s="13" t="s">
        <v>36</v>
      </c>
      <c r="AX328" s="13" t="s">
        <v>80</v>
      </c>
      <c r="AY328" s="258" t="s">
        <v>241</v>
      </c>
    </row>
    <row r="329" s="13" customFormat="1">
      <c r="A329" s="13"/>
      <c r="B329" s="247"/>
      <c r="C329" s="248"/>
      <c r="D329" s="249" t="s">
        <v>256</v>
      </c>
      <c r="E329" s="250" t="s">
        <v>1</v>
      </c>
      <c r="F329" s="251" t="s">
        <v>4008</v>
      </c>
      <c r="G329" s="248"/>
      <c r="H329" s="252">
        <v>40.32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8" t="s">
        <v>256</v>
      </c>
      <c r="AU329" s="258" t="s">
        <v>88</v>
      </c>
      <c r="AV329" s="13" t="s">
        <v>88</v>
      </c>
      <c r="AW329" s="13" t="s">
        <v>36</v>
      </c>
      <c r="AX329" s="13" t="s">
        <v>80</v>
      </c>
      <c r="AY329" s="258" t="s">
        <v>241</v>
      </c>
    </row>
    <row r="330" s="13" customFormat="1">
      <c r="A330" s="13"/>
      <c r="B330" s="247"/>
      <c r="C330" s="248"/>
      <c r="D330" s="249" t="s">
        <v>256</v>
      </c>
      <c r="E330" s="250" t="s">
        <v>1</v>
      </c>
      <c r="F330" s="251" t="s">
        <v>4009</v>
      </c>
      <c r="G330" s="248"/>
      <c r="H330" s="252">
        <v>45.119999999999997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8" t="s">
        <v>256</v>
      </c>
      <c r="AU330" s="258" t="s">
        <v>88</v>
      </c>
      <c r="AV330" s="13" t="s">
        <v>88</v>
      </c>
      <c r="AW330" s="13" t="s">
        <v>36</v>
      </c>
      <c r="AX330" s="13" t="s">
        <v>80</v>
      </c>
      <c r="AY330" s="258" t="s">
        <v>241</v>
      </c>
    </row>
    <row r="331" s="13" customFormat="1">
      <c r="A331" s="13"/>
      <c r="B331" s="247"/>
      <c r="C331" s="248"/>
      <c r="D331" s="249" t="s">
        <v>256</v>
      </c>
      <c r="E331" s="250" t="s">
        <v>1</v>
      </c>
      <c r="F331" s="251" t="s">
        <v>4010</v>
      </c>
      <c r="G331" s="248"/>
      <c r="H331" s="252">
        <v>91.200000000000003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88</v>
      </c>
      <c r="AV331" s="13" t="s">
        <v>88</v>
      </c>
      <c r="AW331" s="13" t="s">
        <v>36</v>
      </c>
      <c r="AX331" s="13" t="s">
        <v>80</v>
      </c>
      <c r="AY331" s="258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4011</v>
      </c>
      <c r="G332" s="248"/>
      <c r="H332" s="252">
        <v>83.519999999999996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6" customFormat="1">
      <c r="A333" s="16"/>
      <c r="B333" s="304"/>
      <c r="C333" s="305"/>
      <c r="D333" s="249" t="s">
        <v>256</v>
      </c>
      <c r="E333" s="306" t="s">
        <v>1</v>
      </c>
      <c r="F333" s="307" t="s">
        <v>3988</v>
      </c>
      <c r="G333" s="305"/>
      <c r="H333" s="308">
        <v>356.16000000000003</v>
      </c>
      <c r="I333" s="309"/>
      <c r="J333" s="305"/>
      <c r="K333" s="305"/>
      <c r="L333" s="310"/>
      <c r="M333" s="311"/>
      <c r="N333" s="312"/>
      <c r="O333" s="312"/>
      <c r="P333" s="312"/>
      <c r="Q333" s="312"/>
      <c r="R333" s="312"/>
      <c r="S333" s="312"/>
      <c r="T333" s="313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14" t="s">
        <v>256</v>
      </c>
      <c r="AU333" s="314" t="s">
        <v>88</v>
      </c>
      <c r="AV333" s="16" t="s">
        <v>96</v>
      </c>
      <c r="AW333" s="16" t="s">
        <v>36</v>
      </c>
      <c r="AX333" s="16" t="s">
        <v>80</v>
      </c>
      <c r="AY333" s="314" t="s">
        <v>241</v>
      </c>
    </row>
    <row r="334" s="15" customFormat="1">
      <c r="A334" s="15"/>
      <c r="B334" s="270"/>
      <c r="C334" s="271"/>
      <c r="D334" s="249" t="s">
        <v>256</v>
      </c>
      <c r="E334" s="272" t="s">
        <v>1</v>
      </c>
      <c r="F334" s="273" t="s">
        <v>3985</v>
      </c>
      <c r="G334" s="271"/>
      <c r="H334" s="272" t="s">
        <v>1</v>
      </c>
      <c r="I334" s="274"/>
      <c r="J334" s="271"/>
      <c r="K334" s="271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256</v>
      </c>
      <c r="AU334" s="279" t="s">
        <v>88</v>
      </c>
      <c r="AV334" s="15" t="s">
        <v>14</v>
      </c>
      <c r="AW334" s="15" t="s">
        <v>36</v>
      </c>
      <c r="AX334" s="15" t="s">
        <v>80</v>
      </c>
      <c r="AY334" s="279" t="s">
        <v>241</v>
      </c>
    </row>
    <row r="335" s="13" customFormat="1">
      <c r="A335" s="13"/>
      <c r="B335" s="247"/>
      <c r="C335" s="248"/>
      <c r="D335" s="249" t="s">
        <v>256</v>
      </c>
      <c r="E335" s="250" t="s">
        <v>1</v>
      </c>
      <c r="F335" s="251" t="s">
        <v>4011</v>
      </c>
      <c r="G335" s="248"/>
      <c r="H335" s="252">
        <v>83.519999999999996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8" t="s">
        <v>256</v>
      </c>
      <c r="AU335" s="258" t="s">
        <v>88</v>
      </c>
      <c r="AV335" s="13" t="s">
        <v>88</v>
      </c>
      <c r="AW335" s="13" t="s">
        <v>36</v>
      </c>
      <c r="AX335" s="13" t="s">
        <v>80</v>
      </c>
      <c r="AY335" s="258" t="s">
        <v>241</v>
      </c>
    </row>
    <row r="336" s="13" customFormat="1">
      <c r="A336" s="13"/>
      <c r="B336" s="247"/>
      <c r="C336" s="248"/>
      <c r="D336" s="249" t="s">
        <v>256</v>
      </c>
      <c r="E336" s="250" t="s">
        <v>1</v>
      </c>
      <c r="F336" s="251" t="s">
        <v>4012</v>
      </c>
      <c r="G336" s="248"/>
      <c r="H336" s="252">
        <v>30.239999999999998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88</v>
      </c>
      <c r="AV336" s="13" t="s">
        <v>88</v>
      </c>
      <c r="AW336" s="13" t="s">
        <v>36</v>
      </c>
      <c r="AX336" s="13" t="s">
        <v>80</v>
      </c>
      <c r="AY336" s="258" t="s">
        <v>241</v>
      </c>
    </row>
    <row r="337" s="16" customFormat="1">
      <c r="A337" s="16"/>
      <c r="B337" s="304"/>
      <c r="C337" s="305"/>
      <c r="D337" s="249" t="s">
        <v>256</v>
      </c>
      <c r="E337" s="306" t="s">
        <v>1</v>
      </c>
      <c r="F337" s="307" t="s">
        <v>3988</v>
      </c>
      <c r="G337" s="305"/>
      <c r="H337" s="308">
        <v>113.76000000000001</v>
      </c>
      <c r="I337" s="309"/>
      <c r="J337" s="305"/>
      <c r="K337" s="305"/>
      <c r="L337" s="310"/>
      <c r="M337" s="311"/>
      <c r="N337" s="312"/>
      <c r="O337" s="312"/>
      <c r="P337" s="312"/>
      <c r="Q337" s="312"/>
      <c r="R337" s="312"/>
      <c r="S337" s="312"/>
      <c r="T337" s="313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14" t="s">
        <v>256</v>
      </c>
      <c r="AU337" s="314" t="s">
        <v>88</v>
      </c>
      <c r="AV337" s="16" t="s">
        <v>96</v>
      </c>
      <c r="AW337" s="16" t="s">
        <v>36</v>
      </c>
      <c r="AX337" s="16" t="s">
        <v>80</v>
      </c>
      <c r="AY337" s="314" t="s">
        <v>241</v>
      </c>
    </row>
    <row r="338" s="15" customFormat="1">
      <c r="A338" s="15"/>
      <c r="B338" s="270"/>
      <c r="C338" s="271"/>
      <c r="D338" s="249" t="s">
        <v>256</v>
      </c>
      <c r="E338" s="272" t="s">
        <v>1</v>
      </c>
      <c r="F338" s="273" t="s">
        <v>3989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9" t="s">
        <v>256</v>
      </c>
      <c r="AU338" s="279" t="s">
        <v>88</v>
      </c>
      <c r="AV338" s="15" t="s">
        <v>14</v>
      </c>
      <c r="AW338" s="15" t="s">
        <v>36</v>
      </c>
      <c r="AX338" s="15" t="s">
        <v>80</v>
      </c>
      <c r="AY338" s="279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4013</v>
      </c>
      <c r="G339" s="248"/>
      <c r="H339" s="252">
        <v>40.890000000000001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1</v>
      </c>
      <c r="F340" s="251" t="s">
        <v>4014</v>
      </c>
      <c r="G340" s="248"/>
      <c r="H340" s="252">
        <v>2.3999999999999999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6" customFormat="1">
      <c r="A341" s="16"/>
      <c r="B341" s="304"/>
      <c r="C341" s="305"/>
      <c r="D341" s="249" t="s">
        <v>256</v>
      </c>
      <c r="E341" s="306" t="s">
        <v>1</v>
      </c>
      <c r="F341" s="307" t="s">
        <v>3988</v>
      </c>
      <c r="G341" s="305"/>
      <c r="H341" s="308">
        <v>43.289999999999999</v>
      </c>
      <c r="I341" s="309"/>
      <c r="J341" s="305"/>
      <c r="K341" s="305"/>
      <c r="L341" s="310"/>
      <c r="M341" s="311"/>
      <c r="N341" s="312"/>
      <c r="O341" s="312"/>
      <c r="P341" s="312"/>
      <c r="Q341" s="312"/>
      <c r="R341" s="312"/>
      <c r="S341" s="312"/>
      <c r="T341" s="313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314" t="s">
        <v>256</v>
      </c>
      <c r="AU341" s="314" t="s">
        <v>88</v>
      </c>
      <c r="AV341" s="16" t="s">
        <v>96</v>
      </c>
      <c r="AW341" s="16" t="s">
        <v>36</v>
      </c>
      <c r="AX341" s="16" t="s">
        <v>80</v>
      </c>
      <c r="AY341" s="314" t="s">
        <v>241</v>
      </c>
    </row>
    <row r="342" s="14" customFormat="1">
      <c r="A342" s="14"/>
      <c r="B342" s="259"/>
      <c r="C342" s="260"/>
      <c r="D342" s="249" t="s">
        <v>256</v>
      </c>
      <c r="E342" s="261" t="s">
        <v>1</v>
      </c>
      <c r="F342" s="262" t="s">
        <v>258</v>
      </c>
      <c r="G342" s="260"/>
      <c r="H342" s="263">
        <v>533.30999999999995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88</v>
      </c>
      <c r="AV342" s="14" t="s">
        <v>175</v>
      </c>
      <c r="AW342" s="14" t="s">
        <v>36</v>
      </c>
      <c r="AX342" s="14" t="s">
        <v>14</v>
      </c>
      <c r="AY342" s="269" t="s">
        <v>241</v>
      </c>
    </row>
    <row r="343" s="2" customFormat="1" ht="33" customHeight="1">
      <c r="A343" s="39"/>
      <c r="B343" s="40"/>
      <c r="C343" s="229" t="s">
        <v>740</v>
      </c>
      <c r="D343" s="229" t="s">
        <v>243</v>
      </c>
      <c r="E343" s="230" t="s">
        <v>4015</v>
      </c>
      <c r="F343" s="231" t="s">
        <v>4016</v>
      </c>
      <c r="G343" s="232" t="s">
        <v>246</v>
      </c>
      <c r="H343" s="233">
        <v>533.30999999999995</v>
      </c>
      <c r="I343" s="234"/>
      <c r="J343" s="235">
        <f>ROUND(I343*H343,2)</f>
        <v>0</v>
      </c>
      <c r="K343" s="231" t="s">
        <v>247</v>
      </c>
      <c r="L343" s="45"/>
      <c r="M343" s="236" t="s">
        <v>1</v>
      </c>
      <c r="N343" s="237" t="s">
        <v>45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175</v>
      </c>
      <c r="AT343" s="240" t="s">
        <v>243</v>
      </c>
      <c r="AU343" s="240" t="s">
        <v>88</v>
      </c>
      <c r="AY343" s="18" t="s">
        <v>241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14</v>
      </c>
      <c r="BK343" s="241">
        <f>ROUND(I343*H343,2)</f>
        <v>0</v>
      </c>
      <c r="BL343" s="18" t="s">
        <v>175</v>
      </c>
      <c r="BM343" s="240" t="s">
        <v>4017</v>
      </c>
    </row>
    <row r="344" s="2" customFormat="1">
      <c r="A344" s="39"/>
      <c r="B344" s="40"/>
      <c r="C344" s="41"/>
      <c r="D344" s="242" t="s">
        <v>249</v>
      </c>
      <c r="E344" s="41"/>
      <c r="F344" s="243" t="s">
        <v>4018</v>
      </c>
      <c r="G344" s="41"/>
      <c r="H344" s="41"/>
      <c r="I344" s="244"/>
      <c r="J344" s="41"/>
      <c r="K344" s="41"/>
      <c r="L344" s="45"/>
      <c r="M344" s="245"/>
      <c r="N344" s="24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249</v>
      </c>
      <c r="AU344" s="18" t="s">
        <v>88</v>
      </c>
    </row>
    <row r="345" s="2" customFormat="1" ht="24.15" customHeight="1">
      <c r="A345" s="39"/>
      <c r="B345" s="40"/>
      <c r="C345" s="229" t="s">
        <v>749</v>
      </c>
      <c r="D345" s="229" t="s">
        <v>243</v>
      </c>
      <c r="E345" s="230" t="s">
        <v>4019</v>
      </c>
      <c r="F345" s="231" t="s">
        <v>4020</v>
      </c>
      <c r="G345" s="232" t="s">
        <v>467</v>
      </c>
      <c r="H345" s="233">
        <v>13.305</v>
      </c>
      <c r="I345" s="234"/>
      <c r="J345" s="235">
        <f>ROUND(I345*H345,2)</f>
        <v>0</v>
      </c>
      <c r="K345" s="231" t="s">
        <v>1</v>
      </c>
      <c r="L345" s="45"/>
      <c r="M345" s="236" t="s">
        <v>1</v>
      </c>
      <c r="N345" s="237" t="s">
        <v>45</v>
      </c>
      <c r="O345" s="92"/>
      <c r="P345" s="238">
        <f>O345*H345</f>
        <v>0</v>
      </c>
      <c r="Q345" s="238">
        <v>1.10907</v>
      </c>
      <c r="R345" s="238">
        <f>Q345*H345</f>
        <v>14.756176350000001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175</v>
      </c>
      <c r="AT345" s="240" t="s">
        <v>243</v>
      </c>
      <c r="AU345" s="240" t="s">
        <v>88</v>
      </c>
      <c r="AY345" s="18" t="s">
        <v>241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14</v>
      </c>
      <c r="BK345" s="241">
        <f>ROUND(I345*H345,2)</f>
        <v>0</v>
      </c>
      <c r="BL345" s="18" t="s">
        <v>175</v>
      </c>
      <c r="BM345" s="240" t="s">
        <v>4021</v>
      </c>
    </row>
    <row r="346" s="2" customFormat="1">
      <c r="A346" s="39"/>
      <c r="B346" s="40"/>
      <c r="C346" s="41"/>
      <c r="D346" s="249" t="s">
        <v>701</v>
      </c>
      <c r="E346" s="41"/>
      <c r="F346" s="287" t="s">
        <v>4022</v>
      </c>
      <c r="G346" s="41"/>
      <c r="H346" s="41"/>
      <c r="I346" s="244"/>
      <c r="J346" s="41"/>
      <c r="K346" s="41"/>
      <c r="L346" s="45"/>
      <c r="M346" s="245"/>
      <c r="N346" s="24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701</v>
      </c>
      <c r="AU346" s="18" t="s">
        <v>88</v>
      </c>
    </row>
    <row r="347" s="15" customFormat="1">
      <c r="A347" s="15"/>
      <c r="B347" s="270"/>
      <c r="C347" s="271"/>
      <c r="D347" s="249" t="s">
        <v>256</v>
      </c>
      <c r="E347" s="272" t="s">
        <v>1</v>
      </c>
      <c r="F347" s="273" t="s">
        <v>4023</v>
      </c>
      <c r="G347" s="271"/>
      <c r="H347" s="272" t="s">
        <v>1</v>
      </c>
      <c r="I347" s="274"/>
      <c r="J347" s="271"/>
      <c r="K347" s="271"/>
      <c r="L347" s="275"/>
      <c r="M347" s="276"/>
      <c r="N347" s="277"/>
      <c r="O347" s="277"/>
      <c r="P347" s="277"/>
      <c r="Q347" s="277"/>
      <c r="R347" s="277"/>
      <c r="S347" s="277"/>
      <c r="T347" s="27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9" t="s">
        <v>256</v>
      </c>
      <c r="AU347" s="279" t="s">
        <v>88</v>
      </c>
      <c r="AV347" s="15" t="s">
        <v>14</v>
      </c>
      <c r="AW347" s="15" t="s">
        <v>36</v>
      </c>
      <c r="AX347" s="15" t="s">
        <v>80</v>
      </c>
      <c r="AY347" s="279" t="s">
        <v>241</v>
      </c>
    </row>
    <row r="348" s="13" customFormat="1">
      <c r="A348" s="13"/>
      <c r="B348" s="247"/>
      <c r="C348" s="248"/>
      <c r="D348" s="249" t="s">
        <v>256</v>
      </c>
      <c r="E348" s="250" t="s">
        <v>1</v>
      </c>
      <c r="F348" s="251" t="s">
        <v>4024</v>
      </c>
      <c r="G348" s="248"/>
      <c r="H348" s="252">
        <v>13.305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8" t="s">
        <v>256</v>
      </c>
      <c r="AU348" s="258" t="s">
        <v>88</v>
      </c>
      <c r="AV348" s="13" t="s">
        <v>88</v>
      </c>
      <c r="AW348" s="13" t="s">
        <v>36</v>
      </c>
      <c r="AX348" s="13" t="s">
        <v>14</v>
      </c>
      <c r="AY348" s="258" t="s">
        <v>241</v>
      </c>
    </row>
    <row r="349" s="12" customFormat="1" ht="22.8" customHeight="1">
      <c r="A349" s="12"/>
      <c r="B349" s="213"/>
      <c r="C349" s="214"/>
      <c r="D349" s="215" t="s">
        <v>79</v>
      </c>
      <c r="E349" s="227" t="s">
        <v>277</v>
      </c>
      <c r="F349" s="227" t="s">
        <v>4025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SUM(P350:P396)</f>
        <v>0</v>
      </c>
      <c r="Q349" s="221"/>
      <c r="R349" s="222">
        <f>SUM(R350:R396)</f>
        <v>201.04337274999998</v>
      </c>
      <c r="S349" s="221"/>
      <c r="T349" s="223">
        <f>SUM(T350:T396)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14</v>
      </c>
      <c r="AT349" s="225" t="s">
        <v>79</v>
      </c>
      <c r="AU349" s="225" t="s">
        <v>14</v>
      </c>
      <c r="AY349" s="224" t="s">
        <v>241</v>
      </c>
      <c r="BK349" s="226">
        <f>SUM(BK350:BK396)</f>
        <v>0</v>
      </c>
    </row>
    <row r="350" s="2" customFormat="1" ht="24.15" customHeight="1">
      <c r="A350" s="39"/>
      <c r="B350" s="40"/>
      <c r="C350" s="229" t="s">
        <v>754</v>
      </c>
      <c r="D350" s="229" t="s">
        <v>243</v>
      </c>
      <c r="E350" s="230" t="s">
        <v>4026</v>
      </c>
      <c r="F350" s="231" t="s">
        <v>4027</v>
      </c>
      <c r="G350" s="232" t="s">
        <v>246</v>
      </c>
      <c r="H350" s="233">
        <v>171.49000000000001</v>
      </c>
      <c r="I350" s="234"/>
      <c r="J350" s="235">
        <f>ROUND(I350*H350,2)</f>
        <v>0</v>
      </c>
      <c r="K350" s="231" t="s">
        <v>247</v>
      </c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0.028400000000000002</v>
      </c>
      <c r="R350" s="238">
        <f>Q350*H350</f>
        <v>4.8703160000000008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175</v>
      </c>
      <c r="AT350" s="240" t="s">
        <v>243</v>
      </c>
      <c r="AU350" s="240" t="s">
        <v>88</v>
      </c>
      <c r="AY350" s="18" t="s">
        <v>241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14</v>
      </c>
      <c r="BK350" s="241">
        <f>ROUND(I350*H350,2)</f>
        <v>0</v>
      </c>
      <c r="BL350" s="18" t="s">
        <v>175</v>
      </c>
      <c r="BM350" s="240" t="s">
        <v>4028</v>
      </c>
    </row>
    <row r="351" s="2" customFormat="1">
      <c r="A351" s="39"/>
      <c r="B351" s="40"/>
      <c r="C351" s="41"/>
      <c r="D351" s="242" t="s">
        <v>249</v>
      </c>
      <c r="E351" s="41"/>
      <c r="F351" s="243" t="s">
        <v>4029</v>
      </c>
      <c r="G351" s="41"/>
      <c r="H351" s="41"/>
      <c r="I351" s="244"/>
      <c r="J351" s="41"/>
      <c r="K351" s="41"/>
      <c r="L351" s="45"/>
      <c r="M351" s="245"/>
      <c r="N351" s="24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249</v>
      </c>
      <c r="AU351" s="18" t="s">
        <v>88</v>
      </c>
    </row>
    <row r="352" s="15" customFormat="1">
      <c r="A352" s="15"/>
      <c r="B352" s="270"/>
      <c r="C352" s="271"/>
      <c r="D352" s="249" t="s">
        <v>256</v>
      </c>
      <c r="E352" s="272" t="s">
        <v>1</v>
      </c>
      <c r="F352" s="273" t="s">
        <v>4030</v>
      </c>
      <c r="G352" s="271"/>
      <c r="H352" s="272" t="s">
        <v>1</v>
      </c>
      <c r="I352" s="274"/>
      <c r="J352" s="271"/>
      <c r="K352" s="271"/>
      <c r="L352" s="275"/>
      <c r="M352" s="276"/>
      <c r="N352" s="277"/>
      <c r="O352" s="277"/>
      <c r="P352" s="277"/>
      <c r="Q352" s="277"/>
      <c r="R352" s="277"/>
      <c r="S352" s="277"/>
      <c r="T352" s="27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9" t="s">
        <v>256</v>
      </c>
      <c r="AU352" s="279" t="s">
        <v>88</v>
      </c>
      <c r="AV352" s="15" t="s">
        <v>14</v>
      </c>
      <c r="AW352" s="15" t="s">
        <v>36</v>
      </c>
      <c r="AX352" s="15" t="s">
        <v>80</v>
      </c>
      <c r="AY352" s="279" t="s">
        <v>241</v>
      </c>
    </row>
    <row r="353" s="13" customFormat="1">
      <c r="A353" s="13"/>
      <c r="B353" s="247"/>
      <c r="C353" s="248"/>
      <c r="D353" s="249" t="s">
        <v>256</v>
      </c>
      <c r="E353" s="250" t="s">
        <v>1</v>
      </c>
      <c r="F353" s="251" t="s">
        <v>4031</v>
      </c>
      <c r="G353" s="248"/>
      <c r="H353" s="252">
        <v>171.49000000000001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8" t="s">
        <v>256</v>
      </c>
      <c r="AU353" s="258" t="s">
        <v>88</v>
      </c>
      <c r="AV353" s="13" t="s">
        <v>88</v>
      </c>
      <c r="AW353" s="13" t="s">
        <v>36</v>
      </c>
      <c r="AX353" s="13" t="s">
        <v>14</v>
      </c>
      <c r="AY353" s="258" t="s">
        <v>241</v>
      </c>
    </row>
    <row r="354" s="2" customFormat="1" ht="24.15" customHeight="1">
      <c r="A354" s="39"/>
      <c r="B354" s="40"/>
      <c r="C354" s="229" t="s">
        <v>759</v>
      </c>
      <c r="D354" s="229" t="s">
        <v>243</v>
      </c>
      <c r="E354" s="230" t="s">
        <v>4032</v>
      </c>
      <c r="F354" s="231" t="s">
        <v>4033</v>
      </c>
      <c r="G354" s="232" t="s">
        <v>246</v>
      </c>
      <c r="H354" s="233">
        <v>300</v>
      </c>
      <c r="I354" s="234"/>
      <c r="J354" s="235">
        <f>ROUND(I354*H354,2)</f>
        <v>0</v>
      </c>
      <c r="K354" s="231" t="s">
        <v>247</v>
      </c>
      <c r="L354" s="45"/>
      <c r="M354" s="236" t="s">
        <v>1</v>
      </c>
      <c r="N354" s="237" t="s">
        <v>45</v>
      </c>
      <c r="O354" s="92"/>
      <c r="P354" s="238">
        <f>O354*H354</f>
        <v>0</v>
      </c>
      <c r="Q354" s="238">
        <v>0.028400000000000002</v>
      </c>
      <c r="R354" s="238">
        <f>Q354*H354</f>
        <v>8.5200000000000014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175</v>
      </c>
      <c r="AT354" s="240" t="s">
        <v>243</v>
      </c>
      <c r="AU354" s="240" t="s">
        <v>88</v>
      </c>
      <c r="AY354" s="18" t="s">
        <v>241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14</v>
      </c>
      <c r="BK354" s="241">
        <f>ROUND(I354*H354,2)</f>
        <v>0</v>
      </c>
      <c r="BL354" s="18" t="s">
        <v>175</v>
      </c>
      <c r="BM354" s="240" t="s">
        <v>4034</v>
      </c>
    </row>
    <row r="355" s="2" customFormat="1">
      <c r="A355" s="39"/>
      <c r="B355" s="40"/>
      <c r="C355" s="41"/>
      <c r="D355" s="242" t="s">
        <v>249</v>
      </c>
      <c r="E355" s="41"/>
      <c r="F355" s="243" t="s">
        <v>4035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249</v>
      </c>
      <c r="AU355" s="18" t="s">
        <v>88</v>
      </c>
    </row>
    <row r="356" s="15" customFormat="1">
      <c r="A356" s="15"/>
      <c r="B356" s="270"/>
      <c r="C356" s="271"/>
      <c r="D356" s="249" t="s">
        <v>256</v>
      </c>
      <c r="E356" s="272" t="s">
        <v>1</v>
      </c>
      <c r="F356" s="273" t="s">
        <v>4036</v>
      </c>
      <c r="G356" s="271"/>
      <c r="H356" s="272" t="s">
        <v>1</v>
      </c>
      <c r="I356" s="274"/>
      <c r="J356" s="271"/>
      <c r="K356" s="271"/>
      <c r="L356" s="275"/>
      <c r="M356" s="276"/>
      <c r="N356" s="277"/>
      <c r="O356" s="277"/>
      <c r="P356" s="277"/>
      <c r="Q356" s="277"/>
      <c r="R356" s="277"/>
      <c r="S356" s="277"/>
      <c r="T356" s="27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9" t="s">
        <v>256</v>
      </c>
      <c r="AU356" s="279" t="s">
        <v>88</v>
      </c>
      <c r="AV356" s="15" t="s">
        <v>14</v>
      </c>
      <c r="AW356" s="15" t="s">
        <v>36</v>
      </c>
      <c r="AX356" s="15" t="s">
        <v>80</v>
      </c>
      <c r="AY356" s="279" t="s">
        <v>241</v>
      </c>
    </row>
    <row r="357" s="13" customFormat="1">
      <c r="A357" s="13"/>
      <c r="B357" s="247"/>
      <c r="C357" s="248"/>
      <c r="D357" s="249" t="s">
        <v>256</v>
      </c>
      <c r="E357" s="250" t="s">
        <v>1</v>
      </c>
      <c r="F357" s="251" t="s">
        <v>4037</v>
      </c>
      <c r="G357" s="248"/>
      <c r="H357" s="252">
        <v>300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88</v>
      </c>
      <c r="AV357" s="13" t="s">
        <v>88</v>
      </c>
      <c r="AW357" s="13" t="s">
        <v>36</v>
      </c>
      <c r="AX357" s="13" t="s">
        <v>14</v>
      </c>
      <c r="AY357" s="258" t="s">
        <v>241</v>
      </c>
    </row>
    <row r="358" s="2" customFormat="1" ht="24.15" customHeight="1">
      <c r="A358" s="39"/>
      <c r="B358" s="40"/>
      <c r="C358" s="229" t="s">
        <v>766</v>
      </c>
      <c r="D358" s="229" t="s">
        <v>243</v>
      </c>
      <c r="E358" s="230" t="s">
        <v>4038</v>
      </c>
      <c r="F358" s="231" t="s">
        <v>4039</v>
      </c>
      <c r="G358" s="232" t="s">
        <v>246</v>
      </c>
      <c r="H358" s="233">
        <v>200</v>
      </c>
      <c r="I358" s="234"/>
      <c r="J358" s="235">
        <f>ROUND(I358*H358,2)</f>
        <v>0</v>
      </c>
      <c r="K358" s="231" t="s">
        <v>247</v>
      </c>
      <c r="L358" s="45"/>
      <c r="M358" s="236" t="s">
        <v>1</v>
      </c>
      <c r="N358" s="237" t="s">
        <v>45</v>
      </c>
      <c r="O358" s="92"/>
      <c r="P358" s="238">
        <f>O358*H358</f>
        <v>0</v>
      </c>
      <c r="Q358" s="238">
        <v>0.022190000000000001</v>
      </c>
      <c r="R358" s="238">
        <f>Q358*H358</f>
        <v>4.4380000000000006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175</v>
      </c>
      <c r="AT358" s="240" t="s">
        <v>243</v>
      </c>
      <c r="AU358" s="240" t="s">
        <v>88</v>
      </c>
      <c r="AY358" s="18" t="s">
        <v>241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14</v>
      </c>
      <c r="BK358" s="241">
        <f>ROUND(I358*H358,2)</f>
        <v>0</v>
      </c>
      <c r="BL358" s="18" t="s">
        <v>175</v>
      </c>
      <c r="BM358" s="240" t="s">
        <v>4040</v>
      </c>
    </row>
    <row r="359" s="2" customFormat="1">
      <c r="A359" s="39"/>
      <c r="B359" s="40"/>
      <c r="C359" s="41"/>
      <c r="D359" s="242" t="s">
        <v>249</v>
      </c>
      <c r="E359" s="41"/>
      <c r="F359" s="243" t="s">
        <v>4041</v>
      </c>
      <c r="G359" s="41"/>
      <c r="H359" s="41"/>
      <c r="I359" s="244"/>
      <c r="J359" s="41"/>
      <c r="K359" s="41"/>
      <c r="L359" s="45"/>
      <c r="M359" s="245"/>
      <c r="N359" s="24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249</v>
      </c>
      <c r="AU359" s="18" t="s">
        <v>88</v>
      </c>
    </row>
    <row r="360" s="15" customFormat="1">
      <c r="A360" s="15"/>
      <c r="B360" s="270"/>
      <c r="C360" s="271"/>
      <c r="D360" s="249" t="s">
        <v>256</v>
      </c>
      <c r="E360" s="272" t="s">
        <v>1</v>
      </c>
      <c r="F360" s="273" t="s">
        <v>4042</v>
      </c>
      <c r="G360" s="271"/>
      <c r="H360" s="272" t="s">
        <v>1</v>
      </c>
      <c r="I360" s="274"/>
      <c r="J360" s="271"/>
      <c r="K360" s="271"/>
      <c r="L360" s="275"/>
      <c r="M360" s="276"/>
      <c r="N360" s="277"/>
      <c r="O360" s="277"/>
      <c r="P360" s="277"/>
      <c r="Q360" s="277"/>
      <c r="R360" s="277"/>
      <c r="S360" s="277"/>
      <c r="T360" s="27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9" t="s">
        <v>256</v>
      </c>
      <c r="AU360" s="279" t="s">
        <v>88</v>
      </c>
      <c r="AV360" s="15" t="s">
        <v>14</v>
      </c>
      <c r="AW360" s="15" t="s">
        <v>36</v>
      </c>
      <c r="AX360" s="15" t="s">
        <v>80</v>
      </c>
      <c r="AY360" s="279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4043</v>
      </c>
      <c r="G361" s="248"/>
      <c r="H361" s="252">
        <v>200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14</v>
      </c>
      <c r="AY361" s="258" t="s">
        <v>241</v>
      </c>
    </row>
    <row r="362" s="2" customFormat="1" ht="24.15" customHeight="1">
      <c r="A362" s="39"/>
      <c r="B362" s="40"/>
      <c r="C362" s="229" t="s">
        <v>772</v>
      </c>
      <c r="D362" s="229" t="s">
        <v>243</v>
      </c>
      <c r="E362" s="230" t="s">
        <v>4044</v>
      </c>
      <c r="F362" s="231" t="s">
        <v>4045</v>
      </c>
      <c r="G362" s="232" t="s">
        <v>253</v>
      </c>
      <c r="H362" s="233">
        <v>62.207999999999998</v>
      </c>
      <c r="I362" s="234"/>
      <c r="J362" s="235">
        <f>ROUND(I362*H362,2)</f>
        <v>0</v>
      </c>
      <c r="K362" s="231" t="s">
        <v>1</v>
      </c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2.4649999999999999</v>
      </c>
      <c r="R362" s="238">
        <f>Q362*H362</f>
        <v>153.34271999999999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175</v>
      </c>
      <c r="AT362" s="240" t="s">
        <v>243</v>
      </c>
      <c r="AU362" s="240" t="s">
        <v>88</v>
      </c>
      <c r="AY362" s="18" t="s">
        <v>241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14</v>
      </c>
      <c r="BK362" s="241">
        <f>ROUND(I362*H362,2)</f>
        <v>0</v>
      </c>
      <c r="BL362" s="18" t="s">
        <v>175</v>
      </c>
      <c r="BM362" s="240" t="s">
        <v>4046</v>
      </c>
    </row>
    <row r="363" s="2" customFormat="1">
      <c r="A363" s="39"/>
      <c r="B363" s="40"/>
      <c r="C363" s="41"/>
      <c r="D363" s="249" t="s">
        <v>701</v>
      </c>
      <c r="E363" s="41"/>
      <c r="F363" s="287" t="s">
        <v>4047</v>
      </c>
      <c r="G363" s="41"/>
      <c r="H363" s="41"/>
      <c r="I363" s="244"/>
      <c r="J363" s="41"/>
      <c r="K363" s="41"/>
      <c r="L363" s="45"/>
      <c r="M363" s="245"/>
      <c r="N363" s="24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701</v>
      </c>
      <c r="AU363" s="18" t="s">
        <v>88</v>
      </c>
    </row>
    <row r="364" s="15" customFormat="1">
      <c r="A364" s="15"/>
      <c r="B364" s="270"/>
      <c r="C364" s="271"/>
      <c r="D364" s="249" t="s">
        <v>256</v>
      </c>
      <c r="E364" s="272" t="s">
        <v>1</v>
      </c>
      <c r="F364" s="273" t="s">
        <v>4048</v>
      </c>
      <c r="G364" s="271"/>
      <c r="H364" s="272" t="s">
        <v>1</v>
      </c>
      <c r="I364" s="274"/>
      <c r="J364" s="271"/>
      <c r="K364" s="271"/>
      <c r="L364" s="275"/>
      <c r="M364" s="276"/>
      <c r="N364" s="277"/>
      <c r="O364" s="277"/>
      <c r="P364" s="277"/>
      <c r="Q364" s="277"/>
      <c r="R364" s="277"/>
      <c r="S364" s="277"/>
      <c r="T364" s="27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9" t="s">
        <v>256</v>
      </c>
      <c r="AU364" s="279" t="s">
        <v>88</v>
      </c>
      <c r="AV364" s="15" t="s">
        <v>14</v>
      </c>
      <c r="AW364" s="15" t="s">
        <v>36</v>
      </c>
      <c r="AX364" s="15" t="s">
        <v>80</v>
      </c>
      <c r="AY364" s="279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4049</v>
      </c>
      <c r="G365" s="248"/>
      <c r="H365" s="252">
        <v>127.008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4050</v>
      </c>
      <c r="G366" s="248"/>
      <c r="H366" s="252">
        <v>-2.5920000000000001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6" customFormat="1">
      <c r="A367" s="16"/>
      <c r="B367" s="304"/>
      <c r="C367" s="305"/>
      <c r="D367" s="249" t="s">
        <v>256</v>
      </c>
      <c r="E367" s="306" t="s">
        <v>1</v>
      </c>
      <c r="F367" s="307" t="s">
        <v>3988</v>
      </c>
      <c r="G367" s="305"/>
      <c r="H367" s="308">
        <v>124.416</v>
      </c>
      <c r="I367" s="309"/>
      <c r="J367" s="305"/>
      <c r="K367" s="305"/>
      <c r="L367" s="310"/>
      <c r="M367" s="311"/>
      <c r="N367" s="312"/>
      <c r="O367" s="312"/>
      <c r="P367" s="312"/>
      <c r="Q367" s="312"/>
      <c r="R367" s="312"/>
      <c r="S367" s="312"/>
      <c r="T367" s="313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314" t="s">
        <v>256</v>
      </c>
      <c r="AU367" s="314" t="s">
        <v>88</v>
      </c>
      <c r="AV367" s="16" t="s">
        <v>96</v>
      </c>
      <c r="AW367" s="16" t="s">
        <v>36</v>
      </c>
      <c r="AX367" s="16" t="s">
        <v>80</v>
      </c>
      <c r="AY367" s="314" t="s">
        <v>241</v>
      </c>
    </row>
    <row r="368" s="13" customFormat="1">
      <c r="A368" s="13"/>
      <c r="B368" s="247"/>
      <c r="C368" s="248"/>
      <c r="D368" s="249" t="s">
        <v>256</v>
      </c>
      <c r="E368" s="250" t="s">
        <v>1</v>
      </c>
      <c r="F368" s="251" t="s">
        <v>4051</v>
      </c>
      <c r="G368" s="248"/>
      <c r="H368" s="252">
        <v>62.207999999999998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88</v>
      </c>
      <c r="AV368" s="13" t="s">
        <v>88</v>
      </c>
      <c r="AW368" s="13" t="s">
        <v>36</v>
      </c>
      <c r="AX368" s="13" t="s">
        <v>14</v>
      </c>
      <c r="AY368" s="258" t="s">
        <v>241</v>
      </c>
    </row>
    <row r="369" s="2" customFormat="1" ht="16.5" customHeight="1">
      <c r="A369" s="39"/>
      <c r="B369" s="40"/>
      <c r="C369" s="229" t="s">
        <v>779</v>
      </c>
      <c r="D369" s="229" t="s">
        <v>243</v>
      </c>
      <c r="E369" s="230" t="s">
        <v>4052</v>
      </c>
      <c r="F369" s="231" t="s">
        <v>4053</v>
      </c>
      <c r="G369" s="232" t="s">
        <v>467</v>
      </c>
      <c r="H369" s="233">
        <v>0.23799999999999999</v>
      </c>
      <c r="I369" s="234"/>
      <c r="J369" s="235">
        <f>ROUND(I369*H369,2)</f>
        <v>0</v>
      </c>
      <c r="K369" s="231" t="s">
        <v>1</v>
      </c>
      <c r="L369" s="45"/>
      <c r="M369" s="236" t="s">
        <v>1</v>
      </c>
      <c r="N369" s="237" t="s">
        <v>45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175</v>
      </c>
      <c r="AT369" s="240" t="s">
        <v>243</v>
      </c>
      <c r="AU369" s="240" t="s">
        <v>88</v>
      </c>
      <c r="AY369" s="18" t="s">
        <v>241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14</v>
      </c>
      <c r="BK369" s="241">
        <f>ROUND(I369*H369,2)</f>
        <v>0</v>
      </c>
      <c r="BL369" s="18" t="s">
        <v>175</v>
      </c>
      <c r="BM369" s="240" t="s">
        <v>4054</v>
      </c>
    </row>
    <row r="370" s="2" customFormat="1">
      <c r="A370" s="39"/>
      <c r="B370" s="40"/>
      <c r="C370" s="41"/>
      <c r="D370" s="249" t="s">
        <v>701</v>
      </c>
      <c r="E370" s="41"/>
      <c r="F370" s="287" t="s">
        <v>4022</v>
      </c>
      <c r="G370" s="41"/>
      <c r="H370" s="41"/>
      <c r="I370" s="244"/>
      <c r="J370" s="41"/>
      <c r="K370" s="41"/>
      <c r="L370" s="45"/>
      <c r="M370" s="245"/>
      <c r="N370" s="246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701</v>
      </c>
      <c r="AU370" s="18" t="s">
        <v>88</v>
      </c>
    </row>
    <row r="371" s="15" customFormat="1">
      <c r="A371" s="15"/>
      <c r="B371" s="270"/>
      <c r="C371" s="271"/>
      <c r="D371" s="249" t="s">
        <v>256</v>
      </c>
      <c r="E371" s="272" t="s">
        <v>1</v>
      </c>
      <c r="F371" s="273" t="s">
        <v>4055</v>
      </c>
      <c r="G371" s="271"/>
      <c r="H371" s="272" t="s">
        <v>1</v>
      </c>
      <c r="I371" s="274"/>
      <c r="J371" s="271"/>
      <c r="K371" s="271"/>
      <c r="L371" s="275"/>
      <c r="M371" s="276"/>
      <c r="N371" s="277"/>
      <c r="O371" s="277"/>
      <c r="P371" s="277"/>
      <c r="Q371" s="277"/>
      <c r="R371" s="277"/>
      <c r="S371" s="277"/>
      <c r="T371" s="27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9" t="s">
        <v>256</v>
      </c>
      <c r="AU371" s="279" t="s">
        <v>88</v>
      </c>
      <c r="AV371" s="15" t="s">
        <v>14</v>
      </c>
      <c r="AW371" s="15" t="s">
        <v>36</v>
      </c>
      <c r="AX371" s="15" t="s">
        <v>80</v>
      </c>
      <c r="AY371" s="279" t="s">
        <v>241</v>
      </c>
    </row>
    <row r="372" s="13" customFormat="1">
      <c r="A372" s="13"/>
      <c r="B372" s="247"/>
      <c r="C372" s="248"/>
      <c r="D372" s="249" t="s">
        <v>256</v>
      </c>
      <c r="E372" s="250" t="s">
        <v>1</v>
      </c>
      <c r="F372" s="251" t="s">
        <v>4056</v>
      </c>
      <c r="G372" s="248"/>
      <c r="H372" s="252">
        <v>0.23799999999999999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8" t="s">
        <v>256</v>
      </c>
      <c r="AU372" s="258" t="s">
        <v>88</v>
      </c>
      <c r="AV372" s="13" t="s">
        <v>88</v>
      </c>
      <c r="AW372" s="13" t="s">
        <v>36</v>
      </c>
      <c r="AX372" s="13" t="s">
        <v>14</v>
      </c>
      <c r="AY372" s="258" t="s">
        <v>241</v>
      </c>
    </row>
    <row r="373" s="2" customFormat="1" ht="24.15" customHeight="1">
      <c r="A373" s="39"/>
      <c r="B373" s="40"/>
      <c r="C373" s="229" t="s">
        <v>788</v>
      </c>
      <c r="D373" s="229" t="s">
        <v>243</v>
      </c>
      <c r="E373" s="230" t="s">
        <v>4057</v>
      </c>
      <c r="F373" s="231" t="s">
        <v>4058</v>
      </c>
      <c r="G373" s="232" t="s">
        <v>253</v>
      </c>
      <c r="H373" s="233">
        <v>8.1780000000000008</v>
      </c>
      <c r="I373" s="234"/>
      <c r="J373" s="235">
        <f>ROUND(I373*H373,2)</f>
        <v>0</v>
      </c>
      <c r="K373" s="231" t="s">
        <v>247</v>
      </c>
      <c r="L373" s="45"/>
      <c r="M373" s="236" t="s">
        <v>1</v>
      </c>
      <c r="N373" s="237" t="s">
        <v>45</v>
      </c>
      <c r="O373" s="92"/>
      <c r="P373" s="238">
        <f>O373*H373</f>
        <v>0</v>
      </c>
      <c r="Q373" s="238">
        <v>2.45329</v>
      </c>
      <c r="R373" s="238">
        <f>Q373*H373</f>
        <v>20.063005620000002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175</v>
      </c>
      <c r="AT373" s="240" t="s">
        <v>243</v>
      </c>
      <c r="AU373" s="240" t="s">
        <v>88</v>
      </c>
      <c r="AY373" s="18" t="s">
        <v>241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14</v>
      </c>
      <c r="BK373" s="241">
        <f>ROUND(I373*H373,2)</f>
        <v>0</v>
      </c>
      <c r="BL373" s="18" t="s">
        <v>175</v>
      </c>
      <c r="BM373" s="240" t="s">
        <v>4059</v>
      </c>
    </row>
    <row r="374" s="2" customFormat="1">
      <c r="A374" s="39"/>
      <c r="B374" s="40"/>
      <c r="C374" s="41"/>
      <c r="D374" s="242" t="s">
        <v>249</v>
      </c>
      <c r="E374" s="41"/>
      <c r="F374" s="243" t="s">
        <v>4060</v>
      </c>
      <c r="G374" s="41"/>
      <c r="H374" s="41"/>
      <c r="I374" s="244"/>
      <c r="J374" s="41"/>
      <c r="K374" s="41"/>
      <c r="L374" s="45"/>
      <c r="M374" s="245"/>
      <c r="N374" s="246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249</v>
      </c>
      <c r="AU374" s="18" t="s">
        <v>88</v>
      </c>
    </row>
    <row r="375" s="2" customFormat="1">
      <c r="A375" s="39"/>
      <c r="B375" s="40"/>
      <c r="C375" s="41"/>
      <c r="D375" s="249" t="s">
        <v>701</v>
      </c>
      <c r="E375" s="41"/>
      <c r="F375" s="287" t="s">
        <v>4061</v>
      </c>
      <c r="G375" s="41"/>
      <c r="H375" s="41"/>
      <c r="I375" s="244"/>
      <c r="J375" s="41"/>
      <c r="K375" s="41"/>
      <c r="L375" s="45"/>
      <c r="M375" s="245"/>
      <c r="N375" s="24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701</v>
      </c>
      <c r="AU375" s="18" t="s">
        <v>88</v>
      </c>
    </row>
    <row r="376" s="15" customFormat="1">
      <c r="A376" s="15"/>
      <c r="B376" s="270"/>
      <c r="C376" s="271"/>
      <c r="D376" s="249" t="s">
        <v>256</v>
      </c>
      <c r="E376" s="272" t="s">
        <v>1</v>
      </c>
      <c r="F376" s="273" t="s">
        <v>4062</v>
      </c>
      <c r="G376" s="271"/>
      <c r="H376" s="272" t="s">
        <v>1</v>
      </c>
      <c r="I376" s="274"/>
      <c r="J376" s="271"/>
      <c r="K376" s="271"/>
      <c r="L376" s="275"/>
      <c r="M376" s="276"/>
      <c r="N376" s="277"/>
      <c r="O376" s="277"/>
      <c r="P376" s="277"/>
      <c r="Q376" s="277"/>
      <c r="R376" s="277"/>
      <c r="S376" s="277"/>
      <c r="T376" s="27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9" t="s">
        <v>256</v>
      </c>
      <c r="AU376" s="279" t="s">
        <v>88</v>
      </c>
      <c r="AV376" s="15" t="s">
        <v>14</v>
      </c>
      <c r="AW376" s="15" t="s">
        <v>36</v>
      </c>
      <c r="AX376" s="15" t="s">
        <v>80</v>
      </c>
      <c r="AY376" s="279" t="s">
        <v>241</v>
      </c>
    </row>
    <row r="377" s="13" customFormat="1">
      <c r="A377" s="13"/>
      <c r="B377" s="247"/>
      <c r="C377" s="248"/>
      <c r="D377" s="249" t="s">
        <v>256</v>
      </c>
      <c r="E377" s="250" t="s">
        <v>1</v>
      </c>
      <c r="F377" s="251" t="s">
        <v>4063</v>
      </c>
      <c r="G377" s="248"/>
      <c r="H377" s="252">
        <v>8.1780000000000008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8" t="s">
        <v>256</v>
      </c>
      <c r="AU377" s="258" t="s">
        <v>88</v>
      </c>
      <c r="AV377" s="13" t="s">
        <v>88</v>
      </c>
      <c r="AW377" s="13" t="s">
        <v>36</v>
      </c>
      <c r="AX377" s="13" t="s">
        <v>14</v>
      </c>
      <c r="AY377" s="258" t="s">
        <v>241</v>
      </c>
    </row>
    <row r="378" s="2" customFormat="1" ht="24.15" customHeight="1">
      <c r="A378" s="39"/>
      <c r="B378" s="40"/>
      <c r="C378" s="229" t="s">
        <v>793</v>
      </c>
      <c r="D378" s="229" t="s">
        <v>243</v>
      </c>
      <c r="E378" s="230" t="s">
        <v>4064</v>
      </c>
      <c r="F378" s="231" t="s">
        <v>4065</v>
      </c>
      <c r="G378" s="232" t="s">
        <v>253</v>
      </c>
      <c r="H378" s="233">
        <v>8.1780000000000008</v>
      </c>
      <c r="I378" s="234"/>
      <c r="J378" s="235">
        <f>ROUND(I378*H378,2)</f>
        <v>0</v>
      </c>
      <c r="K378" s="231" t="s">
        <v>247</v>
      </c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175</v>
      </c>
      <c r="AT378" s="240" t="s">
        <v>243</v>
      </c>
      <c r="AU378" s="240" t="s">
        <v>88</v>
      </c>
      <c r="AY378" s="18" t="s">
        <v>241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14</v>
      </c>
      <c r="BK378" s="241">
        <f>ROUND(I378*H378,2)</f>
        <v>0</v>
      </c>
      <c r="BL378" s="18" t="s">
        <v>175</v>
      </c>
      <c r="BM378" s="240" t="s">
        <v>4066</v>
      </c>
    </row>
    <row r="379" s="2" customFormat="1">
      <c r="A379" s="39"/>
      <c r="B379" s="40"/>
      <c r="C379" s="41"/>
      <c r="D379" s="242" t="s">
        <v>249</v>
      </c>
      <c r="E379" s="41"/>
      <c r="F379" s="243" t="s">
        <v>4067</v>
      </c>
      <c r="G379" s="41"/>
      <c r="H379" s="41"/>
      <c r="I379" s="244"/>
      <c r="J379" s="41"/>
      <c r="K379" s="41"/>
      <c r="L379" s="45"/>
      <c r="M379" s="245"/>
      <c r="N379" s="24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249</v>
      </c>
      <c r="AU379" s="18" t="s">
        <v>88</v>
      </c>
    </row>
    <row r="380" s="2" customFormat="1" ht="33" customHeight="1">
      <c r="A380" s="39"/>
      <c r="B380" s="40"/>
      <c r="C380" s="229" t="s">
        <v>798</v>
      </c>
      <c r="D380" s="229" t="s">
        <v>243</v>
      </c>
      <c r="E380" s="230" t="s">
        <v>4068</v>
      </c>
      <c r="F380" s="231" t="s">
        <v>4069</v>
      </c>
      <c r="G380" s="232" t="s">
        <v>253</v>
      </c>
      <c r="H380" s="233">
        <v>8.1780000000000008</v>
      </c>
      <c r="I380" s="234"/>
      <c r="J380" s="235">
        <f>ROUND(I380*H380,2)</f>
        <v>0</v>
      </c>
      <c r="K380" s="231" t="s">
        <v>247</v>
      </c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175</v>
      </c>
      <c r="AT380" s="240" t="s">
        <v>243</v>
      </c>
      <c r="AU380" s="240" t="s">
        <v>88</v>
      </c>
      <c r="AY380" s="18" t="s">
        <v>241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14</v>
      </c>
      <c r="BK380" s="241">
        <f>ROUND(I380*H380,2)</f>
        <v>0</v>
      </c>
      <c r="BL380" s="18" t="s">
        <v>175</v>
      </c>
      <c r="BM380" s="240" t="s">
        <v>4070</v>
      </c>
    </row>
    <row r="381" s="2" customFormat="1">
      <c r="A381" s="39"/>
      <c r="B381" s="40"/>
      <c r="C381" s="41"/>
      <c r="D381" s="242" t="s">
        <v>249</v>
      </c>
      <c r="E381" s="41"/>
      <c r="F381" s="243" t="s">
        <v>4071</v>
      </c>
      <c r="G381" s="41"/>
      <c r="H381" s="41"/>
      <c r="I381" s="244"/>
      <c r="J381" s="41"/>
      <c r="K381" s="41"/>
      <c r="L381" s="45"/>
      <c r="M381" s="245"/>
      <c r="N381" s="24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249</v>
      </c>
      <c r="AU381" s="18" t="s">
        <v>88</v>
      </c>
    </row>
    <row r="382" s="2" customFormat="1" ht="21.75" customHeight="1">
      <c r="A382" s="39"/>
      <c r="B382" s="40"/>
      <c r="C382" s="229" t="s">
        <v>804</v>
      </c>
      <c r="D382" s="229" t="s">
        <v>243</v>
      </c>
      <c r="E382" s="230" t="s">
        <v>4072</v>
      </c>
      <c r="F382" s="231" t="s">
        <v>4073</v>
      </c>
      <c r="G382" s="232" t="s">
        <v>253</v>
      </c>
      <c r="H382" s="233">
        <v>8.1780000000000008</v>
      </c>
      <c r="I382" s="234"/>
      <c r="J382" s="235">
        <f>ROUND(I382*H382,2)</f>
        <v>0</v>
      </c>
      <c r="K382" s="231" t="s">
        <v>247</v>
      </c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175</v>
      </c>
      <c r="AT382" s="240" t="s">
        <v>243</v>
      </c>
      <c r="AU382" s="240" t="s">
        <v>88</v>
      </c>
      <c r="AY382" s="18" t="s">
        <v>241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14</v>
      </c>
      <c r="BK382" s="241">
        <f>ROUND(I382*H382,2)</f>
        <v>0</v>
      </c>
      <c r="BL382" s="18" t="s">
        <v>175</v>
      </c>
      <c r="BM382" s="240" t="s">
        <v>4074</v>
      </c>
    </row>
    <row r="383" s="2" customFormat="1">
      <c r="A383" s="39"/>
      <c r="B383" s="40"/>
      <c r="C383" s="41"/>
      <c r="D383" s="242" t="s">
        <v>249</v>
      </c>
      <c r="E383" s="41"/>
      <c r="F383" s="243" t="s">
        <v>4075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249</v>
      </c>
      <c r="AU383" s="18" t="s">
        <v>88</v>
      </c>
    </row>
    <row r="384" s="2" customFormat="1" ht="16.5" customHeight="1">
      <c r="A384" s="39"/>
      <c r="B384" s="40"/>
      <c r="C384" s="229" t="s">
        <v>813</v>
      </c>
      <c r="D384" s="229" t="s">
        <v>243</v>
      </c>
      <c r="E384" s="230" t="s">
        <v>4076</v>
      </c>
      <c r="F384" s="231" t="s">
        <v>4077</v>
      </c>
      <c r="G384" s="232" t="s">
        <v>246</v>
      </c>
      <c r="H384" s="233">
        <v>0.41999999999999998</v>
      </c>
      <c r="I384" s="234"/>
      <c r="J384" s="235">
        <f>ROUND(I384*H384,2)</f>
        <v>0</v>
      </c>
      <c r="K384" s="231" t="s">
        <v>247</v>
      </c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0.013520000000000001</v>
      </c>
      <c r="R384" s="238">
        <f>Q384*H384</f>
        <v>0.0056784000000000001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175</v>
      </c>
      <c r="AT384" s="240" t="s">
        <v>243</v>
      </c>
      <c r="AU384" s="240" t="s">
        <v>88</v>
      </c>
      <c r="AY384" s="18" t="s">
        <v>241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14</v>
      </c>
      <c r="BK384" s="241">
        <f>ROUND(I384*H384,2)</f>
        <v>0</v>
      </c>
      <c r="BL384" s="18" t="s">
        <v>175</v>
      </c>
      <c r="BM384" s="240" t="s">
        <v>4078</v>
      </c>
    </row>
    <row r="385" s="2" customFormat="1">
      <c r="A385" s="39"/>
      <c r="B385" s="40"/>
      <c r="C385" s="41"/>
      <c r="D385" s="242" t="s">
        <v>249</v>
      </c>
      <c r="E385" s="41"/>
      <c r="F385" s="243" t="s">
        <v>4079</v>
      </c>
      <c r="G385" s="41"/>
      <c r="H385" s="41"/>
      <c r="I385" s="244"/>
      <c r="J385" s="41"/>
      <c r="K385" s="41"/>
      <c r="L385" s="45"/>
      <c r="M385" s="245"/>
      <c r="N385" s="24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249</v>
      </c>
      <c r="AU385" s="18" t="s">
        <v>88</v>
      </c>
    </row>
    <row r="386" s="15" customFormat="1">
      <c r="A386" s="15"/>
      <c r="B386" s="270"/>
      <c r="C386" s="271"/>
      <c r="D386" s="249" t="s">
        <v>256</v>
      </c>
      <c r="E386" s="272" t="s">
        <v>1</v>
      </c>
      <c r="F386" s="273" t="s">
        <v>4080</v>
      </c>
      <c r="G386" s="271"/>
      <c r="H386" s="272" t="s">
        <v>1</v>
      </c>
      <c r="I386" s="274"/>
      <c r="J386" s="271"/>
      <c r="K386" s="271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256</v>
      </c>
      <c r="AU386" s="279" t="s">
        <v>88</v>
      </c>
      <c r="AV386" s="15" t="s">
        <v>14</v>
      </c>
      <c r="AW386" s="15" t="s">
        <v>36</v>
      </c>
      <c r="AX386" s="15" t="s">
        <v>80</v>
      </c>
      <c r="AY386" s="279" t="s">
        <v>241</v>
      </c>
    </row>
    <row r="387" s="13" customFormat="1">
      <c r="A387" s="13"/>
      <c r="B387" s="247"/>
      <c r="C387" s="248"/>
      <c r="D387" s="249" t="s">
        <v>256</v>
      </c>
      <c r="E387" s="250" t="s">
        <v>1</v>
      </c>
      <c r="F387" s="251" t="s">
        <v>4081</v>
      </c>
      <c r="G387" s="248"/>
      <c r="H387" s="252">
        <v>0.41999999999999998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8" t="s">
        <v>256</v>
      </c>
      <c r="AU387" s="258" t="s">
        <v>88</v>
      </c>
      <c r="AV387" s="13" t="s">
        <v>88</v>
      </c>
      <c r="AW387" s="13" t="s">
        <v>36</v>
      </c>
      <c r="AX387" s="13" t="s">
        <v>14</v>
      </c>
      <c r="AY387" s="258" t="s">
        <v>241</v>
      </c>
    </row>
    <row r="388" s="2" customFormat="1" ht="16.5" customHeight="1">
      <c r="A388" s="39"/>
      <c r="B388" s="40"/>
      <c r="C388" s="229" t="s">
        <v>820</v>
      </c>
      <c r="D388" s="229" t="s">
        <v>243</v>
      </c>
      <c r="E388" s="230" t="s">
        <v>4082</v>
      </c>
      <c r="F388" s="231" t="s">
        <v>4083</v>
      </c>
      <c r="G388" s="232" t="s">
        <v>246</v>
      </c>
      <c r="H388" s="233">
        <v>0.41999999999999998</v>
      </c>
      <c r="I388" s="234"/>
      <c r="J388" s="235">
        <f>ROUND(I388*H388,2)</f>
        <v>0</v>
      </c>
      <c r="K388" s="231" t="s">
        <v>247</v>
      </c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175</v>
      </c>
      <c r="AT388" s="240" t="s">
        <v>243</v>
      </c>
      <c r="AU388" s="240" t="s">
        <v>88</v>
      </c>
      <c r="AY388" s="18" t="s">
        <v>241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14</v>
      </c>
      <c r="BK388" s="241">
        <f>ROUND(I388*H388,2)</f>
        <v>0</v>
      </c>
      <c r="BL388" s="18" t="s">
        <v>175</v>
      </c>
      <c r="BM388" s="240" t="s">
        <v>4084</v>
      </c>
    </row>
    <row r="389" s="2" customFormat="1">
      <c r="A389" s="39"/>
      <c r="B389" s="40"/>
      <c r="C389" s="41"/>
      <c r="D389" s="242" t="s">
        <v>249</v>
      </c>
      <c r="E389" s="41"/>
      <c r="F389" s="243" t="s">
        <v>4085</v>
      </c>
      <c r="G389" s="41"/>
      <c r="H389" s="41"/>
      <c r="I389" s="244"/>
      <c r="J389" s="41"/>
      <c r="K389" s="41"/>
      <c r="L389" s="45"/>
      <c r="M389" s="245"/>
      <c r="N389" s="24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249</v>
      </c>
      <c r="AU389" s="18" t="s">
        <v>88</v>
      </c>
    </row>
    <row r="390" s="2" customFormat="1" ht="16.5" customHeight="1">
      <c r="A390" s="39"/>
      <c r="B390" s="40"/>
      <c r="C390" s="229" t="s">
        <v>825</v>
      </c>
      <c r="D390" s="229" t="s">
        <v>243</v>
      </c>
      <c r="E390" s="230" t="s">
        <v>4086</v>
      </c>
      <c r="F390" s="231" t="s">
        <v>4087</v>
      </c>
      <c r="G390" s="232" t="s">
        <v>467</v>
      </c>
      <c r="H390" s="233">
        <v>0.14899999999999999</v>
      </c>
      <c r="I390" s="234"/>
      <c r="J390" s="235">
        <f>ROUND(I390*H390,2)</f>
        <v>0</v>
      </c>
      <c r="K390" s="231" t="s">
        <v>247</v>
      </c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1.06277</v>
      </c>
      <c r="R390" s="238">
        <f>Q390*H390</f>
        <v>0.15835273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175</v>
      </c>
      <c r="AT390" s="240" t="s">
        <v>243</v>
      </c>
      <c r="AU390" s="240" t="s">
        <v>88</v>
      </c>
      <c r="AY390" s="18" t="s">
        <v>241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14</v>
      </c>
      <c r="BK390" s="241">
        <f>ROUND(I390*H390,2)</f>
        <v>0</v>
      </c>
      <c r="BL390" s="18" t="s">
        <v>175</v>
      </c>
      <c r="BM390" s="240" t="s">
        <v>4088</v>
      </c>
    </row>
    <row r="391" s="2" customFormat="1">
      <c r="A391" s="39"/>
      <c r="B391" s="40"/>
      <c r="C391" s="41"/>
      <c r="D391" s="242" t="s">
        <v>249</v>
      </c>
      <c r="E391" s="41"/>
      <c r="F391" s="243" t="s">
        <v>4089</v>
      </c>
      <c r="G391" s="41"/>
      <c r="H391" s="41"/>
      <c r="I391" s="244"/>
      <c r="J391" s="41"/>
      <c r="K391" s="41"/>
      <c r="L391" s="45"/>
      <c r="M391" s="245"/>
      <c r="N391" s="246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249</v>
      </c>
      <c r="AU391" s="18" t="s">
        <v>88</v>
      </c>
    </row>
    <row r="392" s="2" customFormat="1">
      <c r="A392" s="39"/>
      <c r="B392" s="40"/>
      <c r="C392" s="41"/>
      <c r="D392" s="249" t="s">
        <v>701</v>
      </c>
      <c r="E392" s="41"/>
      <c r="F392" s="287" t="s">
        <v>4022</v>
      </c>
      <c r="G392" s="41"/>
      <c r="H392" s="41"/>
      <c r="I392" s="244"/>
      <c r="J392" s="41"/>
      <c r="K392" s="41"/>
      <c r="L392" s="45"/>
      <c r="M392" s="245"/>
      <c r="N392" s="24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701</v>
      </c>
      <c r="AU392" s="18" t="s">
        <v>88</v>
      </c>
    </row>
    <row r="393" s="15" customFormat="1">
      <c r="A393" s="15"/>
      <c r="B393" s="270"/>
      <c r="C393" s="271"/>
      <c r="D393" s="249" t="s">
        <v>256</v>
      </c>
      <c r="E393" s="272" t="s">
        <v>1</v>
      </c>
      <c r="F393" s="273" t="s">
        <v>4055</v>
      </c>
      <c r="G393" s="271"/>
      <c r="H393" s="272" t="s">
        <v>1</v>
      </c>
      <c r="I393" s="274"/>
      <c r="J393" s="271"/>
      <c r="K393" s="271"/>
      <c r="L393" s="275"/>
      <c r="M393" s="276"/>
      <c r="N393" s="277"/>
      <c r="O393" s="277"/>
      <c r="P393" s="277"/>
      <c r="Q393" s="277"/>
      <c r="R393" s="277"/>
      <c r="S393" s="277"/>
      <c r="T393" s="27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9" t="s">
        <v>256</v>
      </c>
      <c r="AU393" s="279" t="s">
        <v>88</v>
      </c>
      <c r="AV393" s="15" t="s">
        <v>14</v>
      </c>
      <c r="AW393" s="15" t="s">
        <v>36</v>
      </c>
      <c r="AX393" s="15" t="s">
        <v>80</v>
      </c>
      <c r="AY393" s="279" t="s">
        <v>241</v>
      </c>
    </row>
    <row r="394" s="13" customFormat="1">
      <c r="A394" s="13"/>
      <c r="B394" s="247"/>
      <c r="C394" s="248"/>
      <c r="D394" s="249" t="s">
        <v>256</v>
      </c>
      <c r="E394" s="250" t="s">
        <v>1</v>
      </c>
      <c r="F394" s="251" t="s">
        <v>4090</v>
      </c>
      <c r="G394" s="248"/>
      <c r="H394" s="252">
        <v>0.14899999999999999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256</v>
      </c>
      <c r="AU394" s="258" t="s">
        <v>88</v>
      </c>
      <c r="AV394" s="13" t="s">
        <v>88</v>
      </c>
      <c r="AW394" s="13" t="s">
        <v>36</v>
      </c>
      <c r="AX394" s="13" t="s">
        <v>14</v>
      </c>
      <c r="AY394" s="258" t="s">
        <v>241</v>
      </c>
    </row>
    <row r="395" s="2" customFormat="1" ht="21.75" customHeight="1">
      <c r="A395" s="39"/>
      <c r="B395" s="40"/>
      <c r="C395" s="229" t="s">
        <v>830</v>
      </c>
      <c r="D395" s="229" t="s">
        <v>243</v>
      </c>
      <c r="E395" s="230" t="s">
        <v>4091</v>
      </c>
      <c r="F395" s="231" t="s">
        <v>4092</v>
      </c>
      <c r="G395" s="232" t="s">
        <v>246</v>
      </c>
      <c r="H395" s="233">
        <v>21</v>
      </c>
      <c r="I395" s="234"/>
      <c r="J395" s="235">
        <f>ROUND(I395*H395,2)</f>
        <v>0</v>
      </c>
      <c r="K395" s="231" t="s">
        <v>247</v>
      </c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0.45929999999999999</v>
      </c>
      <c r="R395" s="238">
        <f>Q395*H395</f>
        <v>9.6452999999999989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175</v>
      </c>
      <c r="AT395" s="240" t="s">
        <v>243</v>
      </c>
      <c r="AU395" s="240" t="s">
        <v>88</v>
      </c>
      <c r="AY395" s="18" t="s">
        <v>241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14</v>
      </c>
      <c r="BK395" s="241">
        <f>ROUND(I395*H395,2)</f>
        <v>0</v>
      </c>
      <c r="BL395" s="18" t="s">
        <v>175</v>
      </c>
      <c r="BM395" s="240" t="s">
        <v>4093</v>
      </c>
    </row>
    <row r="396" s="2" customFormat="1">
      <c r="A396" s="39"/>
      <c r="B396" s="40"/>
      <c r="C396" s="41"/>
      <c r="D396" s="242" t="s">
        <v>249</v>
      </c>
      <c r="E396" s="41"/>
      <c r="F396" s="243" t="s">
        <v>4094</v>
      </c>
      <c r="G396" s="41"/>
      <c r="H396" s="41"/>
      <c r="I396" s="244"/>
      <c r="J396" s="41"/>
      <c r="K396" s="41"/>
      <c r="L396" s="45"/>
      <c r="M396" s="245"/>
      <c r="N396" s="24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249</v>
      </c>
      <c r="AU396" s="18" t="s">
        <v>88</v>
      </c>
    </row>
    <row r="397" s="12" customFormat="1" ht="22.8" customHeight="1">
      <c r="A397" s="12"/>
      <c r="B397" s="213"/>
      <c r="C397" s="214"/>
      <c r="D397" s="215" t="s">
        <v>79</v>
      </c>
      <c r="E397" s="227" t="s">
        <v>292</v>
      </c>
      <c r="F397" s="227" t="s">
        <v>842</v>
      </c>
      <c r="G397" s="214"/>
      <c r="H397" s="214"/>
      <c r="I397" s="217"/>
      <c r="J397" s="228">
        <f>BK397</f>
        <v>0</v>
      </c>
      <c r="K397" s="214"/>
      <c r="L397" s="219"/>
      <c r="M397" s="220"/>
      <c r="N397" s="221"/>
      <c r="O397" s="221"/>
      <c r="P397" s="222">
        <f>SUM(P398:P399)</f>
        <v>0</v>
      </c>
      <c r="Q397" s="221"/>
      <c r="R397" s="222">
        <f>SUM(R398:R399)</f>
        <v>0</v>
      </c>
      <c r="S397" s="221"/>
      <c r="T397" s="223">
        <f>SUM(T398:T399)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24" t="s">
        <v>14</v>
      </c>
      <c r="AT397" s="225" t="s">
        <v>79</v>
      </c>
      <c r="AU397" s="225" t="s">
        <v>14</v>
      </c>
      <c r="AY397" s="224" t="s">
        <v>241</v>
      </c>
      <c r="BK397" s="226">
        <f>SUM(BK398:BK399)</f>
        <v>0</v>
      </c>
    </row>
    <row r="398" s="2" customFormat="1" ht="16.5" customHeight="1">
      <c r="A398" s="39"/>
      <c r="B398" s="40"/>
      <c r="C398" s="229" t="s">
        <v>835</v>
      </c>
      <c r="D398" s="229" t="s">
        <v>243</v>
      </c>
      <c r="E398" s="230" t="s">
        <v>4095</v>
      </c>
      <c r="F398" s="231" t="s">
        <v>4096</v>
      </c>
      <c r="G398" s="232" t="s">
        <v>299</v>
      </c>
      <c r="H398" s="233">
        <v>1</v>
      </c>
      <c r="I398" s="234"/>
      <c r="J398" s="235">
        <f>ROUND(I398*H398,2)</f>
        <v>0</v>
      </c>
      <c r="K398" s="231" t="s">
        <v>1</v>
      </c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175</v>
      </c>
      <c r="AT398" s="240" t="s">
        <v>243</v>
      </c>
      <c r="AU398" s="240" t="s">
        <v>88</v>
      </c>
      <c r="AY398" s="18" t="s">
        <v>241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14</v>
      </c>
      <c r="BK398" s="241">
        <f>ROUND(I398*H398,2)</f>
        <v>0</v>
      </c>
      <c r="BL398" s="18" t="s">
        <v>175</v>
      </c>
      <c r="BM398" s="240" t="s">
        <v>4097</v>
      </c>
    </row>
    <row r="399" s="2" customFormat="1">
      <c r="A399" s="39"/>
      <c r="B399" s="40"/>
      <c r="C399" s="41"/>
      <c r="D399" s="249" t="s">
        <v>701</v>
      </c>
      <c r="E399" s="41"/>
      <c r="F399" s="287" t="s">
        <v>4098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701</v>
      </c>
      <c r="AU399" s="18" t="s">
        <v>88</v>
      </c>
    </row>
    <row r="400" s="12" customFormat="1" ht="22.8" customHeight="1">
      <c r="A400" s="12"/>
      <c r="B400" s="213"/>
      <c r="C400" s="214"/>
      <c r="D400" s="215" t="s">
        <v>79</v>
      </c>
      <c r="E400" s="227" t="s">
        <v>275</v>
      </c>
      <c r="F400" s="227" t="s">
        <v>276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SUM(P401:P544)</f>
        <v>0</v>
      </c>
      <c r="Q400" s="221"/>
      <c r="R400" s="222">
        <f>SUM(R401:R544)</f>
        <v>290.7141822000001</v>
      </c>
      <c r="S400" s="221"/>
      <c r="T400" s="223">
        <f>SUM(T401:T544)</f>
        <v>93.991520000000008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14</v>
      </c>
      <c r="AT400" s="225" t="s">
        <v>79</v>
      </c>
      <c r="AU400" s="225" t="s">
        <v>14</v>
      </c>
      <c r="AY400" s="224" t="s">
        <v>241</v>
      </c>
      <c r="BK400" s="226">
        <f>SUM(BK401:BK544)</f>
        <v>0</v>
      </c>
    </row>
    <row r="401" s="2" customFormat="1" ht="33" customHeight="1">
      <c r="A401" s="39"/>
      <c r="B401" s="40"/>
      <c r="C401" s="229" t="s">
        <v>843</v>
      </c>
      <c r="D401" s="229" t="s">
        <v>243</v>
      </c>
      <c r="E401" s="230" t="s">
        <v>4099</v>
      </c>
      <c r="F401" s="231" t="s">
        <v>4100</v>
      </c>
      <c r="G401" s="232" t="s">
        <v>289</v>
      </c>
      <c r="H401" s="233">
        <v>42</v>
      </c>
      <c r="I401" s="234"/>
      <c r="J401" s="235">
        <f>ROUND(I401*H401,2)</f>
        <v>0</v>
      </c>
      <c r="K401" s="231" t="s">
        <v>247</v>
      </c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0.1295</v>
      </c>
      <c r="R401" s="238">
        <f>Q401*H401</f>
        <v>5.4390000000000001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175</v>
      </c>
      <c r="AT401" s="240" t="s">
        <v>243</v>
      </c>
      <c r="AU401" s="240" t="s">
        <v>88</v>
      </c>
      <c r="AY401" s="18" t="s">
        <v>241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14</v>
      </c>
      <c r="BK401" s="241">
        <f>ROUND(I401*H401,2)</f>
        <v>0</v>
      </c>
      <c r="BL401" s="18" t="s">
        <v>175</v>
      </c>
      <c r="BM401" s="240" t="s">
        <v>4101</v>
      </c>
    </row>
    <row r="402" s="2" customFormat="1">
      <c r="A402" s="39"/>
      <c r="B402" s="40"/>
      <c r="C402" s="41"/>
      <c r="D402" s="242" t="s">
        <v>249</v>
      </c>
      <c r="E402" s="41"/>
      <c r="F402" s="243" t="s">
        <v>4102</v>
      </c>
      <c r="G402" s="41"/>
      <c r="H402" s="41"/>
      <c r="I402" s="244"/>
      <c r="J402" s="41"/>
      <c r="K402" s="41"/>
      <c r="L402" s="45"/>
      <c r="M402" s="245"/>
      <c r="N402" s="24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249</v>
      </c>
      <c r="AU402" s="18" t="s">
        <v>88</v>
      </c>
    </row>
    <row r="403" s="2" customFormat="1" ht="16.5" customHeight="1">
      <c r="A403" s="39"/>
      <c r="B403" s="40"/>
      <c r="C403" s="288" t="s">
        <v>852</v>
      </c>
      <c r="D403" s="288" t="s">
        <v>716</v>
      </c>
      <c r="E403" s="289" t="s">
        <v>4103</v>
      </c>
      <c r="F403" s="290" t="s">
        <v>4104</v>
      </c>
      <c r="G403" s="291" t="s">
        <v>289</v>
      </c>
      <c r="H403" s="292">
        <v>42.840000000000003</v>
      </c>
      <c r="I403" s="293"/>
      <c r="J403" s="294">
        <f>ROUND(I403*H403,2)</f>
        <v>0</v>
      </c>
      <c r="K403" s="290" t="s">
        <v>247</v>
      </c>
      <c r="L403" s="295"/>
      <c r="M403" s="296" t="s">
        <v>1</v>
      </c>
      <c r="N403" s="297" t="s">
        <v>45</v>
      </c>
      <c r="O403" s="92"/>
      <c r="P403" s="238">
        <f>O403*H403</f>
        <v>0</v>
      </c>
      <c r="Q403" s="238">
        <v>0.056120000000000003</v>
      </c>
      <c r="R403" s="238">
        <f>Q403*H403</f>
        <v>2.4041808000000002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292</v>
      </c>
      <c r="AT403" s="240" t="s">
        <v>716</v>
      </c>
      <c r="AU403" s="240" t="s">
        <v>88</v>
      </c>
      <c r="AY403" s="18" t="s">
        <v>241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14</v>
      </c>
      <c r="BK403" s="241">
        <f>ROUND(I403*H403,2)</f>
        <v>0</v>
      </c>
      <c r="BL403" s="18" t="s">
        <v>175</v>
      </c>
      <c r="BM403" s="240" t="s">
        <v>4105</v>
      </c>
    </row>
    <row r="404" s="13" customFormat="1">
      <c r="A404" s="13"/>
      <c r="B404" s="247"/>
      <c r="C404" s="248"/>
      <c r="D404" s="249" t="s">
        <v>256</v>
      </c>
      <c r="E404" s="248"/>
      <c r="F404" s="251" t="s">
        <v>4106</v>
      </c>
      <c r="G404" s="248"/>
      <c r="H404" s="252">
        <v>42.840000000000003</v>
      </c>
      <c r="I404" s="253"/>
      <c r="J404" s="248"/>
      <c r="K404" s="248"/>
      <c r="L404" s="254"/>
      <c r="M404" s="255"/>
      <c r="N404" s="256"/>
      <c r="O404" s="256"/>
      <c r="P404" s="256"/>
      <c r="Q404" s="256"/>
      <c r="R404" s="256"/>
      <c r="S404" s="256"/>
      <c r="T404" s="25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8" t="s">
        <v>256</v>
      </c>
      <c r="AU404" s="258" t="s">
        <v>88</v>
      </c>
      <c r="AV404" s="13" t="s">
        <v>88</v>
      </c>
      <c r="AW404" s="13" t="s">
        <v>4</v>
      </c>
      <c r="AX404" s="13" t="s">
        <v>14</v>
      </c>
      <c r="AY404" s="258" t="s">
        <v>241</v>
      </c>
    </row>
    <row r="405" s="2" customFormat="1" ht="21.75" customHeight="1">
      <c r="A405" s="39"/>
      <c r="B405" s="40"/>
      <c r="C405" s="229" t="s">
        <v>856</v>
      </c>
      <c r="D405" s="229" t="s">
        <v>243</v>
      </c>
      <c r="E405" s="230" t="s">
        <v>4107</v>
      </c>
      <c r="F405" s="231" t="s">
        <v>4108</v>
      </c>
      <c r="G405" s="232" t="s">
        <v>253</v>
      </c>
      <c r="H405" s="233">
        <v>248.80500000000001</v>
      </c>
      <c r="I405" s="234"/>
      <c r="J405" s="235">
        <f>ROUND(I405*H405,2)</f>
        <v>0</v>
      </c>
      <c r="K405" s="231" t="s">
        <v>247</v>
      </c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175</v>
      </c>
      <c r="AT405" s="240" t="s">
        <v>243</v>
      </c>
      <c r="AU405" s="240" t="s">
        <v>88</v>
      </c>
      <c r="AY405" s="18" t="s">
        <v>241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14</v>
      </c>
      <c r="BK405" s="241">
        <f>ROUND(I405*H405,2)</f>
        <v>0</v>
      </c>
      <c r="BL405" s="18" t="s">
        <v>175</v>
      </c>
      <c r="BM405" s="240" t="s">
        <v>4109</v>
      </c>
    </row>
    <row r="406" s="2" customFormat="1">
      <c r="A406" s="39"/>
      <c r="B406" s="40"/>
      <c r="C406" s="41"/>
      <c r="D406" s="242" t="s">
        <v>249</v>
      </c>
      <c r="E406" s="41"/>
      <c r="F406" s="243" t="s">
        <v>4110</v>
      </c>
      <c r="G406" s="41"/>
      <c r="H406" s="41"/>
      <c r="I406" s="244"/>
      <c r="J406" s="41"/>
      <c r="K406" s="41"/>
      <c r="L406" s="45"/>
      <c r="M406" s="245"/>
      <c r="N406" s="24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249</v>
      </c>
      <c r="AU406" s="18" t="s">
        <v>88</v>
      </c>
    </row>
    <row r="407" s="13" customFormat="1">
      <c r="A407" s="13"/>
      <c r="B407" s="247"/>
      <c r="C407" s="248"/>
      <c r="D407" s="249" t="s">
        <v>256</v>
      </c>
      <c r="E407" s="250" t="s">
        <v>1</v>
      </c>
      <c r="F407" s="251" t="s">
        <v>4111</v>
      </c>
      <c r="G407" s="248"/>
      <c r="H407" s="252">
        <v>184.005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8" t="s">
        <v>256</v>
      </c>
      <c r="AU407" s="258" t="s">
        <v>88</v>
      </c>
      <c r="AV407" s="13" t="s">
        <v>88</v>
      </c>
      <c r="AW407" s="13" t="s">
        <v>36</v>
      </c>
      <c r="AX407" s="13" t="s">
        <v>80</v>
      </c>
      <c r="AY407" s="258" t="s">
        <v>241</v>
      </c>
    </row>
    <row r="408" s="13" customFormat="1">
      <c r="A408" s="13"/>
      <c r="B408" s="247"/>
      <c r="C408" s="248"/>
      <c r="D408" s="249" t="s">
        <v>256</v>
      </c>
      <c r="E408" s="250" t="s">
        <v>1</v>
      </c>
      <c r="F408" s="251" t="s">
        <v>4112</v>
      </c>
      <c r="G408" s="248"/>
      <c r="H408" s="252">
        <v>127.008</v>
      </c>
      <c r="I408" s="253"/>
      <c r="J408" s="248"/>
      <c r="K408" s="248"/>
      <c r="L408" s="254"/>
      <c r="M408" s="255"/>
      <c r="N408" s="256"/>
      <c r="O408" s="256"/>
      <c r="P408" s="256"/>
      <c r="Q408" s="256"/>
      <c r="R408" s="256"/>
      <c r="S408" s="256"/>
      <c r="T408" s="25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8" t="s">
        <v>256</v>
      </c>
      <c r="AU408" s="258" t="s">
        <v>88</v>
      </c>
      <c r="AV408" s="13" t="s">
        <v>88</v>
      </c>
      <c r="AW408" s="13" t="s">
        <v>36</v>
      </c>
      <c r="AX408" s="13" t="s">
        <v>80</v>
      </c>
      <c r="AY408" s="258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4113</v>
      </c>
      <c r="G409" s="248"/>
      <c r="H409" s="252">
        <v>-62.207999999999998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4" customFormat="1">
      <c r="A410" s="14"/>
      <c r="B410" s="259"/>
      <c r="C410" s="260"/>
      <c r="D410" s="249" t="s">
        <v>256</v>
      </c>
      <c r="E410" s="261" t="s">
        <v>1</v>
      </c>
      <c r="F410" s="262" t="s">
        <v>258</v>
      </c>
      <c r="G410" s="260"/>
      <c r="H410" s="263">
        <v>248.80500000000001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88</v>
      </c>
      <c r="AV410" s="14" t="s">
        <v>175</v>
      </c>
      <c r="AW410" s="14" t="s">
        <v>36</v>
      </c>
      <c r="AX410" s="14" t="s">
        <v>14</v>
      </c>
      <c r="AY410" s="269" t="s">
        <v>241</v>
      </c>
    </row>
    <row r="411" s="2" customFormat="1" ht="21.75" customHeight="1">
      <c r="A411" s="39"/>
      <c r="B411" s="40"/>
      <c r="C411" s="288" t="s">
        <v>860</v>
      </c>
      <c r="D411" s="288" t="s">
        <v>716</v>
      </c>
      <c r="E411" s="289" t="s">
        <v>4114</v>
      </c>
      <c r="F411" s="290" t="s">
        <v>4115</v>
      </c>
      <c r="G411" s="291" t="s">
        <v>253</v>
      </c>
      <c r="H411" s="292">
        <v>248.80500000000001</v>
      </c>
      <c r="I411" s="293"/>
      <c r="J411" s="294">
        <f>ROUND(I411*H411,2)</f>
        <v>0</v>
      </c>
      <c r="K411" s="290" t="s">
        <v>247</v>
      </c>
      <c r="L411" s="295"/>
      <c r="M411" s="296" t="s">
        <v>1</v>
      </c>
      <c r="N411" s="297" t="s">
        <v>45</v>
      </c>
      <c r="O411" s="92"/>
      <c r="P411" s="238">
        <f>O411*H411</f>
        <v>0</v>
      </c>
      <c r="Q411" s="238">
        <v>1</v>
      </c>
      <c r="R411" s="238">
        <f>Q411*H411</f>
        <v>248.80500000000001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292</v>
      </c>
      <c r="AT411" s="240" t="s">
        <v>716</v>
      </c>
      <c r="AU411" s="240" t="s">
        <v>88</v>
      </c>
      <c r="AY411" s="18" t="s">
        <v>241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14</v>
      </c>
      <c r="BK411" s="241">
        <f>ROUND(I411*H411,2)</f>
        <v>0</v>
      </c>
      <c r="BL411" s="18" t="s">
        <v>175</v>
      </c>
      <c r="BM411" s="240" t="s">
        <v>4116</v>
      </c>
    </row>
    <row r="412" s="2" customFormat="1" ht="21.75" customHeight="1">
      <c r="A412" s="39"/>
      <c r="B412" s="40"/>
      <c r="C412" s="229" t="s">
        <v>864</v>
      </c>
      <c r="D412" s="229" t="s">
        <v>243</v>
      </c>
      <c r="E412" s="230" t="s">
        <v>4117</v>
      </c>
      <c r="F412" s="231" t="s">
        <v>4118</v>
      </c>
      <c r="G412" s="232" t="s">
        <v>246</v>
      </c>
      <c r="H412" s="233">
        <v>571.36000000000001</v>
      </c>
      <c r="I412" s="234"/>
      <c r="J412" s="235">
        <f>ROUND(I412*H412,2)</f>
        <v>0</v>
      </c>
      <c r="K412" s="231" t="s">
        <v>247</v>
      </c>
      <c r="L412" s="45"/>
      <c r="M412" s="236" t="s">
        <v>1</v>
      </c>
      <c r="N412" s="237" t="s">
        <v>45</v>
      </c>
      <c r="O412" s="92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175</v>
      </c>
      <c r="AT412" s="240" t="s">
        <v>243</v>
      </c>
      <c r="AU412" s="240" t="s">
        <v>88</v>
      </c>
      <c r="AY412" s="18" t="s">
        <v>241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14</v>
      </c>
      <c r="BK412" s="241">
        <f>ROUND(I412*H412,2)</f>
        <v>0</v>
      </c>
      <c r="BL412" s="18" t="s">
        <v>175</v>
      </c>
      <c r="BM412" s="240" t="s">
        <v>4119</v>
      </c>
    </row>
    <row r="413" s="2" customFormat="1">
      <c r="A413" s="39"/>
      <c r="B413" s="40"/>
      <c r="C413" s="41"/>
      <c r="D413" s="242" t="s">
        <v>249</v>
      </c>
      <c r="E413" s="41"/>
      <c r="F413" s="243" t="s">
        <v>4120</v>
      </c>
      <c r="G413" s="41"/>
      <c r="H413" s="41"/>
      <c r="I413" s="244"/>
      <c r="J413" s="41"/>
      <c r="K413" s="41"/>
      <c r="L413" s="45"/>
      <c r="M413" s="245"/>
      <c r="N413" s="24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249</v>
      </c>
      <c r="AU413" s="18" t="s">
        <v>88</v>
      </c>
    </row>
    <row r="414" s="15" customFormat="1">
      <c r="A414" s="15"/>
      <c r="B414" s="270"/>
      <c r="C414" s="271"/>
      <c r="D414" s="249" t="s">
        <v>256</v>
      </c>
      <c r="E414" s="272" t="s">
        <v>1</v>
      </c>
      <c r="F414" s="273" t="s">
        <v>4121</v>
      </c>
      <c r="G414" s="271"/>
      <c r="H414" s="272" t="s">
        <v>1</v>
      </c>
      <c r="I414" s="274"/>
      <c r="J414" s="271"/>
      <c r="K414" s="271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256</v>
      </c>
      <c r="AU414" s="279" t="s">
        <v>88</v>
      </c>
      <c r="AV414" s="15" t="s">
        <v>14</v>
      </c>
      <c r="AW414" s="15" t="s">
        <v>36</v>
      </c>
      <c r="AX414" s="15" t="s">
        <v>80</v>
      </c>
      <c r="AY414" s="279" t="s">
        <v>241</v>
      </c>
    </row>
    <row r="415" s="15" customFormat="1">
      <c r="A415" s="15"/>
      <c r="B415" s="270"/>
      <c r="C415" s="271"/>
      <c r="D415" s="249" t="s">
        <v>256</v>
      </c>
      <c r="E415" s="272" t="s">
        <v>1</v>
      </c>
      <c r="F415" s="273" t="s">
        <v>4122</v>
      </c>
      <c r="G415" s="271"/>
      <c r="H415" s="272" t="s">
        <v>1</v>
      </c>
      <c r="I415" s="274"/>
      <c r="J415" s="271"/>
      <c r="K415" s="271"/>
      <c r="L415" s="275"/>
      <c r="M415" s="276"/>
      <c r="N415" s="277"/>
      <c r="O415" s="277"/>
      <c r="P415" s="277"/>
      <c r="Q415" s="277"/>
      <c r="R415" s="277"/>
      <c r="S415" s="277"/>
      <c r="T415" s="27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9" t="s">
        <v>256</v>
      </c>
      <c r="AU415" s="279" t="s">
        <v>88</v>
      </c>
      <c r="AV415" s="15" t="s">
        <v>14</v>
      </c>
      <c r="AW415" s="15" t="s">
        <v>36</v>
      </c>
      <c r="AX415" s="15" t="s">
        <v>80</v>
      </c>
      <c r="AY415" s="279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4123</v>
      </c>
      <c r="G416" s="248"/>
      <c r="H416" s="252">
        <v>202.96000000000001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3" customFormat="1">
      <c r="A417" s="13"/>
      <c r="B417" s="247"/>
      <c r="C417" s="248"/>
      <c r="D417" s="249" t="s">
        <v>256</v>
      </c>
      <c r="E417" s="250" t="s">
        <v>1</v>
      </c>
      <c r="F417" s="251" t="s">
        <v>4124</v>
      </c>
      <c r="G417" s="248"/>
      <c r="H417" s="252">
        <v>90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8" t="s">
        <v>256</v>
      </c>
      <c r="AU417" s="258" t="s">
        <v>88</v>
      </c>
      <c r="AV417" s="13" t="s">
        <v>88</v>
      </c>
      <c r="AW417" s="13" t="s">
        <v>36</v>
      </c>
      <c r="AX417" s="13" t="s">
        <v>80</v>
      </c>
      <c r="AY417" s="258" t="s">
        <v>241</v>
      </c>
    </row>
    <row r="418" s="13" customFormat="1">
      <c r="A418" s="13"/>
      <c r="B418" s="247"/>
      <c r="C418" s="248"/>
      <c r="D418" s="249" t="s">
        <v>256</v>
      </c>
      <c r="E418" s="250" t="s">
        <v>1</v>
      </c>
      <c r="F418" s="251" t="s">
        <v>4125</v>
      </c>
      <c r="G418" s="248"/>
      <c r="H418" s="252">
        <v>92.700000000000003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8" t="s">
        <v>256</v>
      </c>
      <c r="AU418" s="258" t="s">
        <v>88</v>
      </c>
      <c r="AV418" s="13" t="s">
        <v>88</v>
      </c>
      <c r="AW418" s="13" t="s">
        <v>36</v>
      </c>
      <c r="AX418" s="13" t="s">
        <v>80</v>
      </c>
      <c r="AY418" s="258" t="s">
        <v>241</v>
      </c>
    </row>
    <row r="419" s="13" customFormat="1">
      <c r="A419" s="13"/>
      <c r="B419" s="247"/>
      <c r="C419" s="248"/>
      <c r="D419" s="249" t="s">
        <v>256</v>
      </c>
      <c r="E419" s="250" t="s">
        <v>1</v>
      </c>
      <c r="F419" s="251" t="s">
        <v>4126</v>
      </c>
      <c r="G419" s="248"/>
      <c r="H419" s="252">
        <v>68.400000000000006</v>
      </c>
      <c r="I419" s="253"/>
      <c r="J419" s="248"/>
      <c r="K419" s="248"/>
      <c r="L419" s="254"/>
      <c r="M419" s="255"/>
      <c r="N419" s="256"/>
      <c r="O419" s="256"/>
      <c r="P419" s="256"/>
      <c r="Q419" s="256"/>
      <c r="R419" s="256"/>
      <c r="S419" s="256"/>
      <c r="T419" s="25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8" t="s">
        <v>256</v>
      </c>
      <c r="AU419" s="258" t="s">
        <v>88</v>
      </c>
      <c r="AV419" s="13" t="s">
        <v>88</v>
      </c>
      <c r="AW419" s="13" t="s">
        <v>36</v>
      </c>
      <c r="AX419" s="13" t="s">
        <v>80</v>
      </c>
      <c r="AY419" s="258" t="s">
        <v>241</v>
      </c>
    </row>
    <row r="420" s="16" customFormat="1">
      <c r="A420" s="16"/>
      <c r="B420" s="304"/>
      <c r="C420" s="305"/>
      <c r="D420" s="249" t="s">
        <v>256</v>
      </c>
      <c r="E420" s="306" t="s">
        <v>1</v>
      </c>
      <c r="F420" s="307" t="s">
        <v>3988</v>
      </c>
      <c r="G420" s="305"/>
      <c r="H420" s="308">
        <v>454.06</v>
      </c>
      <c r="I420" s="309"/>
      <c r="J420" s="305"/>
      <c r="K420" s="305"/>
      <c r="L420" s="310"/>
      <c r="M420" s="311"/>
      <c r="N420" s="312"/>
      <c r="O420" s="312"/>
      <c r="P420" s="312"/>
      <c r="Q420" s="312"/>
      <c r="R420" s="312"/>
      <c r="S420" s="312"/>
      <c r="T420" s="313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314" t="s">
        <v>256</v>
      </c>
      <c r="AU420" s="314" t="s">
        <v>88</v>
      </c>
      <c r="AV420" s="16" t="s">
        <v>96</v>
      </c>
      <c r="AW420" s="16" t="s">
        <v>36</v>
      </c>
      <c r="AX420" s="16" t="s">
        <v>80</v>
      </c>
      <c r="AY420" s="314" t="s">
        <v>241</v>
      </c>
    </row>
    <row r="421" s="15" customFormat="1">
      <c r="A421" s="15"/>
      <c r="B421" s="270"/>
      <c r="C421" s="271"/>
      <c r="D421" s="249" t="s">
        <v>256</v>
      </c>
      <c r="E421" s="272" t="s">
        <v>1</v>
      </c>
      <c r="F421" s="273" t="s">
        <v>4127</v>
      </c>
      <c r="G421" s="271"/>
      <c r="H421" s="272" t="s">
        <v>1</v>
      </c>
      <c r="I421" s="274"/>
      <c r="J421" s="271"/>
      <c r="K421" s="271"/>
      <c r="L421" s="275"/>
      <c r="M421" s="276"/>
      <c r="N421" s="277"/>
      <c r="O421" s="277"/>
      <c r="P421" s="277"/>
      <c r="Q421" s="277"/>
      <c r="R421" s="277"/>
      <c r="S421" s="277"/>
      <c r="T421" s="27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9" t="s">
        <v>256</v>
      </c>
      <c r="AU421" s="279" t="s">
        <v>88</v>
      </c>
      <c r="AV421" s="15" t="s">
        <v>14</v>
      </c>
      <c r="AW421" s="15" t="s">
        <v>36</v>
      </c>
      <c r="AX421" s="15" t="s">
        <v>80</v>
      </c>
      <c r="AY421" s="279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1</v>
      </c>
      <c r="F422" s="251" t="s">
        <v>4128</v>
      </c>
      <c r="G422" s="248"/>
      <c r="H422" s="252">
        <v>63.840000000000003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1</v>
      </c>
      <c r="F423" s="251" t="s">
        <v>4129</v>
      </c>
      <c r="G423" s="248"/>
      <c r="H423" s="252">
        <v>22.440000000000001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1</v>
      </c>
      <c r="F424" s="251" t="s">
        <v>4130</v>
      </c>
      <c r="G424" s="248"/>
      <c r="H424" s="252">
        <v>24.420000000000002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4131</v>
      </c>
      <c r="G425" s="248"/>
      <c r="H425" s="252">
        <v>6.5999999999999996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6" customFormat="1">
      <c r="A426" s="16"/>
      <c r="B426" s="304"/>
      <c r="C426" s="305"/>
      <c r="D426" s="249" t="s">
        <v>256</v>
      </c>
      <c r="E426" s="306" t="s">
        <v>1</v>
      </c>
      <c r="F426" s="307" t="s">
        <v>3988</v>
      </c>
      <c r="G426" s="305"/>
      <c r="H426" s="308">
        <v>117.3</v>
      </c>
      <c r="I426" s="309"/>
      <c r="J426" s="305"/>
      <c r="K426" s="305"/>
      <c r="L426" s="310"/>
      <c r="M426" s="311"/>
      <c r="N426" s="312"/>
      <c r="O426" s="312"/>
      <c r="P426" s="312"/>
      <c r="Q426" s="312"/>
      <c r="R426" s="312"/>
      <c r="S426" s="312"/>
      <c r="T426" s="313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314" t="s">
        <v>256</v>
      </c>
      <c r="AU426" s="314" t="s">
        <v>88</v>
      </c>
      <c r="AV426" s="16" t="s">
        <v>96</v>
      </c>
      <c r="AW426" s="16" t="s">
        <v>36</v>
      </c>
      <c r="AX426" s="16" t="s">
        <v>80</v>
      </c>
      <c r="AY426" s="314" t="s">
        <v>241</v>
      </c>
    </row>
    <row r="427" s="14" customFormat="1">
      <c r="A427" s="14"/>
      <c r="B427" s="259"/>
      <c r="C427" s="260"/>
      <c r="D427" s="249" t="s">
        <v>256</v>
      </c>
      <c r="E427" s="261" t="s">
        <v>1</v>
      </c>
      <c r="F427" s="262" t="s">
        <v>258</v>
      </c>
      <c r="G427" s="260"/>
      <c r="H427" s="263">
        <v>571.36000000000001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9" t="s">
        <v>256</v>
      </c>
      <c r="AU427" s="269" t="s">
        <v>88</v>
      </c>
      <c r="AV427" s="14" t="s">
        <v>175</v>
      </c>
      <c r="AW427" s="14" t="s">
        <v>36</v>
      </c>
      <c r="AX427" s="14" t="s">
        <v>14</v>
      </c>
      <c r="AY427" s="269" t="s">
        <v>241</v>
      </c>
    </row>
    <row r="428" s="2" customFormat="1" ht="24.15" customHeight="1">
      <c r="A428" s="39"/>
      <c r="B428" s="40"/>
      <c r="C428" s="229" t="s">
        <v>868</v>
      </c>
      <c r="D428" s="229" t="s">
        <v>243</v>
      </c>
      <c r="E428" s="230" t="s">
        <v>4132</v>
      </c>
      <c r="F428" s="231" t="s">
        <v>4133</v>
      </c>
      <c r="G428" s="232" t="s">
        <v>253</v>
      </c>
      <c r="H428" s="233">
        <v>515.08199999999999</v>
      </c>
      <c r="I428" s="234"/>
      <c r="J428" s="235">
        <f>ROUND(I428*H428,2)</f>
        <v>0</v>
      </c>
      <c r="K428" s="231" t="s">
        <v>1</v>
      </c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175</v>
      </c>
      <c r="AT428" s="240" t="s">
        <v>243</v>
      </c>
      <c r="AU428" s="240" t="s">
        <v>88</v>
      </c>
      <c r="AY428" s="18" t="s">
        <v>241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14</v>
      </c>
      <c r="BK428" s="241">
        <f>ROUND(I428*H428,2)</f>
        <v>0</v>
      </c>
      <c r="BL428" s="18" t="s">
        <v>175</v>
      </c>
      <c r="BM428" s="240" t="s">
        <v>4134</v>
      </c>
    </row>
    <row r="429" s="15" customFormat="1">
      <c r="A429" s="15"/>
      <c r="B429" s="270"/>
      <c r="C429" s="271"/>
      <c r="D429" s="249" t="s">
        <v>256</v>
      </c>
      <c r="E429" s="272" t="s">
        <v>1</v>
      </c>
      <c r="F429" s="273" t="s">
        <v>4135</v>
      </c>
      <c r="G429" s="271"/>
      <c r="H429" s="272" t="s">
        <v>1</v>
      </c>
      <c r="I429" s="274"/>
      <c r="J429" s="271"/>
      <c r="K429" s="271"/>
      <c r="L429" s="275"/>
      <c r="M429" s="276"/>
      <c r="N429" s="277"/>
      <c r="O429" s="277"/>
      <c r="P429" s="277"/>
      <c r="Q429" s="277"/>
      <c r="R429" s="277"/>
      <c r="S429" s="277"/>
      <c r="T429" s="27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9" t="s">
        <v>256</v>
      </c>
      <c r="AU429" s="279" t="s">
        <v>88</v>
      </c>
      <c r="AV429" s="15" t="s">
        <v>14</v>
      </c>
      <c r="AW429" s="15" t="s">
        <v>36</v>
      </c>
      <c r="AX429" s="15" t="s">
        <v>80</v>
      </c>
      <c r="AY429" s="279" t="s">
        <v>241</v>
      </c>
    </row>
    <row r="430" s="13" customFormat="1">
      <c r="A430" s="13"/>
      <c r="B430" s="247"/>
      <c r="C430" s="248"/>
      <c r="D430" s="249" t="s">
        <v>256</v>
      </c>
      <c r="E430" s="250" t="s">
        <v>1</v>
      </c>
      <c r="F430" s="251" t="s">
        <v>4136</v>
      </c>
      <c r="G430" s="248"/>
      <c r="H430" s="252">
        <v>274.512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88</v>
      </c>
      <c r="AV430" s="13" t="s">
        <v>88</v>
      </c>
      <c r="AW430" s="13" t="s">
        <v>36</v>
      </c>
      <c r="AX430" s="13" t="s">
        <v>80</v>
      </c>
      <c r="AY430" s="258" t="s">
        <v>241</v>
      </c>
    </row>
    <row r="431" s="13" customFormat="1">
      <c r="A431" s="13"/>
      <c r="B431" s="247"/>
      <c r="C431" s="248"/>
      <c r="D431" s="249" t="s">
        <v>256</v>
      </c>
      <c r="E431" s="250" t="s">
        <v>1</v>
      </c>
      <c r="F431" s="251" t="s">
        <v>4137</v>
      </c>
      <c r="G431" s="248"/>
      <c r="H431" s="252">
        <v>100.98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88</v>
      </c>
      <c r="AV431" s="13" t="s">
        <v>88</v>
      </c>
      <c r="AW431" s="13" t="s">
        <v>36</v>
      </c>
      <c r="AX431" s="13" t="s">
        <v>80</v>
      </c>
      <c r="AY431" s="258" t="s">
        <v>241</v>
      </c>
    </row>
    <row r="432" s="13" customFormat="1">
      <c r="A432" s="13"/>
      <c r="B432" s="247"/>
      <c r="C432" s="248"/>
      <c r="D432" s="249" t="s">
        <v>256</v>
      </c>
      <c r="E432" s="250" t="s">
        <v>1</v>
      </c>
      <c r="F432" s="251" t="s">
        <v>4138</v>
      </c>
      <c r="G432" s="248"/>
      <c r="H432" s="252">
        <v>109.89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88</v>
      </c>
      <c r="AV432" s="13" t="s">
        <v>88</v>
      </c>
      <c r="AW432" s="13" t="s">
        <v>36</v>
      </c>
      <c r="AX432" s="13" t="s">
        <v>80</v>
      </c>
      <c r="AY432" s="258" t="s">
        <v>241</v>
      </c>
    </row>
    <row r="433" s="13" customFormat="1">
      <c r="A433" s="13"/>
      <c r="B433" s="247"/>
      <c r="C433" s="248"/>
      <c r="D433" s="249" t="s">
        <v>256</v>
      </c>
      <c r="E433" s="250" t="s">
        <v>1</v>
      </c>
      <c r="F433" s="251" t="s">
        <v>4139</v>
      </c>
      <c r="G433" s="248"/>
      <c r="H433" s="252">
        <v>29.699999999999999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8" t="s">
        <v>256</v>
      </c>
      <c r="AU433" s="258" t="s">
        <v>88</v>
      </c>
      <c r="AV433" s="13" t="s">
        <v>88</v>
      </c>
      <c r="AW433" s="13" t="s">
        <v>36</v>
      </c>
      <c r="AX433" s="13" t="s">
        <v>80</v>
      </c>
      <c r="AY433" s="258" t="s">
        <v>241</v>
      </c>
    </row>
    <row r="434" s="14" customFormat="1">
      <c r="A434" s="14"/>
      <c r="B434" s="259"/>
      <c r="C434" s="260"/>
      <c r="D434" s="249" t="s">
        <v>256</v>
      </c>
      <c r="E434" s="261" t="s">
        <v>1</v>
      </c>
      <c r="F434" s="262" t="s">
        <v>258</v>
      </c>
      <c r="G434" s="260"/>
      <c r="H434" s="263">
        <v>515.08199999999999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88</v>
      </c>
      <c r="AV434" s="14" t="s">
        <v>175</v>
      </c>
      <c r="AW434" s="14" t="s">
        <v>36</v>
      </c>
      <c r="AX434" s="14" t="s">
        <v>14</v>
      </c>
      <c r="AY434" s="269" t="s">
        <v>241</v>
      </c>
    </row>
    <row r="435" s="2" customFormat="1" ht="37.8" customHeight="1">
      <c r="A435" s="39"/>
      <c r="B435" s="40"/>
      <c r="C435" s="229" t="s">
        <v>872</v>
      </c>
      <c r="D435" s="229" t="s">
        <v>243</v>
      </c>
      <c r="E435" s="230" t="s">
        <v>4140</v>
      </c>
      <c r="F435" s="231" t="s">
        <v>4141</v>
      </c>
      <c r="G435" s="232" t="s">
        <v>246</v>
      </c>
      <c r="H435" s="233">
        <v>300</v>
      </c>
      <c r="I435" s="234"/>
      <c r="J435" s="235">
        <f>ROUND(I435*H435,2)</f>
        <v>0</v>
      </c>
      <c r="K435" s="231" t="s">
        <v>247</v>
      </c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175</v>
      </c>
      <c r="AT435" s="240" t="s">
        <v>243</v>
      </c>
      <c r="AU435" s="240" t="s">
        <v>88</v>
      </c>
      <c r="AY435" s="18" t="s">
        <v>241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14</v>
      </c>
      <c r="BK435" s="241">
        <f>ROUND(I435*H435,2)</f>
        <v>0</v>
      </c>
      <c r="BL435" s="18" t="s">
        <v>175</v>
      </c>
      <c r="BM435" s="240" t="s">
        <v>4142</v>
      </c>
    </row>
    <row r="436" s="2" customFormat="1">
      <c r="A436" s="39"/>
      <c r="B436" s="40"/>
      <c r="C436" s="41"/>
      <c r="D436" s="242" t="s">
        <v>249</v>
      </c>
      <c r="E436" s="41"/>
      <c r="F436" s="243" t="s">
        <v>4143</v>
      </c>
      <c r="G436" s="41"/>
      <c r="H436" s="41"/>
      <c r="I436" s="244"/>
      <c r="J436" s="41"/>
      <c r="K436" s="41"/>
      <c r="L436" s="45"/>
      <c r="M436" s="245"/>
      <c r="N436" s="246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249</v>
      </c>
      <c r="AU436" s="18" t="s">
        <v>88</v>
      </c>
    </row>
    <row r="437" s="2" customFormat="1" ht="33" customHeight="1">
      <c r="A437" s="39"/>
      <c r="B437" s="40"/>
      <c r="C437" s="229" t="s">
        <v>876</v>
      </c>
      <c r="D437" s="229" t="s">
        <v>243</v>
      </c>
      <c r="E437" s="230" t="s">
        <v>4144</v>
      </c>
      <c r="F437" s="231" t="s">
        <v>4145</v>
      </c>
      <c r="G437" s="232" t="s">
        <v>246</v>
      </c>
      <c r="H437" s="233">
        <v>9000</v>
      </c>
      <c r="I437" s="234"/>
      <c r="J437" s="235">
        <f>ROUND(I437*H437,2)</f>
        <v>0</v>
      </c>
      <c r="K437" s="231" t="s">
        <v>247</v>
      </c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175</v>
      </c>
      <c r="AT437" s="240" t="s">
        <v>243</v>
      </c>
      <c r="AU437" s="240" t="s">
        <v>88</v>
      </c>
      <c r="AY437" s="18" t="s">
        <v>241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14</v>
      </c>
      <c r="BK437" s="241">
        <f>ROUND(I437*H437,2)</f>
        <v>0</v>
      </c>
      <c r="BL437" s="18" t="s">
        <v>175</v>
      </c>
      <c r="BM437" s="240" t="s">
        <v>4146</v>
      </c>
    </row>
    <row r="438" s="2" customFormat="1">
      <c r="A438" s="39"/>
      <c r="B438" s="40"/>
      <c r="C438" s="41"/>
      <c r="D438" s="242" t="s">
        <v>249</v>
      </c>
      <c r="E438" s="41"/>
      <c r="F438" s="243" t="s">
        <v>4147</v>
      </c>
      <c r="G438" s="41"/>
      <c r="H438" s="41"/>
      <c r="I438" s="244"/>
      <c r="J438" s="41"/>
      <c r="K438" s="41"/>
      <c r="L438" s="45"/>
      <c r="M438" s="245"/>
      <c r="N438" s="24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249</v>
      </c>
      <c r="AU438" s="18" t="s">
        <v>88</v>
      </c>
    </row>
    <row r="439" s="13" customFormat="1">
      <c r="A439" s="13"/>
      <c r="B439" s="247"/>
      <c r="C439" s="248"/>
      <c r="D439" s="249" t="s">
        <v>256</v>
      </c>
      <c r="E439" s="248"/>
      <c r="F439" s="251" t="s">
        <v>4148</v>
      </c>
      <c r="G439" s="248"/>
      <c r="H439" s="252">
        <v>9000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256</v>
      </c>
      <c r="AU439" s="258" t="s">
        <v>88</v>
      </c>
      <c r="AV439" s="13" t="s">
        <v>88</v>
      </c>
      <c r="AW439" s="13" t="s">
        <v>4</v>
      </c>
      <c r="AX439" s="13" t="s">
        <v>14</v>
      </c>
      <c r="AY439" s="258" t="s">
        <v>241</v>
      </c>
    </row>
    <row r="440" s="2" customFormat="1" ht="37.8" customHeight="1">
      <c r="A440" s="39"/>
      <c r="B440" s="40"/>
      <c r="C440" s="229" t="s">
        <v>882</v>
      </c>
      <c r="D440" s="229" t="s">
        <v>243</v>
      </c>
      <c r="E440" s="230" t="s">
        <v>4149</v>
      </c>
      <c r="F440" s="231" t="s">
        <v>4150</v>
      </c>
      <c r="G440" s="232" t="s">
        <v>246</v>
      </c>
      <c r="H440" s="233">
        <v>300</v>
      </c>
      <c r="I440" s="234"/>
      <c r="J440" s="235">
        <f>ROUND(I440*H440,2)</f>
        <v>0</v>
      </c>
      <c r="K440" s="231" t="s">
        <v>247</v>
      </c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175</v>
      </c>
      <c r="AT440" s="240" t="s">
        <v>243</v>
      </c>
      <c r="AU440" s="240" t="s">
        <v>88</v>
      </c>
      <c r="AY440" s="18" t="s">
        <v>241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14</v>
      </c>
      <c r="BK440" s="241">
        <f>ROUND(I440*H440,2)</f>
        <v>0</v>
      </c>
      <c r="BL440" s="18" t="s">
        <v>175</v>
      </c>
      <c r="BM440" s="240" t="s">
        <v>4151</v>
      </c>
    </row>
    <row r="441" s="2" customFormat="1">
      <c r="A441" s="39"/>
      <c r="B441" s="40"/>
      <c r="C441" s="41"/>
      <c r="D441" s="242" t="s">
        <v>249</v>
      </c>
      <c r="E441" s="41"/>
      <c r="F441" s="243" t="s">
        <v>4152</v>
      </c>
      <c r="G441" s="41"/>
      <c r="H441" s="41"/>
      <c r="I441" s="244"/>
      <c r="J441" s="41"/>
      <c r="K441" s="41"/>
      <c r="L441" s="45"/>
      <c r="M441" s="245"/>
      <c r="N441" s="24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249</v>
      </c>
      <c r="AU441" s="18" t="s">
        <v>88</v>
      </c>
    </row>
    <row r="442" s="2" customFormat="1" ht="16.5" customHeight="1">
      <c r="A442" s="39"/>
      <c r="B442" s="40"/>
      <c r="C442" s="229" t="s">
        <v>886</v>
      </c>
      <c r="D442" s="229" t="s">
        <v>243</v>
      </c>
      <c r="E442" s="230" t="s">
        <v>4153</v>
      </c>
      <c r="F442" s="231" t="s">
        <v>4154</v>
      </c>
      <c r="G442" s="232" t="s">
        <v>246</v>
      </c>
      <c r="H442" s="233">
        <v>300</v>
      </c>
      <c r="I442" s="234"/>
      <c r="J442" s="235">
        <f>ROUND(I442*H442,2)</f>
        <v>0</v>
      </c>
      <c r="K442" s="231" t="s">
        <v>247</v>
      </c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175</v>
      </c>
      <c r="AT442" s="240" t="s">
        <v>243</v>
      </c>
      <c r="AU442" s="240" t="s">
        <v>88</v>
      </c>
      <c r="AY442" s="18" t="s">
        <v>241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14</v>
      </c>
      <c r="BK442" s="241">
        <f>ROUND(I442*H442,2)</f>
        <v>0</v>
      </c>
      <c r="BL442" s="18" t="s">
        <v>175</v>
      </c>
      <c r="BM442" s="240" t="s">
        <v>4155</v>
      </c>
    </row>
    <row r="443" s="2" customFormat="1">
      <c r="A443" s="39"/>
      <c r="B443" s="40"/>
      <c r="C443" s="41"/>
      <c r="D443" s="242" t="s">
        <v>249</v>
      </c>
      <c r="E443" s="41"/>
      <c r="F443" s="243" t="s">
        <v>4156</v>
      </c>
      <c r="G443" s="41"/>
      <c r="H443" s="41"/>
      <c r="I443" s="244"/>
      <c r="J443" s="41"/>
      <c r="K443" s="41"/>
      <c r="L443" s="45"/>
      <c r="M443" s="245"/>
      <c r="N443" s="246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249</v>
      </c>
      <c r="AU443" s="18" t="s">
        <v>88</v>
      </c>
    </row>
    <row r="444" s="2" customFormat="1" ht="21.75" customHeight="1">
      <c r="A444" s="39"/>
      <c r="B444" s="40"/>
      <c r="C444" s="229" t="s">
        <v>891</v>
      </c>
      <c r="D444" s="229" t="s">
        <v>243</v>
      </c>
      <c r="E444" s="230" t="s">
        <v>4157</v>
      </c>
      <c r="F444" s="231" t="s">
        <v>4158</v>
      </c>
      <c r="G444" s="232" t="s">
        <v>246</v>
      </c>
      <c r="H444" s="233">
        <v>9000</v>
      </c>
      <c r="I444" s="234"/>
      <c r="J444" s="235">
        <f>ROUND(I444*H444,2)</f>
        <v>0</v>
      </c>
      <c r="K444" s="231" t="s">
        <v>247</v>
      </c>
      <c r="L444" s="45"/>
      <c r="M444" s="236" t="s">
        <v>1</v>
      </c>
      <c r="N444" s="237" t="s">
        <v>45</v>
      </c>
      <c r="O444" s="92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0" t="s">
        <v>175</v>
      </c>
      <c r="AT444" s="240" t="s">
        <v>243</v>
      </c>
      <c r="AU444" s="240" t="s">
        <v>88</v>
      </c>
      <c r="AY444" s="18" t="s">
        <v>241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8" t="s">
        <v>14</v>
      </c>
      <c r="BK444" s="241">
        <f>ROUND(I444*H444,2)</f>
        <v>0</v>
      </c>
      <c r="BL444" s="18" t="s">
        <v>175</v>
      </c>
      <c r="BM444" s="240" t="s">
        <v>4159</v>
      </c>
    </row>
    <row r="445" s="2" customFormat="1">
      <c r="A445" s="39"/>
      <c r="B445" s="40"/>
      <c r="C445" s="41"/>
      <c r="D445" s="242" t="s">
        <v>249</v>
      </c>
      <c r="E445" s="41"/>
      <c r="F445" s="243" t="s">
        <v>4160</v>
      </c>
      <c r="G445" s="41"/>
      <c r="H445" s="41"/>
      <c r="I445" s="244"/>
      <c r="J445" s="41"/>
      <c r="K445" s="41"/>
      <c r="L445" s="45"/>
      <c r="M445" s="245"/>
      <c r="N445" s="246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249</v>
      </c>
      <c r="AU445" s="18" t="s">
        <v>88</v>
      </c>
    </row>
    <row r="446" s="13" customFormat="1">
      <c r="A446" s="13"/>
      <c r="B446" s="247"/>
      <c r="C446" s="248"/>
      <c r="D446" s="249" t="s">
        <v>256</v>
      </c>
      <c r="E446" s="248"/>
      <c r="F446" s="251" t="s">
        <v>4148</v>
      </c>
      <c r="G446" s="248"/>
      <c r="H446" s="252">
        <v>9000</v>
      </c>
      <c r="I446" s="253"/>
      <c r="J446" s="248"/>
      <c r="K446" s="248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88</v>
      </c>
      <c r="AV446" s="13" t="s">
        <v>88</v>
      </c>
      <c r="AW446" s="13" t="s">
        <v>4</v>
      </c>
      <c r="AX446" s="13" t="s">
        <v>14</v>
      </c>
      <c r="AY446" s="258" t="s">
        <v>241</v>
      </c>
    </row>
    <row r="447" s="2" customFormat="1" ht="21.75" customHeight="1">
      <c r="A447" s="39"/>
      <c r="B447" s="40"/>
      <c r="C447" s="229" t="s">
        <v>896</v>
      </c>
      <c r="D447" s="229" t="s">
        <v>243</v>
      </c>
      <c r="E447" s="230" t="s">
        <v>4161</v>
      </c>
      <c r="F447" s="231" t="s">
        <v>4162</v>
      </c>
      <c r="G447" s="232" t="s">
        <v>246</v>
      </c>
      <c r="H447" s="233">
        <v>300</v>
      </c>
      <c r="I447" s="234"/>
      <c r="J447" s="235">
        <f>ROUND(I447*H447,2)</f>
        <v>0</v>
      </c>
      <c r="K447" s="231" t="s">
        <v>247</v>
      </c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175</v>
      </c>
      <c r="AT447" s="240" t="s">
        <v>243</v>
      </c>
      <c r="AU447" s="240" t="s">
        <v>88</v>
      </c>
      <c r="AY447" s="18" t="s">
        <v>241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14</v>
      </c>
      <c r="BK447" s="241">
        <f>ROUND(I447*H447,2)</f>
        <v>0</v>
      </c>
      <c r="BL447" s="18" t="s">
        <v>175</v>
      </c>
      <c r="BM447" s="240" t="s">
        <v>4163</v>
      </c>
    </row>
    <row r="448" s="2" customFormat="1">
      <c r="A448" s="39"/>
      <c r="B448" s="40"/>
      <c r="C448" s="41"/>
      <c r="D448" s="242" t="s">
        <v>249</v>
      </c>
      <c r="E448" s="41"/>
      <c r="F448" s="243" t="s">
        <v>4164</v>
      </c>
      <c r="G448" s="41"/>
      <c r="H448" s="41"/>
      <c r="I448" s="244"/>
      <c r="J448" s="41"/>
      <c r="K448" s="41"/>
      <c r="L448" s="45"/>
      <c r="M448" s="245"/>
      <c r="N448" s="24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249</v>
      </c>
      <c r="AU448" s="18" t="s">
        <v>88</v>
      </c>
    </row>
    <row r="449" s="2" customFormat="1" ht="33" customHeight="1">
      <c r="A449" s="39"/>
      <c r="B449" s="40"/>
      <c r="C449" s="229" t="s">
        <v>901</v>
      </c>
      <c r="D449" s="229" t="s">
        <v>243</v>
      </c>
      <c r="E449" s="230" t="s">
        <v>4165</v>
      </c>
      <c r="F449" s="231" t="s">
        <v>4166</v>
      </c>
      <c r="G449" s="232" t="s">
        <v>246</v>
      </c>
      <c r="H449" s="233">
        <v>247.66</v>
      </c>
      <c r="I449" s="234"/>
      <c r="J449" s="235">
        <f>ROUND(I449*H449,2)</f>
        <v>0</v>
      </c>
      <c r="K449" s="231" t="s">
        <v>247</v>
      </c>
      <c r="L449" s="45"/>
      <c r="M449" s="236" t="s">
        <v>1</v>
      </c>
      <c r="N449" s="237" t="s">
        <v>45</v>
      </c>
      <c r="O449" s="92"/>
      <c r="P449" s="238">
        <f>O449*H449</f>
        <v>0</v>
      </c>
      <c r="Q449" s="238">
        <v>0.00012999999999999999</v>
      </c>
      <c r="R449" s="238">
        <f>Q449*H449</f>
        <v>0.032195799999999997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175</v>
      </c>
      <c r="AT449" s="240" t="s">
        <v>243</v>
      </c>
      <c r="AU449" s="240" t="s">
        <v>88</v>
      </c>
      <c r="AY449" s="18" t="s">
        <v>241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14</v>
      </c>
      <c r="BK449" s="241">
        <f>ROUND(I449*H449,2)</f>
        <v>0</v>
      </c>
      <c r="BL449" s="18" t="s">
        <v>175</v>
      </c>
      <c r="BM449" s="240" t="s">
        <v>4167</v>
      </c>
    </row>
    <row r="450" s="2" customFormat="1">
      <c r="A450" s="39"/>
      <c r="B450" s="40"/>
      <c r="C450" s="41"/>
      <c r="D450" s="242" t="s">
        <v>249</v>
      </c>
      <c r="E450" s="41"/>
      <c r="F450" s="243" t="s">
        <v>4168</v>
      </c>
      <c r="G450" s="41"/>
      <c r="H450" s="41"/>
      <c r="I450" s="244"/>
      <c r="J450" s="41"/>
      <c r="K450" s="41"/>
      <c r="L450" s="45"/>
      <c r="M450" s="245"/>
      <c r="N450" s="246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249</v>
      </c>
      <c r="AU450" s="18" t="s">
        <v>88</v>
      </c>
    </row>
    <row r="451" s="15" customFormat="1">
      <c r="A451" s="15"/>
      <c r="B451" s="270"/>
      <c r="C451" s="271"/>
      <c r="D451" s="249" t="s">
        <v>256</v>
      </c>
      <c r="E451" s="272" t="s">
        <v>1</v>
      </c>
      <c r="F451" s="273" t="s">
        <v>4169</v>
      </c>
      <c r="G451" s="271"/>
      <c r="H451" s="272" t="s">
        <v>1</v>
      </c>
      <c r="I451" s="274"/>
      <c r="J451" s="271"/>
      <c r="K451" s="271"/>
      <c r="L451" s="275"/>
      <c r="M451" s="276"/>
      <c r="N451" s="277"/>
      <c r="O451" s="277"/>
      <c r="P451" s="277"/>
      <c r="Q451" s="277"/>
      <c r="R451" s="277"/>
      <c r="S451" s="277"/>
      <c r="T451" s="27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9" t="s">
        <v>256</v>
      </c>
      <c r="AU451" s="279" t="s">
        <v>88</v>
      </c>
      <c r="AV451" s="15" t="s">
        <v>14</v>
      </c>
      <c r="AW451" s="15" t="s">
        <v>36</v>
      </c>
      <c r="AX451" s="15" t="s">
        <v>80</v>
      </c>
      <c r="AY451" s="279" t="s">
        <v>241</v>
      </c>
    </row>
    <row r="452" s="13" customFormat="1">
      <c r="A452" s="13"/>
      <c r="B452" s="247"/>
      <c r="C452" s="248"/>
      <c r="D452" s="249" t="s">
        <v>256</v>
      </c>
      <c r="E452" s="250" t="s">
        <v>1</v>
      </c>
      <c r="F452" s="251" t="s">
        <v>4170</v>
      </c>
      <c r="G452" s="248"/>
      <c r="H452" s="252">
        <v>171.49000000000001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256</v>
      </c>
      <c r="AU452" s="258" t="s">
        <v>88</v>
      </c>
      <c r="AV452" s="13" t="s">
        <v>88</v>
      </c>
      <c r="AW452" s="13" t="s">
        <v>36</v>
      </c>
      <c r="AX452" s="13" t="s">
        <v>80</v>
      </c>
      <c r="AY452" s="258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4171</v>
      </c>
      <c r="G453" s="248"/>
      <c r="H453" s="252">
        <v>76.170000000000002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4" customFormat="1">
      <c r="A454" s="14"/>
      <c r="B454" s="259"/>
      <c r="C454" s="260"/>
      <c r="D454" s="249" t="s">
        <v>256</v>
      </c>
      <c r="E454" s="261" t="s">
        <v>1</v>
      </c>
      <c r="F454" s="262" t="s">
        <v>258</v>
      </c>
      <c r="G454" s="260"/>
      <c r="H454" s="263">
        <v>247.66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88</v>
      </c>
      <c r="AV454" s="14" t="s">
        <v>175</v>
      </c>
      <c r="AW454" s="14" t="s">
        <v>36</v>
      </c>
      <c r="AX454" s="14" t="s">
        <v>14</v>
      </c>
      <c r="AY454" s="269" t="s">
        <v>241</v>
      </c>
    </row>
    <row r="455" s="2" customFormat="1" ht="24.15" customHeight="1">
      <c r="A455" s="39"/>
      <c r="B455" s="40"/>
      <c r="C455" s="229" t="s">
        <v>906</v>
      </c>
      <c r="D455" s="229" t="s">
        <v>243</v>
      </c>
      <c r="E455" s="230" t="s">
        <v>4172</v>
      </c>
      <c r="F455" s="231" t="s">
        <v>4173</v>
      </c>
      <c r="G455" s="232" t="s">
        <v>246</v>
      </c>
      <c r="H455" s="233">
        <v>247.66</v>
      </c>
      <c r="I455" s="234"/>
      <c r="J455" s="235">
        <f>ROUND(I455*H455,2)</f>
        <v>0</v>
      </c>
      <c r="K455" s="231" t="s">
        <v>247</v>
      </c>
      <c r="L455" s="45"/>
      <c r="M455" s="236" t="s">
        <v>1</v>
      </c>
      <c r="N455" s="237" t="s">
        <v>45</v>
      </c>
      <c r="O455" s="92"/>
      <c r="P455" s="238">
        <f>O455*H455</f>
        <v>0</v>
      </c>
      <c r="Q455" s="238">
        <v>3.0000000000000001E-05</v>
      </c>
      <c r="R455" s="238">
        <f>Q455*H455</f>
        <v>0.0074298000000000003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175</v>
      </c>
      <c r="AT455" s="240" t="s">
        <v>243</v>
      </c>
      <c r="AU455" s="240" t="s">
        <v>88</v>
      </c>
      <c r="AY455" s="18" t="s">
        <v>241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14</v>
      </c>
      <c r="BK455" s="241">
        <f>ROUND(I455*H455,2)</f>
        <v>0</v>
      </c>
      <c r="BL455" s="18" t="s">
        <v>175</v>
      </c>
      <c r="BM455" s="240" t="s">
        <v>4174</v>
      </c>
    </row>
    <row r="456" s="2" customFormat="1">
      <c r="A456" s="39"/>
      <c r="B456" s="40"/>
      <c r="C456" s="41"/>
      <c r="D456" s="242" t="s">
        <v>249</v>
      </c>
      <c r="E456" s="41"/>
      <c r="F456" s="243" t="s">
        <v>4175</v>
      </c>
      <c r="G456" s="41"/>
      <c r="H456" s="41"/>
      <c r="I456" s="244"/>
      <c r="J456" s="41"/>
      <c r="K456" s="41"/>
      <c r="L456" s="45"/>
      <c r="M456" s="245"/>
      <c r="N456" s="24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249</v>
      </c>
      <c r="AU456" s="18" t="s">
        <v>88</v>
      </c>
    </row>
    <row r="457" s="2" customFormat="1" ht="24.15" customHeight="1">
      <c r="A457" s="39"/>
      <c r="B457" s="40"/>
      <c r="C457" s="229" t="s">
        <v>913</v>
      </c>
      <c r="D457" s="229" t="s">
        <v>243</v>
      </c>
      <c r="E457" s="230" t="s">
        <v>4176</v>
      </c>
      <c r="F457" s="231" t="s">
        <v>4177</v>
      </c>
      <c r="G457" s="232" t="s">
        <v>295</v>
      </c>
      <c r="H457" s="233">
        <v>5</v>
      </c>
      <c r="I457" s="234"/>
      <c r="J457" s="235">
        <f>ROUND(I457*H457,2)</f>
        <v>0</v>
      </c>
      <c r="K457" s="231" t="s">
        <v>247</v>
      </c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0.0068799999999999998</v>
      </c>
      <c r="R457" s="238">
        <f>Q457*H457</f>
        <v>0.0344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175</v>
      </c>
      <c r="AT457" s="240" t="s">
        <v>243</v>
      </c>
      <c r="AU457" s="240" t="s">
        <v>88</v>
      </c>
      <c r="AY457" s="18" t="s">
        <v>241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14</v>
      </c>
      <c r="BK457" s="241">
        <f>ROUND(I457*H457,2)</f>
        <v>0</v>
      </c>
      <c r="BL457" s="18" t="s">
        <v>175</v>
      </c>
      <c r="BM457" s="240" t="s">
        <v>4178</v>
      </c>
    </row>
    <row r="458" s="2" customFormat="1">
      <c r="A458" s="39"/>
      <c r="B458" s="40"/>
      <c r="C458" s="41"/>
      <c r="D458" s="242" t="s">
        <v>249</v>
      </c>
      <c r="E458" s="41"/>
      <c r="F458" s="243" t="s">
        <v>4179</v>
      </c>
      <c r="G458" s="41"/>
      <c r="H458" s="41"/>
      <c r="I458" s="244"/>
      <c r="J458" s="41"/>
      <c r="K458" s="41"/>
      <c r="L458" s="45"/>
      <c r="M458" s="245"/>
      <c r="N458" s="246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249</v>
      </c>
      <c r="AU458" s="18" t="s">
        <v>88</v>
      </c>
    </row>
    <row r="459" s="13" customFormat="1">
      <c r="A459" s="13"/>
      <c r="B459" s="247"/>
      <c r="C459" s="248"/>
      <c r="D459" s="249" t="s">
        <v>256</v>
      </c>
      <c r="E459" s="250" t="s">
        <v>1</v>
      </c>
      <c r="F459" s="251" t="s">
        <v>4180</v>
      </c>
      <c r="G459" s="248"/>
      <c r="H459" s="252">
        <v>4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88</v>
      </c>
      <c r="AV459" s="13" t="s">
        <v>88</v>
      </c>
      <c r="AW459" s="13" t="s">
        <v>36</v>
      </c>
      <c r="AX459" s="13" t="s">
        <v>80</v>
      </c>
      <c r="AY459" s="258" t="s">
        <v>241</v>
      </c>
    </row>
    <row r="460" s="13" customFormat="1">
      <c r="A460" s="13"/>
      <c r="B460" s="247"/>
      <c r="C460" s="248"/>
      <c r="D460" s="249" t="s">
        <v>256</v>
      </c>
      <c r="E460" s="250" t="s">
        <v>1</v>
      </c>
      <c r="F460" s="251" t="s">
        <v>4181</v>
      </c>
      <c r="G460" s="248"/>
      <c r="H460" s="252">
        <v>1</v>
      </c>
      <c r="I460" s="253"/>
      <c r="J460" s="248"/>
      <c r="K460" s="248"/>
      <c r="L460" s="254"/>
      <c r="M460" s="255"/>
      <c r="N460" s="256"/>
      <c r="O460" s="256"/>
      <c r="P460" s="256"/>
      <c r="Q460" s="256"/>
      <c r="R460" s="256"/>
      <c r="S460" s="256"/>
      <c r="T460" s="25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8" t="s">
        <v>256</v>
      </c>
      <c r="AU460" s="258" t="s">
        <v>88</v>
      </c>
      <c r="AV460" s="13" t="s">
        <v>88</v>
      </c>
      <c r="AW460" s="13" t="s">
        <v>36</v>
      </c>
      <c r="AX460" s="13" t="s">
        <v>80</v>
      </c>
      <c r="AY460" s="258" t="s">
        <v>241</v>
      </c>
    </row>
    <row r="461" s="14" customFormat="1">
      <c r="A461" s="14"/>
      <c r="B461" s="259"/>
      <c r="C461" s="260"/>
      <c r="D461" s="249" t="s">
        <v>256</v>
      </c>
      <c r="E461" s="261" t="s">
        <v>1</v>
      </c>
      <c r="F461" s="262" t="s">
        <v>258</v>
      </c>
      <c r="G461" s="260"/>
      <c r="H461" s="263">
        <v>5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88</v>
      </c>
      <c r="AV461" s="14" t="s">
        <v>175</v>
      </c>
      <c r="AW461" s="14" t="s">
        <v>36</v>
      </c>
      <c r="AX461" s="14" t="s">
        <v>14</v>
      </c>
      <c r="AY461" s="269" t="s">
        <v>241</v>
      </c>
    </row>
    <row r="462" s="2" customFormat="1" ht="24.15" customHeight="1">
      <c r="A462" s="39"/>
      <c r="B462" s="40"/>
      <c r="C462" s="288" t="s">
        <v>918</v>
      </c>
      <c r="D462" s="288" t="s">
        <v>716</v>
      </c>
      <c r="E462" s="289" t="s">
        <v>4182</v>
      </c>
      <c r="F462" s="290" t="s">
        <v>4183</v>
      </c>
      <c r="G462" s="291" t="s">
        <v>295</v>
      </c>
      <c r="H462" s="292">
        <v>4</v>
      </c>
      <c r="I462" s="293"/>
      <c r="J462" s="294">
        <f>ROUND(I462*H462,2)</f>
        <v>0</v>
      </c>
      <c r="K462" s="290" t="s">
        <v>1</v>
      </c>
      <c r="L462" s="295"/>
      <c r="M462" s="296" t="s">
        <v>1</v>
      </c>
      <c r="N462" s="297" t="s">
        <v>45</v>
      </c>
      <c r="O462" s="92"/>
      <c r="P462" s="238">
        <f>O462*H462</f>
        <v>0</v>
      </c>
      <c r="Q462" s="238">
        <v>0.10000000000000001</v>
      </c>
      <c r="R462" s="238">
        <f>Q462*H462</f>
        <v>0.40000000000000002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292</v>
      </c>
      <c r="AT462" s="240" t="s">
        <v>716</v>
      </c>
      <c r="AU462" s="240" t="s">
        <v>88</v>
      </c>
      <c r="AY462" s="18" t="s">
        <v>241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14</v>
      </c>
      <c r="BK462" s="241">
        <f>ROUND(I462*H462,2)</f>
        <v>0</v>
      </c>
      <c r="BL462" s="18" t="s">
        <v>175</v>
      </c>
      <c r="BM462" s="240" t="s">
        <v>4184</v>
      </c>
    </row>
    <row r="463" s="2" customFormat="1" ht="24.15" customHeight="1">
      <c r="A463" s="39"/>
      <c r="B463" s="40"/>
      <c r="C463" s="288" t="s">
        <v>923</v>
      </c>
      <c r="D463" s="288" t="s">
        <v>716</v>
      </c>
      <c r="E463" s="289" t="s">
        <v>4185</v>
      </c>
      <c r="F463" s="290" t="s">
        <v>4186</v>
      </c>
      <c r="G463" s="291" t="s">
        <v>295</v>
      </c>
      <c r="H463" s="292">
        <v>1</v>
      </c>
      <c r="I463" s="293"/>
      <c r="J463" s="294">
        <f>ROUND(I463*H463,2)</f>
        <v>0</v>
      </c>
      <c r="K463" s="290" t="s">
        <v>1</v>
      </c>
      <c r="L463" s="295"/>
      <c r="M463" s="296" t="s">
        <v>1</v>
      </c>
      <c r="N463" s="297" t="s">
        <v>45</v>
      </c>
      <c r="O463" s="92"/>
      <c r="P463" s="238">
        <f>O463*H463</f>
        <v>0</v>
      </c>
      <c r="Q463" s="238">
        <v>0.10000000000000001</v>
      </c>
      <c r="R463" s="238">
        <f>Q463*H463</f>
        <v>0.10000000000000001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292</v>
      </c>
      <c r="AT463" s="240" t="s">
        <v>716</v>
      </c>
      <c r="AU463" s="240" t="s">
        <v>88</v>
      </c>
      <c r="AY463" s="18" t="s">
        <v>241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14</v>
      </c>
      <c r="BK463" s="241">
        <f>ROUND(I463*H463,2)</f>
        <v>0</v>
      </c>
      <c r="BL463" s="18" t="s">
        <v>175</v>
      </c>
      <c r="BM463" s="240" t="s">
        <v>4187</v>
      </c>
    </row>
    <row r="464" s="2" customFormat="1" ht="21.75" customHeight="1">
      <c r="A464" s="39"/>
      <c r="B464" s="40"/>
      <c r="C464" s="229" t="s">
        <v>928</v>
      </c>
      <c r="D464" s="229" t="s">
        <v>243</v>
      </c>
      <c r="E464" s="230" t="s">
        <v>4188</v>
      </c>
      <c r="F464" s="231" t="s">
        <v>4189</v>
      </c>
      <c r="G464" s="232" t="s">
        <v>246</v>
      </c>
      <c r="H464" s="233">
        <v>5.6699999999999999</v>
      </c>
      <c r="I464" s="234"/>
      <c r="J464" s="235">
        <f>ROUND(I464*H464,2)</f>
        <v>0</v>
      </c>
      <c r="K464" s="231" t="s">
        <v>247</v>
      </c>
      <c r="L464" s="45"/>
      <c r="M464" s="236" t="s">
        <v>1</v>
      </c>
      <c r="N464" s="237" t="s">
        <v>45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0.075999999999999998</v>
      </c>
      <c r="T464" s="239">
        <f>S464*H464</f>
        <v>0.43091999999999997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175</v>
      </c>
      <c r="AT464" s="240" t="s">
        <v>243</v>
      </c>
      <c r="AU464" s="240" t="s">
        <v>88</v>
      </c>
      <c r="AY464" s="18" t="s">
        <v>241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14</v>
      </c>
      <c r="BK464" s="241">
        <f>ROUND(I464*H464,2)</f>
        <v>0</v>
      </c>
      <c r="BL464" s="18" t="s">
        <v>175</v>
      </c>
      <c r="BM464" s="240" t="s">
        <v>4190</v>
      </c>
    </row>
    <row r="465" s="2" customFormat="1">
      <c r="A465" s="39"/>
      <c r="B465" s="40"/>
      <c r="C465" s="41"/>
      <c r="D465" s="242" t="s">
        <v>249</v>
      </c>
      <c r="E465" s="41"/>
      <c r="F465" s="243" t="s">
        <v>4191</v>
      </c>
      <c r="G465" s="41"/>
      <c r="H465" s="41"/>
      <c r="I465" s="244"/>
      <c r="J465" s="41"/>
      <c r="K465" s="41"/>
      <c r="L465" s="45"/>
      <c r="M465" s="245"/>
      <c r="N465" s="24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249</v>
      </c>
      <c r="AU465" s="18" t="s">
        <v>88</v>
      </c>
    </row>
    <row r="466" s="13" customFormat="1">
      <c r="A466" s="13"/>
      <c r="B466" s="247"/>
      <c r="C466" s="248"/>
      <c r="D466" s="249" t="s">
        <v>256</v>
      </c>
      <c r="E466" s="250" t="s">
        <v>1</v>
      </c>
      <c r="F466" s="251" t="s">
        <v>4192</v>
      </c>
      <c r="G466" s="248"/>
      <c r="H466" s="252">
        <v>5.6699999999999999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8" t="s">
        <v>256</v>
      </c>
      <c r="AU466" s="258" t="s">
        <v>88</v>
      </c>
      <c r="AV466" s="13" t="s">
        <v>88</v>
      </c>
      <c r="AW466" s="13" t="s">
        <v>36</v>
      </c>
      <c r="AX466" s="13" t="s">
        <v>14</v>
      </c>
      <c r="AY466" s="258" t="s">
        <v>241</v>
      </c>
    </row>
    <row r="467" s="2" customFormat="1" ht="24.15" customHeight="1">
      <c r="A467" s="39"/>
      <c r="B467" s="40"/>
      <c r="C467" s="229" t="s">
        <v>932</v>
      </c>
      <c r="D467" s="229" t="s">
        <v>243</v>
      </c>
      <c r="E467" s="230" t="s">
        <v>4193</v>
      </c>
      <c r="F467" s="231" t="s">
        <v>4194</v>
      </c>
      <c r="G467" s="232" t="s">
        <v>253</v>
      </c>
      <c r="H467" s="233">
        <v>0.13500000000000001</v>
      </c>
      <c r="I467" s="234"/>
      <c r="J467" s="235">
        <f>ROUND(I467*H467,2)</f>
        <v>0</v>
      </c>
      <c r="K467" s="231" t="s">
        <v>247</v>
      </c>
      <c r="L467" s="45"/>
      <c r="M467" s="236" t="s">
        <v>1</v>
      </c>
      <c r="N467" s="237" t="s">
        <v>45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2.3999999999999999</v>
      </c>
      <c r="T467" s="239">
        <f>S467*H467</f>
        <v>0.32400000000000001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175</v>
      </c>
      <c r="AT467" s="240" t="s">
        <v>243</v>
      </c>
      <c r="AU467" s="240" t="s">
        <v>88</v>
      </c>
      <c r="AY467" s="18" t="s">
        <v>241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14</v>
      </c>
      <c r="BK467" s="241">
        <f>ROUND(I467*H467,2)</f>
        <v>0</v>
      </c>
      <c r="BL467" s="18" t="s">
        <v>175</v>
      </c>
      <c r="BM467" s="240" t="s">
        <v>4195</v>
      </c>
    </row>
    <row r="468" s="2" customFormat="1">
      <c r="A468" s="39"/>
      <c r="B468" s="40"/>
      <c r="C468" s="41"/>
      <c r="D468" s="242" t="s">
        <v>249</v>
      </c>
      <c r="E468" s="41"/>
      <c r="F468" s="243" t="s">
        <v>4196</v>
      </c>
      <c r="G468" s="41"/>
      <c r="H468" s="41"/>
      <c r="I468" s="244"/>
      <c r="J468" s="41"/>
      <c r="K468" s="41"/>
      <c r="L468" s="45"/>
      <c r="M468" s="245"/>
      <c r="N468" s="24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249</v>
      </c>
      <c r="AU468" s="18" t="s">
        <v>88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4197</v>
      </c>
      <c r="G469" s="248"/>
      <c r="H469" s="252">
        <v>0.13500000000000001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14</v>
      </c>
      <c r="AY469" s="258" t="s">
        <v>241</v>
      </c>
    </row>
    <row r="470" s="2" customFormat="1" ht="24.15" customHeight="1">
      <c r="A470" s="39"/>
      <c r="B470" s="40"/>
      <c r="C470" s="229" t="s">
        <v>936</v>
      </c>
      <c r="D470" s="229" t="s">
        <v>243</v>
      </c>
      <c r="E470" s="230" t="s">
        <v>4198</v>
      </c>
      <c r="F470" s="231" t="s">
        <v>4199</v>
      </c>
      <c r="G470" s="232" t="s">
        <v>289</v>
      </c>
      <c r="H470" s="233">
        <v>0.40000000000000002</v>
      </c>
      <c r="I470" s="234"/>
      <c r="J470" s="235">
        <f>ROUND(I470*H470,2)</f>
        <v>0</v>
      </c>
      <c r="K470" s="231" t="s">
        <v>247</v>
      </c>
      <c r="L470" s="45"/>
      <c r="M470" s="236" t="s">
        <v>1</v>
      </c>
      <c r="N470" s="237" t="s">
        <v>45</v>
      </c>
      <c r="O470" s="92"/>
      <c r="P470" s="238">
        <f>O470*H470</f>
        <v>0</v>
      </c>
      <c r="Q470" s="238">
        <v>0.00076000000000000004</v>
      </c>
      <c r="R470" s="238">
        <f>Q470*H470</f>
        <v>0.00030400000000000002</v>
      </c>
      <c r="S470" s="238">
        <v>0.0020999999999999999</v>
      </c>
      <c r="T470" s="239">
        <f>S470*H470</f>
        <v>0.00084000000000000003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175</v>
      </c>
      <c r="AT470" s="240" t="s">
        <v>243</v>
      </c>
      <c r="AU470" s="240" t="s">
        <v>88</v>
      </c>
      <c r="AY470" s="18" t="s">
        <v>241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14</v>
      </c>
      <c r="BK470" s="241">
        <f>ROUND(I470*H470,2)</f>
        <v>0</v>
      </c>
      <c r="BL470" s="18" t="s">
        <v>175</v>
      </c>
      <c r="BM470" s="240" t="s">
        <v>4200</v>
      </c>
    </row>
    <row r="471" s="2" customFormat="1">
      <c r="A471" s="39"/>
      <c r="B471" s="40"/>
      <c r="C471" s="41"/>
      <c r="D471" s="242" t="s">
        <v>249</v>
      </c>
      <c r="E471" s="41"/>
      <c r="F471" s="243" t="s">
        <v>4201</v>
      </c>
      <c r="G471" s="41"/>
      <c r="H471" s="41"/>
      <c r="I471" s="244"/>
      <c r="J471" s="41"/>
      <c r="K471" s="41"/>
      <c r="L471" s="45"/>
      <c r="M471" s="245"/>
      <c r="N471" s="246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249</v>
      </c>
      <c r="AU471" s="18" t="s">
        <v>88</v>
      </c>
    </row>
    <row r="472" s="2" customFormat="1" ht="24.15" customHeight="1">
      <c r="A472" s="39"/>
      <c r="B472" s="40"/>
      <c r="C472" s="229" t="s">
        <v>940</v>
      </c>
      <c r="D472" s="229" t="s">
        <v>243</v>
      </c>
      <c r="E472" s="230" t="s">
        <v>4202</v>
      </c>
      <c r="F472" s="231" t="s">
        <v>4203</v>
      </c>
      <c r="G472" s="232" t="s">
        <v>289</v>
      </c>
      <c r="H472" s="233">
        <v>2</v>
      </c>
      <c r="I472" s="234"/>
      <c r="J472" s="235">
        <f>ROUND(I472*H472,2)</f>
        <v>0</v>
      </c>
      <c r="K472" s="231" t="s">
        <v>247</v>
      </c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0.00365</v>
      </c>
      <c r="R472" s="238">
        <f>Q472*H472</f>
        <v>0.0073000000000000001</v>
      </c>
      <c r="S472" s="238">
        <v>0.11</v>
      </c>
      <c r="T472" s="239">
        <f>S472*H472</f>
        <v>0.22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175</v>
      </c>
      <c r="AT472" s="240" t="s">
        <v>243</v>
      </c>
      <c r="AU472" s="240" t="s">
        <v>88</v>
      </c>
      <c r="AY472" s="18" t="s">
        <v>241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14</v>
      </c>
      <c r="BK472" s="241">
        <f>ROUND(I472*H472,2)</f>
        <v>0</v>
      </c>
      <c r="BL472" s="18" t="s">
        <v>175</v>
      </c>
      <c r="BM472" s="240" t="s">
        <v>4204</v>
      </c>
    </row>
    <row r="473" s="2" customFormat="1">
      <c r="A473" s="39"/>
      <c r="B473" s="40"/>
      <c r="C473" s="41"/>
      <c r="D473" s="242" t="s">
        <v>249</v>
      </c>
      <c r="E473" s="41"/>
      <c r="F473" s="243" t="s">
        <v>4205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249</v>
      </c>
      <c r="AU473" s="18" t="s">
        <v>88</v>
      </c>
    </row>
    <row r="474" s="13" customFormat="1">
      <c r="A474" s="13"/>
      <c r="B474" s="247"/>
      <c r="C474" s="248"/>
      <c r="D474" s="249" t="s">
        <v>256</v>
      </c>
      <c r="E474" s="250" t="s">
        <v>1</v>
      </c>
      <c r="F474" s="251" t="s">
        <v>4206</v>
      </c>
      <c r="G474" s="248"/>
      <c r="H474" s="252">
        <v>2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8" t="s">
        <v>256</v>
      </c>
      <c r="AU474" s="258" t="s">
        <v>88</v>
      </c>
      <c r="AV474" s="13" t="s">
        <v>88</v>
      </c>
      <c r="AW474" s="13" t="s">
        <v>36</v>
      </c>
      <c r="AX474" s="13" t="s">
        <v>14</v>
      </c>
      <c r="AY474" s="258" t="s">
        <v>241</v>
      </c>
    </row>
    <row r="475" s="2" customFormat="1" ht="24.15" customHeight="1">
      <c r="A475" s="39"/>
      <c r="B475" s="40"/>
      <c r="C475" s="229" t="s">
        <v>945</v>
      </c>
      <c r="D475" s="229" t="s">
        <v>243</v>
      </c>
      <c r="E475" s="230" t="s">
        <v>4207</v>
      </c>
      <c r="F475" s="231" t="s">
        <v>4208</v>
      </c>
      <c r="G475" s="232" t="s">
        <v>289</v>
      </c>
      <c r="H475" s="233">
        <v>0.29999999999999999</v>
      </c>
      <c r="I475" s="234"/>
      <c r="J475" s="235">
        <f>ROUND(I475*H475,2)</f>
        <v>0</v>
      </c>
      <c r="K475" s="231" t="s">
        <v>247</v>
      </c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0.0044999999999999997</v>
      </c>
      <c r="R475" s="238">
        <f>Q475*H475</f>
        <v>0.0013499999999999999</v>
      </c>
      <c r="S475" s="238">
        <v>0.27000000000000002</v>
      </c>
      <c r="T475" s="239">
        <f>S475*H475</f>
        <v>0.081000000000000003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175</v>
      </c>
      <c r="AT475" s="240" t="s">
        <v>243</v>
      </c>
      <c r="AU475" s="240" t="s">
        <v>88</v>
      </c>
      <c r="AY475" s="18" t="s">
        <v>241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14</v>
      </c>
      <c r="BK475" s="241">
        <f>ROUND(I475*H475,2)</f>
        <v>0</v>
      </c>
      <c r="BL475" s="18" t="s">
        <v>175</v>
      </c>
      <c r="BM475" s="240" t="s">
        <v>4209</v>
      </c>
    </row>
    <row r="476" s="2" customFormat="1">
      <c r="A476" s="39"/>
      <c r="B476" s="40"/>
      <c r="C476" s="41"/>
      <c r="D476" s="242" t="s">
        <v>249</v>
      </c>
      <c r="E476" s="41"/>
      <c r="F476" s="243" t="s">
        <v>4210</v>
      </c>
      <c r="G476" s="41"/>
      <c r="H476" s="41"/>
      <c r="I476" s="244"/>
      <c r="J476" s="41"/>
      <c r="K476" s="41"/>
      <c r="L476" s="45"/>
      <c r="M476" s="245"/>
      <c r="N476" s="246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249</v>
      </c>
      <c r="AU476" s="18" t="s">
        <v>88</v>
      </c>
    </row>
    <row r="477" s="2" customFormat="1" ht="37.8" customHeight="1">
      <c r="A477" s="39"/>
      <c r="B477" s="40"/>
      <c r="C477" s="229" t="s">
        <v>949</v>
      </c>
      <c r="D477" s="229" t="s">
        <v>243</v>
      </c>
      <c r="E477" s="230" t="s">
        <v>4211</v>
      </c>
      <c r="F477" s="231" t="s">
        <v>4212</v>
      </c>
      <c r="G477" s="232" t="s">
        <v>246</v>
      </c>
      <c r="H477" s="233">
        <v>171.49000000000001</v>
      </c>
      <c r="I477" s="234"/>
      <c r="J477" s="235">
        <f>ROUND(I477*H477,2)</f>
        <v>0</v>
      </c>
      <c r="K477" s="231" t="s">
        <v>247</v>
      </c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0.02</v>
      </c>
      <c r="T477" s="239">
        <f>S477*H477</f>
        <v>3.4298000000000002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175</v>
      </c>
      <c r="AT477" s="240" t="s">
        <v>243</v>
      </c>
      <c r="AU477" s="240" t="s">
        <v>88</v>
      </c>
      <c r="AY477" s="18" t="s">
        <v>241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14</v>
      </c>
      <c r="BK477" s="241">
        <f>ROUND(I477*H477,2)</f>
        <v>0</v>
      </c>
      <c r="BL477" s="18" t="s">
        <v>175</v>
      </c>
      <c r="BM477" s="240" t="s">
        <v>4213</v>
      </c>
    </row>
    <row r="478" s="2" customFormat="1">
      <c r="A478" s="39"/>
      <c r="B478" s="40"/>
      <c r="C478" s="41"/>
      <c r="D478" s="242" t="s">
        <v>249</v>
      </c>
      <c r="E478" s="41"/>
      <c r="F478" s="243" t="s">
        <v>4214</v>
      </c>
      <c r="G478" s="41"/>
      <c r="H478" s="41"/>
      <c r="I478" s="244"/>
      <c r="J478" s="41"/>
      <c r="K478" s="41"/>
      <c r="L478" s="45"/>
      <c r="M478" s="245"/>
      <c r="N478" s="24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249</v>
      </c>
      <c r="AU478" s="18" t="s">
        <v>88</v>
      </c>
    </row>
    <row r="479" s="2" customFormat="1" ht="37.8" customHeight="1">
      <c r="A479" s="39"/>
      <c r="B479" s="40"/>
      <c r="C479" s="229" t="s">
        <v>954</v>
      </c>
      <c r="D479" s="229" t="s">
        <v>243</v>
      </c>
      <c r="E479" s="230" t="s">
        <v>4215</v>
      </c>
      <c r="F479" s="231" t="s">
        <v>4216</v>
      </c>
      <c r="G479" s="232" t="s">
        <v>246</v>
      </c>
      <c r="H479" s="233">
        <v>300</v>
      </c>
      <c r="I479" s="234"/>
      <c r="J479" s="235">
        <f>ROUND(I479*H479,2)</f>
        <v>0</v>
      </c>
      <c r="K479" s="231" t="s">
        <v>247</v>
      </c>
      <c r="L479" s="45"/>
      <c r="M479" s="236" t="s">
        <v>1</v>
      </c>
      <c r="N479" s="237" t="s">
        <v>45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0.02</v>
      </c>
      <c r="T479" s="239">
        <f>S479*H479</f>
        <v>6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175</v>
      </c>
      <c r="AT479" s="240" t="s">
        <v>243</v>
      </c>
      <c r="AU479" s="240" t="s">
        <v>88</v>
      </c>
      <c r="AY479" s="18" t="s">
        <v>241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14</v>
      </c>
      <c r="BK479" s="241">
        <f>ROUND(I479*H479,2)</f>
        <v>0</v>
      </c>
      <c r="BL479" s="18" t="s">
        <v>175</v>
      </c>
      <c r="BM479" s="240" t="s">
        <v>4217</v>
      </c>
    </row>
    <row r="480" s="2" customFormat="1">
      <c r="A480" s="39"/>
      <c r="B480" s="40"/>
      <c r="C480" s="41"/>
      <c r="D480" s="242" t="s">
        <v>249</v>
      </c>
      <c r="E480" s="41"/>
      <c r="F480" s="243" t="s">
        <v>4218</v>
      </c>
      <c r="G480" s="41"/>
      <c r="H480" s="41"/>
      <c r="I480" s="244"/>
      <c r="J480" s="41"/>
      <c r="K480" s="41"/>
      <c r="L480" s="45"/>
      <c r="M480" s="245"/>
      <c r="N480" s="24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249</v>
      </c>
      <c r="AU480" s="18" t="s">
        <v>88</v>
      </c>
    </row>
    <row r="481" s="2" customFormat="1" ht="37.8" customHeight="1">
      <c r="A481" s="39"/>
      <c r="B481" s="40"/>
      <c r="C481" s="229" t="s">
        <v>958</v>
      </c>
      <c r="D481" s="229" t="s">
        <v>243</v>
      </c>
      <c r="E481" s="230" t="s">
        <v>4219</v>
      </c>
      <c r="F481" s="231" t="s">
        <v>4220</v>
      </c>
      <c r="G481" s="232" t="s">
        <v>246</v>
      </c>
      <c r="H481" s="233">
        <v>200</v>
      </c>
      <c r="I481" s="234"/>
      <c r="J481" s="235">
        <f>ROUND(I481*H481,2)</f>
        <v>0</v>
      </c>
      <c r="K481" s="231" t="s">
        <v>247</v>
      </c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0.029000000000000001</v>
      </c>
      <c r="T481" s="239">
        <f>S481*H481</f>
        <v>5.8000000000000007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175</v>
      </c>
      <c r="AT481" s="240" t="s">
        <v>243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4221</v>
      </c>
    </row>
    <row r="482" s="2" customFormat="1">
      <c r="A482" s="39"/>
      <c r="B482" s="40"/>
      <c r="C482" s="41"/>
      <c r="D482" s="242" t="s">
        <v>249</v>
      </c>
      <c r="E482" s="41"/>
      <c r="F482" s="243" t="s">
        <v>4222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249</v>
      </c>
      <c r="AU482" s="18" t="s">
        <v>88</v>
      </c>
    </row>
    <row r="483" s="2" customFormat="1" ht="24.15" customHeight="1">
      <c r="A483" s="39"/>
      <c r="B483" s="40"/>
      <c r="C483" s="229" t="s">
        <v>962</v>
      </c>
      <c r="D483" s="229" t="s">
        <v>243</v>
      </c>
      <c r="E483" s="230" t="s">
        <v>310</v>
      </c>
      <c r="F483" s="231" t="s">
        <v>311</v>
      </c>
      <c r="G483" s="232" t="s">
        <v>246</v>
      </c>
      <c r="H483" s="233">
        <v>454.06</v>
      </c>
      <c r="I483" s="234"/>
      <c r="J483" s="235">
        <f>ROUND(I483*H483,2)</f>
        <v>0</v>
      </c>
      <c r="K483" s="231" t="s">
        <v>247</v>
      </c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0.066000000000000003</v>
      </c>
      <c r="T483" s="239">
        <f>S483*H483</f>
        <v>29.967960000000001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175</v>
      </c>
      <c r="AT483" s="240" t="s">
        <v>243</v>
      </c>
      <c r="AU483" s="240" t="s">
        <v>88</v>
      </c>
      <c r="AY483" s="18" t="s">
        <v>241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14</v>
      </c>
      <c r="BK483" s="241">
        <f>ROUND(I483*H483,2)</f>
        <v>0</v>
      </c>
      <c r="BL483" s="18" t="s">
        <v>175</v>
      </c>
      <c r="BM483" s="240" t="s">
        <v>4223</v>
      </c>
    </row>
    <row r="484" s="2" customFormat="1">
      <c r="A484" s="39"/>
      <c r="B484" s="40"/>
      <c r="C484" s="41"/>
      <c r="D484" s="242" t="s">
        <v>249</v>
      </c>
      <c r="E484" s="41"/>
      <c r="F484" s="243" t="s">
        <v>313</v>
      </c>
      <c r="G484" s="41"/>
      <c r="H484" s="41"/>
      <c r="I484" s="244"/>
      <c r="J484" s="41"/>
      <c r="K484" s="41"/>
      <c r="L484" s="45"/>
      <c r="M484" s="245"/>
      <c r="N484" s="24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249</v>
      </c>
      <c r="AU484" s="18" t="s">
        <v>88</v>
      </c>
    </row>
    <row r="485" s="15" customFormat="1">
      <c r="A485" s="15"/>
      <c r="B485" s="270"/>
      <c r="C485" s="271"/>
      <c r="D485" s="249" t="s">
        <v>256</v>
      </c>
      <c r="E485" s="272" t="s">
        <v>1</v>
      </c>
      <c r="F485" s="273" t="s">
        <v>4121</v>
      </c>
      <c r="G485" s="271"/>
      <c r="H485" s="272" t="s">
        <v>1</v>
      </c>
      <c r="I485" s="274"/>
      <c r="J485" s="271"/>
      <c r="K485" s="271"/>
      <c r="L485" s="275"/>
      <c r="M485" s="276"/>
      <c r="N485" s="277"/>
      <c r="O485" s="277"/>
      <c r="P485" s="277"/>
      <c r="Q485" s="277"/>
      <c r="R485" s="277"/>
      <c r="S485" s="277"/>
      <c r="T485" s="27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9" t="s">
        <v>256</v>
      </c>
      <c r="AU485" s="279" t="s">
        <v>88</v>
      </c>
      <c r="AV485" s="15" t="s">
        <v>14</v>
      </c>
      <c r="AW485" s="15" t="s">
        <v>36</v>
      </c>
      <c r="AX485" s="15" t="s">
        <v>80</v>
      </c>
      <c r="AY485" s="279" t="s">
        <v>241</v>
      </c>
    </row>
    <row r="486" s="15" customFormat="1">
      <c r="A486" s="15"/>
      <c r="B486" s="270"/>
      <c r="C486" s="271"/>
      <c r="D486" s="249" t="s">
        <v>256</v>
      </c>
      <c r="E486" s="272" t="s">
        <v>1</v>
      </c>
      <c r="F486" s="273" t="s">
        <v>4122</v>
      </c>
      <c r="G486" s="271"/>
      <c r="H486" s="272" t="s">
        <v>1</v>
      </c>
      <c r="I486" s="274"/>
      <c r="J486" s="271"/>
      <c r="K486" s="271"/>
      <c r="L486" s="275"/>
      <c r="M486" s="276"/>
      <c r="N486" s="277"/>
      <c r="O486" s="277"/>
      <c r="P486" s="277"/>
      <c r="Q486" s="277"/>
      <c r="R486" s="277"/>
      <c r="S486" s="277"/>
      <c r="T486" s="27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9" t="s">
        <v>256</v>
      </c>
      <c r="AU486" s="279" t="s">
        <v>88</v>
      </c>
      <c r="AV486" s="15" t="s">
        <v>14</v>
      </c>
      <c r="AW486" s="15" t="s">
        <v>36</v>
      </c>
      <c r="AX486" s="15" t="s">
        <v>80</v>
      </c>
      <c r="AY486" s="279" t="s">
        <v>241</v>
      </c>
    </row>
    <row r="487" s="13" customFormat="1">
      <c r="A487" s="13"/>
      <c r="B487" s="247"/>
      <c r="C487" s="248"/>
      <c r="D487" s="249" t="s">
        <v>256</v>
      </c>
      <c r="E487" s="250" t="s">
        <v>1</v>
      </c>
      <c r="F487" s="251" t="s">
        <v>4123</v>
      </c>
      <c r="G487" s="248"/>
      <c r="H487" s="252">
        <v>202.96000000000001</v>
      </c>
      <c r="I487" s="253"/>
      <c r="J487" s="248"/>
      <c r="K487" s="248"/>
      <c r="L487" s="254"/>
      <c r="M487" s="255"/>
      <c r="N487" s="256"/>
      <c r="O487" s="256"/>
      <c r="P487" s="256"/>
      <c r="Q487" s="256"/>
      <c r="R487" s="256"/>
      <c r="S487" s="256"/>
      <c r="T487" s="25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8" t="s">
        <v>256</v>
      </c>
      <c r="AU487" s="258" t="s">
        <v>88</v>
      </c>
      <c r="AV487" s="13" t="s">
        <v>88</v>
      </c>
      <c r="AW487" s="13" t="s">
        <v>36</v>
      </c>
      <c r="AX487" s="13" t="s">
        <v>80</v>
      </c>
      <c r="AY487" s="258" t="s">
        <v>241</v>
      </c>
    </row>
    <row r="488" s="13" customFormat="1">
      <c r="A488" s="13"/>
      <c r="B488" s="247"/>
      <c r="C488" s="248"/>
      <c r="D488" s="249" t="s">
        <v>256</v>
      </c>
      <c r="E488" s="250" t="s">
        <v>1</v>
      </c>
      <c r="F488" s="251" t="s">
        <v>4124</v>
      </c>
      <c r="G488" s="248"/>
      <c r="H488" s="252">
        <v>90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256</v>
      </c>
      <c r="AU488" s="258" t="s">
        <v>88</v>
      </c>
      <c r="AV488" s="13" t="s">
        <v>88</v>
      </c>
      <c r="AW488" s="13" t="s">
        <v>36</v>
      </c>
      <c r="AX488" s="13" t="s">
        <v>80</v>
      </c>
      <c r="AY488" s="258" t="s">
        <v>241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4125</v>
      </c>
      <c r="G489" s="248"/>
      <c r="H489" s="252">
        <v>92.700000000000003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3" customFormat="1">
      <c r="A490" s="13"/>
      <c r="B490" s="247"/>
      <c r="C490" s="248"/>
      <c r="D490" s="249" t="s">
        <v>256</v>
      </c>
      <c r="E490" s="250" t="s">
        <v>1</v>
      </c>
      <c r="F490" s="251" t="s">
        <v>4126</v>
      </c>
      <c r="G490" s="248"/>
      <c r="H490" s="252">
        <v>68.400000000000006</v>
      </c>
      <c r="I490" s="253"/>
      <c r="J490" s="248"/>
      <c r="K490" s="248"/>
      <c r="L490" s="254"/>
      <c r="M490" s="255"/>
      <c r="N490" s="256"/>
      <c r="O490" s="256"/>
      <c r="P490" s="256"/>
      <c r="Q490" s="256"/>
      <c r="R490" s="256"/>
      <c r="S490" s="256"/>
      <c r="T490" s="25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8" t="s">
        <v>256</v>
      </c>
      <c r="AU490" s="258" t="s">
        <v>88</v>
      </c>
      <c r="AV490" s="13" t="s">
        <v>88</v>
      </c>
      <c r="AW490" s="13" t="s">
        <v>36</v>
      </c>
      <c r="AX490" s="13" t="s">
        <v>80</v>
      </c>
      <c r="AY490" s="258" t="s">
        <v>241</v>
      </c>
    </row>
    <row r="491" s="14" customFormat="1">
      <c r="A491" s="14"/>
      <c r="B491" s="259"/>
      <c r="C491" s="260"/>
      <c r="D491" s="249" t="s">
        <v>256</v>
      </c>
      <c r="E491" s="261" t="s">
        <v>1</v>
      </c>
      <c r="F491" s="262" t="s">
        <v>258</v>
      </c>
      <c r="G491" s="260"/>
      <c r="H491" s="263">
        <v>454.06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88</v>
      </c>
      <c r="AV491" s="14" t="s">
        <v>175</v>
      </c>
      <c r="AW491" s="14" t="s">
        <v>36</v>
      </c>
      <c r="AX491" s="14" t="s">
        <v>14</v>
      </c>
      <c r="AY491" s="269" t="s">
        <v>241</v>
      </c>
    </row>
    <row r="492" s="2" customFormat="1" ht="24.15" customHeight="1">
      <c r="A492" s="39"/>
      <c r="B492" s="40"/>
      <c r="C492" s="229" t="s">
        <v>967</v>
      </c>
      <c r="D492" s="229" t="s">
        <v>243</v>
      </c>
      <c r="E492" s="230" t="s">
        <v>323</v>
      </c>
      <c r="F492" s="231" t="s">
        <v>324</v>
      </c>
      <c r="G492" s="232" t="s">
        <v>246</v>
      </c>
      <c r="H492" s="233">
        <v>117.3</v>
      </c>
      <c r="I492" s="234"/>
      <c r="J492" s="235">
        <f>ROUND(I492*H492,2)</f>
        <v>0</v>
      </c>
      <c r="K492" s="231" t="s">
        <v>247</v>
      </c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0.066000000000000003</v>
      </c>
      <c r="T492" s="239">
        <f>S492*H492</f>
        <v>7.7418000000000005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175</v>
      </c>
      <c r="AT492" s="240" t="s">
        <v>243</v>
      </c>
      <c r="AU492" s="240" t="s">
        <v>88</v>
      </c>
      <c r="AY492" s="18" t="s">
        <v>241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14</v>
      </c>
      <c r="BK492" s="241">
        <f>ROUND(I492*H492,2)</f>
        <v>0</v>
      </c>
      <c r="BL492" s="18" t="s">
        <v>175</v>
      </c>
      <c r="BM492" s="240" t="s">
        <v>4224</v>
      </c>
    </row>
    <row r="493" s="2" customFormat="1">
      <c r="A493" s="39"/>
      <c r="B493" s="40"/>
      <c r="C493" s="41"/>
      <c r="D493" s="242" t="s">
        <v>249</v>
      </c>
      <c r="E493" s="41"/>
      <c r="F493" s="243" t="s">
        <v>326</v>
      </c>
      <c r="G493" s="41"/>
      <c r="H493" s="41"/>
      <c r="I493" s="244"/>
      <c r="J493" s="41"/>
      <c r="K493" s="41"/>
      <c r="L493" s="45"/>
      <c r="M493" s="245"/>
      <c r="N493" s="24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249</v>
      </c>
      <c r="AU493" s="18" t="s">
        <v>88</v>
      </c>
    </row>
    <row r="494" s="15" customFormat="1">
      <c r="A494" s="15"/>
      <c r="B494" s="270"/>
      <c r="C494" s="271"/>
      <c r="D494" s="249" t="s">
        <v>256</v>
      </c>
      <c r="E494" s="272" t="s">
        <v>1</v>
      </c>
      <c r="F494" s="273" t="s">
        <v>4121</v>
      </c>
      <c r="G494" s="271"/>
      <c r="H494" s="272" t="s">
        <v>1</v>
      </c>
      <c r="I494" s="274"/>
      <c r="J494" s="271"/>
      <c r="K494" s="271"/>
      <c r="L494" s="275"/>
      <c r="M494" s="276"/>
      <c r="N494" s="277"/>
      <c r="O494" s="277"/>
      <c r="P494" s="277"/>
      <c r="Q494" s="277"/>
      <c r="R494" s="277"/>
      <c r="S494" s="277"/>
      <c r="T494" s="27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9" t="s">
        <v>256</v>
      </c>
      <c r="AU494" s="279" t="s">
        <v>88</v>
      </c>
      <c r="AV494" s="15" t="s">
        <v>14</v>
      </c>
      <c r="AW494" s="15" t="s">
        <v>36</v>
      </c>
      <c r="AX494" s="15" t="s">
        <v>80</v>
      </c>
      <c r="AY494" s="279" t="s">
        <v>241</v>
      </c>
    </row>
    <row r="495" s="15" customFormat="1">
      <c r="A495" s="15"/>
      <c r="B495" s="270"/>
      <c r="C495" s="271"/>
      <c r="D495" s="249" t="s">
        <v>256</v>
      </c>
      <c r="E495" s="272" t="s">
        <v>1</v>
      </c>
      <c r="F495" s="273" t="s">
        <v>4127</v>
      </c>
      <c r="G495" s="271"/>
      <c r="H495" s="272" t="s">
        <v>1</v>
      </c>
      <c r="I495" s="274"/>
      <c r="J495" s="271"/>
      <c r="K495" s="271"/>
      <c r="L495" s="275"/>
      <c r="M495" s="276"/>
      <c r="N495" s="277"/>
      <c r="O495" s="277"/>
      <c r="P495" s="277"/>
      <c r="Q495" s="277"/>
      <c r="R495" s="277"/>
      <c r="S495" s="277"/>
      <c r="T495" s="27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9" t="s">
        <v>256</v>
      </c>
      <c r="AU495" s="279" t="s">
        <v>88</v>
      </c>
      <c r="AV495" s="15" t="s">
        <v>14</v>
      </c>
      <c r="AW495" s="15" t="s">
        <v>36</v>
      </c>
      <c r="AX495" s="15" t="s">
        <v>80</v>
      </c>
      <c r="AY495" s="279" t="s">
        <v>241</v>
      </c>
    </row>
    <row r="496" s="13" customFormat="1">
      <c r="A496" s="13"/>
      <c r="B496" s="247"/>
      <c r="C496" s="248"/>
      <c r="D496" s="249" t="s">
        <v>256</v>
      </c>
      <c r="E496" s="250" t="s">
        <v>1</v>
      </c>
      <c r="F496" s="251" t="s">
        <v>4128</v>
      </c>
      <c r="G496" s="248"/>
      <c r="H496" s="252">
        <v>63.840000000000003</v>
      </c>
      <c r="I496" s="253"/>
      <c r="J496" s="248"/>
      <c r="K496" s="248"/>
      <c r="L496" s="254"/>
      <c r="M496" s="255"/>
      <c r="N496" s="256"/>
      <c r="O496" s="256"/>
      <c r="P496" s="256"/>
      <c r="Q496" s="256"/>
      <c r="R496" s="256"/>
      <c r="S496" s="256"/>
      <c r="T496" s="25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8" t="s">
        <v>256</v>
      </c>
      <c r="AU496" s="258" t="s">
        <v>88</v>
      </c>
      <c r="AV496" s="13" t="s">
        <v>88</v>
      </c>
      <c r="AW496" s="13" t="s">
        <v>36</v>
      </c>
      <c r="AX496" s="13" t="s">
        <v>80</v>
      </c>
      <c r="AY496" s="258" t="s">
        <v>241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4129</v>
      </c>
      <c r="G497" s="248"/>
      <c r="H497" s="252">
        <v>22.440000000000001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3" customFormat="1">
      <c r="A498" s="13"/>
      <c r="B498" s="247"/>
      <c r="C498" s="248"/>
      <c r="D498" s="249" t="s">
        <v>256</v>
      </c>
      <c r="E498" s="250" t="s">
        <v>1</v>
      </c>
      <c r="F498" s="251" t="s">
        <v>4130</v>
      </c>
      <c r="G498" s="248"/>
      <c r="H498" s="252">
        <v>24.420000000000002</v>
      </c>
      <c r="I498" s="253"/>
      <c r="J498" s="248"/>
      <c r="K498" s="248"/>
      <c r="L498" s="254"/>
      <c r="M498" s="255"/>
      <c r="N498" s="256"/>
      <c r="O498" s="256"/>
      <c r="P498" s="256"/>
      <c r="Q498" s="256"/>
      <c r="R498" s="256"/>
      <c r="S498" s="256"/>
      <c r="T498" s="25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8" t="s">
        <v>256</v>
      </c>
      <c r="AU498" s="258" t="s">
        <v>88</v>
      </c>
      <c r="AV498" s="13" t="s">
        <v>88</v>
      </c>
      <c r="AW498" s="13" t="s">
        <v>36</v>
      </c>
      <c r="AX498" s="13" t="s">
        <v>80</v>
      </c>
      <c r="AY498" s="258" t="s">
        <v>241</v>
      </c>
    </row>
    <row r="499" s="13" customFormat="1">
      <c r="A499" s="13"/>
      <c r="B499" s="247"/>
      <c r="C499" s="248"/>
      <c r="D499" s="249" t="s">
        <v>256</v>
      </c>
      <c r="E499" s="250" t="s">
        <v>1</v>
      </c>
      <c r="F499" s="251" t="s">
        <v>4131</v>
      </c>
      <c r="G499" s="248"/>
      <c r="H499" s="252">
        <v>6.5999999999999996</v>
      </c>
      <c r="I499" s="253"/>
      <c r="J499" s="248"/>
      <c r="K499" s="248"/>
      <c r="L499" s="254"/>
      <c r="M499" s="255"/>
      <c r="N499" s="256"/>
      <c r="O499" s="256"/>
      <c r="P499" s="256"/>
      <c r="Q499" s="256"/>
      <c r="R499" s="256"/>
      <c r="S499" s="256"/>
      <c r="T499" s="25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8" t="s">
        <v>256</v>
      </c>
      <c r="AU499" s="258" t="s">
        <v>88</v>
      </c>
      <c r="AV499" s="13" t="s">
        <v>88</v>
      </c>
      <c r="AW499" s="13" t="s">
        <v>36</v>
      </c>
      <c r="AX499" s="13" t="s">
        <v>80</v>
      </c>
      <c r="AY499" s="258" t="s">
        <v>241</v>
      </c>
    </row>
    <row r="500" s="14" customFormat="1">
      <c r="A500" s="14"/>
      <c r="B500" s="259"/>
      <c r="C500" s="260"/>
      <c r="D500" s="249" t="s">
        <v>256</v>
      </c>
      <c r="E500" s="261" t="s">
        <v>1</v>
      </c>
      <c r="F500" s="262" t="s">
        <v>258</v>
      </c>
      <c r="G500" s="260"/>
      <c r="H500" s="263">
        <v>117.3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88</v>
      </c>
      <c r="AV500" s="14" t="s">
        <v>175</v>
      </c>
      <c r="AW500" s="14" t="s">
        <v>36</v>
      </c>
      <c r="AX500" s="14" t="s">
        <v>14</v>
      </c>
      <c r="AY500" s="269" t="s">
        <v>241</v>
      </c>
    </row>
    <row r="501" s="2" customFormat="1" ht="33" customHeight="1">
      <c r="A501" s="39"/>
      <c r="B501" s="40"/>
      <c r="C501" s="229" t="s">
        <v>971</v>
      </c>
      <c r="D501" s="229" t="s">
        <v>243</v>
      </c>
      <c r="E501" s="230" t="s">
        <v>4225</v>
      </c>
      <c r="F501" s="231" t="s">
        <v>4226</v>
      </c>
      <c r="G501" s="232" t="s">
        <v>246</v>
      </c>
      <c r="H501" s="233">
        <v>571.36000000000001</v>
      </c>
      <c r="I501" s="234"/>
      <c r="J501" s="235">
        <f>ROUND(I501*H501,2)</f>
        <v>0</v>
      </c>
      <c r="K501" s="231" t="s">
        <v>247</v>
      </c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0.070000000000000007</v>
      </c>
      <c r="T501" s="239">
        <f>S501*H501</f>
        <v>39.995200000000004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175</v>
      </c>
      <c r="AT501" s="240" t="s">
        <v>243</v>
      </c>
      <c r="AU501" s="240" t="s">
        <v>88</v>
      </c>
      <c r="AY501" s="18" t="s">
        <v>241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14</v>
      </c>
      <c r="BK501" s="241">
        <f>ROUND(I501*H501,2)</f>
        <v>0</v>
      </c>
      <c r="BL501" s="18" t="s">
        <v>175</v>
      </c>
      <c r="BM501" s="240" t="s">
        <v>4227</v>
      </c>
    </row>
    <row r="502" s="2" customFormat="1">
      <c r="A502" s="39"/>
      <c r="B502" s="40"/>
      <c r="C502" s="41"/>
      <c r="D502" s="242" t="s">
        <v>249</v>
      </c>
      <c r="E502" s="41"/>
      <c r="F502" s="243" t="s">
        <v>4228</v>
      </c>
      <c r="G502" s="41"/>
      <c r="H502" s="41"/>
      <c r="I502" s="244"/>
      <c r="J502" s="41"/>
      <c r="K502" s="41"/>
      <c r="L502" s="45"/>
      <c r="M502" s="245"/>
      <c r="N502" s="24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249</v>
      </c>
      <c r="AU502" s="18" t="s">
        <v>88</v>
      </c>
    </row>
    <row r="503" s="15" customFormat="1">
      <c r="A503" s="15"/>
      <c r="B503" s="270"/>
      <c r="C503" s="271"/>
      <c r="D503" s="249" t="s">
        <v>256</v>
      </c>
      <c r="E503" s="272" t="s">
        <v>1</v>
      </c>
      <c r="F503" s="273" t="s">
        <v>4121</v>
      </c>
      <c r="G503" s="271"/>
      <c r="H503" s="272" t="s">
        <v>1</v>
      </c>
      <c r="I503" s="274"/>
      <c r="J503" s="271"/>
      <c r="K503" s="271"/>
      <c r="L503" s="275"/>
      <c r="M503" s="276"/>
      <c r="N503" s="277"/>
      <c r="O503" s="277"/>
      <c r="P503" s="277"/>
      <c r="Q503" s="277"/>
      <c r="R503" s="277"/>
      <c r="S503" s="277"/>
      <c r="T503" s="27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9" t="s">
        <v>256</v>
      </c>
      <c r="AU503" s="279" t="s">
        <v>88</v>
      </c>
      <c r="AV503" s="15" t="s">
        <v>14</v>
      </c>
      <c r="AW503" s="15" t="s">
        <v>36</v>
      </c>
      <c r="AX503" s="15" t="s">
        <v>80</v>
      </c>
      <c r="AY503" s="279" t="s">
        <v>241</v>
      </c>
    </row>
    <row r="504" s="15" customFormat="1">
      <c r="A504" s="15"/>
      <c r="B504" s="270"/>
      <c r="C504" s="271"/>
      <c r="D504" s="249" t="s">
        <v>256</v>
      </c>
      <c r="E504" s="272" t="s">
        <v>1</v>
      </c>
      <c r="F504" s="273" t="s">
        <v>4122</v>
      </c>
      <c r="G504" s="271"/>
      <c r="H504" s="272" t="s">
        <v>1</v>
      </c>
      <c r="I504" s="274"/>
      <c r="J504" s="271"/>
      <c r="K504" s="271"/>
      <c r="L504" s="275"/>
      <c r="M504" s="276"/>
      <c r="N504" s="277"/>
      <c r="O504" s="277"/>
      <c r="P504" s="277"/>
      <c r="Q504" s="277"/>
      <c r="R504" s="277"/>
      <c r="S504" s="277"/>
      <c r="T504" s="27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9" t="s">
        <v>256</v>
      </c>
      <c r="AU504" s="279" t="s">
        <v>88</v>
      </c>
      <c r="AV504" s="15" t="s">
        <v>14</v>
      </c>
      <c r="AW504" s="15" t="s">
        <v>36</v>
      </c>
      <c r="AX504" s="15" t="s">
        <v>80</v>
      </c>
      <c r="AY504" s="279" t="s">
        <v>241</v>
      </c>
    </row>
    <row r="505" s="13" customFormat="1">
      <c r="A505" s="13"/>
      <c r="B505" s="247"/>
      <c r="C505" s="248"/>
      <c r="D505" s="249" t="s">
        <v>256</v>
      </c>
      <c r="E505" s="250" t="s">
        <v>1</v>
      </c>
      <c r="F505" s="251" t="s">
        <v>4123</v>
      </c>
      <c r="G505" s="248"/>
      <c r="H505" s="252">
        <v>202.96000000000001</v>
      </c>
      <c r="I505" s="253"/>
      <c r="J505" s="248"/>
      <c r="K505" s="248"/>
      <c r="L505" s="254"/>
      <c r="M505" s="255"/>
      <c r="N505" s="256"/>
      <c r="O505" s="256"/>
      <c r="P505" s="256"/>
      <c r="Q505" s="256"/>
      <c r="R505" s="256"/>
      <c r="S505" s="256"/>
      <c r="T505" s="25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8" t="s">
        <v>256</v>
      </c>
      <c r="AU505" s="258" t="s">
        <v>88</v>
      </c>
      <c r="AV505" s="13" t="s">
        <v>88</v>
      </c>
      <c r="AW505" s="13" t="s">
        <v>36</v>
      </c>
      <c r="AX505" s="13" t="s">
        <v>80</v>
      </c>
      <c r="AY505" s="258" t="s">
        <v>241</v>
      </c>
    </row>
    <row r="506" s="13" customFormat="1">
      <c r="A506" s="13"/>
      <c r="B506" s="247"/>
      <c r="C506" s="248"/>
      <c r="D506" s="249" t="s">
        <v>256</v>
      </c>
      <c r="E506" s="250" t="s">
        <v>1</v>
      </c>
      <c r="F506" s="251" t="s">
        <v>4124</v>
      </c>
      <c r="G506" s="248"/>
      <c r="H506" s="252">
        <v>90</v>
      </c>
      <c r="I506" s="253"/>
      <c r="J506" s="248"/>
      <c r="K506" s="248"/>
      <c r="L506" s="254"/>
      <c r="M506" s="255"/>
      <c r="N506" s="256"/>
      <c r="O506" s="256"/>
      <c r="P506" s="256"/>
      <c r="Q506" s="256"/>
      <c r="R506" s="256"/>
      <c r="S506" s="256"/>
      <c r="T506" s="25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8" t="s">
        <v>256</v>
      </c>
      <c r="AU506" s="258" t="s">
        <v>88</v>
      </c>
      <c r="AV506" s="13" t="s">
        <v>88</v>
      </c>
      <c r="AW506" s="13" t="s">
        <v>36</v>
      </c>
      <c r="AX506" s="13" t="s">
        <v>80</v>
      </c>
      <c r="AY506" s="258" t="s">
        <v>241</v>
      </c>
    </row>
    <row r="507" s="13" customFormat="1">
      <c r="A507" s="13"/>
      <c r="B507" s="247"/>
      <c r="C507" s="248"/>
      <c r="D507" s="249" t="s">
        <v>256</v>
      </c>
      <c r="E507" s="250" t="s">
        <v>1</v>
      </c>
      <c r="F507" s="251" t="s">
        <v>4125</v>
      </c>
      <c r="G507" s="248"/>
      <c r="H507" s="252">
        <v>92.700000000000003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3" customFormat="1">
      <c r="A508" s="13"/>
      <c r="B508" s="247"/>
      <c r="C508" s="248"/>
      <c r="D508" s="249" t="s">
        <v>256</v>
      </c>
      <c r="E508" s="250" t="s">
        <v>1</v>
      </c>
      <c r="F508" s="251" t="s">
        <v>4126</v>
      </c>
      <c r="G508" s="248"/>
      <c r="H508" s="252">
        <v>68.400000000000006</v>
      </c>
      <c r="I508" s="253"/>
      <c r="J508" s="248"/>
      <c r="K508" s="248"/>
      <c r="L508" s="254"/>
      <c r="M508" s="255"/>
      <c r="N508" s="256"/>
      <c r="O508" s="256"/>
      <c r="P508" s="256"/>
      <c r="Q508" s="256"/>
      <c r="R508" s="256"/>
      <c r="S508" s="256"/>
      <c r="T508" s="25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8" t="s">
        <v>256</v>
      </c>
      <c r="AU508" s="258" t="s">
        <v>88</v>
      </c>
      <c r="AV508" s="13" t="s">
        <v>88</v>
      </c>
      <c r="AW508" s="13" t="s">
        <v>36</v>
      </c>
      <c r="AX508" s="13" t="s">
        <v>80</v>
      </c>
      <c r="AY508" s="258" t="s">
        <v>241</v>
      </c>
    </row>
    <row r="509" s="16" customFormat="1">
      <c r="A509" s="16"/>
      <c r="B509" s="304"/>
      <c r="C509" s="305"/>
      <c r="D509" s="249" t="s">
        <v>256</v>
      </c>
      <c r="E509" s="306" t="s">
        <v>1</v>
      </c>
      <c r="F509" s="307" t="s">
        <v>3988</v>
      </c>
      <c r="G509" s="305"/>
      <c r="H509" s="308">
        <v>454.06</v>
      </c>
      <c r="I509" s="309"/>
      <c r="J509" s="305"/>
      <c r="K509" s="305"/>
      <c r="L509" s="310"/>
      <c r="M509" s="311"/>
      <c r="N509" s="312"/>
      <c r="O509" s="312"/>
      <c r="P509" s="312"/>
      <c r="Q509" s="312"/>
      <c r="R509" s="312"/>
      <c r="S509" s="312"/>
      <c r="T509" s="313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14" t="s">
        <v>256</v>
      </c>
      <c r="AU509" s="314" t="s">
        <v>88</v>
      </c>
      <c r="AV509" s="16" t="s">
        <v>96</v>
      </c>
      <c r="AW509" s="16" t="s">
        <v>36</v>
      </c>
      <c r="AX509" s="16" t="s">
        <v>80</v>
      </c>
      <c r="AY509" s="314" t="s">
        <v>241</v>
      </c>
    </row>
    <row r="510" s="15" customFormat="1">
      <c r="A510" s="15"/>
      <c r="B510" s="270"/>
      <c r="C510" s="271"/>
      <c r="D510" s="249" t="s">
        <v>256</v>
      </c>
      <c r="E510" s="272" t="s">
        <v>1</v>
      </c>
      <c r="F510" s="273" t="s">
        <v>4127</v>
      </c>
      <c r="G510" s="271"/>
      <c r="H510" s="272" t="s">
        <v>1</v>
      </c>
      <c r="I510" s="274"/>
      <c r="J510" s="271"/>
      <c r="K510" s="271"/>
      <c r="L510" s="275"/>
      <c r="M510" s="276"/>
      <c r="N510" s="277"/>
      <c r="O510" s="277"/>
      <c r="P510" s="277"/>
      <c r="Q510" s="277"/>
      <c r="R510" s="277"/>
      <c r="S510" s="277"/>
      <c r="T510" s="27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9" t="s">
        <v>256</v>
      </c>
      <c r="AU510" s="279" t="s">
        <v>88</v>
      </c>
      <c r="AV510" s="15" t="s">
        <v>14</v>
      </c>
      <c r="AW510" s="15" t="s">
        <v>36</v>
      </c>
      <c r="AX510" s="15" t="s">
        <v>80</v>
      </c>
      <c r="AY510" s="279" t="s">
        <v>241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4128</v>
      </c>
      <c r="G511" s="248"/>
      <c r="H511" s="252">
        <v>63.840000000000003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3" customFormat="1">
      <c r="A512" s="13"/>
      <c r="B512" s="247"/>
      <c r="C512" s="248"/>
      <c r="D512" s="249" t="s">
        <v>256</v>
      </c>
      <c r="E512" s="250" t="s">
        <v>1</v>
      </c>
      <c r="F512" s="251" t="s">
        <v>4129</v>
      </c>
      <c r="G512" s="248"/>
      <c r="H512" s="252">
        <v>22.440000000000001</v>
      </c>
      <c r="I512" s="253"/>
      <c r="J512" s="248"/>
      <c r="K512" s="248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88</v>
      </c>
      <c r="AV512" s="13" t="s">
        <v>88</v>
      </c>
      <c r="AW512" s="13" t="s">
        <v>36</v>
      </c>
      <c r="AX512" s="13" t="s">
        <v>80</v>
      </c>
      <c r="AY512" s="258" t="s">
        <v>241</v>
      </c>
    </row>
    <row r="513" s="13" customFormat="1">
      <c r="A513" s="13"/>
      <c r="B513" s="247"/>
      <c r="C513" s="248"/>
      <c r="D513" s="249" t="s">
        <v>256</v>
      </c>
      <c r="E513" s="250" t="s">
        <v>1</v>
      </c>
      <c r="F513" s="251" t="s">
        <v>4130</v>
      </c>
      <c r="G513" s="248"/>
      <c r="H513" s="252">
        <v>24.420000000000002</v>
      </c>
      <c r="I513" s="253"/>
      <c r="J513" s="248"/>
      <c r="K513" s="248"/>
      <c r="L513" s="254"/>
      <c r="M513" s="255"/>
      <c r="N513" s="256"/>
      <c r="O513" s="256"/>
      <c r="P513" s="256"/>
      <c r="Q513" s="256"/>
      <c r="R513" s="256"/>
      <c r="S513" s="256"/>
      <c r="T513" s="25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8" t="s">
        <v>256</v>
      </c>
      <c r="AU513" s="258" t="s">
        <v>88</v>
      </c>
      <c r="AV513" s="13" t="s">
        <v>88</v>
      </c>
      <c r="AW513" s="13" t="s">
        <v>36</v>
      </c>
      <c r="AX513" s="13" t="s">
        <v>80</v>
      </c>
      <c r="AY513" s="258" t="s">
        <v>241</v>
      </c>
    </row>
    <row r="514" s="13" customFormat="1">
      <c r="A514" s="13"/>
      <c r="B514" s="247"/>
      <c r="C514" s="248"/>
      <c r="D514" s="249" t="s">
        <v>256</v>
      </c>
      <c r="E514" s="250" t="s">
        <v>1</v>
      </c>
      <c r="F514" s="251" t="s">
        <v>4131</v>
      </c>
      <c r="G514" s="248"/>
      <c r="H514" s="252">
        <v>6.5999999999999996</v>
      </c>
      <c r="I514" s="253"/>
      <c r="J514" s="248"/>
      <c r="K514" s="248"/>
      <c r="L514" s="254"/>
      <c r="M514" s="255"/>
      <c r="N514" s="256"/>
      <c r="O514" s="256"/>
      <c r="P514" s="256"/>
      <c r="Q514" s="256"/>
      <c r="R514" s="256"/>
      <c r="S514" s="256"/>
      <c r="T514" s="25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8" t="s">
        <v>256</v>
      </c>
      <c r="AU514" s="258" t="s">
        <v>88</v>
      </c>
      <c r="AV514" s="13" t="s">
        <v>88</v>
      </c>
      <c r="AW514" s="13" t="s">
        <v>36</v>
      </c>
      <c r="AX514" s="13" t="s">
        <v>80</v>
      </c>
      <c r="AY514" s="258" t="s">
        <v>241</v>
      </c>
    </row>
    <row r="515" s="16" customFormat="1">
      <c r="A515" s="16"/>
      <c r="B515" s="304"/>
      <c r="C515" s="305"/>
      <c r="D515" s="249" t="s">
        <v>256</v>
      </c>
      <c r="E515" s="306" t="s">
        <v>1</v>
      </c>
      <c r="F515" s="307" t="s">
        <v>3988</v>
      </c>
      <c r="G515" s="305"/>
      <c r="H515" s="308">
        <v>117.3</v>
      </c>
      <c r="I515" s="309"/>
      <c r="J515" s="305"/>
      <c r="K515" s="305"/>
      <c r="L515" s="310"/>
      <c r="M515" s="311"/>
      <c r="N515" s="312"/>
      <c r="O515" s="312"/>
      <c r="P515" s="312"/>
      <c r="Q515" s="312"/>
      <c r="R515" s="312"/>
      <c r="S515" s="312"/>
      <c r="T515" s="313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314" t="s">
        <v>256</v>
      </c>
      <c r="AU515" s="314" t="s">
        <v>88</v>
      </c>
      <c r="AV515" s="16" t="s">
        <v>96</v>
      </c>
      <c r="AW515" s="16" t="s">
        <v>36</v>
      </c>
      <c r="AX515" s="16" t="s">
        <v>80</v>
      </c>
      <c r="AY515" s="314" t="s">
        <v>241</v>
      </c>
    </row>
    <row r="516" s="14" customFormat="1">
      <c r="A516" s="14"/>
      <c r="B516" s="259"/>
      <c r="C516" s="260"/>
      <c r="D516" s="249" t="s">
        <v>256</v>
      </c>
      <c r="E516" s="261" t="s">
        <v>1</v>
      </c>
      <c r="F516" s="262" t="s">
        <v>258</v>
      </c>
      <c r="G516" s="260"/>
      <c r="H516" s="263">
        <v>571.36000000000001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88</v>
      </c>
      <c r="AV516" s="14" t="s">
        <v>175</v>
      </c>
      <c r="AW516" s="14" t="s">
        <v>36</v>
      </c>
      <c r="AX516" s="14" t="s">
        <v>14</v>
      </c>
      <c r="AY516" s="269" t="s">
        <v>241</v>
      </c>
    </row>
    <row r="517" s="2" customFormat="1" ht="24.15" customHeight="1">
      <c r="A517" s="39"/>
      <c r="B517" s="40"/>
      <c r="C517" s="229" t="s">
        <v>976</v>
      </c>
      <c r="D517" s="229" t="s">
        <v>243</v>
      </c>
      <c r="E517" s="230" t="s">
        <v>4229</v>
      </c>
      <c r="F517" s="231" t="s">
        <v>4230</v>
      </c>
      <c r="G517" s="232" t="s">
        <v>246</v>
      </c>
      <c r="H517" s="233">
        <v>571.36000000000001</v>
      </c>
      <c r="I517" s="234"/>
      <c r="J517" s="235">
        <f>ROUND(I517*H517,2)</f>
        <v>0</v>
      </c>
      <c r="K517" s="231" t="s">
        <v>247</v>
      </c>
      <c r="L517" s="45"/>
      <c r="M517" s="236" t="s">
        <v>1</v>
      </c>
      <c r="N517" s="237" t="s">
        <v>45</v>
      </c>
      <c r="O517" s="92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175</v>
      </c>
      <c r="AT517" s="240" t="s">
        <v>243</v>
      </c>
      <c r="AU517" s="240" t="s">
        <v>88</v>
      </c>
      <c r="AY517" s="18" t="s">
        <v>241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14</v>
      </c>
      <c r="BK517" s="241">
        <f>ROUND(I517*H517,2)</f>
        <v>0</v>
      </c>
      <c r="BL517" s="18" t="s">
        <v>175</v>
      </c>
      <c r="BM517" s="240" t="s">
        <v>4231</v>
      </c>
    </row>
    <row r="518" s="2" customFormat="1">
      <c r="A518" s="39"/>
      <c r="B518" s="40"/>
      <c r="C518" s="41"/>
      <c r="D518" s="242" t="s">
        <v>249</v>
      </c>
      <c r="E518" s="41"/>
      <c r="F518" s="243" t="s">
        <v>4232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249</v>
      </c>
      <c r="AU518" s="18" t="s">
        <v>88</v>
      </c>
    </row>
    <row r="519" s="15" customFormat="1">
      <c r="A519" s="15"/>
      <c r="B519" s="270"/>
      <c r="C519" s="271"/>
      <c r="D519" s="249" t="s">
        <v>256</v>
      </c>
      <c r="E519" s="272" t="s">
        <v>1</v>
      </c>
      <c r="F519" s="273" t="s">
        <v>4121</v>
      </c>
      <c r="G519" s="271"/>
      <c r="H519" s="272" t="s">
        <v>1</v>
      </c>
      <c r="I519" s="274"/>
      <c r="J519" s="271"/>
      <c r="K519" s="271"/>
      <c r="L519" s="275"/>
      <c r="M519" s="276"/>
      <c r="N519" s="277"/>
      <c r="O519" s="277"/>
      <c r="P519" s="277"/>
      <c r="Q519" s="277"/>
      <c r="R519" s="277"/>
      <c r="S519" s="277"/>
      <c r="T519" s="27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9" t="s">
        <v>256</v>
      </c>
      <c r="AU519" s="279" t="s">
        <v>88</v>
      </c>
      <c r="AV519" s="15" t="s">
        <v>14</v>
      </c>
      <c r="AW519" s="15" t="s">
        <v>36</v>
      </c>
      <c r="AX519" s="15" t="s">
        <v>80</v>
      </c>
      <c r="AY519" s="279" t="s">
        <v>241</v>
      </c>
    </row>
    <row r="520" s="15" customFormat="1">
      <c r="A520" s="15"/>
      <c r="B520" s="270"/>
      <c r="C520" s="271"/>
      <c r="D520" s="249" t="s">
        <v>256</v>
      </c>
      <c r="E520" s="272" t="s">
        <v>1</v>
      </c>
      <c r="F520" s="273" t="s">
        <v>4122</v>
      </c>
      <c r="G520" s="271"/>
      <c r="H520" s="272" t="s">
        <v>1</v>
      </c>
      <c r="I520" s="274"/>
      <c r="J520" s="271"/>
      <c r="K520" s="271"/>
      <c r="L520" s="275"/>
      <c r="M520" s="276"/>
      <c r="N520" s="277"/>
      <c r="O520" s="277"/>
      <c r="P520" s="277"/>
      <c r="Q520" s="277"/>
      <c r="R520" s="277"/>
      <c r="S520" s="277"/>
      <c r="T520" s="27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9" t="s">
        <v>256</v>
      </c>
      <c r="AU520" s="279" t="s">
        <v>88</v>
      </c>
      <c r="AV520" s="15" t="s">
        <v>14</v>
      </c>
      <c r="AW520" s="15" t="s">
        <v>36</v>
      </c>
      <c r="AX520" s="15" t="s">
        <v>80</v>
      </c>
      <c r="AY520" s="279" t="s">
        <v>241</v>
      </c>
    </row>
    <row r="521" s="13" customFormat="1">
      <c r="A521" s="13"/>
      <c r="B521" s="247"/>
      <c r="C521" s="248"/>
      <c r="D521" s="249" t="s">
        <v>256</v>
      </c>
      <c r="E521" s="250" t="s">
        <v>1</v>
      </c>
      <c r="F521" s="251" t="s">
        <v>4123</v>
      </c>
      <c r="G521" s="248"/>
      <c r="H521" s="252">
        <v>202.96000000000001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36</v>
      </c>
      <c r="AX521" s="13" t="s">
        <v>80</v>
      </c>
      <c r="AY521" s="258" t="s">
        <v>241</v>
      </c>
    </row>
    <row r="522" s="13" customFormat="1">
      <c r="A522" s="13"/>
      <c r="B522" s="247"/>
      <c r="C522" s="248"/>
      <c r="D522" s="249" t="s">
        <v>256</v>
      </c>
      <c r="E522" s="250" t="s">
        <v>1</v>
      </c>
      <c r="F522" s="251" t="s">
        <v>4124</v>
      </c>
      <c r="G522" s="248"/>
      <c r="H522" s="252">
        <v>90</v>
      </c>
      <c r="I522" s="253"/>
      <c r="J522" s="248"/>
      <c r="K522" s="248"/>
      <c r="L522" s="254"/>
      <c r="M522" s="255"/>
      <c r="N522" s="256"/>
      <c r="O522" s="256"/>
      <c r="P522" s="256"/>
      <c r="Q522" s="256"/>
      <c r="R522" s="256"/>
      <c r="S522" s="256"/>
      <c r="T522" s="25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8" t="s">
        <v>256</v>
      </c>
      <c r="AU522" s="258" t="s">
        <v>88</v>
      </c>
      <c r="AV522" s="13" t="s">
        <v>88</v>
      </c>
      <c r="AW522" s="13" t="s">
        <v>36</v>
      </c>
      <c r="AX522" s="13" t="s">
        <v>80</v>
      </c>
      <c r="AY522" s="258" t="s">
        <v>241</v>
      </c>
    </row>
    <row r="523" s="13" customFormat="1">
      <c r="A523" s="13"/>
      <c r="B523" s="247"/>
      <c r="C523" s="248"/>
      <c r="D523" s="249" t="s">
        <v>256</v>
      </c>
      <c r="E523" s="250" t="s">
        <v>1</v>
      </c>
      <c r="F523" s="251" t="s">
        <v>4125</v>
      </c>
      <c r="G523" s="248"/>
      <c r="H523" s="252">
        <v>92.700000000000003</v>
      </c>
      <c r="I523" s="253"/>
      <c r="J523" s="248"/>
      <c r="K523" s="248"/>
      <c r="L523" s="254"/>
      <c r="M523" s="255"/>
      <c r="N523" s="256"/>
      <c r="O523" s="256"/>
      <c r="P523" s="256"/>
      <c r="Q523" s="256"/>
      <c r="R523" s="256"/>
      <c r="S523" s="256"/>
      <c r="T523" s="25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8" t="s">
        <v>256</v>
      </c>
      <c r="AU523" s="258" t="s">
        <v>88</v>
      </c>
      <c r="AV523" s="13" t="s">
        <v>88</v>
      </c>
      <c r="AW523" s="13" t="s">
        <v>36</v>
      </c>
      <c r="AX523" s="13" t="s">
        <v>80</v>
      </c>
      <c r="AY523" s="258" t="s">
        <v>241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4126</v>
      </c>
      <c r="G524" s="248"/>
      <c r="H524" s="252">
        <v>68.400000000000006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6" customFormat="1">
      <c r="A525" s="16"/>
      <c r="B525" s="304"/>
      <c r="C525" s="305"/>
      <c r="D525" s="249" t="s">
        <v>256</v>
      </c>
      <c r="E525" s="306" t="s">
        <v>1</v>
      </c>
      <c r="F525" s="307" t="s">
        <v>3988</v>
      </c>
      <c r="G525" s="305"/>
      <c r="H525" s="308">
        <v>454.06</v>
      </c>
      <c r="I525" s="309"/>
      <c r="J525" s="305"/>
      <c r="K525" s="305"/>
      <c r="L525" s="310"/>
      <c r="M525" s="311"/>
      <c r="N525" s="312"/>
      <c r="O525" s="312"/>
      <c r="P525" s="312"/>
      <c r="Q525" s="312"/>
      <c r="R525" s="312"/>
      <c r="S525" s="312"/>
      <c r="T525" s="3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14" t="s">
        <v>256</v>
      </c>
      <c r="AU525" s="314" t="s">
        <v>88</v>
      </c>
      <c r="AV525" s="16" t="s">
        <v>96</v>
      </c>
      <c r="AW525" s="16" t="s">
        <v>36</v>
      </c>
      <c r="AX525" s="16" t="s">
        <v>80</v>
      </c>
      <c r="AY525" s="314" t="s">
        <v>241</v>
      </c>
    </row>
    <row r="526" s="15" customFormat="1">
      <c r="A526" s="15"/>
      <c r="B526" s="270"/>
      <c r="C526" s="271"/>
      <c r="D526" s="249" t="s">
        <v>256</v>
      </c>
      <c r="E526" s="272" t="s">
        <v>1</v>
      </c>
      <c r="F526" s="273" t="s">
        <v>4127</v>
      </c>
      <c r="G526" s="271"/>
      <c r="H526" s="272" t="s">
        <v>1</v>
      </c>
      <c r="I526" s="274"/>
      <c r="J526" s="271"/>
      <c r="K526" s="271"/>
      <c r="L526" s="275"/>
      <c r="M526" s="276"/>
      <c r="N526" s="277"/>
      <c r="O526" s="277"/>
      <c r="P526" s="277"/>
      <c r="Q526" s="277"/>
      <c r="R526" s="277"/>
      <c r="S526" s="277"/>
      <c r="T526" s="27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9" t="s">
        <v>256</v>
      </c>
      <c r="AU526" s="279" t="s">
        <v>88</v>
      </c>
      <c r="AV526" s="15" t="s">
        <v>14</v>
      </c>
      <c r="AW526" s="15" t="s">
        <v>36</v>
      </c>
      <c r="AX526" s="15" t="s">
        <v>80</v>
      </c>
      <c r="AY526" s="279" t="s">
        <v>241</v>
      </c>
    </row>
    <row r="527" s="13" customFormat="1">
      <c r="A527" s="13"/>
      <c r="B527" s="247"/>
      <c r="C527" s="248"/>
      <c r="D527" s="249" t="s">
        <v>256</v>
      </c>
      <c r="E527" s="250" t="s">
        <v>1</v>
      </c>
      <c r="F527" s="251" t="s">
        <v>4128</v>
      </c>
      <c r="G527" s="248"/>
      <c r="H527" s="252">
        <v>63.840000000000003</v>
      </c>
      <c r="I527" s="253"/>
      <c r="J527" s="248"/>
      <c r="K527" s="248"/>
      <c r="L527" s="254"/>
      <c r="M527" s="255"/>
      <c r="N527" s="256"/>
      <c r="O527" s="256"/>
      <c r="P527" s="256"/>
      <c r="Q527" s="256"/>
      <c r="R527" s="256"/>
      <c r="S527" s="256"/>
      <c r="T527" s="25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8" t="s">
        <v>256</v>
      </c>
      <c r="AU527" s="258" t="s">
        <v>88</v>
      </c>
      <c r="AV527" s="13" t="s">
        <v>88</v>
      </c>
      <c r="AW527" s="13" t="s">
        <v>36</v>
      </c>
      <c r="AX527" s="13" t="s">
        <v>80</v>
      </c>
      <c r="AY527" s="258" t="s">
        <v>241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4129</v>
      </c>
      <c r="G528" s="248"/>
      <c r="H528" s="252">
        <v>22.440000000000001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80</v>
      </c>
      <c r="AY528" s="258" t="s">
        <v>241</v>
      </c>
    </row>
    <row r="529" s="13" customFormat="1">
      <c r="A529" s="13"/>
      <c r="B529" s="247"/>
      <c r="C529" s="248"/>
      <c r="D529" s="249" t="s">
        <v>256</v>
      </c>
      <c r="E529" s="250" t="s">
        <v>1</v>
      </c>
      <c r="F529" s="251" t="s">
        <v>4130</v>
      </c>
      <c r="G529" s="248"/>
      <c r="H529" s="252">
        <v>24.420000000000002</v>
      </c>
      <c r="I529" s="253"/>
      <c r="J529" s="248"/>
      <c r="K529" s="248"/>
      <c r="L529" s="254"/>
      <c r="M529" s="255"/>
      <c r="N529" s="256"/>
      <c r="O529" s="256"/>
      <c r="P529" s="256"/>
      <c r="Q529" s="256"/>
      <c r="R529" s="256"/>
      <c r="S529" s="256"/>
      <c r="T529" s="25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8" t="s">
        <v>256</v>
      </c>
      <c r="AU529" s="258" t="s">
        <v>88</v>
      </c>
      <c r="AV529" s="13" t="s">
        <v>88</v>
      </c>
      <c r="AW529" s="13" t="s">
        <v>36</v>
      </c>
      <c r="AX529" s="13" t="s">
        <v>80</v>
      </c>
      <c r="AY529" s="258" t="s">
        <v>241</v>
      </c>
    </row>
    <row r="530" s="13" customFormat="1">
      <c r="A530" s="13"/>
      <c r="B530" s="247"/>
      <c r="C530" s="248"/>
      <c r="D530" s="249" t="s">
        <v>256</v>
      </c>
      <c r="E530" s="250" t="s">
        <v>1</v>
      </c>
      <c r="F530" s="251" t="s">
        <v>4131</v>
      </c>
      <c r="G530" s="248"/>
      <c r="H530" s="252">
        <v>6.5999999999999996</v>
      </c>
      <c r="I530" s="253"/>
      <c r="J530" s="248"/>
      <c r="K530" s="248"/>
      <c r="L530" s="254"/>
      <c r="M530" s="255"/>
      <c r="N530" s="256"/>
      <c r="O530" s="256"/>
      <c r="P530" s="256"/>
      <c r="Q530" s="256"/>
      <c r="R530" s="256"/>
      <c r="S530" s="256"/>
      <c r="T530" s="25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8" t="s">
        <v>256</v>
      </c>
      <c r="AU530" s="258" t="s">
        <v>88</v>
      </c>
      <c r="AV530" s="13" t="s">
        <v>88</v>
      </c>
      <c r="AW530" s="13" t="s">
        <v>36</v>
      </c>
      <c r="AX530" s="13" t="s">
        <v>80</v>
      </c>
      <c r="AY530" s="258" t="s">
        <v>241</v>
      </c>
    </row>
    <row r="531" s="16" customFormat="1">
      <c r="A531" s="16"/>
      <c r="B531" s="304"/>
      <c r="C531" s="305"/>
      <c r="D531" s="249" t="s">
        <v>256</v>
      </c>
      <c r="E531" s="306" t="s">
        <v>1</v>
      </c>
      <c r="F531" s="307" t="s">
        <v>3988</v>
      </c>
      <c r="G531" s="305"/>
      <c r="H531" s="308">
        <v>117.3</v>
      </c>
      <c r="I531" s="309"/>
      <c r="J531" s="305"/>
      <c r="K531" s="305"/>
      <c r="L531" s="310"/>
      <c r="M531" s="311"/>
      <c r="N531" s="312"/>
      <c r="O531" s="312"/>
      <c r="P531" s="312"/>
      <c r="Q531" s="312"/>
      <c r="R531" s="312"/>
      <c r="S531" s="312"/>
      <c r="T531" s="3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314" t="s">
        <v>256</v>
      </c>
      <c r="AU531" s="314" t="s">
        <v>88</v>
      </c>
      <c r="AV531" s="16" t="s">
        <v>96</v>
      </c>
      <c r="AW531" s="16" t="s">
        <v>36</v>
      </c>
      <c r="AX531" s="16" t="s">
        <v>80</v>
      </c>
      <c r="AY531" s="314" t="s">
        <v>241</v>
      </c>
    </row>
    <row r="532" s="14" customFormat="1">
      <c r="A532" s="14"/>
      <c r="B532" s="259"/>
      <c r="C532" s="260"/>
      <c r="D532" s="249" t="s">
        <v>256</v>
      </c>
      <c r="E532" s="261" t="s">
        <v>1</v>
      </c>
      <c r="F532" s="262" t="s">
        <v>258</v>
      </c>
      <c r="G532" s="260"/>
      <c r="H532" s="263">
        <v>571.36000000000001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88</v>
      </c>
      <c r="AV532" s="14" t="s">
        <v>175</v>
      </c>
      <c r="AW532" s="14" t="s">
        <v>36</v>
      </c>
      <c r="AX532" s="14" t="s">
        <v>14</v>
      </c>
      <c r="AY532" s="269" t="s">
        <v>241</v>
      </c>
    </row>
    <row r="533" s="2" customFormat="1" ht="24.15" customHeight="1">
      <c r="A533" s="39"/>
      <c r="B533" s="40"/>
      <c r="C533" s="229" t="s">
        <v>980</v>
      </c>
      <c r="D533" s="229" t="s">
        <v>243</v>
      </c>
      <c r="E533" s="230" t="s">
        <v>4233</v>
      </c>
      <c r="F533" s="231" t="s">
        <v>4234</v>
      </c>
      <c r="G533" s="232" t="s">
        <v>246</v>
      </c>
      <c r="H533" s="233">
        <v>454.06</v>
      </c>
      <c r="I533" s="234"/>
      <c r="J533" s="235">
        <f>ROUND(I533*H533,2)</f>
        <v>0</v>
      </c>
      <c r="K533" s="231" t="s">
        <v>247</v>
      </c>
      <c r="L533" s="45"/>
      <c r="M533" s="236" t="s">
        <v>1</v>
      </c>
      <c r="N533" s="237" t="s">
        <v>45</v>
      </c>
      <c r="O533" s="92"/>
      <c r="P533" s="238">
        <f>O533*H533</f>
        <v>0</v>
      </c>
      <c r="Q533" s="238">
        <v>0.058279999999999998</v>
      </c>
      <c r="R533" s="238">
        <f>Q533*H533</f>
        <v>26.462616799999999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175</v>
      </c>
      <c r="AT533" s="240" t="s">
        <v>243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4235</v>
      </c>
    </row>
    <row r="534" s="2" customFormat="1">
      <c r="A534" s="39"/>
      <c r="B534" s="40"/>
      <c r="C534" s="41"/>
      <c r="D534" s="242" t="s">
        <v>249</v>
      </c>
      <c r="E534" s="41"/>
      <c r="F534" s="243" t="s">
        <v>4236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249</v>
      </c>
      <c r="AU534" s="18" t="s">
        <v>88</v>
      </c>
    </row>
    <row r="535" s="2" customFormat="1" ht="24.15" customHeight="1">
      <c r="A535" s="39"/>
      <c r="B535" s="40"/>
      <c r="C535" s="229" t="s">
        <v>984</v>
      </c>
      <c r="D535" s="229" t="s">
        <v>243</v>
      </c>
      <c r="E535" s="230" t="s">
        <v>4237</v>
      </c>
      <c r="F535" s="231" t="s">
        <v>4238</v>
      </c>
      <c r="G535" s="232" t="s">
        <v>246</v>
      </c>
      <c r="H535" s="233">
        <v>117.3</v>
      </c>
      <c r="I535" s="234"/>
      <c r="J535" s="235">
        <f>ROUND(I535*H535,2)</f>
        <v>0</v>
      </c>
      <c r="K535" s="231" t="s">
        <v>247</v>
      </c>
      <c r="L535" s="45"/>
      <c r="M535" s="236" t="s">
        <v>1</v>
      </c>
      <c r="N535" s="237" t="s">
        <v>45</v>
      </c>
      <c r="O535" s="92"/>
      <c r="P535" s="238">
        <f>O535*H535</f>
        <v>0</v>
      </c>
      <c r="Q535" s="238">
        <v>0.05985</v>
      </c>
      <c r="R535" s="238">
        <f>Q535*H535</f>
        <v>7.0204050000000002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175</v>
      </c>
      <c r="AT535" s="240" t="s">
        <v>243</v>
      </c>
      <c r="AU535" s="240" t="s">
        <v>88</v>
      </c>
      <c r="AY535" s="18" t="s">
        <v>241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14</v>
      </c>
      <c r="BK535" s="241">
        <f>ROUND(I535*H535,2)</f>
        <v>0</v>
      </c>
      <c r="BL535" s="18" t="s">
        <v>175</v>
      </c>
      <c r="BM535" s="240" t="s">
        <v>4239</v>
      </c>
    </row>
    <row r="536" s="2" customFormat="1">
      <c r="A536" s="39"/>
      <c r="B536" s="40"/>
      <c r="C536" s="41"/>
      <c r="D536" s="242" t="s">
        <v>249</v>
      </c>
      <c r="E536" s="41"/>
      <c r="F536" s="243" t="s">
        <v>4240</v>
      </c>
      <c r="G536" s="41"/>
      <c r="H536" s="41"/>
      <c r="I536" s="244"/>
      <c r="J536" s="41"/>
      <c r="K536" s="41"/>
      <c r="L536" s="45"/>
      <c r="M536" s="245"/>
      <c r="N536" s="246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249</v>
      </c>
      <c r="AU536" s="18" t="s">
        <v>88</v>
      </c>
    </row>
    <row r="537" s="2" customFormat="1" ht="37.8" customHeight="1">
      <c r="A537" s="39"/>
      <c r="B537" s="40"/>
      <c r="C537" s="229" t="s">
        <v>989</v>
      </c>
      <c r="D537" s="229" t="s">
        <v>243</v>
      </c>
      <c r="E537" s="230" t="s">
        <v>4241</v>
      </c>
      <c r="F537" s="231" t="s">
        <v>4242</v>
      </c>
      <c r="G537" s="232" t="s">
        <v>3861</v>
      </c>
      <c r="H537" s="233">
        <v>9</v>
      </c>
      <c r="I537" s="234"/>
      <c r="J537" s="235">
        <f>ROUND(I537*H537,2)</f>
        <v>0</v>
      </c>
      <c r="K537" s="231" t="s">
        <v>1</v>
      </c>
      <c r="L537" s="45"/>
      <c r="M537" s="236" t="s">
        <v>1</v>
      </c>
      <c r="N537" s="237" t="s">
        <v>45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175</v>
      </c>
      <c r="AT537" s="240" t="s">
        <v>243</v>
      </c>
      <c r="AU537" s="240" t="s">
        <v>88</v>
      </c>
      <c r="AY537" s="18" t="s">
        <v>241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14</v>
      </c>
      <c r="BK537" s="241">
        <f>ROUND(I537*H537,2)</f>
        <v>0</v>
      </c>
      <c r="BL537" s="18" t="s">
        <v>175</v>
      </c>
      <c r="BM537" s="240" t="s">
        <v>4243</v>
      </c>
    </row>
    <row r="538" s="15" customFormat="1">
      <c r="A538" s="15"/>
      <c r="B538" s="270"/>
      <c r="C538" s="271"/>
      <c r="D538" s="249" t="s">
        <v>256</v>
      </c>
      <c r="E538" s="272" t="s">
        <v>1</v>
      </c>
      <c r="F538" s="273" t="s">
        <v>4244</v>
      </c>
      <c r="G538" s="271"/>
      <c r="H538" s="272" t="s">
        <v>1</v>
      </c>
      <c r="I538" s="274"/>
      <c r="J538" s="271"/>
      <c r="K538" s="271"/>
      <c r="L538" s="275"/>
      <c r="M538" s="276"/>
      <c r="N538" s="277"/>
      <c r="O538" s="277"/>
      <c r="P538" s="277"/>
      <c r="Q538" s="277"/>
      <c r="R538" s="277"/>
      <c r="S538" s="277"/>
      <c r="T538" s="27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9" t="s">
        <v>256</v>
      </c>
      <c r="AU538" s="279" t="s">
        <v>88</v>
      </c>
      <c r="AV538" s="15" t="s">
        <v>14</v>
      </c>
      <c r="AW538" s="15" t="s">
        <v>36</v>
      </c>
      <c r="AX538" s="15" t="s">
        <v>80</v>
      </c>
      <c r="AY538" s="279" t="s">
        <v>241</v>
      </c>
    </row>
    <row r="539" s="13" customFormat="1">
      <c r="A539" s="13"/>
      <c r="B539" s="247"/>
      <c r="C539" s="248"/>
      <c r="D539" s="249" t="s">
        <v>256</v>
      </c>
      <c r="E539" s="250" t="s">
        <v>1</v>
      </c>
      <c r="F539" s="251" t="s">
        <v>4245</v>
      </c>
      <c r="G539" s="248"/>
      <c r="H539" s="252">
        <v>4</v>
      </c>
      <c r="I539" s="253"/>
      <c r="J539" s="248"/>
      <c r="K539" s="248"/>
      <c r="L539" s="254"/>
      <c r="M539" s="255"/>
      <c r="N539" s="256"/>
      <c r="O539" s="256"/>
      <c r="P539" s="256"/>
      <c r="Q539" s="256"/>
      <c r="R539" s="256"/>
      <c r="S539" s="256"/>
      <c r="T539" s="25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8" t="s">
        <v>256</v>
      </c>
      <c r="AU539" s="258" t="s">
        <v>88</v>
      </c>
      <c r="AV539" s="13" t="s">
        <v>88</v>
      </c>
      <c r="AW539" s="13" t="s">
        <v>36</v>
      </c>
      <c r="AX539" s="13" t="s">
        <v>80</v>
      </c>
      <c r="AY539" s="258" t="s">
        <v>241</v>
      </c>
    </row>
    <row r="540" s="13" customFormat="1">
      <c r="A540" s="13"/>
      <c r="B540" s="247"/>
      <c r="C540" s="248"/>
      <c r="D540" s="249" t="s">
        <v>256</v>
      </c>
      <c r="E540" s="250" t="s">
        <v>1</v>
      </c>
      <c r="F540" s="251" t="s">
        <v>4246</v>
      </c>
      <c r="G540" s="248"/>
      <c r="H540" s="252">
        <v>5</v>
      </c>
      <c r="I540" s="253"/>
      <c r="J540" s="248"/>
      <c r="K540" s="248"/>
      <c r="L540" s="254"/>
      <c r="M540" s="255"/>
      <c r="N540" s="256"/>
      <c r="O540" s="256"/>
      <c r="P540" s="256"/>
      <c r="Q540" s="256"/>
      <c r="R540" s="256"/>
      <c r="S540" s="256"/>
      <c r="T540" s="25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8" t="s">
        <v>256</v>
      </c>
      <c r="AU540" s="258" t="s">
        <v>88</v>
      </c>
      <c r="AV540" s="13" t="s">
        <v>88</v>
      </c>
      <c r="AW540" s="13" t="s">
        <v>36</v>
      </c>
      <c r="AX540" s="13" t="s">
        <v>80</v>
      </c>
      <c r="AY540" s="258" t="s">
        <v>241</v>
      </c>
    </row>
    <row r="541" s="14" customFormat="1">
      <c r="A541" s="14"/>
      <c r="B541" s="259"/>
      <c r="C541" s="260"/>
      <c r="D541" s="249" t="s">
        <v>256</v>
      </c>
      <c r="E541" s="261" t="s">
        <v>1</v>
      </c>
      <c r="F541" s="262" t="s">
        <v>258</v>
      </c>
      <c r="G541" s="260"/>
      <c r="H541" s="263">
        <v>9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88</v>
      </c>
      <c r="AV541" s="14" t="s">
        <v>175</v>
      </c>
      <c r="AW541" s="14" t="s">
        <v>36</v>
      </c>
      <c r="AX541" s="14" t="s">
        <v>14</v>
      </c>
      <c r="AY541" s="269" t="s">
        <v>241</v>
      </c>
    </row>
    <row r="542" s="2" customFormat="1" ht="37.8" customHeight="1">
      <c r="A542" s="39"/>
      <c r="B542" s="40"/>
      <c r="C542" s="229" t="s">
        <v>993</v>
      </c>
      <c r="D542" s="229" t="s">
        <v>243</v>
      </c>
      <c r="E542" s="230" t="s">
        <v>4247</v>
      </c>
      <c r="F542" s="231" t="s">
        <v>4248</v>
      </c>
      <c r="G542" s="232" t="s">
        <v>3861</v>
      </c>
      <c r="H542" s="233">
        <v>1</v>
      </c>
      <c r="I542" s="234"/>
      <c r="J542" s="235">
        <f>ROUND(I542*H542,2)</f>
        <v>0</v>
      </c>
      <c r="K542" s="231" t="s">
        <v>1</v>
      </c>
      <c r="L542" s="45"/>
      <c r="M542" s="236" t="s">
        <v>1</v>
      </c>
      <c r="N542" s="237" t="s">
        <v>45</v>
      </c>
      <c r="O542" s="92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0" t="s">
        <v>175</v>
      </c>
      <c r="AT542" s="240" t="s">
        <v>243</v>
      </c>
      <c r="AU542" s="240" t="s">
        <v>88</v>
      </c>
      <c r="AY542" s="18" t="s">
        <v>241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14</v>
      </c>
      <c r="BK542" s="241">
        <f>ROUND(I542*H542,2)</f>
        <v>0</v>
      </c>
      <c r="BL542" s="18" t="s">
        <v>175</v>
      </c>
      <c r="BM542" s="240" t="s">
        <v>4249</v>
      </c>
    </row>
    <row r="543" s="2" customFormat="1" ht="37.8" customHeight="1">
      <c r="A543" s="39"/>
      <c r="B543" s="40"/>
      <c r="C543" s="229" t="s">
        <v>997</v>
      </c>
      <c r="D543" s="229" t="s">
        <v>243</v>
      </c>
      <c r="E543" s="230" t="s">
        <v>4250</v>
      </c>
      <c r="F543" s="231" t="s">
        <v>4251</v>
      </c>
      <c r="G543" s="232" t="s">
        <v>3861</v>
      </c>
      <c r="H543" s="233">
        <v>1</v>
      </c>
      <c r="I543" s="234"/>
      <c r="J543" s="235">
        <f>ROUND(I543*H543,2)</f>
        <v>0</v>
      </c>
      <c r="K543" s="231" t="s">
        <v>1</v>
      </c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175</v>
      </c>
      <c r="AT543" s="240" t="s">
        <v>243</v>
      </c>
      <c r="AU543" s="240" t="s">
        <v>88</v>
      </c>
      <c r="AY543" s="18" t="s">
        <v>241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14</v>
      </c>
      <c r="BK543" s="241">
        <f>ROUND(I543*H543,2)</f>
        <v>0</v>
      </c>
      <c r="BL543" s="18" t="s">
        <v>175</v>
      </c>
      <c r="BM543" s="240" t="s">
        <v>4252</v>
      </c>
    </row>
    <row r="544" s="2" customFormat="1" ht="37.8" customHeight="1">
      <c r="A544" s="39"/>
      <c r="B544" s="40"/>
      <c r="C544" s="229" t="s">
        <v>1002</v>
      </c>
      <c r="D544" s="229" t="s">
        <v>243</v>
      </c>
      <c r="E544" s="230" t="s">
        <v>4253</v>
      </c>
      <c r="F544" s="231" t="s">
        <v>4254</v>
      </c>
      <c r="G544" s="232" t="s">
        <v>3861</v>
      </c>
      <c r="H544" s="233">
        <v>1</v>
      </c>
      <c r="I544" s="234"/>
      <c r="J544" s="235">
        <f>ROUND(I544*H544,2)</f>
        <v>0</v>
      </c>
      <c r="K544" s="231" t="s">
        <v>1</v>
      </c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175</v>
      </c>
      <c r="AT544" s="240" t="s">
        <v>243</v>
      </c>
      <c r="AU544" s="240" t="s">
        <v>88</v>
      </c>
      <c r="AY544" s="18" t="s">
        <v>241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14</v>
      </c>
      <c r="BK544" s="241">
        <f>ROUND(I544*H544,2)</f>
        <v>0</v>
      </c>
      <c r="BL544" s="18" t="s">
        <v>175</v>
      </c>
      <c r="BM544" s="240" t="s">
        <v>4255</v>
      </c>
    </row>
    <row r="545" s="12" customFormat="1" ht="22.8" customHeight="1">
      <c r="A545" s="12"/>
      <c r="B545" s="213"/>
      <c r="C545" s="214"/>
      <c r="D545" s="215" t="s">
        <v>79</v>
      </c>
      <c r="E545" s="227" t="s">
        <v>1069</v>
      </c>
      <c r="F545" s="227" t="s">
        <v>1070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SUM(P546:P558)</f>
        <v>0</v>
      </c>
      <c r="Q545" s="221"/>
      <c r="R545" s="222">
        <f>SUM(R546:R558)</f>
        <v>0</v>
      </c>
      <c r="S545" s="221"/>
      <c r="T545" s="223">
        <f>SUM(T546:T558)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14</v>
      </c>
      <c r="AT545" s="225" t="s">
        <v>79</v>
      </c>
      <c r="AU545" s="225" t="s">
        <v>14</v>
      </c>
      <c r="AY545" s="224" t="s">
        <v>241</v>
      </c>
      <c r="BK545" s="226">
        <f>SUM(BK546:BK558)</f>
        <v>0</v>
      </c>
    </row>
    <row r="546" s="2" customFormat="1" ht="33" customHeight="1">
      <c r="A546" s="39"/>
      <c r="B546" s="40"/>
      <c r="C546" s="229" t="s">
        <v>1007</v>
      </c>
      <c r="D546" s="229" t="s">
        <v>243</v>
      </c>
      <c r="E546" s="230" t="s">
        <v>1072</v>
      </c>
      <c r="F546" s="231" t="s">
        <v>1073</v>
      </c>
      <c r="G546" s="232" t="s">
        <v>467</v>
      </c>
      <c r="H546" s="233">
        <v>93.992000000000004</v>
      </c>
      <c r="I546" s="234"/>
      <c r="J546" s="235">
        <f>ROUND(I546*H546,2)</f>
        <v>0</v>
      </c>
      <c r="K546" s="231" t="s">
        <v>247</v>
      </c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175</v>
      </c>
      <c r="AT546" s="240" t="s">
        <v>243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4256</v>
      </c>
    </row>
    <row r="547" s="2" customFormat="1">
      <c r="A547" s="39"/>
      <c r="B547" s="40"/>
      <c r="C547" s="41"/>
      <c r="D547" s="242" t="s">
        <v>249</v>
      </c>
      <c r="E547" s="41"/>
      <c r="F547" s="243" t="s">
        <v>1075</v>
      </c>
      <c r="G547" s="41"/>
      <c r="H547" s="41"/>
      <c r="I547" s="244"/>
      <c r="J547" s="41"/>
      <c r="K547" s="41"/>
      <c r="L547" s="45"/>
      <c r="M547" s="245"/>
      <c r="N547" s="24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249</v>
      </c>
      <c r="AU547" s="18" t="s">
        <v>88</v>
      </c>
    </row>
    <row r="548" s="13" customFormat="1">
      <c r="A548" s="13"/>
      <c r="B548" s="247"/>
      <c r="C548" s="248"/>
      <c r="D548" s="249" t="s">
        <v>256</v>
      </c>
      <c r="E548" s="250" t="s">
        <v>1</v>
      </c>
      <c r="F548" s="251" t="s">
        <v>465</v>
      </c>
      <c r="G548" s="248"/>
      <c r="H548" s="252">
        <v>93.992000000000004</v>
      </c>
      <c r="I548" s="253"/>
      <c r="J548" s="248"/>
      <c r="K548" s="248"/>
      <c r="L548" s="254"/>
      <c r="M548" s="255"/>
      <c r="N548" s="256"/>
      <c r="O548" s="256"/>
      <c r="P548" s="256"/>
      <c r="Q548" s="256"/>
      <c r="R548" s="256"/>
      <c r="S548" s="256"/>
      <c r="T548" s="25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8" t="s">
        <v>256</v>
      </c>
      <c r="AU548" s="258" t="s">
        <v>88</v>
      </c>
      <c r="AV548" s="13" t="s">
        <v>88</v>
      </c>
      <c r="AW548" s="13" t="s">
        <v>36</v>
      </c>
      <c r="AX548" s="13" t="s">
        <v>80</v>
      </c>
      <c r="AY548" s="258" t="s">
        <v>241</v>
      </c>
    </row>
    <row r="549" s="14" customFormat="1">
      <c r="A549" s="14"/>
      <c r="B549" s="259"/>
      <c r="C549" s="260"/>
      <c r="D549" s="249" t="s">
        <v>256</v>
      </c>
      <c r="E549" s="261" t="s">
        <v>1</v>
      </c>
      <c r="F549" s="262" t="s">
        <v>258</v>
      </c>
      <c r="G549" s="260"/>
      <c r="H549" s="263">
        <v>93.992000000000004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88</v>
      </c>
      <c r="AV549" s="14" t="s">
        <v>175</v>
      </c>
      <c r="AW549" s="14" t="s">
        <v>36</v>
      </c>
      <c r="AX549" s="14" t="s">
        <v>14</v>
      </c>
      <c r="AY549" s="269" t="s">
        <v>241</v>
      </c>
    </row>
    <row r="550" s="2" customFormat="1" ht="21.75" customHeight="1">
      <c r="A550" s="39"/>
      <c r="B550" s="40"/>
      <c r="C550" s="229" t="s">
        <v>1013</v>
      </c>
      <c r="D550" s="229" t="s">
        <v>243</v>
      </c>
      <c r="E550" s="230" t="s">
        <v>1077</v>
      </c>
      <c r="F550" s="231" t="s">
        <v>1078</v>
      </c>
      <c r="G550" s="232" t="s">
        <v>467</v>
      </c>
      <c r="H550" s="233">
        <v>2067.8240000000001</v>
      </c>
      <c r="I550" s="234"/>
      <c r="J550" s="235">
        <f>ROUND(I550*H550,2)</f>
        <v>0</v>
      </c>
      <c r="K550" s="231" t="s">
        <v>247</v>
      </c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175</v>
      </c>
      <c r="AT550" s="240" t="s">
        <v>243</v>
      </c>
      <c r="AU550" s="240" t="s">
        <v>88</v>
      </c>
      <c r="AY550" s="18" t="s">
        <v>241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</v>
      </c>
      <c r="BK550" s="241">
        <f>ROUND(I550*H550,2)</f>
        <v>0</v>
      </c>
      <c r="BL550" s="18" t="s">
        <v>175</v>
      </c>
      <c r="BM550" s="240" t="s">
        <v>4257</v>
      </c>
    </row>
    <row r="551" s="2" customFormat="1">
      <c r="A551" s="39"/>
      <c r="B551" s="40"/>
      <c r="C551" s="41"/>
      <c r="D551" s="242" t="s">
        <v>249</v>
      </c>
      <c r="E551" s="41"/>
      <c r="F551" s="243" t="s">
        <v>1080</v>
      </c>
      <c r="G551" s="41"/>
      <c r="H551" s="41"/>
      <c r="I551" s="244"/>
      <c r="J551" s="41"/>
      <c r="K551" s="41"/>
      <c r="L551" s="45"/>
      <c r="M551" s="245"/>
      <c r="N551" s="246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249</v>
      </c>
      <c r="AU551" s="18" t="s">
        <v>88</v>
      </c>
    </row>
    <row r="552" s="15" customFormat="1">
      <c r="A552" s="15"/>
      <c r="B552" s="270"/>
      <c r="C552" s="271"/>
      <c r="D552" s="249" t="s">
        <v>256</v>
      </c>
      <c r="E552" s="272" t="s">
        <v>1</v>
      </c>
      <c r="F552" s="273" t="s">
        <v>667</v>
      </c>
      <c r="G552" s="271"/>
      <c r="H552" s="272" t="s">
        <v>1</v>
      </c>
      <c r="I552" s="274"/>
      <c r="J552" s="271"/>
      <c r="K552" s="271"/>
      <c r="L552" s="275"/>
      <c r="M552" s="276"/>
      <c r="N552" s="277"/>
      <c r="O552" s="277"/>
      <c r="P552" s="277"/>
      <c r="Q552" s="277"/>
      <c r="R552" s="277"/>
      <c r="S552" s="277"/>
      <c r="T552" s="27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9" t="s">
        <v>256</v>
      </c>
      <c r="AU552" s="279" t="s">
        <v>88</v>
      </c>
      <c r="AV552" s="15" t="s">
        <v>14</v>
      </c>
      <c r="AW552" s="15" t="s">
        <v>36</v>
      </c>
      <c r="AX552" s="15" t="s">
        <v>80</v>
      </c>
      <c r="AY552" s="279" t="s">
        <v>241</v>
      </c>
    </row>
    <row r="553" s="13" customFormat="1">
      <c r="A553" s="13"/>
      <c r="B553" s="247"/>
      <c r="C553" s="248"/>
      <c r="D553" s="249" t="s">
        <v>256</v>
      </c>
      <c r="E553" s="250" t="s">
        <v>1</v>
      </c>
      <c r="F553" s="251" t="s">
        <v>1081</v>
      </c>
      <c r="G553" s="248"/>
      <c r="H553" s="252">
        <v>2067.8240000000001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8" t="s">
        <v>256</v>
      </c>
      <c r="AU553" s="258" t="s">
        <v>88</v>
      </c>
      <c r="AV553" s="13" t="s">
        <v>88</v>
      </c>
      <c r="AW553" s="13" t="s">
        <v>36</v>
      </c>
      <c r="AX553" s="13" t="s">
        <v>80</v>
      </c>
      <c r="AY553" s="258" t="s">
        <v>241</v>
      </c>
    </row>
    <row r="554" s="14" customFormat="1">
      <c r="A554" s="14"/>
      <c r="B554" s="259"/>
      <c r="C554" s="260"/>
      <c r="D554" s="249" t="s">
        <v>256</v>
      </c>
      <c r="E554" s="261" t="s">
        <v>1</v>
      </c>
      <c r="F554" s="262" t="s">
        <v>258</v>
      </c>
      <c r="G554" s="260"/>
      <c r="H554" s="263">
        <v>2067.8240000000001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88</v>
      </c>
      <c r="AV554" s="14" t="s">
        <v>175</v>
      </c>
      <c r="AW554" s="14" t="s">
        <v>36</v>
      </c>
      <c r="AX554" s="14" t="s">
        <v>14</v>
      </c>
      <c r="AY554" s="269" t="s">
        <v>241</v>
      </c>
    </row>
    <row r="555" s="2" customFormat="1" ht="44.25" customHeight="1">
      <c r="A555" s="39"/>
      <c r="B555" s="40"/>
      <c r="C555" s="229" t="s">
        <v>1017</v>
      </c>
      <c r="D555" s="229" t="s">
        <v>243</v>
      </c>
      <c r="E555" s="230" t="s">
        <v>1083</v>
      </c>
      <c r="F555" s="231" t="s">
        <v>1084</v>
      </c>
      <c r="G555" s="232" t="s">
        <v>467</v>
      </c>
      <c r="H555" s="233">
        <v>93.992000000000004</v>
      </c>
      <c r="I555" s="234"/>
      <c r="J555" s="235">
        <f>ROUND(I555*H555,2)</f>
        <v>0</v>
      </c>
      <c r="K555" s="231" t="s">
        <v>247</v>
      </c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175</v>
      </c>
      <c r="AT555" s="240" t="s">
        <v>243</v>
      </c>
      <c r="AU555" s="240" t="s">
        <v>88</v>
      </c>
      <c r="AY555" s="18" t="s">
        <v>241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14</v>
      </c>
      <c r="BK555" s="241">
        <f>ROUND(I555*H555,2)</f>
        <v>0</v>
      </c>
      <c r="BL555" s="18" t="s">
        <v>175</v>
      </c>
      <c r="BM555" s="240" t="s">
        <v>4258</v>
      </c>
    </row>
    <row r="556" s="2" customFormat="1">
      <c r="A556" s="39"/>
      <c r="B556" s="40"/>
      <c r="C556" s="41"/>
      <c r="D556" s="242" t="s">
        <v>249</v>
      </c>
      <c r="E556" s="41"/>
      <c r="F556" s="243" t="s">
        <v>1086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249</v>
      </c>
      <c r="AU556" s="18" t="s">
        <v>88</v>
      </c>
    </row>
    <row r="557" s="13" customFormat="1">
      <c r="A557" s="13"/>
      <c r="B557" s="247"/>
      <c r="C557" s="248"/>
      <c r="D557" s="249" t="s">
        <v>256</v>
      </c>
      <c r="E557" s="250" t="s">
        <v>1</v>
      </c>
      <c r="F557" s="251" t="s">
        <v>472</v>
      </c>
      <c r="G557" s="248"/>
      <c r="H557" s="252">
        <v>93.992000000000004</v>
      </c>
      <c r="I557" s="253"/>
      <c r="J557" s="248"/>
      <c r="K557" s="248"/>
      <c r="L557" s="254"/>
      <c r="M557" s="255"/>
      <c r="N557" s="256"/>
      <c r="O557" s="256"/>
      <c r="P557" s="256"/>
      <c r="Q557" s="256"/>
      <c r="R557" s="256"/>
      <c r="S557" s="256"/>
      <c r="T557" s="25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8" t="s">
        <v>256</v>
      </c>
      <c r="AU557" s="258" t="s">
        <v>88</v>
      </c>
      <c r="AV557" s="13" t="s">
        <v>88</v>
      </c>
      <c r="AW557" s="13" t="s">
        <v>36</v>
      </c>
      <c r="AX557" s="13" t="s">
        <v>80</v>
      </c>
      <c r="AY557" s="258" t="s">
        <v>241</v>
      </c>
    </row>
    <row r="558" s="14" customFormat="1">
      <c r="A558" s="14"/>
      <c r="B558" s="259"/>
      <c r="C558" s="260"/>
      <c r="D558" s="249" t="s">
        <v>256</v>
      </c>
      <c r="E558" s="261" t="s">
        <v>1</v>
      </c>
      <c r="F558" s="262" t="s">
        <v>258</v>
      </c>
      <c r="G558" s="260"/>
      <c r="H558" s="263">
        <v>93.992000000000004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88</v>
      </c>
      <c r="AV558" s="14" t="s">
        <v>175</v>
      </c>
      <c r="AW558" s="14" t="s">
        <v>36</v>
      </c>
      <c r="AX558" s="14" t="s">
        <v>14</v>
      </c>
      <c r="AY558" s="269" t="s">
        <v>241</v>
      </c>
    </row>
    <row r="559" s="12" customFormat="1" ht="22.8" customHeight="1">
      <c r="A559" s="12"/>
      <c r="B559" s="213"/>
      <c r="C559" s="214"/>
      <c r="D559" s="215" t="s">
        <v>79</v>
      </c>
      <c r="E559" s="227" t="s">
        <v>1097</v>
      </c>
      <c r="F559" s="227" t="s">
        <v>1098</v>
      </c>
      <c r="G559" s="214"/>
      <c r="H559" s="214"/>
      <c r="I559" s="217"/>
      <c r="J559" s="228">
        <f>BK559</f>
        <v>0</v>
      </c>
      <c r="K559" s="214"/>
      <c r="L559" s="219"/>
      <c r="M559" s="220"/>
      <c r="N559" s="221"/>
      <c r="O559" s="221"/>
      <c r="P559" s="222">
        <f>SUM(P560:P561)</f>
        <v>0</v>
      </c>
      <c r="Q559" s="221"/>
      <c r="R559" s="222">
        <f>SUM(R560:R561)</f>
        <v>0</v>
      </c>
      <c r="S559" s="221"/>
      <c r="T559" s="223">
        <f>SUM(T560:T561)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24" t="s">
        <v>14</v>
      </c>
      <c r="AT559" s="225" t="s">
        <v>79</v>
      </c>
      <c r="AU559" s="225" t="s">
        <v>14</v>
      </c>
      <c r="AY559" s="224" t="s">
        <v>241</v>
      </c>
      <c r="BK559" s="226">
        <f>SUM(BK560:BK561)</f>
        <v>0</v>
      </c>
    </row>
    <row r="560" s="2" customFormat="1" ht="24.15" customHeight="1">
      <c r="A560" s="39"/>
      <c r="B560" s="40"/>
      <c r="C560" s="229" t="s">
        <v>1022</v>
      </c>
      <c r="D560" s="229" t="s">
        <v>243</v>
      </c>
      <c r="E560" s="230" t="s">
        <v>4259</v>
      </c>
      <c r="F560" s="231" t="s">
        <v>4260</v>
      </c>
      <c r="G560" s="232" t="s">
        <v>467</v>
      </c>
      <c r="H560" s="233">
        <v>945.57899999999995</v>
      </c>
      <c r="I560" s="234"/>
      <c r="J560" s="235">
        <f>ROUND(I560*H560,2)</f>
        <v>0</v>
      </c>
      <c r="K560" s="231" t="s">
        <v>247</v>
      </c>
      <c r="L560" s="45"/>
      <c r="M560" s="236" t="s">
        <v>1</v>
      </c>
      <c r="N560" s="237" t="s">
        <v>45</v>
      </c>
      <c r="O560" s="92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0" t="s">
        <v>175</v>
      </c>
      <c r="AT560" s="240" t="s">
        <v>243</v>
      </c>
      <c r="AU560" s="240" t="s">
        <v>88</v>
      </c>
      <c r="AY560" s="18" t="s">
        <v>241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14</v>
      </c>
      <c r="BK560" s="241">
        <f>ROUND(I560*H560,2)</f>
        <v>0</v>
      </c>
      <c r="BL560" s="18" t="s">
        <v>175</v>
      </c>
      <c r="BM560" s="240" t="s">
        <v>4261</v>
      </c>
    </row>
    <row r="561" s="2" customFormat="1">
      <c r="A561" s="39"/>
      <c r="B561" s="40"/>
      <c r="C561" s="41"/>
      <c r="D561" s="242" t="s">
        <v>249</v>
      </c>
      <c r="E561" s="41"/>
      <c r="F561" s="243" t="s">
        <v>4262</v>
      </c>
      <c r="G561" s="41"/>
      <c r="H561" s="41"/>
      <c r="I561" s="244"/>
      <c r="J561" s="41"/>
      <c r="K561" s="41"/>
      <c r="L561" s="45"/>
      <c r="M561" s="245"/>
      <c r="N561" s="246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249</v>
      </c>
      <c r="AU561" s="18" t="s">
        <v>88</v>
      </c>
    </row>
    <row r="562" s="12" customFormat="1" ht="25.92" customHeight="1">
      <c r="A562" s="12"/>
      <c r="B562" s="213"/>
      <c r="C562" s="214"/>
      <c r="D562" s="215" t="s">
        <v>79</v>
      </c>
      <c r="E562" s="216" t="s">
        <v>2018</v>
      </c>
      <c r="F562" s="216" t="s">
        <v>2019</v>
      </c>
      <c r="G562" s="214"/>
      <c r="H562" s="214"/>
      <c r="I562" s="217"/>
      <c r="J562" s="218">
        <f>BK562</f>
        <v>0</v>
      </c>
      <c r="K562" s="214"/>
      <c r="L562" s="219"/>
      <c r="M562" s="220"/>
      <c r="N562" s="221"/>
      <c r="O562" s="221"/>
      <c r="P562" s="222">
        <f>P563+P584+P594+P603+P612+P640</f>
        <v>0</v>
      </c>
      <c r="Q562" s="221"/>
      <c r="R562" s="222">
        <f>R563+R584+R594+R603+R612+R640</f>
        <v>2.1811053999999999</v>
      </c>
      <c r="S562" s="221"/>
      <c r="T562" s="223">
        <f>T563+T584+T594+T603+T612+T640</f>
        <v>0.57146190000000008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24" t="s">
        <v>88</v>
      </c>
      <c r="AT562" s="225" t="s">
        <v>79</v>
      </c>
      <c r="AU562" s="225" t="s">
        <v>80</v>
      </c>
      <c r="AY562" s="224" t="s">
        <v>241</v>
      </c>
      <c r="BK562" s="226">
        <f>BK563+BK584+BK594+BK603+BK612+BK640</f>
        <v>0</v>
      </c>
    </row>
    <row r="563" s="12" customFormat="1" ht="22.8" customHeight="1">
      <c r="A563" s="12"/>
      <c r="B563" s="213"/>
      <c r="C563" s="214"/>
      <c r="D563" s="215" t="s">
        <v>79</v>
      </c>
      <c r="E563" s="227" t="s">
        <v>2032</v>
      </c>
      <c r="F563" s="227" t="s">
        <v>2033</v>
      </c>
      <c r="G563" s="214"/>
      <c r="H563" s="214"/>
      <c r="I563" s="217"/>
      <c r="J563" s="228">
        <f>BK563</f>
        <v>0</v>
      </c>
      <c r="K563" s="214"/>
      <c r="L563" s="219"/>
      <c r="M563" s="220"/>
      <c r="N563" s="221"/>
      <c r="O563" s="221"/>
      <c r="P563" s="222">
        <f>SUM(P564:P583)</f>
        <v>0</v>
      </c>
      <c r="Q563" s="221"/>
      <c r="R563" s="222">
        <f>SUM(R564:R583)</f>
        <v>0</v>
      </c>
      <c r="S563" s="221"/>
      <c r="T563" s="223">
        <f>SUM(T564:T583)</f>
        <v>0.020299999999999999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4" t="s">
        <v>88</v>
      </c>
      <c r="AT563" s="225" t="s">
        <v>79</v>
      </c>
      <c r="AU563" s="225" t="s">
        <v>14</v>
      </c>
      <c r="AY563" s="224" t="s">
        <v>241</v>
      </c>
      <c r="BK563" s="226">
        <f>SUM(BK564:BK583)</f>
        <v>0</v>
      </c>
    </row>
    <row r="564" s="2" customFormat="1" ht="37.8" customHeight="1">
      <c r="A564" s="39"/>
      <c r="B564" s="40"/>
      <c r="C564" s="229" t="s">
        <v>1027</v>
      </c>
      <c r="D564" s="229" t="s">
        <v>243</v>
      </c>
      <c r="E564" s="230" t="s">
        <v>4263</v>
      </c>
      <c r="F564" s="231" t="s">
        <v>4264</v>
      </c>
      <c r="G564" s="232" t="s">
        <v>295</v>
      </c>
      <c r="H564" s="233">
        <v>1</v>
      </c>
      <c r="I564" s="234"/>
      <c r="J564" s="235">
        <f>ROUND(I564*H564,2)</f>
        <v>0</v>
      </c>
      <c r="K564" s="231" t="s">
        <v>1</v>
      </c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332</v>
      </c>
      <c r="AT564" s="240" t="s">
        <v>243</v>
      </c>
      <c r="AU564" s="240" t="s">
        <v>88</v>
      </c>
      <c r="AY564" s="18" t="s">
        <v>241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</v>
      </c>
      <c r="BK564" s="241">
        <f>ROUND(I564*H564,2)</f>
        <v>0</v>
      </c>
      <c r="BL564" s="18" t="s">
        <v>332</v>
      </c>
      <c r="BM564" s="240" t="s">
        <v>4265</v>
      </c>
    </row>
    <row r="565" s="15" customFormat="1">
      <c r="A565" s="15"/>
      <c r="B565" s="270"/>
      <c r="C565" s="271"/>
      <c r="D565" s="249" t="s">
        <v>256</v>
      </c>
      <c r="E565" s="272" t="s">
        <v>1</v>
      </c>
      <c r="F565" s="273" t="s">
        <v>4244</v>
      </c>
      <c r="G565" s="271"/>
      <c r="H565" s="272" t="s">
        <v>1</v>
      </c>
      <c r="I565" s="274"/>
      <c r="J565" s="271"/>
      <c r="K565" s="271"/>
      <c r="L565" s="275"/>
      <c r="M565" s="276"/>
      <c r="N565" s="277"/>
      <c r="O565" s="277"/>
      <c r="P565" s="277"/>
      <c r="Q565" s="277"/>
      <c r="R565" s="277"/>
      <c r="S565" s="277"/>
      <c r="T565" s="278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9" t="s">
        <v>256</v>
      </c>
      <c r="AU565" s="279" t="s">
        <v>88</v>
      </c>
      <c r="AV565" s="15" t="s">
        <v>14</v>
      </c>
      <c r="AW565" s="15" t="s">
        <v>36</v>
      </c>
      <c r="AX565" s="15" t="s">
        <v>80</v>
      </c>
      <c r="AY565" s="279" t="s">
        <v>241</v>
      </c>
    </row>
    <row r="566" s="13" customFormat="1">
      <c r="A566" s="13"/>
      <c r="B566" s="247"/>
      <c r="C566" s="248"/>
      <c r="D566" s="249" t="s">
        <v>256</v>
      </c>
      <c r="E566" s="250" t="s">
        <v>1</v>
      </c>
      <c r="F566" s="251" t="s">
        <v>4266</v>
      </c>
      <c r="G566" s="248"/>
      <c r="H566" s="252">
        <v>1</v>
      </c>
      <c r="I566" s="253"/>
      <c r="J566" s="248"/>
      <c r="K566" s="248"/>
      <c r="L566" s="254"/>
      <c r="M566" s="255"/>
      <c r="N566" s="256"/>
      <c r="O566" s="256"/>
      <c r="P566" s="256"/>
      <c r="Q566" s="256"/>
      <c r="R566" s="256"/>
      <c r="S566" s="256"/>
      <c r="T566" s="25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8" t="s">
        <v>256</v>
      </c>
      <c r="AU566" s="258" t="s">
        <v>88</v>
      </c>
      <c r="AV566" s="13" t="s">
        <v>88</v>
      </c>
      <c r="AW566" s="13" t="s">
        <v>36</v>
      </c>
      <c r="AX566" s="13" t="s">
        <v>14</v>
      </c>
      <c r="AY566" s="258" t="s">
        <v>241</v>
      </c>
    </row>
    <row r="567" s="2" customFormat="1" ht="37.8" customHeight="1">
      <c r="A567" s="39"/>
      <c r="B567" s="40"/>
      <c r="C567" s="229" t="s">
        <v>1031</v>
      </c>
      <c r="D567" s="229" t="s">
        <v>243</v>
      </c>
      <c r="E567" s="230" t="s">
        <v>4267</v>
      </c>
      <c r="F567" s="231" t="s">
        <v>4268</v>
      </c>
      <c r="G567" s="232" t="s">
        <v>295</v>
      </c>
      <c r="H567" s="233">
        <v>1</v>
      </c>
      <c r="I567" s="234"/>
      <c r="J567" s="235">
        <f>ROUND(I567*H567,2)</f>
        <v>0</v>
      </c>
      <c r="K567" s="231" t="s">
        <v>1</v>
      </c>
      <c r="L567" s="45"/>
      <c r="M567" s="236" t="s">
        <v>1</v>
      </c>
      <c r="N567" s="237" t="s">
        <v>45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332</v>
      </c>
      <c r="AT567" s="240" t="s">
        <v>243</v>
      </c>
      <c r="AU567" s="240" t="s">
        <v>88</v>
      </c>
      <c r="AY567" s="18" t="s">
        <v>241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14</v>
      </c>
      <c r="BK567" s="241">
        <f>ROUND(I567*H567,2)</f>
        <v>0</v>
      </c>
      <c r="BL567" s="18" t="s">
        <v>332</v>
      </c>
      <c r="BM567" s="240" t="s">
        <v>4269</v>
      </c>
    </row>
    <row r="568" s="15" customFormat="1">
      <c r="A568" s="15"/>
      <c r="B568" s="270"/>
      <c r="C568" s="271"/>
      <c r="D568" s="249" t="s">
        <v>256</v>
      </c>
      <c r="E568" s="272" t="s">
        <v>1</v>
      </c>
      <c r="F568" s="273" t="s">
        <v>4244</v>
      </c>
      <c r="G568" s="271"/>
      <c r="H568" s="272" t="s">
        <v>1</v>
      </c>
      <c r="I568" s="274"/>
      <c r="J568" s="271"/>
      <c r="K568" s="271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256</v>
      </c>
      <c r="AU568" s="279" t="s">
        <v>88</v>
      </c>
      <c r="AV568" s="15" t="s">
        <v>14</v>
      </c>
      <c r="AW568" s="15" t="s">
        <v>36</v>
      </c>
      <c r="AX568" s="15" t="s">
        <v>80</v>
      </c>
      <c r="AY568" s="279" t="s">
        <v>241</v>
      </c>
    </row>
    <row r="569" s="13" customFormat="1">
      <c r="A569" s="13"/>
      <c r="B569" s="247"/>
      <c r="C569" s="248"/>
      <c r="D569" s="249" t="s">
        <v>256</v>
      </c>
      <c r="E569" s="250" t="s">
        <v>1</v>
      </c>
      <c r="F569" s="251" t="s">
        <v>4270</v>
      </c>
      <c r="G569" s="248"/>
      <c r="H569" s="252">
        <v>1</v>
      </c>
      <c r="I569" s="253"/>
      <c r="J569" s="248"/>
      <c r="K569" s="248"/>
      <c r="L569" s="254"/>
      <c r="M569" s="255"/>
      <c r="N569" s="256"/>
      <c r="O569" s="256"/>
      <c r="P569" s="256"/>
      <c r="Q569" s="256"/>
      <c r="R569" s="256"/>
      <c r="S569" s="256"/>
      <c r="T569" s="25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8" t="s">
        <v>256</v>
      </c>
      <c r="AU569" s="258" t="s">
        <v>88</v>
      </c>
      <c r="AV569" s="13" t="s">
        <v>88</v>
      </c>
      <c r="AW569" s="13" t="s">
        <v>36</v>
      </c>
      <c r="AX569" s="13" t="s">
        <v>14</v>
      </c>
      <c r="AY569" s="258" t="s">
        <v>241</v>
      </c>
    </row>
    <row r="570" s="2" customFormat="1" ht="37.8" customHeight="1">
      <c r="A570" s="39"/>
      <c r="B570" s="40"/>
      <c r="C570" s="229" t="s">
        <v>1035</v>
      </c>
      <c r="D570" s="229" t="s">
        <v>243</v>
      </c>
      <c r="E570" s="230" t="s">
        <v>4271</v>
      </c>
      <c r="F570" s="231" t="s">
        <v>4272</v>
      </c>
      <c r="G570" s="232" t="s">
        <v>295</v>
      </c>
      <c r="H570" s="233">
        <v>1</v>
      </c>
      <c r="I570" s="234"/>
      <c r="J570" s="235">
        <f>ROUND(I570*H570,2)</f>
        <v>0</v>
      </c>
      <c r="K570" s="231" t="s">
        <v>1</v>
      </c>
      <c r="L570" s="45"/>
      <c r="M570" s="236" t="s">
        <v>1</v>
      </c>
      <c r="N570" s="237" t="s">
        <v>45</v>
      </c>
      <c r="O570" s="92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0" t="s">
        <v>332</v>
      </c>
      <c r="AT570" s="240" t="s">
        <v>243</v>
      </c>
      <c r="AU570" s="240" t="s">
        <v>88</v>
      </c>
      <c r="AY570" s="18" t="s">
        <v>241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8" t="s">
        <v>14</v>
      </c>
      <c r="BK570" s="241">
        <f>ROUND(I570*H570,2)</f>
        <v>0</v>
      </c>
      <c r="BL570" s="18" t="s">
        <v>332</v>
      </c>
      <c r="BM570" s="240" t="s">
        <v>4273</v>
      </c>
    </row>
    <row r="571" s="15" customFormat="1">
      <c r="A571" s="15"/>
      <c r="B571" s="270"/>
      <c r="C571" s="271"/>
      <c r="D571" s="249" t="s">
        <v>256</v>
      </c>
      <c r="E571" s="272" t="s">
        <v>1</v>
      </c>
      <c r="F571" s="273" t="s">
        <v>4244</v>
      </c>
      <c r="G571" s="271"/>
      <c r="H571" s="272" t="s">
        <v>1</v>
      </c>
      <c r="I571" s="274"/>
      <c r="J571" s="271"/>
      <c r="K571" s="271"/>
      <c r="L571" s="275"/>
      <c r="M571" s="276"/>
      <c r="N571" s="277"/>
      <c r="O571" s="277"/>
      <c r="P571" s="277"/>
      <c r="Q571" s="277"/>
      <c r="R571" s="277"/>
      <c r="S571" s="277"/>
      <c r="T571" s="278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9" t="s">
        <v>256</v>
      </c>
      <c r="AU571" s="279" t="s">
        <v>88</v>
      </c>
      <c r="AV571" s="15" t="s">
        <v>14</v>
      </c>
      <c r="AW571" s="15" t="s">
        <v>36</v>
      </c>
      <c r="AX571" s="15" t="s">
        <v>80</v>
      </c>
      <c r="AY571" s="279" t="s">
        <v>241</v>
      </c>
    </row>
    <row r="572" s="13" customFormat="1">
      <c r="A572" s="13"/>
      <c r="B572" s="247"/>
      <c r="C572" s="248"/>
      <c r="D572" s="249" t="s">
        <v>256</v>
      </c>
      <c r="E572" s="250" t="s">
        <v>1</v>
      </c>
      <c r="F572" s="251" t="s">
        <v>4274</v>
      </c>
      <c r="G572" s="248"/>
      <c r="H572" s="252">
        <v>1</v>
      </c>
      <c r="I572" s="253"/>
      <c r="J572" s="248"/>
      <c r="K572" s="248"/>
      <c r="L572" s="254"/>
      <c r="M572" s="255"/>
      <c r="N572" s="256"/>
      <c r="O572" s="256"/>
      <c r="P572" s="256"/>
      <c r="Q572" s="256"/>
      <c r="R572" s="256"/>
      <c r="S572" s="256"/>
      <c r="T572" s="25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8" t="s">
        <v>256</v>
      </c>
      <c r="AU572" s="258" t="s">
        <v>88</v>
      </c>
      <c r="AV572" s="13" t="s">
        <v>88</v>
      </c>
      <c r="AW572" s="13" t="s">
        <v>36</v>
      </c>
      <c r="AX572" s="13" t="s">
        <v>14</v>
      </c>
      <c r="AY572" s="258" t="s">
        <v>241</v>
      </c>
    </row>
    <row r="573" s="2" customFormat="1" ht="44.25" customHeight="1">
      <c r="A573" s="39"/>
      <c r="B573" s="40"/>
      <c r="C573" s="229" t="s">
        <v>1040</v>
      </c>
      <c r="D573" s="229" t="s">
        <v>243</v>
      </c>
      <c r="E573" s="230" t="s">
        <v>4275</v>
      </c>
      <c r="F573" s="231" t="s">
        <v>4276</v>
      </c>
      <c r="G573" s="232" t="s">
        <v>295</v>
      </c>
      <c r="H573" s="233">
        <v>1</v>
      </c>
      <c r="I573" s="234"/>
      <c r="J573" s="235">
        <f>ROUND(I573*H573,2)</f>
        <v>0</v>
      </c>
      <c r="K573" s="231" t="s">
        <v>1</v>
      </c>
      <c r="L573" s="45"/>
      <c r="M573" s="236" t="s">
        <v>1</v>
      </c>
      <c r="N573" s="237" t="s">
        <v>45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332</v>
      </c>
      <c r="AT573" s="240" t="s">
        <v>243</v>
      </c>
      <c r="AU573" s="240" t="s">
        <v>88</v>
      </c>
      <c r="AY573" s="18" t="s">
        <v>241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14</v>
      </c>
      <c r="BK573" s="241">
        <f>ROUND(I573*H573,2)</f>
        <v>0</v>
      </c>
      <c r="BL573" s="18" t="s">
        <v>332</v>
      </c>
      <c r="BM573" s="240" t="s">
        <v>4277</v>
      </c>
    </row>
    <row r="574" s="15" customFormat="1">
      <c r="A574" s="15"/>
      <c r="B574" s="270"/>
      <c r="C574" s="271"/>
      <c r="D574" s="249" t="s">
        <v>256</v>
      </c>
      <c r="E574" s="272" t="s">
        <v>1</v>
      </c>
      <c r="F574" s="273" t="s">
        <v>4244</v>
      </c>
      <c r="G574" s="271"/>
      <c r="H574" s="272" t="s">
        <v>1</v>
      </c>
      <c r="I574" s="274"/>
      <c r="J574" s="271"/>
      <c r="K574" s="271"/>
      <c r="L574" s="275"/>
      <c r="M574" s="276"/>
      <c r="N574" s="277"/>
      <c r="O574" s="277"/>
      <c r="P574" s="277"/>
      <c r="Q574" s="277"/>
      <c r="R574" s="277"/>
      <c r="S574" s="277"/>
      <c r="T574" s="278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9" t="s">
        <v>256</v>
      </c>
      <c r="AU574" s="279" t="s">
        <v>88</v>
      </c>
      <c r="AV574" s="15" t="s">
        <v>14</v>
      </c>
      <c r="AW574" s="15" t="s">
        <v>36</v>
      </c>
      <c r="AX574" s="15" t="s">
        <v>80</v>
      </c>
      <c r="AY574" s="279" t="s">
        <v>241</v>
      </c>
    </row>
    <row r="575" s="13" customFormat="1">
      <c r="A575" s="13"/>
      <c r="B575" s="247"/>
      <c r="C575" s="248"/>
      <c r="D575" s="249" t="s">
        <v>256</v>
      </c>
      <c r="E575" s="250" t="s">
        <v>1</v>
      </c>
      <c r="F575" s="251" t="s">
        <v>4278</v>
      </c>
      <c r="G575" s="248"/>
      <c r="H575" s="252">
        <v>1</v>
      </c>
      <c r="I575" s="253"/>
      <c r="J575" s="248"/>
      <c r="K575" s="248"/>
      <c r="L575" s="254"/>
      <c r="M575" s="255"/>
      <c r="N575" s="256"/>
      <c r="O575" s="256"/>
      <c r="P575" s="256"/>
      <c r="Q575" s="256"/>
      <c r="R575" s="256"/>
      <c r="S575" s="256"/>
      <c r="T575" s="257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8" t="s">
        <v>256</v>
      </c>
      <c r="AU575" s="258" t="s">
        <v>88</v>
      </c>
      <c r="AV575" s="13" t="s">
        <v>88</v>
      </c>
      <c r="AW575" s="13" t="s">
        <v>36</v>
      </c>
      <c r="AX575" s="13" t="s">
        <v>14</v>
      </c>
      <c r="AY575" s="258" t="s">
        <v>241</v>
      </c>
    </row>
    <row r="576" s="2" customFormat="1" ht="24.15" customHeight="1">
      <c r="A576" s="39"/>
      <c r="B576" s="40"/>
      <c r="C576" s="229" t="s">
        <v>1042</v>
      </c>
      <c r="D576" s="229" t="s">
        <v>243</v>
      </c>
      <c r="E576" s="230" t="s">
        <v>4279</v>
      </c>
      <c r="F576" s="231" t="s">
        <v>4280</v>
      </c>
      <c r="G576" s="232" t="s">
        <v>295</v>
      </c>
      <c r="H576" s="233">
        <v>1</v>
      </c>
      <c r="I576" s="234"/>
      <c r="J576" s="235">
        <f>ROUND(I576*H576,2)</f>
        <v>0</v>
      </c>
      <c r="K576" s="231" t="s">
        <v>247</v>
      </c>
      <c r="L576" s="45"/>
      <c r="M576" s="236" t="s">
        <v>1</v>
      </c>
      <c r="N576" s="237" t="s">
        <v>45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0.0054999999999999997</v>
      </c>
      <c r="T576" s="239">
        <f>S576*H576</f>
        <v>0.0054999999999999997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332</v>
      </c>
      <c r="AT576" s="240" t="s">
        <v>243</v>
      </c>
      <c r="AU576" s="240" t="s">
        <v>88</v>
      </c>
      <c r="AY576" s="18" t="s">
        <v>241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14</v>
      </c>
      <c r="BK576" s="241">
        <f>ROUND(I576*H576,2)</f>
        <v>0</v>
      </c>
      <c r="BL576" s="18" t="s">
        <v>332</v>
      </c>
      <c r="BM576" s="240" t="s">
        <v>4281</v>
      </c>
    </row>
    <row r="577" s="2" customFormat="1">
      <c r="A577" s="39"/>
      <c r="B577" s="40"/>
      <c r="C577" s="41"/>
      <c r="D577" s="242" t="s">
        <v>249</v>
      </c>
      <c r="E577" s="41"/>
      <c r="F577" s="243" t="s">
        <v>4282</v>
      </c>
      <c r="G577" s="41"/>
      <c r="H577" s="41"/>
      <c r="I577" s="244"/>
      <c r="J577" s="41"/>
      <c r="K577" s="41"/>
      <c r="L577" s="45"/>
      <c r="M577" s="245"/>
      <c r="N577" s="246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249</v>
      </c>
      <c r="AU577" s="18" t="s">
        <v>88</v>
      </c>
    </row>
    <row r="578" s="2" customFormat="1" ht="24.15" customHeight="1">
      <c r="A578" s="39"/>
      <c r="B578" s="40"/>
      <c r="C578" s="229" t="s">
        <v>1044</v>
      </c>
      <c r="D578" s="229" t="s">
        <v>243</v>
      </c>
      <c r="E578" s="230" t="s">
        <v>4283</v>
      </c>
      <c r="F578" s="231" t="s">
        <v>4284</v>
      </c>
      <c r="G578" s="232" t="s">
        <v>295</v>
      </c>
      <c r="H578" s="233">
        <v>1</v>
      </c>
      <c r="I578" s="234"/>
      <c r="J578" s="235">
        <f>ROUND(I578*H578,2)</f>
        <v>0</v>
      </c>
      <c r="K578" s="231" t="s">
        <v>247</v>
      </c>
      <c r="L578" s="45"/>
      <c r="M578" s="236" t="s">
        <v>1</v>
      </c>
      <c r="N578" s="237" t="s">
        <v>45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0.0147</v>
      </c>
      <c r="T578" s="239">
        <f>S578*H578</f>
        <v>0.0147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332</v>
      </c>
      <c r="AT578" s="240" t="s">
        <v>243</v>
      </c>
      <c r="AU578" s="240" t="s">
        <v>88</v>
      </c>
      <c r="AY578" s="18" t="s">
        <v>241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14</v>
      </c>
      <c r="BK578" s="241">
        <f>ROUND(I578*H578,2)</f>
        <v>0</v>
      </c>
      <c r="BL578" s="18" t="s">
        <v>332</v>
      </c>
      <c r="BM578" s="240" t="s">
        <v>4285</v>
      </c>
    </row>
    <row r="579" s="2" customFormat="1">
      <c r="A579" s="39"/>
      <c r="B579" s="40"/>
      <c r="C579" s="41"/>
      <c r="D579" s="242" t="s">
        <v>249</v>
      </c>
      <c r="E579" s="41"/>
      <c r="F579" s="243" t="s">
        <v>4286</v>
      </c>
      <c r="G579" s="41"/>
      <c r="H579" s="41"/>
      <c r="I579" s="244"/>
      <c r="J579" s="41"/>
      <c r="K579" s="41"/>
      <c r="L579" s="45"/>
      <c r="M579" s="245"/>
      <c r="N579" s="24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249</v>
      </c>
      <c r="AU579" s="18" t="s">
        <v>88</v>
      </c>
    </row>
    <row r="580" s="2" customFormat="1" ht="24.15" customHeight="1">
      <c r="A580" s="39"/>
      <c r="B580" s="40"/>
      <c r="C580" s="229" t="s">
        <v>1051</v>
      </c>
      <c r="D580" s="229" t="s">
        <v>243</v>
      </c>
      <c r="E580" s="230" t="s">
        <v>4287</v>
      </c>
      <c r="F580" s="231" t="s">
        <v>4288</v>
      </c>
      <c r="G580" s="232" t="s">
        <v>295</v>
      </c>
      <c r="H580" s="233">
        <v>1</v>
      </c>
      <c r="I580" s="234"/>
      <c r="J580" s="235">
        <f>ROUND(I580*H580,2)</f>
        <v>0</v>
      </c>
      <c r="K580" s="231" t="s">
        <v>247</v>
      </c>
      <c r="L580" s="45"/>
      <c r="M580" s="236" t="s">
        <v>1</v>
      </c>
      <c r="N580" s="237" t="s">
        <v>45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0.00010000000000000001</v>
      </c>
      <c r="T580" s="239">
        <f>S580*H580</f>
        <v>0.00010000000000000001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332</v>
      </c>
      <c r="AT580" s="240" t="s">
        <v>243</v>
      </c>
      <c r="AU580" s="240" t="s">
        <v>88</v>
      </c>
      <c r="AY580" s="18" t="s">
        <v>241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14</v>
      </c>
      <c r="BK580" s="241">
        <f>ROUND(I580*H580,2)</f>
        <v>0</v>
      </c>
      <c r="BL580" s="18" t="s">
        <v>332</v>
      </c>
      <c r="BM580" s="240" t="s">
        <v>4289</v>
      </c>
    </row>
    <row r="581" s="2" customFormat="1">
      <c r="A581" s="39"/>
      <c r="B581" s="40"/>
      <c r="C581" s="41"/>
      <c r="D581" s="242" t="s">
        <v>249</v>
      </c>
      <c r="E581" s="41"/>
      <c r="F581" s="243" t="s">
        <v>4290</v>
      </c>
      <c r="G581" s="41"/>
      <c r="H581" s="41"/>
      <c r="I581" s="244"/>
      <c r="J581" s="41"/>
      <c r="K581" s="41"/>
      <c r="L581" s="45"/>
      <c r="M581" s="245"/>
      <c r="N581" s="246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249</v>
      </c>
      <c r="AU581" s="18" t="s">
        <v>88</v>
      </c>
    </row>
    <row r="582" s="2" customFormat="1" ht="24.15" customHeight="1">
      <c r="A582" s="39"/>
      <c r="B582" s="40"/>
      <c r="C582" s="229" t="s">
        <v>1056</v>
      </c>
      <c r="D582" s="229" t="s">
        <v>243</v>
      </c>
      <c r="E582" s="230" t="s">
        <v>4291</v>
      </c>
      <c r="F582" s="231" t="s">
        <v>4292</v>
      </c>
      <c r="G582" s="232" t="s">
        <v>2288</v>
      </c>
      <c r="H582" s="301"/>
      <c r="I582" s="234"/>
      <c r="J582" s="235">
        <f>ROUND(I582*H582,2)</f>
        <v>0</v>
      </c>
      <c r="K582" s="231" t="s">
        <v>247</v>
      </c>
      <c r="L582" s="45"/>
      <c r="M582" s="236" t="s">
        <v>1</v>
      </c>
      <c r="N582" s="237" t="s">
        <v>45</v>
      </c>
      <c r="O582" s="92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332</v>
      </c>
      <c r="AT582" s="240" t="s">
        <v>243</v>
      </c>
      <c r="AU582" s="240" t="s">
        <v>88</v>
      </c>
      <c r="AY582" s="18" t="s">
        <v>241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14</v>
      </c>
      <c r="BK582" s="241">
        <f>ROUND(I582*H582,2)</f>
        <v>0</v>
      </c>
      <c r="BL582" s="18" t="s">
        <v>332</v>
      </c>
      <c r="BM582" s="240" t="s">
        <v>4293</v>
      </c>
    </row>
    <row r="583" s="2" customFormat="1">
      <c r="A583" s="39"/>
      <c r="B583" s="40"/>
      <c r="C583" s="41"/>
      <c r="D583" s="242" t="s">
        <v>249</v>
      </c>
      <c r="E583" s="41"/>
      <c r="F583" s="243" t="s">
        <v>4294</v>
      </c>
      <c r="G583" s="41"/>
      <c r="H583" s="41"/>
      <c r="I583" s="244"/>
      <c r="J583" s="41"/>
      <c r="K583" s="41"/>
      <c r="L583" s="45"/>
      <c r="M583" s="245"/>
      <c r="N583" s="246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249</v>
      </c>
      <c r="AU583" s="18" t="s">
        <v>88</v>
      </c>
    </row>
    <row r="584" s="12" customFormat="1" ht="22.8" customHeight="1">
      <c r="A584" s="12"/>
      <c r="B584" s="213"/>
      <c r="C584" s="214"/>
      <c r="D584" s="215" t="s">
        <v>79</v>
      </c>
      <c r="E584" s="227" t="s">
        <v>4295</v>
      </c>
      <c r="F584" s="227" t="s">
        <v>4296</v>
      </c>
      <c r="G584" s="214"/>
      <c r="H584" s="214"/>
      <c r="I584" s="217"/>
      <c r="J584" s="228">
        <f>BK584</f>
        <v>0</v>
      </c>
      <c r="K584" s="214"/>
      <c r="L584" s="219"/>
      <c r="M584" s="220"/>
      <c r="N584" s="221"/>
      <c r="O584" s="221"/>
      <c r="P584" s="222">
        <f>SUM(P585:P593)</f>
        <v>0</v>
      </c>
      <c r="Q584" s="221"/>
      <c r="R584" s="222">
        <f>SUM(R585:R593)</f>
        <v>0.124872</v>
      </c>
      <c r="S584" s="221"/>
      <c r="T584" s="223">
        <f>SUM(T585:T593)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4" t="s">
        <v>88</v>
      </c>
      <c r="AT584" s="225" t="s">
        <v>79</v>
      </c>
      <c r="AU584" s="225" t="s">
        <v>14</v>
      </c>
      <c r="AY584" s="224" t="s">
        <v>241</v>
      </c>
      <c r="BK584" s="226">
        <f>SUM(BK585:BK593)</f>
        <v>0</v>
      </c>
    </row>
    <row r="585" s="2" customFormat="1" ht="24.15" customHeight="1">
      <c r="A585" s="39"/>
      <c r="B585" s="40"/>
      <c r="C585" s="229" t="s">
        <v>1061</v>
      </c>
      <c r="D585" s="229" t="s">
        <v>243</v>
      </c>
      <c r="E585" s="230" t="s">
        <v>4297</v>
      </c>
      <c r="F585" s="231" t="s">
        <v>4298</v>
      </c>
      <c r="G585" s="232" t="s">
        <v>295</v>
      </c>
      <c r="H585" s="233">
        <v>3</v>
      </c>
      <c r="I585" s="234"/>
      <c r="J585" s="235">
        <f>ROUND(I585*H585,2)</f>
        <v>0</v>
      </c>
      <c r="K585" s="231" t="s">
        <v>247</v>
      </c>
      <c r="L585" s="45"/>
      <c r="M585" s="236" t="s">
        <v>1</v>
      </c>
      <c r="N585" s="237" t="s">
        <v>45</v>
      </c>
      <c r="O585" s="92"/>
      <c r="P585" s="238">
        <f>O585*H585</f>
        <v>0</v>
      </c>
      <c r="Q585" s="238">
        <v>0.00092000000000000003</v>
      </c>
      <c r="R585" s="238">
        <f>Q585*H585</f>
        <v>0.0027600000000000003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332</v>
      </c>
      <c r="AT585" s="240" t="s">
        <v>243</v>
      </c>
      <c r="AU585" s="240" t="s">
        <v>88</v>
      </c>
      <c r="AY585" s="18" t="s">
        <v>241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14</v>
      </c>
      <c r="BK585" s="241">
        <f>ROUND(I585*H585,2)</f>
        <v>0</v>
      </c>
      <c r="BL585" s="18" t="s">
        <v>332</v>
      </c>
      <c r="BM585" s="240" t="s">
        <v>4299</v>
      </c>
    </row>
    <row r="586" s="2" customFormat="1">
      <c r="A586" s="39"/>
      <c r="B586" s="40"/>
      <c r="C586" s="41"/>
      <c r="D586" s="242" t="s">
        <v>249</v>
      </c>
      <c r="E586" s="41"/>
      <c r="F586" s="243" t="s">
        <v>4300</v>
      </c>
      <c r="G586" s="41"/>
      <c r="H586" s="41"/>
      <c r="I586" s="244"/>
      <c r="J586" s="41"/>
      <c r="K586" s="41"/>
      <c r="L586" s="45"/>
      <c r="M586" s="245"/>
      <c r="N586" s="246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249</v>
      </c>
      <c r="AU586" s="18" t="s">
        <v>88</v>
      </c>
    </row>
    <row r="587" s="15" customFormat="1">
      <c r="A587" s="15"/>
      <c r="B587" s="270"/>
      <c r="C587" s="271"/>
      <c r="D587" s="249" t="s">
        <v>256</v>
      </c>
      <c r="E587" s="272" t="s">
        <v>1</v>
      </c>
      <c r="F587" s="273" t="s">
        <v>4301</v>
      </c>
      <c r="G587" s="271"/>
      <c r="H587" s="272" t="s">
        <v>1</v>
      </c>
      <c r="I587" s="274"/>
      <c r="J587" s="271"/>
      <c r="K587" s="271"/>
      <c r="L587" s="275"/>
      <c r="M587" s="276"/>
      <c r="N587" s="277"/>
      <c r="O587" s="277"/>
      <c r="P587" s="277"/>
      <c r="Q587" s="277"/>
      <c r="R587" s="277"/>
      <c r="S587" s="277"/>
      <c r="T587" s="278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9" t="s">
        <v>256</v>
      </c>
      <c r="AU587" s="279" t="s">
        <v>88</v>
      </c>
      <c r="AV587" s="15" t="s">
        <v>14</v>
      </c>
      <c r="AW587" s="15" t="s">
        <v>36</v>
      </c>
      <c r="AX587" s="15" t="s">
        <v>80</v>
      </c>
      <c r="AY587" s="279" t="s">
        <v>241</v>
      </c>
    </row>
    <row r="588" s="13" customFormat="1">
      <c r="A588" s="13"/>
      <c r="B588" s="247"/>
      <c r="C588" s="248"/>
      <c r="D588" s="249" t="s">
        <v>256</v>
      </c>
      <c r="E588" s="250" t="s">
        <v>1</v>
      </c>
      <c r="F588" s="251" t="s">
        <v>4302</v>
      </c>
      <c r="G588" s="248"/>
      <c r="H588" s="252">
        <v>3</v>
      </c>
      <c r="I588" s="253"/>
      <c r="J588" s="248"/>
      <c r="K588" s="248"/>
      <c r="L588" s="254"/>
      <c r="M588" s="255"/>
      <c r="N588" s="256"/>
      <c r="O588" s="256"/>
      <c r="P588" s="256"/>
      <c r="Q588" s="256"/>
      <c r="R588" s="256"/>
      <c r="S588" s="256"/>
      <c r="T588" s="25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8" t="s">
        <v>256</v>
      </c>
      <c r="AU588" s="258" t="s">
        <v>88</v>
      </c>
      <c r="AV588" s="13" t="s">
        <v>88</v>
      </c>
      <c r="AW588" s="13" t="s">
        <v>36</v>
      </c>
      <c r="AX588" s="13" t="s">
        <v>14</v>
      </c>
      <c r="AY588" s="258" t="s">
        <v>241</v>
      </c>
    </row>
    <row r="589" s="2" customFormat="1" ht="24.15" customHeight="1">
      <c r="A589" s="39"/>
      <c r="B589" s="40"/>
      <c r="C589" s="288" t="s">
        <v>1071</v>
      </c>
      <c r="D589" s="288" t="s">
        <v>716</v>
      </c>
      <c r="E589" s="289" t="s">
        <v>4303</v>
      </c>
      <c r="F589" s="290" t="s">
        <v>4304</v>
      </c>
      <c r="G589" s="291" t="s">
        <v>246</v>
      </c>
      <c r="H589" s="292">
        <v>4.7999999999999998</v>
      </c>
      <c r="I589" s="293"/>
      <c r="J589" s="294">
        <f>ROUND(I589*H589,2)</f>
        <v>0</v>
      </c>
      <c r="K589" s="290" t="s">
        <v>247</v>
      </c>
      <c r="L589" s="295"/>
      <c r="M589" s="296" t="s">
        <v>1</v>
      </c>
      <c r="N589" s="297" t="s">
        <v>45</v>
      </c>
      <c r="O589" s="92"/>
      <c r="P589" s="238">
        <f>O589*H589</f>
        <v>0</v>
      </c>
      <c r="Q589" s="238">
        <v>0.025440000000000001</v>
      </c>
      <c r="R589" s="238">
        <f>Q589*H589</f>
        <v>0.122112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704</v>
      </c>
      <c r="AT589" s="240" t="s">
        <v>716</v>
      </c>
      <c r="AU589" s="240" t="s">
        <v>88</v>
      </c>
      <c r="AY589" s="18" t="s">
        <v>241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14</v>
      </c>
      <c r="BK589" s="241">
        <f>ROUND(I589*H589,2)</f>
        <v>0</v>
      </c>
      <c r="BL589" s="18" t="s">
        <v>332</v>
      </c>
      <c r="BM589" s="240" t="s">
        <v>4305</v>
      </c>
    </row>
    <row r="590" s="2" customFormat="1">
      <c r="A590" s="39"/>
      <c r="B590" s="40"/>
      <c r="C590" s="41"/>
      <c r="D590" s="249" t="s">
        <v>701</v>
      </c>
      <c r="E590" s="41"/>
      <c r="F590" s="287" t="s">
        <v>4306</v>
      </c>
      <c r="G590" s="41"/>
      <c r="H590" s="41"/>
      <c r="I590" s="244"/>
      <c r="J590" s="41"/>
      <c r="K590" s="41"/>
      <c r="L590" s="45"/>
      <c r="M590" s="245"/>
      <c r="N590" s="246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701</v>
      </c>
      <c r="AU590" s="18" t="s">
        <v>88</v>
      </c>
    </row>
    <row r="591" s="13" customFormat="1">
      <c r="A591" s="13"/>
      <c r="B591" s="247"/>
      <c r="C591" s="248"/>
      <c r="D591" s="249" t="s">
        <v>256</v>
      </c>
      <c r="E591" s="250" t="s">
        <v>1</v>
      </c>
      <c r="F591" s="251" t="s">
        <v>4307</v>
      </c>
      <c r="G591" s="248"/>
      <c r="H591" s="252">
        <v>4.7999999999999998</v>
      </c>
      <c r="I591" s="253"/>
      <c r="J591" s="248"/>
      <c r="K591" s="248"/>
      <c r="L591" s="254"/>
      <c r="M591" s="255"/>
      <c r="N591" s="256"/>
      <c r="O591" s="256"/>
      <c r="P591" s="256"/>
      <c r="Q591" s="256"/>
      <c r="R591" s="256"/>
      <c r="S591" s="256"/>
      <c r="T591" s="25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8" t="s">
        <v>256</v>
      </c>
      <c r="AU591" s="258" t="s">
        <v>88</v>
      </c>
      <c r="AV591" s="13" t="s">
        <v>88</v>
      </c>
      <c r="AW591" s="13" t="s">
        <v>36</v>
      </c>
      <c r="AX591" s="13" t="s">
        <v>14</v>
      </c>
      <c r="AY591" s="258" t="s">
        <v>241</v>
      </c>
    </row>
    <row r="592" s="2" customFormat="1" ht="24.15" customHeight="1">
      <c r="A592" s="39"/>
      <c r="B592" s="40"/>
      <c r="C592" s="229" t="s">
        <v>1076</v>
      </c>
      <c r="D592" s="229" t="s">
        <v>243</v>
      </c>
      <c r="E592" s="230" t="s">
        <v>4308</v>
      </c>
      <c r="F592" s="231" t="s">
        <v>4309</v>
      </c>
      <c r="G592" s="232" t="s">
        <v>467</v>
      </c>
      <c r="H592" s="233">
        <v>0.125</v>
      </c>
      <c r="I592" s="234"/>
      <c r="J592" s="235">
        <f>ROUND(I592*H592,2)</f>
        <v>0</v>
      </c>
      <c r="K592" s="231" t="s">
        <v>247</v>
      </c>
      <c r="L592" s="45"/>
      <c r="M592" s="236" t="s">
        <v>1</v>
      </c>
      <c r="N592" s="237" t="s">
        <v>45</v>
      </c>
      <c r="O592" s="92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0" t="s">
        <v>332</v>
      </c>
      <c r="AT592" s="240" t="s">
        <v>243</v>
      </c>
      <c r="AU592" s="240" t="s">
        <v>88</v>
      </c>
      <c r="AY592" s="18" t="s">
        <v>241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14</v>
      </c>
      <c r="BK592" s="241">
        <f>ROUND(I592*H592,2)</f>
        <v>0</v>
      </c>
      <c r="BL592" s="18" t="s">
        <v>332</v>
      </c>
      <c r="BM592" s="240" t="s">
        <v>4310</v>
      </c>
    </row>
    <row r="593" s="2" customFormat="1">
      <c r="A593" s="39"/>
      <c r="B593" s="40"/>
      <c r="C593" s="41"/>
      <c r="D593" s="242" t="s">
        <v>249</v>
      </c>
      <c r="E593" s="41"/>
      <c r="F593" s="243" t="s">
        <v>4311</v>
      </c>
      <c r="G593" s="41"/>
      <c r="H593" s="41"/>
      <c r="I593" s="244"/>
      <c r="J593" s="41"/>
      <c r="K593" s="41"/>
      <c r="L593" s="45"/>
      <c r="M593" s="245"/>
      <c r="N593" s="246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249</v>
      </c>
      <c r="AU593" s="18" t="s">
        <v>88</v>
      </c>
    </row>
    <row r="594" s="12" customFormat="1" ht="22.8" customHeight="1">
      <c r="A594" s="12"/>
      <c r="B594" s="213"/>
      <c r="C594" s="214"/>
      <c r="D594" s="215" t="s">
        <v>79</v>
      </c>
      <c r="E594" s="227" t="s">
        <v>4312</v>
      </c>
      <c r="F594" s="227" t="s">
        <v>4313</v>
      </c>
      <c r="G594" s="214"/>
      <c r="H594" s="214"/>
      <c r="I594" s="217"/>
      <c r="J594" s="228">
        <f>BK594</f>
        <v>0</v>
      </c>
      <c r="K594" s="214"/>
      <c r="L594" s="219"/>
      <c r="M594" s="220"/>
      <c r="N594" s="221"/>
      <c r="O594" s="221"/>
      <c r="P594" s="222">
        <f>SUM(P595:P602)</f>
        <v>0</v>
      </c>
      <c r="Q594" s="221"/>
      <c r="R594" s="222">
        <f>SUM(R595:R602)</f>
        <v>0.31531999999999999</v>
      </c>
      <c r="S594" s="221"/>
      <c r="T594" s="223">
        <f>SUM(T595:T602)</f>
        <v>0.26200000000000001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4" t="s">
        <v>88</v>
      </c>
      <c r="AT594" s="225" t="s">
        <v>79</v>
      </c>
      <c r="AU594" s="225" t="s">
        <v>14</v>
      </c>
      <c r="AY594" s="224" t="s">
        <v>241</v>
      </c>
      <c r="BK594" s="226">
        <f>SUM(BK595:BK602)</f>
        <v>0</v>
      </c>
    </row>
    <row r="595" s="2" customFormat="1" ht="33" customHeight="1">
      <c r="A595" s="39"/>
      <c r="B595" s="40"/>
      <c r="C595" s="229" t="s">
        <v>1082</v>
      </c>
      <c r="D595" s="229" t="s">
        <v>243</v>
      </c>
      <c r="E595" s="230" t="s">
        <v>4314</v>
      </c>
      <c r="F595" s="231" t="s">
        <v>4315</v>
      </c>
      <c r="G595" s="232" t="s">
        <v>295</v>
      </c>
      <c r="H595" s="233">
        <v>100</v>
      </c>
      <c r="I595" s="234"/>
      <c r="J595" s="235">
        <f>ROUND(I595*H595,2)</f>
        <v>0</v>
      </c>
      <c r="K595" s="231" t="s">
        <v>247</v>
      </c>
      <c r="L595" s="45"/>
      <c r="M595" s="236" t="s">
        <v>1</v>
      </c>
      <c r="N595" s="237" t="s">
        <v>45</v>
      </c>
      <c r="O595" s="92"/>
      <c r="P595" s="238">
        <f>O595*H595</f>
        <v>0</v>
      </c>
      <c r="Q595" s="238">
        <v>0.00083000000000000001</v>
      </c>
      <c r="R595" s="238">
        <f>Q595*H595</f>
        <v>0.083000000000000004</v>
      </c>
      <c r="S595" s="238">
        <v>0.0026199999999999999</v>
      </c>
      <c r="T595" s="239">
        <f>S595*H595</f>
        <v>0.26200000000000001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332</v>
      </c>
      <c r="AT595" s="240" t="s">
        <v>243</v>
      </c>
      <c r="AU595" s="240" t="s">
        <v>88</v>
      </c>
      <c r="AY595" s="18" t="s">
        <v>241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14</v>
      </c>
      <c r="BK595" s="241">
        <f>ROUND(I595*H595,2)</f>
        <v>0</v>
      </c>
      <c r="BL595" s="18" t="s">
        <v>332</v>
      </c>
      <c r="BM595" s="240" t="s">
        <v>4316</v>
      </c>
    </row>
    <row r="596" s="2" customFormat="1">
      <c r="A596" s="39"/>
      <c r="B596" s="40"/>
      <c r="C596" s="41"/>
      <c r="D596" s="242" t="s">
        <v>249</v>
      </c>
      <c r="E596" s="41"/>
      <c r="F596" s="243" t="s">
        <v>4317</v>
      </c>
      <c r="G596" s="41"/>
      <c r="H596" s="41"/>
      <c r="I596" s="244"/>
      <c r="J596" s="41"/>
      <c r="K596" s="41"/>
      <c r="L596" s="45"/>
      <c r="M596" s="245"/>
      <c r="N596" s="246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249</v>
      </c>
      <c r="AU596" s="18" t="s">
        <v>88</v>
      </c>
    </row>
    <row r="597" s="15" customFormat="1">
      <c r="A597" s="15"/>
      <c r="B597" s="270"/>
      <c r="C597" s="271"/>
      <c r="D597" s="249" t="s">
        <v>256</v>
      </c>
      <c r="E597" s="272" t="s">
        <v>1</v>
      </c>
      <c r="F597" s="273" t="s">
        <v>4042</v>
      </c>
      <c r="G597" s="271"/>
      <c r="H597" s="272" t="s">
        <v>1</v>
      </c>
      <c r="I597" s="274"/>
      <c r="J597" s="271"/>
      <c r="K597" s="271"/>
      <c r="L597" s="275"/>
      <c r="M597" s="276"/>
      <c r="N597" s="277"/>
      <c r="O597" s="277"/>
      <c r="P597" s="277"/>
      <c r="Q597" s="277"/>
      <c r="R597" s="277"/>
      <c r="S597" s="277"/>
      <c r="T597" s="27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9" t="s">
        <v>256</v>
      </c>
      <c r="AU597" s="279" t="s">
        <v>88</v>
      </c>
      <c r="AV597" s="15" t="s">
        <v>14</v>
      </c>
      <c r="AW597" s="15" t="s">
        <v>36</v>
      </c>
      <c r="AX597" s="15" t="s">
        <v>80</v>
      </c>
      <c r="AY597" s="279" t="s">
        <v>241</v>
      </c>
    </row>
    <row r="598" s="13" customFormat="1">
      <c r="A598" s="13"/>
      <c r="B598" s="247"/>
      <c r="C598" s="248"/>
      <c r="D598" s="249" t="s">
        <v>256</v>
      </c>
      <c r="E598" s="250" t="s">
        <v>1</v>
      </c>
      <c r="F598" s="251" t="s">
        <v>4318</v>
      </c>
      <c r="G598" s="248"/>
      <c r="H598" s="252">
        <v>100</v>
      </c>
      <c r="I598" s="253"/>
      <c r="J598" s="248"/>
      <c r="K598" s="248"/>
      <c r="L598" s="254"/>
      <c r="M598" s="255"/>
      <c r="N598" s="256"/>
      <c r="O598" s="256"/>
      <c r="P598" s="256"/>
      <c r="Q598" s="256"/>
      <c r="R598" s="256"/>
      <c r="S598" s="256"/>
      <c r="T598" s="25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8" t="s">
        <v>256</v>
      </c>
      <c r="AU598" s="258" t="s">
        <v>88</v>
      </c>
      <c r="AV598" s="13" t="s">
        <v>88</v>
      </c>
      <c r="AW598" s="13" t="s">
        <v>36</v>
      </c>
      <c r="AX598" s="13" t="s">
        <v>14</v>
      </c>
      <c r="AY598" s="258" t="s">
        <v>241</v>
      </c>
    </row>
    <row r="599" s="2" customFormat="1" ht="33" customHeight="1">
      <c r="A599" s="39"/>
      <c r="B599" s="40"/>
      <c r="C599" s="288" t="s">
        <v>1087</v>
      </c>
      <c r="D599" s="288" t="s">
        <v>716</v>
      </c>
      <c r="E599" s="289" t="s">
        <v>4319</v>
      </c>
      <c r="F599" s="290" t="s">
        <v>4320</v>
      </c>
      <c r="G599" s="291" t="s">
        <v>246</v>
      </c>
      <c r="H599" s="292">
        <v>12.1</v>
      </c>
      <c r="I599" s="293"/>
      <c r="J599" s="294">
        <f>ROUND(I599*H599,2)</f>
        <v>0</v>
      </c>
      <c r="K599" s="290" t="s">
        <v>247</v>
      </c>
      <c r="L599" s="295"/>
      <c r="M599" s="296" t="s">
        <v>1</v>
      </c>
      <c r="N599" s="297" t="s">
        <v>45</v>
      </c>
      <c r="O599" s="92"/>
      <c r="P599" s="238">
        <f>O599*H599</f>
        <v>0</v>
      </c>
      <c r="Q599" s="238">
        <v>0.019199999999999998</v>
      </c>
      <c r="R599" s="238">
        <f>Q599*H599</f>
        <v>0.23231999999999997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704</v>
      </c>
      <c r="AT599" s="240" t="s">
        <v>716</v>
      </c>
      <c r="AU599" s="240" t="s">
        <v>88</v>
      </c>
      <c r="AY599" s="18" t="s">
        <v>241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14</v>
      </c>
      <c r="BK599" s="241">
        <f>ROUND(I599*H599,2)</f>
        <v>0</v>
      </c>
      <c r="BL599" s="18" t="s">
        <v>332</v>
      </c>
      <c r="BM599" s="240" t="s">
        <v>4321</v>
      </c>
    </row>
    <row r="600" s="13" customFormat="1">
      <c r="A600" s="13"/>
      <c r="B600" s="247"/>
      <c r="C600" s="248"/>
      <c r="D600" s="249" t="s">
        <v>256</v>
      </c>
      <c r="E600" s="248"/>
      <c r="F600" s="251" t="s">
        <v>4322</v>
      </c>
      <c r="G600" s="248"/>
      <c r="H600" s="252">
        <v>12.1</v>
      </c>
      <c r="I600" s="253"/>
      <c r="J600" s="248"/>
      <c r="K600" s="248"/>
      <c r="L600" s="254"/>
      <c r="M600" s="255"/>
      <c r="N600" s="256"/>
      <c r="O600" s="256"/>
      <c r="P600" s="256"/>
      <c r="Q600" s="256"/>
      <c r="R600" s="256"/>
      <c r="S600" s="256"/>
      <c r="T600" s="25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8" t="s">
        <v>256</v>
      </c>
      <c r="AU600" s="258" t="s">
        <v>88</v>
      </c>
      <c r="AV600" s="13" t="s">
        <v>88</v>
      </c>
      <c r="AW600" s="13" t="s">
        <v>4</v>
      </c>
      <c r="AX600" s="13" t="s">
        <v>14</v>
      </c>
      <c r="AY600" s="258" t="s">
        <v>241</v>
      </c>
    </row>
    <row r="601" s="2" customFormat="1" ht="24.15" customHeight="1">
      <c r="A601" s="39"/>
      <c r="B601" s="40"/>
      <c r="C601" s="229" t="s">
        <v>1092</v>
      </c>
      <c r="D601" s="229" t="s">
        <v>243</v>
      </c>
      <c r="E601" s="230" t="s">
        <v>4323</v>
      </c>
      <c r="F601" s="231" t="s">
        <v>4324</v>
      </c>
      <c r="G601" s="232" t="s">
        <v>467</v>
      </c>
      <c r="H601" s="233">
        <v>0.315</v>
      </c>
      <c r="I601" s="234"/>
      <c r="J601" s="235">
        <f>ROUND(I601*H601,2)</f>
        <v>0</v>
      </c>
      <c r="K601" s="231" t="s">
        <v>247</v>
      </c>
      <c r="L601" s="45"/>
      <c r="M601" s="236" t="s">
        <v>1</v>
      </c>
      <c r="N601" s="237" t="s">
        <v>45</v>
      </c>
      <c r="O601" s="92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332</v>
      </c>
      <c r="AT601" s="240" t="s">
        <v>243</v>
      </c>
      <c r="AU601" s="240" t="s">
        <v>88</v>
      </c>
      <c r="AY601" s="18" t="s">
        <v>241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14</v>
      </c>
      <c r="BK601" s="241">
        <f>ROUND(I601*H601,2)</f>
        <v>0</v>
      </c>
      <c r="BL601" s="18" t="s">
        <v>332</v>
      </c>
      <c r="BM601" s="240" t="s">
        <v>4325</v>
      </c>
    </row>
    <row r="602" s="2" customFormat="1">
      <c r="A602" s="39"/>
      <c r="B602" s="40"/>
      <c r="C602" s="41"/>
      <c r="D602" s="242" t="s">
        <v>249</v>
      </c>
      <c r="E602" s="41"/>
      <c r="F602" s="243" t="s">
        <v>4326</v>
      </c>
      <c r="G602" s="41"/>
      <c r="H602" s="41"/>
      <c r="I602" s="244"/>
      <c r="J602" s="41"/>
      <c r="K602" s="41"/>
      <c r="L602" s="45"/>
      <c r="M602" s="245"/>
      <c r="N602" s="246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249</v>
      </c>
      <c r="AU602" s="18" t="s">
        <v>88</v>
      </c>
    </row>
    <row r="603" s="12" customFormat="1" ht="22.8" customHeight="1">
      <c r="A603" s="12"/>
      <c r="B603" s="213"/>
      <c r="C603" s="214"/>
      <c r="D603" s="215" t="s">
        <v>79</v>
      </c>
      <c r="E603" s="227" t="s">
        <v>4327</v>
      </c>
      <c r="F603" s="227" t="s">
        <v>4328</v>
      </c>
      <c r="G603" s="214"/>
      <c r="H603" s="214"/>
      <c r="I603" s="217"/>
      <c r="J603" s="228">
        <f>BK603</f>
        <v>0</v>
      </c>
      <c r="K603" s="214"/>
      <c r="L603" s="219"/>
      <c r="M603" s="220"/>
      <c r="N603" s="221"/>
      <c r="O603" s="221"/>
      <c r="P603" s="222">
        <f>SUM(P604:P611)</f>
        <v>0</v>
      </c>
      <c r="Q603" s="221"/>
      <c r="R603" s="222">
        <f>SUM(R604:R611)</f>
        <v>0.18421960000000001</v>
      </c>
      <c r="S603" s="221"/>
      <c r="T603" s="223">
        <f>SUM(T604:T611)</f>
        <v>0.14300000000000002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4" t="s">
        <v>88</v>
      </c>
      <c r="AT603" s="225" t="s">
        <v>79</v>
      </c>
      <c r="AU603" s="225" t="s">
        <v>14</v>
      </c>
      <c r="AY603" s="224" t="s">
        <v>241</v>
      </c>
      <c r="BK603" s="226">
        <f>SUM(BK604:BK611)</f>
        <v>0</v>
      </c>
    </row>
    <row r="604" s="2" customFormat="1" ht="24.15" customHeight="1">
      <c r="A604" s="39"/>
      <c r="B604" s="40"/>
      <c r="C604" s="229" t="s">
        <v>1099</v>
      </c>
      <c r="D604" s="229" t="s">
        <v>243</v>
      </c>
      <c r="E604" s="230" t="s">
        <v>4329</v>
      </c>
      <c r="F604" s="231" t="s">
        <v>4330</v>
      </c>
      <c r="G604" s="232" t="s">
        <v>295</v>
      </c>
      <c r="H604" s="233">
        <v>100</v>
      </c>
      <c r="I604" s="234"/>
      <c r="J604" s="235">
        <f>ROUND(I604*H604,2)</f>
        <v>0</v>
      </c>
      <c r="K604" s="231" t="s">
        <v>247</v>
      </c>
      <c r="L604" s="45"/>
      <c r="M604" s="236" t="s">
        <v>1</v>
      </c>
      <c r="N604" s="237" t="s">
        <v>45</v>
      </c>
      <c r="O604" s="92"/>
      <c r="P604" s="238">
        <f>O604*H604</f>
        <v>0</v>
      </c>
      <c r="Q604" s="238">
        <v>0.00040000000000000002</v>
      </c>
      <c r="R604" s="238">
        <f>Q604*H604</f>
        <v>0.040000000000000001</v>
      </c>
      <c r="S604" s="238">
        <v>0.0014300000000000001</v>
      </c>
      <c r="T604" s="239">
        <f>S604*H604</f>
        <v>0.14300000000000002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332</v>
      </c>
      <c r="AT604" s="240" t="s">
        <v>243</v>
      </c>
      <c r="AU604" s="240" t="s">
        <v>88</v>
      </c>
      <c r="AY604" s="18" t="s">
        <v>241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14</v>
      </c>
      <c r="BK604" s="241">
        <f>ROUND(I604*H604,2)</f>
        <v>0</v>
      </c>
      <c r="BL604" s="18" t="s">
        <v>332</v>
      </c>
      <c r="BM604" s="240" t="s">
        <v>4331</v>
      </c>
    </row>
    <row r="605" s="2" customFormat="1">
      <c r="A605" s="39"/>
      <c r="B605" s="40"/>
      <c r="C605" s="41"/>
      <c r="D605" s="242" t="s">
        <v>249</v>
      </c>
      <c r="E605" s="41"/>
      <c r="F605" s="243" t="s">
        <v>4332</v>
      </c>
      <c r="G605" s="41"/>
      <c r="H605" s="41"/>
      <c r="I605" s="244"/>
      <c r="J605" s="41"/>
      <c r="K605" s="41"/>
      <c r="L605" s="45"/>
      <c r="M605" s="245"/>
      <c r="N605" s="246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249</v>
      </c>
      <c r="AU605" s="18" t="s">
        <v>88</v>
      </c>
    </row>
    <row r="606" s="15" customFormat="1">
      <c r="A606" s="15"/>
      <c r="B606" s="270"/>
      <c r="C606" s="271"/>
      <c r="D606" s="249" t="s">
        <v>256</v>
      </c>
      <c r="E606" s="272" t="s">
        <v>1</v>
      </c>
      <c r="F606" s="273" t="s">
        <v>4042</v>
      </c>
      <c r="G606" s="271"/>
      <c r="H606" s="272" t="s">
        <v>1</v>
      </c>
      <c r="I606" s="274"/>
      <c r="J606" s="271"/>
      <c r="K606" s="271"/>
      <c r="L606" s="275"/>
      <c r="M606" s="276"/>
      <c r="N606" s="277"/>
      <c r="O606" s="277"/>
      <c r="P606" s="277"/>
      <c r="Q606" s="277"/>
      <c r="R606" s="277"/>
      <c r="S606" s="277"/>
      <c r="T606" s="278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9" t="s">
        <v>256</v>
      </c>
      <c r="AU606" s="279" t="s">
        <v>88</v>
      </c>
      <c r="AV606" s="15" t="s">
        <v>14</v>
      </c>
      <c r="AW606" s="15" t="s">
        <v>36</v>
      </c>
      <c r="AX606" s="15" t="s">
        <v>80</v>
      </c>
      <c r="AY606" s="279" t="s">
        <v>241</v>
      </c>
    </row>
    <row r="607" s="13" customFormat="1">
      <c r="A607" s="13"/>
      <c r="B607" s="247"/>
      <c r="C607" s="248"/>
      <c r="D607" s="249" t="s">
        <v>256</v>
      </c>
      <c r="E607" s="250" t="s">
        <v>1</v>
      </c>
      <c r="F607" s="251" t="s">
        <v>4318</v>
      </c>
      <c r="G607" s="248"/>
      <c r="H607" s="252">
        <v>100</v>
      </c>
      <c r="I607" s="253"/>
      <c r="J607" s="248"/>
      <c r="K607" s="248"/>
      <c r="L607" s="254"/>
      <c r="M607" s="255"/>
      <c r="N607" s="256"/>
      <c r="O607" s="256"/>
      <c r="P607" s="256"/>
      <c r="Q607" s="256"/>
      <c r="R607" s="256"/>
      <c r="S607" s="256"/>
      <c r="T607" s="25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8" t="s">
        <v>256</v>
      </c>
      <c r="AU607" s="258" t="s">
        <v>88</v>
      </c>
      <c r="AV607" s="13" t="s">
        <v>88</v>
      </c>
      <c r="AW607" s="13" t="s">
        <v>36</v>
      </c>
      <c r="AX607" s="13" t="s">
        <v>14</v>
      </c>
      <c r="AY607" s="258" t="s">
        <v>241</v>
      </c>
    </row>
    <row r="608" s="2" customFormat="1" ht="16.5" customHeight="1">
      <c r="A608" s="39"/>
      <c r="B608" s="40"/>
      <c r="C608" s="288" t="s">
        <v>1543</v>
      </c>
      <c r="D608" s="288" t="s">
        <v>716</v>
      </c>
      <c r="E608" s="289" t="s">
        <v>4333</v>
      </c>
      <c r="F608" s="290" t="s">
        <v>4334</v>
      </c>
      <c r="G608" s="291" t="s">
        <v>246</v>
      </c>
      <c r="H608" s="292">
        <v>12.222</v>
      </c>
      <c r="I608" s="293"/>
      <c r="J608" s="294">
        <f>ROUND(I608*H608,2)</f>
        <v>0</v>
      </c>
      <c r="K608" s="290" t="s">
        <v>247</v>
      </c>
      <c r="L608" s="295"/>
      <c r="M608" s="296" t="s">
        <v>1</v>
      </c>
      <c r="N608" s="297" t="s">
        <v>45</v>
      </c>
      <c r="O608" s="92"/>
      <c r="P608" s="238">
        <f>O608*H608</f>
        <v>0</v>
      </c>
      <c r="Q608" s="238">
        <v>0.0118</v>
      </c>
      <c r="R608" s="238">
        <f>Q608*H608</f>
        <v>0.1442196</v>
      </c>
      <c r="S608" s="238">
        <v>0</v>
      </c>
      <c r="T608" s="23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0" t="s">
        <v>704</v>
      </c>
      <c r="AT608" s="240" t="s">
        <v>716</v>
      </c>
      <c r="AU608" s="240" t="s">
        <v>88</v>
      </c>
      <c r="AY608" s="18" t="s">
        <v>241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14</v>
      </c>
      <c r="BK608" s="241">
        <f>ROUND(I608*H608,2)</f>
        <v>0</v>
      </c>
      <c r="BL608" s="18" t="s">
        <v>332</v>
      </c>
      <c r="BM608" s="240" t="s">
        <v>4335</v>
      </c>
    </row>
    <row r="609" s="13" customFormat="1">
      <c r="A609" s="13"/>
      <c r="B609" s="247"/>
      <c r="C609" s="248"/>
      <c r="D609" s="249" t="s">
        <v>256</v>
      </c>
      <c r="E609" s="248"/>
      <c r="F609" s="251" t="s">
        <v>4336</v>
      </c>
      <c r="G609" s="248"/>
      <c r="H609" s="252">
        <v>12.222</v>
      </c>
      <c r="I609" s="253"/>
      <c r="J609" s="248"/>
      <c r="K609" s="248"/>
      <c r="L609" s="254"/>
      <c r="M609" s="255"/>
      <c r="N609" s="256"/>
      <c r="O609" s="256"/>
      <c r="P609" s="256"/>
      <c r="Q609" s="256"/>
      <c r="R609" s="256"/>
      <c r="S609" s="256"/>
      <c r="T609" s="25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8" t="s">
        <v>256</v>
      </c>
      <c r="AU609" s="258" t="s">
        <v>88</v>
      </c>
      <c r="AV609" s="13" t="s">
        <v>88</v>
      </c>
      <c r="AW609" s="13" t="s">
        <v>4</v>
      </c>
      <c r="AX609" s="13" t="s">
        <v>14</v>
      </c>
      <c r="AY609" s="258" t="s">
        <v>241</v>
      </c>
    </row>
    <row r="610" s="2" customFormat="1" ht="24.15" customHeight="1">
      <c r="A610" s="39"/>
      <c r="B610" s="40"/>
      <c r="C610" s="229" t="s">
        <v>1545</v>
      </c>
      <c r="D610" s="229" t="s">
        <v>243</v>
      </c>
      <c r="E610" s="230" t="s">
        <v>4337</v>
      </c>
      <c r="F610" s="231" t="s">
        <v>4338</v>
      </c>
      <c r="G610" s="232" t="s">
        <v>467</v>
      </c>
      <c r="H610" s="233">
        <v>0.184</v>
      </c>
      <c r="I610" s="234"/>
      <c r="J610" s="235">
        <f>ROUND(I610*H610,2)</f>
        <v>0</v>
      </c>
      <c r="K610" s="231" t="s">
        <v>247</v>
      </c>
      <c r="L610" s="45"/>
      <c r="M610" s="236" t="s">
        <v>1</v>
      </c>
      <c r="N610" s="237" t="s">
        <v>45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332</v>
      </c>
      <c r="AT610" s="240" t="s">
        <v>243</v>
      </c>
      <c r="AU610" s="240" t="s">
        <v>88</v>
      </c>
      <c r="AY610" s="18" t="s">
        <v>241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14</v>
      </c>
      <c r="BK610" s="241">
        <f>ROUND(I610*H610,2)</f>
        <v>0</v>
      </c>
      <c r="BL610" s="18" t="s">
        <v>332</v>
      </c>
      <c r="BM610" s="240" t="s">
        <v>4339</v>
      </c>
    </row>
    <row r="611" s="2" customFormat="1">
      <c r="A611" s="39"/>
      <c r="B611" s="40"/>
      <c r="C611" s="41"/>
      <c r="D611" s="242" t="s">
        <v>249</v>
      </c>
      <c r="E611" s="41"/>
      <c r="F611" s="243" t="s">
        <v>4340</v>
      </c>
      <c r="G611" s="41"/>
      <c r="H611" s="41"/>
      <c r="I611" s="244"/>
      <c r="J611" s="41"/>
      <c r="K611" s="41"/>
      <c r="L611" s="45"/>
      <c r="M611" s="245"/>
      <c r="N611" s="24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249</v>
      </c>
      <c r="AU611" s="18" t="s">
        <v>88</v>
      </c>
    </row>
    <row r="612" s="12" customFormat="1" ht="22.8" customHeight="1">
      <c r="A612" s="12"/>
      <c r="B612" s="213"/>
      <c r="C612" s="214"/>
      <c r="D612" s="215" t="s">
        <v>79</v>
      </c>
      <c r="E612" s="227" t="s">
        <v>4341</v>
      </c>
      <c r="F612" s="227" t="s">
        <v>4342</v>
      </c>
      <c r="G612" s="214"/>
      <c r="H612" s="214"/>
      <c r="I612" s="217"/>
      <c r="J612" s="228">
        <f>BK612</f>
        <v>0</v>
      </c>
      <c r="K612" s="214"/>
      <c r="L612" s="219"/>
      <c r="M612" s="220"/>
      <c r="N612" s="221"/>
      <c r="O612" s="221"/>
      <c r="P612" s="222">
        <f>SUM(P613:P639)</f>
        <v>0</v>
      </c>
      <c r="Q612" s="221"/>
      <c r="R612" s="222">
        <f>SUM(R613:R639)</f>
        <v>0.86831840000000005</v>
      </c>
      <c r="S612" s="221"/>
      <c r="T612" s="223">
        <f>SUM(T613:T639)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4" t="s">
        <v>88</v>
      </c>
      <c r="AT612" s="225" t="s">
        <v>79</v>
      </c>
      <c r="AU612" s="225" t="s">
        <v>14</v>
      </c>
      <c r="AY612" s="224" t="s">
        <v>241</v>
      </c>
      <c r="BK612" s="226">
        <f>SUM(BK613:BK639)</f>
        <v>0</v>
      </c>
    </row>
    <row r="613" s="2" customFormat="1" ht="37.8" customHeight="1">
      <c r="A613" s="39"/>
      <c r="B613" s="40"/>
      <c r="C613" s="229" t="s">
        <v>1547</v>
      </c>
      <c r="D613" s="229" t="s">
        <v>243</v>
      </c>
      <c r="E613" s="230" t="s">
        <v>4343</v>
      </c>
      <c r="F613" s="231" t="s">
        <v>4344</v>
      </c>
      <c r="G613" s="232" t="s">
        <v>3861</v>
      </c>
      <c r="H613" s="233">
        <v>1</v>
      </c>
      <c r="I613" s="234"/>
      <c r="J613" s="235">
        <f>ROUND(I613*H613,2)</f>
        <v>0</v>
      </c>
      <c r="K613" s="231" t="s">
        <v>1</v>
      </c>
      <c r="L613" s="45"/>
      <c r="M613" s="236" t="s">
        <v>1</v>
      </c>
      <c r="N613" s="237" t="s">
        <v>45</v>
      </c>
      <c r="O613" s="92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332</v>
      </c>
      <c r="AT613" s="240" t="s">
        <v>243</v>
      </c>
      <c r="AU613" s="240" t="s">
        <v>88</v>
      </c>
      <c r="AY613" s="18" t="s">
        <v>241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14</v>
      </c>
      <c r="BK613" s="241">
        <f>ROUND(I613*H613,2)</f>
        <v>0</v>
      </c>
      <c r="BL613" s="18" t="s">
        <v>332</v>
      </c>
      <c r="BM613" s="240" t="s">
        <v>4345</v>
      </c>
    </row>
    <row r="614" s="2" customFormat="1" ht="16.5" customHeight="1">
      <c r="A614" s="39"/>
      <c r="B614" s="40"/>
      <c r="C614" s="229" t="s">
        <v>1549</v>
      </c>
      <c r="D614" s="229" t="s">
        <v>243</v>
      </c>
      <c r="E614" s="230" t="s">
        <v>4346</v>
      </c>
      <c r="F614" s="231" t="s">
        <v>4347</v>
      </c>
      <c r="G614" s="232" t="s">
        <v>246</v>
      </c>
      <c r="H614" s="233">
        <v>882.17999999999995</v>
      </c>
      <c r="I614" s="234"/>
      <c r="J614" s="235">
        <f>ROUND(I614*H614,2)</f>
        <v>0</v>
      </c>
      <c r="K614" s="231" t="s">
        <v>247</v>
      </c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332</v>
      </c>
      <c r="AT614" s="240" t="s">
        <v>243</v>
      </c>
      <c r="AU614" s="240" t="s">
        <v>88</v>
      </c>
      <c r="AY614" s="18" t="s">
        <v>241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14</v>
      </c>
      <c r="BK614" s="241">
        <f>ROUND(I614*H614,2)</f>
        <v>0</v>
      </c>
      <c r="BL614" s="18" t="s">
        <v>332</v>
      </c>
      <c r="BM614" s="240" t="s">
        <v>4348</v>
      </c>
    </row>
    <row r="615" s="2" customFormat="1">
      <c r="A615" s="39"/>
      <c r="B615" s="40"/>
      <c r="C615" s="41"/>
      <c r="D615" s="242" t="s">
        <v>249</v>
      </c>
      <c r="E615" s="41"/>
      <c r="F615" s="243" t="s">
        <v>4349</v>
      </c>
      <c r="G615" s="41"/>
      <c r="H615" s="41"/>
      <c r="I615" s="244"/>
      <c r="J615" s="41"/>
      <c r="K615" s="41"/>
      <c r="L615" s="45"/>
      <c r="M615" s="245"/>
      <c r="N615" s="246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249</v>
      </c>
      <c r="AU615" s="18" t="s">
        <v>88</v>
      </c>
    </row>
    <row r="616" s="15" customFormat="1">
      <c r="A616" s="15"/>
      <c r="B616" s="270"/>
      <c r="C616" s="271"/>
      <c r="D616" s="249" t="s">
        <v>256</v>
      </c>
      <c r="E616" s="272" t="s">
        <v>1</v>
      </c>
      <c r="F616" s="273" t="s">
        <v>4121</v>
      </c>
      <c r="G616" s="271"/>
      <c r="H616" s="272" t="s">
        <v>1</v>
      </c>
      <c r="I616" s="274"/>
      <c r="J616" s="271"/>
      <c r="K616" s="271"/>
      <c r="L616" s="275"/>
      <c r="M616" s="276"/>
      <c r="N616" s="277"/>
      <c r="O616" s="277"/>
      <c r="P616" s="277"/>
      <c r="Q616" s="277"/>
      <c r="R616" s="277"/>
      <c r="S616" s="277"/>
      <c r="T616" s="278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9" t="s">
        <v>256</v>
      </c>
      <c r="AU616" s="279" t="s">
        <v>88</v>
      </c>
      <c r="AV616" s="15" t="s">
        <v>14</v>
      </c>
      <c r="AW616" s="15" t="s">
        <v>36</v>
      </c>
      <c r="AX616" s="15" t="s">
        <v>80</v>
      </c>
      <c r="AY616" s="279" t="s">
        <v>241</v>
      </c>
    </row>
    <row r="617" s="15" customFormat="1">
      <c r="A617" s="15"/>
      <c r="B617" s="270"/>
      <c r="C617" s="271"/>
      <c r="D617" s="249" t="s">
        <v>256</v>
      </c>
      <c r="E617" s="272" t="s">
        <v>1</v>
      </c>
      <c r="F617" s="273" t="s">
        <v>4122</v>
      </c>
      <c r="G617" s="271"/>
      <c r="H617" s="272" t="s">
        <v>1</v>
      </c>
      <c r="I617" s="274"/>
      <c r="J617" s="271"/>
      <c r="K617" s="271"/>
      <c r="L617" s="275"/>
      <c r="M617" s="276"/>
      <c r="N617" s="277"/>
      <c r="O617" s="277"/>
      <c r="P617" s="277"/>
      <c r="Q617" s="277"/>
      <c r="R617" s="277"/>
      <c r="S617" s="277"/>
      <c r="T617" s="278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9" t="s">
        <v>256</v>
      </c>
      <c r="AU617" s="279" t="s">
        <v>88</v>
      </c>
      <c r="AV617" s="15" t="s">
        <v>14</v>
      </c>
      <c r="AW617" s="15" t="s">
        <v>36</v>
      </c>
      <c r="AX617" s="15" t="s">
        <v>80</v>
      </c>
      <c r="AY617" s="279" t="s">
        <v>241</v>
      </c>
    </row>
    <row r="618" s="13" customFormat="1">
      <c r="A618" s="13"/>
      <c r="B618" s="247"/>
      <c r="C618" s="248"/>
      <c r="D618" s="249" t="s">
        <v>256</v>
      </c>
      <c r="E618" s="250" t="s">
        <v>1</v>
      </c>
      <c r="F618" s="251" t="s">
        <v>4123</v>
      </c>
      <c r="G618" s="248"/>
      <c r="H618" s="252">
        <v>202.96000000000001</v>
      </c>
      <c r="I618" s="253"/>
      <c r="J618" s="248"/>
      <c r="K618" s="248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88</v>
      </c>
      <c r="AV618" s="13" t="s">
        <v>88</v>
      </c>
      <c r="AW618" s="13" t="s">
        <v>36</v>
      </c>
      <c r="AX618" s="13" t="s">
        <v>80</v>
      </c>
      <c r="AY618" s="258" t="s">
        <v>241</v>
      </c>
    </row>
    <row r="619" s="13" customFormat="1">
      <c r="A619" s="13"/>
      <c r="B619" s="247"/>
      <c r="C619" s="248"/>
      <c r="D619" s="249" t="s">
        <v>256</v>
      </c>
      <c r="E619" s="250" t="s">
        <v>1</v>
      </c>
      <c r="F619" s="251" t="s">
        <v>4124</v>
      </c>
      <c r="G619" s="248"/>
      <c r="H619" s="252">
        <v>90</v>
      </c>
      <c r="I619" s="253"/>
      <c r="J619" s="248"/>
      <c r="K619" s="248"/>
      <c r="L619" s="254"/>
      <c r="M619" s="255"/>
      <c r="N619" s="256"/>
      <c r="O619" s="256"/>
      <c r="P619" s="256"/>
      <c r="Q619" s="256"/>
      <c r="R619" s="256"/>
      <c r="S619" s="256"/>
      <c r="T619" s="25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8" t="s">
        <v>256</v>
      </c>
      <c r="AU619" s="258" t="s">
        <v>88</v>
      </c>
      <c r="AV619" s="13" t="s">
        <v>88</v>
      </c>
      <c r="AW619" s="13" t="s">
        <v>36</v>
      </c>
      <c r="AX619" s="13" t="s">
        <v>80</v>
      </c>
      <c r="AY619" s="258" t="s">
        <v>241</v>
      </c>
    </row>
    <row r="620" s="13" customFormat="1">
      <c r="A620" s="13"/>
      <c r="B620" s="247"/>
      <c r="C620" s="248"/>
      <c r="D620" s="249" t="s">
        <v>256</v>
      </c>
      <c r="E620" s="250" t="s">
        <v>1</v>
      </c>
      <c r="F620" s="251" t="s">
        <v>4125</v>
      </c>
      <c r="G620" s="248"/>
      <c r="H620" s="252">
        <v>92.700000000000003</v>
      </c>
      <c r="I620" s="253"/>
      <c r="J620" s="248"/>
      <c r="K620" s="248"/>
      <c r="L620" s="254"/>
      <c r="M620" s="255"/>
      <c r="N620" s="256"/>
      <c r="O620" s="256"/>
      <c r="P620" s="256"/>
      <c r="Q620" s="256"/>
      <c r="R620" s="256"/>
      <c r="S620" s="256"/>
      <c r="T620" s="25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8" t="s">
        <v>256</v>
      </c>
      <c r="AU620" s="258" t="s">
        <v>88</v>
      </c>
      <c r="AV620" s="13" t="s">
        <v>88</v>
      </c>
      <c r="AW620" s="13" t="s">
        <v>36</v>
      </c>
      <c r="AX620" s="13" t="s">
        <v>80</v>
      </c>
      <c r="AY620" s="258" t="s">
        <v>241</v>
      </c>
    </row>
    <row r="621" s="13" customFormat="1">
      <c r="A621" s="13"/>
      <c r="B621" s="247"/>
      <c r="C621" s="248"/>
      <c r="D621" s="249" t="s">
        <v>256</v>
      </c>
      <c r="E621" s="250" t="s">
        <v>1</v>
      </c>
      <c r="F621" s="251" t="s">
        <v>4126</v>
      </c>
      <c r="G621" s="248"/>
      <c r="H621" s="252">
        <v>68.400000000000006</v>
      </c>
      <c r="I621" s="253"/>
      <c r="J621" s="248"/>
      <c r="K621" s="248"/>
      <c r="L621" s="254"/>
      <c r="M621" s="255"/>
      <c r="N621" s="256"/>
      <c r="O621" s="256"/>
      <c r="P621" s="256"/>
      <c r="Q621" s="256"/>
      <c r="R621" s="256"/>
      <c r="S621" s="256"/>
      <c r="T621" s="25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8" t="s">
        <v>256</v>
      </c>
      <c r="AU621" s="258" t="s">
        <v>88</v>
      </c>
      <c r="AV621" s="13" t="s">
        <v>88</v>
      </c>
      <c r="AW621" s="13" t="s">
        <v>36</v>
      </c>
      <c r="AX621" s="13" t="s">
        <v>80</v>
      </c>
      <c r="AY621" s="258" t="s">
        <v>241</v>
      </c>
    </row>
    <row r="622" s="16" customFormat="1">
      <c r="A622" s="16"/>
      <c r="B622" s="304"/>
      <c r="C622" s="305"/>
      <c r="D622" s="249" t="s">
        <v>256</v>
      </c>
      <c r="E622" s="306" t="s">
        <v>1</v>
      </c>
      <c r="F622" s="307" t="s">
        <v>3988</v>
      </c>
      <c r="G622" s="305"/>
      <c r="H622" s="308">
        <v>454.06</v>
      </c>
      <c r="I622" s="309"/>
      <c r="J622" s="305"/>
      <c r="K622" s="305"/>
      <c r="L622" s="310"/>
      <c r="M622" s="311"/>
      <c r="N622" s="312"/>
      <c r="O622" s="312"/>
      <c r="P622" s="312"/>
      <c r="Q622" s="312"/>
      <c r="R622" s="312"/>
      <c r="S622" s="312"/>
      <c r="T622" s="3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314" t="s">
        <v>256</v>
      </c>
      <c r="AU622" s="314" t="s">
        <v>88</v>
      </c>
      <c r="AV622" s="16" t="s">
        <v>96</v>
      </c>
      <c r="AW622" s="16" t="s">
        <v>36</v>
      </c>
      <c r="AX622" s="16" t="s">
        <v>80</v>
      </c>
      <c r="AY622" s="314" t="s">
        <v>241</v>
      </c>
    </row>
    <row r="623" s="15" customFormat="1">
      <c r="A623" s="15"/>
      <c r="B623" s="270"/>
      <c r="C623" s="271"/>
      <c r="D623" s="249" t="s">
        <v>256</v>
      </c>
      <c r="E623" s="272" t="s">
        <v>1</v>
      </c>
      <c r="F623" s="273" t="s">
        <v>4127</v>
      </c>
      <c r="G623" s="271"/>
      <c r="H623" s="272" t="s">
        <v>1</v>
      </c>
      <c r="I623" s="274"/>
      <c r="J623" s="271"/>
      <c r="K623" s="271"/>
      <c r="L623" s="275"/>
      <c r="M623" s="276"/>
      <c r="N623" s="277"/>
      <c r="O623" s="277"/>
      <c r="P623" s="277"/>
      <c r="Q623" s="277"/>
      <c r="R623" s="277"/>
      <c r="S623" s="277"/>
      <c r="T623" s="27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9" t="s">
        <v>256</v>
      </c>
      <c r="AU623" s="279" t="s">
        <v>88</v>
      </c>
      <c r="AV623" s="15" t="s">
        <v>14</v>
      </c>
      <c r="AW623" s="15" t="s">
        <v>36</v>
      </c>
      <c r="AX623" s="15" t="s">
        <v>80</v>
      </c>
      <c r="AY623" s="279" t="s">
        <v>241</v>
      </c>
    </row>
    <row r="624" s="13" customFormat="1">
      <c r="A624" s="13"/>
      <c r="B624" s="247"/>
      <c r="C624" s="248"/>
      <c r="D624" s="249" t="s">
        <v>256</v>
      </c>
      <c r="E624" s="250" t="s">
        <v>1</v>
      </c>
      <c r="F624" s="251" t="s">
        <v>4128</v>
      </c>
      <c r="G624" s="248"/>
      <c r="H624" s="252">
        <v>63.840000000000003</v>
      </c>
      <c r="I624" s="253"/>
      <c r="J624" s="248"/>
      <c r="K624" s="248"/>
      <c r="L624" s="254"/>
      <c r="M624" s="255"/>
      <c r="N624" s="256"/>
      <c r="O624" s="256"/>
      <c r="P624" s="256"/>
      <c r="Q624" s="256"/>
      <c r="R624" s="256"/>
      <c r="S624" s="256"/>
      <c r="T624" s="25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8" t="s">
        <v>256</v>
      </c>
      <c r="AU624" s="258" t="s">
        <v>88</v>
      </c>
      <c r="AV624" s="13" t="s">
        <v>88</v>
      </c>
      <c r="AW624" s="13" t="s">
        <v>36</v>
      </c>
      <c r="AX624" s="13" t="s">
        <v>80</v>
      </c>
      <c r="AY624" s="258" t="s">
        <v>241</v>
      </c>
    </row>
    <row r="625" s="13" customFormat="1">
      <c r="A625" s="13"/>
      <c r="B625" s="247"/>
      <c r="C625" s="248"/>
      <c r="D625" s="249" t="s">
        <v>256</v>
      </c>
      <c r="E625" s="250" t="s">
        <v>1</v>
      </c>
      <c r="F625" s="251" t="s">
        <v>4129</v>
      </c>
      <c r="G625" s="248"/>
      <c r="H625" s="252">
        <v>22.440000000000001</v>
      </c>
      <c r="I625" s="253"/>
      <c r="J625" s="248"/>
      <c r="K625" s="248"/>
      <c r="L625" s="254"/>
      <c r="M625" s="255"/>
      <c r="N625" s="256"/>
      <c r="O625" s="256"/>
      <c r="P625" s="256"/>
      <c r="Q625" s="256"/>
      <c r="R625" s="256"/>
      <c r="S625" s="256"/>
      <c r="T625" s="25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8" t="s">
        <v>256</v>
      </c>
      <c r="AU625" s="258" t="s">
        <v>88</v>
      </c>
      <c r="AV625" s="13" t="s">
        <v>88</v>
      </c>
      <c r="AW625" s="13" t="s">
        <v>36</v>
      </c>
      <c r="AX625" s="13" t="s">
        <v>80</v>
      </c>
      <c r="AY625" s="258" t="s">
        <v>241</v>
      </c>
    </row>
    <row r="626" s="13" customFormat="1">
      <c r="A626" s="13"/>
      <c r="B626" s="247"/>
      <c r="C626" s="248"/>
      <c r="D626" s="249" t="s">
        <v>256</v>
      </c>
      <c r="E626" s="250" t="s">
        <v>1</v>
      </c>
      <c r="F626" s="251" t="s">
        <v>4130</v>
      </c>
      <c r="G626" s="248"/>
      <c r="H626" s="252">
        <v>24.420000000000002</v>
      </c>
      <c r="I626" s="253"/>
      <c r="J626" s="248"/>
      <c r="K626" s="248"/>
      <c r="L626" s="254"/>
      <c r="M626" s="255"/>
      <c r="N626" s="256"/>
      <c r="O626" s="256"/>
      <c r="P626" s="256"/>
      <c r="Q626" s="256"/>
      <c r="R626" s="256"/>
      <c r="S626" s="256"/>
      <c r="T626" s="25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8" t="s">
        <v>256</v>
      </c>
      <c r="AU626" s="258" t="s">
        <v>88</v>
      </c>
      <c r="AV626" s="13" t="s">
        <v>88</v>
      </c>
      <c r="AW626" s="13" t="s">
        <v>36</v>
      </c>
      <c r="AX626" s="13" t="s">
        <v>80</v>
      </c>
      <c r="AY626" s="258" t="s">
        <v>241</v>
      </c>
    </row>
    <row r="627" s="13" customFormat="1">
      <c r="A627" s="13"/>
      <c r="B627" s="247"/>
      <c r="C627" s="248"/>
      <c r="D627" s="249" t="s">
        <v>256</v>
      </c>
      <c r="E627" s="250" t="s">
        <v>1</v>
      </c>
      <c r="F627" s="251" t="s">
        <v>4131</v>
      </c>
      <c r="G627" s="248"/>
      <c r="H627" s="252">
        <v>6.5999999999999996</v>
      </c>
      <c r="I627" s="253"/>
      <c r="J627" s="248"/>
      <c r="K627" s="248"/>
      <c r="L627" s="254"/>
      <c r="M627" s="255"/>
      <c r="N627" s="256"/>
      <c r="O627" s="256"/>
      <c r="P627" s="256"/>
      <c r="Q627" s="256"/>
      <c r="R627" s="256"/>
      <c r="S627" s="256"/>
      <c r="T627" s="25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8" t="s">
        <v>256</v>
      </c>
      <c r="AU627" s="258" t="s">
        <v>88</v>
      </c>
      <c r="AV627" s="13" t="s">
        <v>88</v>
      </c>
      <c r="AW627" s="13" t="s">
        <v>36</v>
      </c>
      <c r="AX627" s="13" t="s">
        <v>80</v>
      </c>
      <c r="AY627" s="258" t="s">
        <v>241</v>
      </c>
    </row>
    <row r="628" s="16" customFormat="1">
      <c r="A628" s="16"/>
      <c r="B628" s="304"/>
      <c r="C628" s="305"/>
      <c r="D628" s="249" t="s">
        <v>256</v>
      </c>
      <c r="E628" s="306" t="s">
        <v>1</v>
      </c>
      <c r="F628" s="307" t="s">
        <v>3988</v>
      </c>
      <c r="G628" s="305"/>
      <c r="H628" s="308">
        <v>117.3</v>
      </c>
      <c r="I628" s="309"/>
      <c r="J628" s="305"/>
      <c r="K628" s="305"/>
      <c r="L628" s="310"/>
      <c r="M628" s="311"/>
      <c r="N628" s="312"/>
      <c r="O628" s="312"/>
      <c r="P628" s="312"/>
      <c r="Q628" s="312"/>
      <c r="R628" s="312"/>
      <c r="S628" s="312"/>
      <c r="T628" s="3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314" t="s">
        <v>256</v>
      </c>
      <c r="AU628" s="314" t="s">
        <v>88</v>
      </c>
      <c r="AV628" s="16" t="s">
        <v>96</v>
      </c>
      <c r="AW628" s="16" t="s">
        <v>36</v>
      </c>
      <c r="AX628" s="16" t="s">
        <v>80</v>
      </c>
      <c r="AY628" s="314" t="s">
        <v>241</v>
      </c>
    </row>
    <row r="629" s="15" customFormat="1">
      <c r="A629" s="15"/>
      <c r="B629" s="270"/>
      <c r="C629" s="271"/>
      <c r="D629" s="249" t="s">
        <v>256</v>
      </c>
      <c r="E629" s="272" t="s">
        <v>1</v>
      </c>
      <c r="F629" s="273" t="s">
        <v>4350</v>
      </c>
      <c r="G629" s="271"/>
      <c r="H629" s="272" t="s">
        <v>1</v>
      </c>
      <c r="I629" s="274"/>
      <c r="J629" s="271"/>
      <c r="K629" s="271"/>
      <c r="L629" s="275"/>
      <c r="M629" s="276"/>
      <c r="N629" s="277"/>
      <c r="O629" s="277"/>
      <c r="P629" s="277"/>
      <c r="Q629" s="277"/>
      <c r="R629" s="277"/>
      <c r="S629" s="277"/>
      <c r="T629" s="27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9" t="s">
        <v>256</v>
      </c>
      <c r="AU629" s="279" t="s">
        <v>88</v>
      </c>
      <c r="AV629" s="15" t="s">
        <v>14</v>
      </c>
      <c r="AW629" s="15" t="s">
        <v>36</v>
      </c>
      <c r="AX629" s="15" t="s">
        <v>80</v>
      </c>
      <c r="AY629" s="279" t="s">
        <v>241</v>
      </c>
    </row>
    <row r="630" s="13" customFormat="1">
      <c r="A630" s="13"/>
      <c r="B630" s="247"/>
      <c r="C630" s="248"/>
      <c r="D630" s="249" t="s">
        <v>256</v>
      </c>
      <c r="E630" s="250" t="s">
        <v>1</v>
      </c>
      <c r="F630" s="251" t="s">
        <v>4351</v>
      </c>
      <c r="G630" s="248"/>
      <c r="H630" s="252">
        <v>203.72</v>
      </c>
      <c r="I630" s="253"/>
      <c r="J630" s="248"/>
      <c r="K630" s="248"/>
      <c r="L630" s="254"/>
      <c r="M630" s="255"/>
      <c r="N630" s="256"/>
      <c r="O630" s="256"/>
      <c r="P630" s="256"/>
      <c r="Q630" s="256"/>
      <c r="R630" s="256"/>
      <c r="S630" s="256"/>
      <c r="T630" s="25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8" t="s">
        <v>256</v>
      </c>
      <c r="AU630" s="258" t="s">
        <v>88</v>
      </c>
      <c r="AV630" s="13" t="s">
        <v>88</v>
      </c>
      <c r="AW630" s="13" t="s">
        <v>36</v>
      </c>
      <c r="AX630" s="13" t="s">
        <v>80</v>
      </c>
      <c r="AY630" s="258" t="s">
        <v>241</v>
      </c>
    </row>
    <row r="631" s="13" customFormat="1">
      <c r="A631" s="13"/>
      <c r="B631" s="247"/>
      <c r="C631" s="248"/>
      <c r="D631" s="249" t="s">
        <v>256</v>
      </c>
      <c r="E631" s="250" t="s">
        <v>1</v>
      </c>
      <c r="F631" s="251" t="s">
        <v>4352</v>
      </c>
      <c r="G631" s="248"/>
      <c r="H631" s="252">
        <v>107.09999999999999</v>
      </c>
      <c r="I631" s="253"/>
      <c r="J631" s="248"/>
      <c r="K631" s="248"/>
      <c r="L631" s="254"/>
      <c r="M631" s="255"/>
      <c r="N631" s="256"/>
      <c r="O631" s="256"/>
      <c r="P631" s="256"/>
      <c r="Q631" s="256"/>
      <c r="R631" s="256"/>
      <c r="S631" s="256"/>
      <c r="T631" s="25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8" t="s">
        <v>256</v>
      </c>
      <c r="AU631" s="258" t="s">
        <v>88</v>
      </c>
      <c r="AV631" s="13" t="s">
        <v>88</v>
      </c>
      <c r="AW631" s="13" t="s">
        <v>36</v>
      </c>
      <c r="AX631" s="13" t="s">
        <v>80</v>
      </c>
      <c r="AY631" s="258" t="s">
        <v>241</v>
      </c>
    </row>
    <row r="632" s="16" customFormat="1">
      <c r="A632" s="16"/>
      <c r="B632" s="304"/>
      <c r="C632" s="305"/>
      <c r="D632" s="249" t="s">
        <v>256</v>
      </c>
      <c r="E632" s="306" t="s">
        <v>1</v>
      </c>
      <c r="F632" s="307" t="s">
        <v>3988</v>
      </c>
      <c r="G632" s="305"/>
      <c r="H632" s="308">
        <v>310.81999999999999</v>
      </c>
      <c r="I632" s="309"/>
      <c r="J632" s="305"/>
      <c r="K632" s="305"/>
      <c r="L632" s="310"/>
      <c r="M632" s="311"/>
      <c r="N632" s="312"/>
      <c r="O632" s="312"/>
      <c r="P632" s="312"/>
      <c r="Q632" s="312"/>
      <c r="R632" s="312"/>
      <c r="S632" s="312"/>
      <c r="T632" s="3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314" t="s">
        <v>256</v>
      </c>
      <c r="AU632" s="314" t="s">
        <v>88</v>
      </c>
      <c r="AV632" s="16" t="s">
        <v>96</v>
      </c>
      <c r="AW632" s="16" t="s">
        <v>36</v>
      </c>
      <c r="AX632" s="16" t="s">
        <v>80</v>
      </c>
      <c r="AY632" s="314" t="s">
        <v>241</v>
      </c>
    </row>
    <row r="633" s="14" customFormat="1">
      <c r="A633" s="14"/>
      <c r="B633" s="259"/>
      <c r="C633" s="260"/>
      <c r="D633" s="249" t="s">
        <v>256</v>
      </c>
      <c r="E633" s="261" t="s">
        <v>1</v>
      </c>
      <c r="F633" s="262" t="s">
        <v>258</v>
      </c>
      <c r="G633" s="260"/>
      <c r="H633" s="263">
        <v>882.17999999999995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88</v>
      </c>
      <c r="AV633" s="14" t="s">
        <v>175</v>
      </c>
      <c r="AW633" s="14" t="s">
        <v>36</v>
      </c>
      <c r="AX633" s="14" t="s">
        <v>14</v>
      </c>
      <c r="AY633" s="269" t="s">
        <v>241</v>
      </c>
    </row>
    <row r="634" s="2" customFormat="1" ht="24.15" customHeight="1">
      <c r="A634" s="39"/>
      <c r="B634" s="40"/>
      <c r="C634" s="229" t="s">
        <v>1552</v>
      </c>
      <c r="D634" s="229" t="s">
        <v>243</v>
      </c>
      <c r="E634" s="230" t="s">
        <v>4353</v>
      </c>
      <c r="F634" s="231" t="s">
        <v>4354</v>
      </c>
      <c r="G634" s="232" t="s">
        <v>246</v>
      </c>
      <c r="H634" s="233">
        <v>882.17999999999995</v>
      </c>
      <c r="I634" s="234"/>
      <c r="J634" s="235">
        <f>ROUND(I634*H634,2)</f>
        <v>0</v>
      </c>
      <c r="K634" s="231" t="s">
        <v>1</v>
      </c>
      <c r="L634" s="45"/>
      <c r="M634" s="236" t="s">
        <v>1</v>
      </c>
      <c r="N634" s="237" t="s">
        <v>45</v>
      </c>
      <c r="O634" s="92"/>
      <c r="P634" s="238">
        <f>O634*H634</f>
        <v>0</v>
      </c>
      <c r="Q634" s="238">
        <v>0.00034000000000000002</v>
      </c>
      <c r="R634" s="238">
        <f>Q634*H634</f>
        <v>0.29994120000000002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332</v>
      </c>
      <c r="AT634" s="240" t="s">
        <v>243</v>
      </c>
      <c r="AU634" s="240" t="s">
        <v>88</v>
      </c>
      <c r="AY634" s="18" t="s">
        <v>241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14</v>
      </c>
      <c r="BK634" s="241">
        <f>ROUND(I634*H634,2)</f>
        <v>0</v>
      </c>
      <c r="BL634" s="18" t="s">
        <v>332</v>
      </c>
      <c r="BM634" s="240" t="s">
        <v>4355</v>
      </c>
    </row>
    <row r="635" s="2" customFormat="1" ht="24.15" customHeight="1">
      <c r="A635" s="39"/>
      <c r="B635" s="40"/>
      <c r="C635" s="229" t="s">
        <v>1554</v>
      </c>
      <c r="D635" s="229" t="s">
        <v>243</v>
      </c>
      <c r="E635" s="230" t="s">
        <v>4356</v>
      </c>
      <c r="F635" s="231" t="s">
        <v>4357</v>
      </c>
      <c r="G635" s="232" t="s">
        <v>246</v>
      </c>
      <c r="H635" s="233">
        <v>200</v>
      </c>
      <c r="I635" s="234"/>
      <c r="J635" s="235">
        <f>ROUND(I635*H635,2)</f>
        <v>0</v>
      </c>
      <c r="K635" s="231" t="s">
        <v>247</v>
      </c>
      <c r="L635" s="45"/>
      <c r="M635" s="236" t="s">
        <v>1</v>
      </c>
      <c r="N635" s="237" t="s">
        <v>45</v>
      </c>
      <c r="O635" s="92"/>
      <c r="P635" s="238">
        <f>O635*H635</f>
        <v>0</v>
      </c>
      <c r="Q635" s="238">
        <v>0.00010000000000000001</v>
      </c>
      <c r="R635" s="238">
        <f>Q635*H635</f>
        <v>0.02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332</v>
      </c>
      <c r="AT635" s="240" t="s">
        <v>243</v>
      </c>
      <c r="AU635" s="240" t="s">
        <v>88</v>
      </c>
      <c r="AY635" s="18" t="s">
        <v>241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14</v>
      </c>
      <c r="BK635" s="241">
        <f>ROUND(I635*H635,2)</f>
        <v>0</v>
      </c>
      <c r="BL635" s="18" t="s">
        <v>332</v>
      </c>
      <c r="BM635" s="240" t="s">
        <v>4358</v>
      </c>
    </row>
    <row r="636" s="2" customFormat="1">
      <c r="A636" s="39"/>
      <c r="B636" s="40"/>
      <c r="C636" s="41"/>
      <c r="D636" s="242" t="s">
        <v>249</v>
      </c>
      <c r="E636" s="41"/>
      <c r="F636" s="243" t="s">
        <v>4359</v>
      </c>
      <c r="G636" s="41"/>
      <c r="H636" s="41"/>
      <c r="I636" s="244"/>
      <c r="J636" s="41"/>
      <c r="K636" s="41"/>
      <c r="L636" s="45"/>
      <c r="M636" s="245"/>
      <c r="N636" s="246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249</v>
      </c>
      <c r="AU636" s="18" t="s">
        <v>88</v>
      </c>
    </row>
    <row r="637" s="2" customFormat="1" ht="24.15" customHeight="1">
      <c r="A637" s="39"/>
      <c r="B637" s="40"/>
      <c r="C637" s="229" t="s">
        <v>1556</v>
      </c>
      <c r="D637" s="229" t="s">
        <v>243</v>
      </c>
      <c r="E637" s="230" t="s">
        <v>4360</v>
      </c>
      <c r="F637" s="231" t="s">
        <v>4361</v>
      </c>
      <c r="G637" s="232" t="s">
        <v>246</v>
      </c>
      <c r="H637" s="233">
        <v>200</v>
      </c>
      <c r="I637" s="234"/>
      <c r="J637" s="235">
        <f>ROUND(I637*H637,2)</f>
        <v>0</v>
      </c>
      <c r="K637" s="231" t="s">
        <v>247</v>
      </c>
      <c r="L637" s="45"/>
      <c r="M637" s="236" t="s">
        <v>1</v>
      </c>
      <c r="N637" s="237" t="s">
        <v>45</v>
      </c>
      <c r="O637" s="92"/>
      <c r="P637" s="238">
        <f>O637*H637</f>
        <v>0</v>
      </c>
      <c r="Q637" s="238">
        <v>0.00036000000000000002</v>
      </c>
      <c r="R637" s="238">
        <f>Q637*H637</f>
        <v>0.072000000000000008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332</v>
      </c>
      <c r="AT637" s="240" t="s">
        <v>243</v>
      </c>
      <c r="AU637" s="240" t="s">
        <v>88</v>
      </c>
      <c r="AY637" s="18" t="s">
        <v>241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14</v>
      </c>
      <c r="BK637" s="241">
        <f>ROUND(I637*H637,2)</f>
        <v>0</v>
      </c>
      <c r="BL637" s="18" t="s">
        <v>332</v>
      </c>
      <c r="BM637" s="240" t="s">
        <v>4362</v>
      </c>
    </row>
    <row r="638" s="2" customFormat="1">
      <c r="A638" s="39"/>
      <c r="B638" s="40"/>
      <c r="C638" s="41"/>
      <c r="D638" s="242" t="s">
        <v>249</v>
      </c>
      <c r="E638" s="41"/>
      <c r="F638" s="243" t="s">
        <v>4363</v>
      </c>
      <c r="G638" s="41"/>
      <c r="H638" s="41"/>
      <c r="I638" s="244"/>
      <c r="J638" s="41"/>
      <c r="K638" s="41"/>
      <c r="L638" s="45"/>
      <c r="M638" s="245"/>
      <c r="N638" s="246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249</v>
      </c>
      <c r="AU638" s="18" t="s">
        <v>88</v>
      </c>
    </row>
    <row r="639" s="2" customFormat="1" ht="37.8" customHeight="1">
      <c r="A639" s="39"/>
      <c r="B639" s="40"/>
      <c r="C639" s="229" t="s">
        <v>1561</v>
      </c>
      <c r="D639" s="229" t="s">
        <v>243</v>
      </c>
      <c r="E639" s="230" t="s">
        <v>4364</v>
      </c>
      <c r="F639" s="231" t="s">
        <v>4365</v>
      </c>
      <c r="G639" s="232" t="s">
        <v>246</v>
      </c>
      <c r="H639" s="233">
        <v>882.17999999999995</v>
      </c>
      <c r="I639" s="234"/>
      <c r="J639" s="235">
        <f>ROUND(I639*H639,2)</f>
        <v>0</v>
      </c>
      <c r="K639" s="231" t="s">
        <v>1</v>
      </c>
      <c r="L639" s="45"/>
      <c r="M639" s="236" t="s">
        <v>1</v>
      </c>
      <c r="N639" s="237" t="s">
        <v>45</v>
      </c>
      <c r="O639" s="92"/>
      <c r="P639" s="238">
        <f>O639*H639</f>
        <v>0</v>
      </c>
      <c r="Q639" s="238">
        <v>0.00054000000000000001</v>
      </c>
      <c r="R639" s="238">
        <f>Q639*H639</f>
        <v>0.4763772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332</v>
      </c>
      <c r="AT639" s="240" t="s">
        <v>243</v>
      </c>
      <c r="AU639" s="240" t="s">
        <v>88</v>
      </c>
      <c r="AY639" s="18" t="s">
        <v>241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14</v>
      </c>
      <c r="BK639" s="241">
        <f>ROUND(I639*H639,2)</f>
        <v>0</v>
      </c>
      <c r="BL639" s="18" t="s">
        <v>332</v>
      </c>
      <c r="BM639" s="240" t="s">
        <v>4366</v>
      </c>
    </row>
    <row r="640" s="12" customFormat="1" ht="22.8" customHeight="1">
      <c r="A640" s="12"/>
      <c r="B640" s="213"/>
      <c r="C640" s="214"/>
      <c r="D640" s="215" t="s">
        <v>79</v>
      </c>
      <c r="E640" s="227" t="s">
        <v>2053</v>
      </c>
      <c r="F640" s="227" t="s">
        <v>2054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SUM(P641:P651)</f>
        <v>0</v>
      </c>
      <c r="Q640" s="221"/>
      <c r="R640" s="222">
        <f>SUM(R641:R651)</f>
        <v>0.68837540000000008</v>
      </c>
      <c r="S640" s="221"/>
      <c r="T640" s="223">
        <f>SUM(T641:T651)</f>
        <v>0.14616190000000001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88</v>
      </c>
      <c r="AT640" s="225" t="s">
        <v>79</v>
      </c>
      <c r="AU640" s="225" t="s">
        <v>14</v>
      </c>
      <c r="AY640" s="224" t="s">
        <v>241</v>
      </c>
      <c r="BK640" s="226">
        <f>SUM(BK641:BK651)</f>
        <v>0</v>
      </c>
    </row>
    <row r="641" s="2" customFormat="1" ht="16.5" customHeight="1">
      <c r="A641" s="39"/>
      <c r="B641" s="40"/>
      <c r="C641" s="229" t="s">
        <v>1575</v>
      </c>
      <c r="D641" s="229" t="s">
        <v>243</v>
      </c>
      <c r="E641" s="230" t="s">
        <v>4367</v>
      </c>
      <c r="F641" s="231" t="s">
        <v>4368</v>
      </c>
      <c r="G641" s="232" t="s">
        <v>246</v>
      </c>
      <c r="H641" s="233">
        <v>471.49000000000001</v>
      </c>
      <c r="I641" s="234"/>
      <c r="J641" s="235">
        <f>ROUND(I641*H641,2)</f>
        <v>0</v>
      </c>
      <c r="K641" s="231" t="s">
        <v>247</v>
      </c>
      <c r="L641" s="45"/>
      <c r="M641" s="236" t="s">
        <v>1</v>
      </c>
      <c r="N641" s="237" t="s">
        <v>45</v>
      </c>
      <c r="O641" s="92"/>
      <c r="P641" s="238">
        <f>O641*H641</f>
        <v>0</v>
      </c>
      <c r="Q641" s="238">
        <v>0.001</v>
      </c>
      <c r="R641" s="238">
        <f>Q641*H641</f>
        <v>0.47149000000000002</v>
      </c>
      <c r="S641" s="238">
        <v>0.00031</v>
      </c>
      <c r="T641" s="239">
        <f>S641*H641</f>
        <v>0.14616190000000001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332</v>
      </c>
      <c r="AT641" s="240" t="s">
        <v>243</v>
      </c>
      <c r="AU641" s="240" t="s">
        <v>88</v>
      </c>
      <c r="AY641" s="18" t="s">
        <v>241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14</v>
      </c>
      <c r="BK641" s="241">
        <f>ROUND(I641*H641,2)</f>
        <v>0</v>
      </c>
      <c r="BL641" s="18" t="s">
        <v>332</v>
      </c>
      <c r="BM641" s="240" t="s">
        <v>4369</v>
      </c>
    </row>
    <row r="642" s="2" customFormat="1">
      <c r="A642" s="39"/>
      <c r="B642" s="40"/>
      <c r="C642" s="41"/>
      <c r="D642" s="242" t="s">
        <v>249</v>
      </c>
      <c r="E642" s="41"/>
      <c r="F642" s="243" t="s">
        <v>4370</v>
      </c>
      <c r="G642" s="41"/>
      <c r="H642" s="41"/>
      <c r="I642" s="244"/>
      <c r="J642" s="41"/>
      <c r="K642" s="41"/>
      <c r="L642" s="45"/>
      <c r="M642" s="245"/>
      <c r="N642" s="246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249</v>
      </c>
      <c r="AU642" s="18" t="s">
        <v>88</v>
      </c>
    </row>
    <row r="643" s="13" customFormat="1">
      <c r="A643" s="13"/>
      <c r="B643" s="247"/>
      <c r="C643" s="248"/>
      <c r="D643" s="249" t="s">
        <v>256</v>
      </c>
      <c r="E643" s="250" t="s">
        <v>1</v>
      </c>
      <c r="F643" s="251" t="s">
        <v>4371</v>
      </c>
      <c r="G643" s="248"/>
      <c r="H643" s="252">
        <v>471.49000000000001</v>
      </c>
      <c r="I643" s="253"/>
      <c r="J643" s="248"/>
      <c r="K643" s="248"/>
      <c r="L643" s="254"/>
      <c r="M643" s="255"/>
      <c r="N643" s="256"/>
      <c r="O643" s="256"/>
      <c r="P643" s="256"/>
      <c r="Q643" s="256"/>
      <c r="R643" s="256"/>
      <c r="S643" s="256"/>
      <c r="T643" s="25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8" t="s">
        <v>256</v>
      </c>
      <c r="AU643" s="258" t="s">
        <v>88</v>
      </c>
      <c r="AV643" s="13" t="s">
        <v>88</v>
      </c>
      <c r="AW643" s="13" t="s">
        <v>36</v>
      </c>
      <c r="AX643" s="13" t="s">
        <v>14</v>
      </c>
      <c r="AY643" s="258" t="s">
        <v>241</v>
      </c>
    </row>
    <row r="644" s="2" customFormat="1" ht="24.15" customHeight="1">
      <c r="A644" s="39"/>
      <c r="B644" s="40"/>
      <c r="C644" s="229" t="s">
        <v>1577</v>
      </c>
      <c r="D644" s="229" t="s">
        <v>243</v>
      </c>
      <c r="E644" s="230" t="s">
        <v>4372</v>
      </c>
      <c r="F644" s="231" t="s">
        <v>4373</v>
      </c>
      <c r="G644" s="232" t="s">
        <v>246</v>
      </c>
      <c r="H644" s="233">
        <v>250</v>
      </c>
      <c r="I644" s="234"/>
      <c r="J644" s="235">
        <f>ROUND(I644*H644,2)</f>
        <v>0</v>
      </c>
      <c r="K644" s="231" t="s">
        <v>247</v>
      </c>
      <c r="L644" s="45"/>
      <c r="M644" s="236" t="s">
        <v>1</v>
      </c>
      <c r="N644" s="237" t="s">
        <v>45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332</v>
      </c>
      <c r="AT644" s="240" t="s">
        <v>243</v>
      </c>
      <c r="AU644" s="240" t="s">
        <v>88</v>
      </c>
      <c r="AY644" s="18" t="s">
        <v>241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14</v>
      </c>
      <c r="BK644" s="241">
        <f>ROUND(I644*H644,2)</f>
        <v>0</v>
      </c>
      <c r="BL644" s="18" t="s">
        <v>332</v>
      </c>
      <c r="BM644" s="240" t="s">
        <v>4374</v>
      </c>
    </row>
    <row r="645" s="2" customFormat="1">
      <c r="A645" s="39"/>
      <c r="B645" s="40"/>
      <c r="C645" s="41"/>
      <c r="D645" s="242" t="s">
        <v>249</v>
      </c>
      <c r="E645" s="41"/>
      <c r="F645" s="243" t="s">
        <v>4375</v>
      </c>
      <c r="G645" s="41"/>
      <c r="H645" s="41"/>
      <c r="I645" s="244"/>
      <c r="J645" s="41"/>
      <c r="K645" s="41"/>
      <c r="L645" s="45"/>
      <c r="M645" s="245"/>
      <c r="N645" s="24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249</v>
      </c>
      <c r="AU645" s="18" t="s">
        <v>88</v>
      </c>
    </row>
    <row r="646" s="2" customFormat="1" ht="16.5" customHeight="1">
      <c r="A646" s="39"/>
      <c r="B646" s="40"/>
      <c r="C646" s="288" t="s">
        <v>1579</v>
      </c>
      <c r="D646" s="288" t="s">
        <v>716</v>
      </c>
      <c r="E646" s="289" t="s">
        <v>4376</v>
      </c>
      <c r="F646" s="290" t="s">
        <v>4377</v>
      </c>
      <c r="G646" s="291" t="s">
        <v>246</v>
      </c>
      <c r="H646" s="292">
        <v>262.5</v>
      </c>
      <c r="I646" s="293"/>
      <c r="J646" s="294">
        <f>ROUND(I646*H646,2)</f>
        <v>0</v>
      </c>
      <c r="K646" s="290" t="s">
        <v>247</v>
      </c>
      <c r="L646" s="295"/>
      <c r="M646" s="296" t="s">
        <v>1</v>
      </c>
      <c r="N646" s="297" t="s">
        <v>45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704</v>
      </c>
      <c r="AT646" s="240" t="s">
        <v>716</v>
      </c>
      <c r="AU646" s="240" t="s">
        <v>88</v>
      </c>
      <c r="AY646" s="18" t="s">
        <v>241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14</v>
      </c>
      <c r="BK646" s="241">
        <f>ROUND(I646*H646,2)</f>
        <v>0</v>
      </c>
      <c r="BL646" s="18" t="s">
        <v>332</v>
      </c>
      <c r="BM646" s="240" t="s">
        <v>4378</v>
      </c>
    </row>
    <row r="647" s="13" customFormat="1">
      <c r="A647" s="13"/>
      <c r="B647" s="247"/>
      <c r="C647" s="248"/>
      <c r="D647" s="249" t="s">
        <v>256</v>
      </c>
      <c r="E647" s="248"/>
      <c r="F647" s="251" t="s">
        <v>4379</v>
      </c>
      <c r="G647" s="248"/>
      <c r="H647" s="252">
        <v>262.5</v>
      </c>
      <c r="I647" s="253"/>
      <c r="J647" s="248"/>
      <c r="K647" s="248"/>
      <c r="L647" s="254"/>
      <c r="M647" s="255"/>
      <c r="N647" s="256"/>
      <c r="O647" s="256"/>
      <c r="P647" s="256"/>
      <c r="Q647" s="256"/>
      <c r="R647" s="256"/>
      <c r="S647" s="256"/>
      <c r="T647" s="25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8" t="s">
        <v>256</v>
      </c>
      <c r="AU647" s="258" t="s">
        <v>88</v>
      </c>
      <c r="AV647" s="13" t="s">
        <v>88</v>
      </c>
      <c r="AW647" s="13" t="s">
        <v>4</v>
      </c>
      <c r="AX647" s="13" t="s">
        <v>14</v>
      </c>
      <c r="AY647" s="258" t="s">
        <v>241</v>
      </c>
    </row>
    <row r="648" s="2" customFormat="1" ht="24.15" customHeight="1">
      <c r="A648" s="39"/>
      <c r="B648" s="40"/>
      <c r="C648" s="229" t="s">
        <v>1581</v>
      </c>
      <c r="D648" s="229" t="s">
        <v>243</v>
      </c>
      <c r="E648" s="230" t="s">
        <v>4380</v>
      </c>
      <c r="F648" s="231" t="s">
        <v>4381</v>
      </c>
      <c r="G648" s="232" t="s">
        <v>246</v>
      </c>
      <c r="H648" s="233">
        <v>471.49000000000001</v>
      </c>
      <c r="I648" s="234"/>
      <c r="J648" s="235">
        <f>ROUND(I648*H648,2)</f>
        <v>0</v>
      </c>
      <c r="K648" s="231" t="s">
        <v>247</v>
      </c>
      <c r="L648" s="45"/>
      <c r="M648" s="236" t="s">
        <v>1</v>
      </c>
      <c r="N648" s="237" t="s">
        <v>45</v>
      </c>
      <c r="O648" s="92"/>
      <c r="P648" s="238">
        <f>O648*H648</f>
        <v>0</v>
      </c>
      <c r="Q648" s="238">
        <v>0.00020000000000000001</v>
      </c>
      <c r="R648" s="238">
        <f>Q648*H648</f>
        <v>0.094298000000000007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332</v>
      </c>
      <c r="AT648" s="240" t="s">
        <v>243</v>
      </c>
      <c r="AU648" s="240" t="s">
        <v>88</v>
      </c>
      <c r="AY648" s="18" t="s">
        <v>241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14</v>
      </c>
      <c r="BK648" s="241">
        <f>ROUND(I648*H648,2)</f>
        <v>0</v>
      </c>
      <c r="BL648" s="18" t="s">
        <v>332</v>
      </c>
      <c r="BM648" s="240" t="s">
        <v>4382</v>
      </c>
    </row>
    <row r="649" s="2" customFormat="1">
      <c r="A649" s="39"/>
      <c r="B649" s="40"/>
      <c r="C649" s="41"/>
      <c r="D649" s="242" t="s">
        <v>249</v>
      </c>
      <c r="E649" s="41"/>
      <c r="F649" s="243" t="s">
        <v>4383</v>
      </c>
      <c r="G649" s="41"/>
      <c r="H649" s="41"/>
      <c r="I649" s="244"/>
      <c r="J649" s="41"/>
      <c r="K649" s="41"/>
      <c r="L649" s="45"/>
      <c r="M649" s="245"/>
      <c r="N649" s="24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249</v>
      </c>
      <c r="AU649" s="18" t="s">
        <v>88</v>
      </c>
    </row>
    <row r="650" s="2" customFormat="1" ht="33" customHeight="1">
      <c r="A650" s="39"/>
      <c r="B650" s="40"/>
      <c r="C650" s="229" t="s">
        <v>1583</v>
      </c>
      <c r="D650" s="229" t="s">
        <v>243</v>
      </c>
      <c r="E650" s="230" t="s">
        <v>4384</v>
      </c>
      <c r="F650" s="231" t="s">
        <v>4385</v>
      </c>
      <c r="G650" s="232" t="s">
        <v>246</v>
      </c>
      <c r="H650" s="233">
        <v>471.49000000000001</v>
      </c>
      <c r="I650" s="234"/>
      <c r="J650" s="235">
        <f>ROUND(I650*H650,2)</f>
        <v>0</v>
      </c>
      <c r="K650" s="231" t="s">
        <v>247</v>
      </c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0.00025999999999999998</v>
      </c>
      <c r="R650" s="238">
        <f>Q650*H650</f>
        <v>0.12258739999999999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332</v>
      </c>
      <c r="AT650" s="240" t="s">
        <v>243</v>
      </c>
      <c r="AU650" s="240" t="s">
        <v>88</v>
      </c>
      <c r="AY650" s="18" t="s">
        <v>241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14</v>
      </c>
      <c r="BK650" s="241">
        <f>ROUND(I650*H650,2)</f>
        <v>0</v>
      </c>
      <c r="BL650" s="18" t="s">
        <v>332</v>
      </c>
      <c r="BM650" s="240" t="s">
        <v>4386</v>
      </c>
    </row>
    <row r="651" s="2" customFormat="1">
      <c r="A651" s="39"/>
      <c r="B651" s="40"/>
      <c r="C651" s="41"/>
      <c r="D651" s="242" t="s">
        <v>249</v>
      </c>
      <c r="E651" s="41"/>
      <c r="F651" s="243" t="s">
        <v>4387</v>
      </c>
      <c r="G651" s="41"/>
      <c r="H651" s="41"/>
      <c r="I651" s="244"/>
      <c r="J651" s="41"/>
      <c r="K651" s="41"/>
      <c r="L651" s="45"/>
      <c r="M651" s="245"/>
      <c r="N651" s="246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249</v>
      </c>
      <c r="AU651" s="18" t="s">
        <v>88</v>
      </c>
    </row>
    <row r="652" s="12" customFormat="1" ht="25.92" customHeight="1">
      <c r="A652" s="12"/>
      <c r="B652" s="213"/>
      <c r="C652" s="214"/>
      <c r="D652" s="215" t="s">
        <v>79</v>
      </c>
      <c r="E652" s="216" t="s">
        <v>2059</v>
      </c>
      <c r="F652" s="216" t="s">
        <v>2060</v>
      </c>
      <c r="G652" s="214"/>
      <c r="H652" s="214"/>
      <c r="I652" s="217"/>
      <c r="J652" s="218">
        <f>BK652</f>
        <v>0</v>
      </c>
      <c r="K652" s="214"/>
      <c r="L652" s="219"/>
      <c r="M652" s="220"/>
      <c r="N652" s="221"/>
      <c r="O652" s="221"/>
      <c r="P652" s="222">
        <f>P653+P656+P686+P711+P722</f>
        <v>0</v>
      </c>
      <c r="Q652" s="221"/>
      <c r="R652" s="222">
        <f>R653+R656+R686+R711+R722</f>
        <v>0</v>
      </c>
      <c r="S652" s="221"/>
      <c r="T652" s="223">
        <f>T653+T656+T686+T711+T722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4" t="s">
        <v>14</v>
      </c>
      <c r="AT652" s="225" t="s">
        <v>79</v>
      </c>
      <c r="AU652" s="225" t="s">
        <v>80</v>
      </c>
      <c r="AY652" s="224" t="s">
        <v>241</v>
      </c>
      <c r="BK652" s="226">
        <f>BK653+BK656+BK686+BK711+BK722</f>
        <v>0</v>
      </c>
    </row>
    <row r="653" s="12" customFormat="1" ht="22.8" customHeight="1">
      <c r="A653" s="12"/>
      <c r="B653" s="213"/>
      <c r="C653" s="214"/>
      <c r="D653" s="215" t="s">
        <v>79</v>
      </c>
      <c r="E653" s="227" t="s">
        <v>4388</v>
      </c>
      <c r="F653" s="227" t="s">
        <v>4389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SUM(P654:P655)</f>
        <v>0</v>
      </c>
      <c r="Q653" s="221"/>
      <c r="R653" s="222">
        <f>SUM(R654:R655)</f>
        <v>0</v>
      </c>
      <c r="S653" s="221"/>
      <c r="T653" s="223">
        <f>SUM(T654:T655)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14</v>
      </c>
      <c r="AT653" s="225" t="s">
        <v>79</v>
      </c>
      <c r="AU653" s="225" t="s">
        <v>14</v>
      </c>
      <c r="AY653" s="224" t="s">
        <v>241</v>
      </c>
      <c r="BK653" s="226">
        <f>SUM(BK654:BK655)</f>
        <v>0</v>
      </c>
    </row>
    <row r="654" s="2" customFormat="1" ht="16.5" customHeight="1">
      <c r="A654" s="39"/>
      <c r="B654" s="40"/>
      <c r="C654" s="229" t="s">
        <v>1585</v>
      </c>
      <c r="D654" s="229" t="s">
        <v>243</v>
      </c>
      <c r="E654" s="230" t="s">
        <v>2077</v>
      </c>
      <c r="F654" s="231" t="s">
        <v>2078</v>
      </c>
      <c r="G654" s="232" t="s">
        <v>2066</v>
      </c>
      <c r="H654" s="233">
        <v>1</v>
      </c>
      <c r="I654" s="234"/>
      <c r="J654" s="235">
        <f>ROUND(I654*H654,2)</f>
        <v>0</v>
      </c>
      <c r="K654" s="231" t="s">
        <v>1</v>
      </c>
      <c r="L654" s="45"/>
      <c r="M654" s="236" t="s">
        <v>1</v>
      </c>
      <c r="N654" s="237" t="s">
        <v>45</v>
      </c>
      <c r="O654" s="92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175</v>
      </c>
      <c r="AT654" s="240" t="s">
        <v>243</v>
      </c>
      <c r="AU654" s="240" t="s">
        <v>88</v>
      </c>
      <c r="AY654" s="18" t="s">
        <v>241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14</v>
      </c>
      <c r="BK654" s="241">
        <f>ROUND(I654*H654,2)</f>
        <v>0</v>
      </c>
      <c r="BL654" s="18" t="s">
        <v>175</v>
      </c>
      <c r="BM654" s="240" t="s">
        <v>4390</v>
      </c>
    </row>
    <row r="655" s="2" customFormat="1" ht="16.5" customHeight="1">
      <c r="A655" s="39"/>
      <c r="B655" s="40"/>
      <c r="C655" s="229" t="s">
        <v>2304</v>
      </c>
      <c r="D655" s="229" t="s">
        <v>243</v>
      </c>
      <c r="E655" s="230" t="s">
        <v>4391</v>
      </c>
      <c r="F655" s="231" t="s">
        <v>4392</v>
      </c>
      <c r="G655" s="232" t="s">
        <v>2066</v>
      </c>
      <c r="H655" s="233">
        <v>1</v>
      </c>
      <c r="I655" s="234"/>
      <c r="J655" s="235">
        <f>ROUND(I655*H655,2)</f>
        <v>0</v>
      </c>
      <c r="K655" s="231" t="s">
        <v>1</v>
      </c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175</v>
      </c>
      <c r="AT655" s="240" t="s">
        <v>243</v>
      </c>
      <c r="AU655" s="240" t="s">
        <v>88</v>
      </c>
      <c r="AY655" s="18" t="s">
        <v>241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14</v>
      </c>
      <c r="BK655" s="241">
        <f>ROUND(I655*H655,2)</f>
        <v>0</v>
      </c>
      <c r="BL655" s="18" t="s">
        <v>175</v>
      </c>
      <c r="BM655" s="240" t="s">
        <v>4393</v>
      </c>
    </row>
    <row r="656" s="12" customFormat="1" ht="22.8" customHeight="1">
      <c r="A656" s="12"/>
      <c r="B656" s="213"/>
      <c r="C656" s="214"/>
      <c r="D656" s="215" t="s">
        <v>79</v>
      </c>
      <c r="E656" s="227" t="s">
        <v>4394</v>
      </c>
      <c r="F656" s="227" t="s">
        <v>4395</v>
      </c>
      <c r="G656" s="214"/>
      <c r="H656" s="214"/>
      <c r="I656" s="217"/>
      <c r="J656" s="228">
        <f>BK656</f>
        <v>0</v>
      </c>
      <c r="K656" s="214"/>
      <c r="L656" s="219"/>
      <c r="M656" s="220"/>
      <c r="N656" s="221"/>
      <c r="O656" s="221"/>
      <c r="P656" s="222">
        <f>SUM(P657:P685)</f>
        <v>0</v>
      </c>
      <c r="Q656" s="221"/>
      <c r="R656" s="222">
        <f>SUM(R657:R685)</f>
        <v>0</v>
      </c>
      <c r="S656" s="221"/>
      <c r="T656" s="223">
        <f>SUM(T657:T685)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4" t="s">
        <v>14</v>
      </c>
      <c r="AT656" s="225" t="s">
        <v>79</v>
      </c>
      <c r="AU656" s="225" t="s">
        <v>14</v>
      </c>
      <c r="AY656" s="224" t="s">
        <v>241</v>
      </c>
      <c r="BK656" s="226">
        <f>SUM(BK657:BK685)</f>
        <v>0</v>
      </c>
    </row>
    <row r="657" s="2" customFormat="1" ht="16.5" customHeight="1">
      <c r="A657" s="39"/>
      <c r="B657" s="40"/>
      <c r="C657" s="229" t="s">
        <v>2308</v>
      </c>
      <c r="D657" s="229" t="s">
        <v>243</v>
      </c>
      <c r="E657" s="230" t="s">
        <v>2061</v>
      </c>
      <c r="F657" s="231" t="s">
        <v>2062</v>
      </c>
      <c r="G657" s="232" t="s">
        <v>289</v>
      </c>
      <c r="H657" s="233">
        <v>25</v>
      </c>
      <c r="I657" s="234"/>
      <c r="J657" s="235">
        <f>ROUND(I657*H657,2)</f>
        <v>0</v>
      </c>
      <c r="K657" s="231" t="s">
        <v>1</v>
      </c>
      <c r="L657" s="45"/>
      <c r="M657" s="236" t="s">
        <v>1</v>
      </c>
      <c r="N657" s="237" t="s">
        <v>45</v>
      </c>
      <c r="O657" s="92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0" t="s">
        <v>175</v>
      </c>
      <c r="AT657" s="240" t="s">
        <v>243</v>
      </c>
      <c r="AU657" s="240" t="s">
        <v>88</v>
      </c>
      <c r="AY657" s="18" t="s">
        <v>241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14</v>
      </c>
      <c r="BK657" s="241">
        <f>ROUND(I657*H657,2)</f>
        <v>0</v>
      </c>
      <c r="BL657" s="18" t="s">
        <v>175</v>
      </c>
      <c r="BM657" s="240" t="s">
        <v>4396</v>
      </c>
    </row>
    <row r="658" s="2" customFormat="1" ht="16.5" customHeight="1">
      <c r="A658" s="39"/>
      <c r="B658" s="40"/>
      <c r="C658" s="229" t="s">
        <v>2312</v>
      </c>
      <c r="D658" s="229" t="s">
        <v>243</v>
      </c>
      <c r="E658" s="230" t="s">
        <v>2064</v>
      </c>
      <c r="F658" s="231" t="s">
        <v>2065</v>
      </c>
      <c r="G658" s="232" t="s">
        <v>2066</v>
      </c>
      <c r="H658" s="233">
        <v>1</v>
      </c>
      <c r="I658" s="234"/>
      <c r="J658" s="235">
        <f>ROUND(I658*H658,2)</f>
        <v>0</v>
      </c>
      <c r="K658" s="231" t="s">
        <v>1</v>
      </c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175</v>
      </c>
      <c r="AT658" s="240" t="s">
        <v>243</v>
      </c>
      <c r="AU658" s="240" t="s">
        <v>88</v>
      </c>
      <c r="AY658" s="18" t="s">
        <v>241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14</v>
      </c>
      <c r="BK658" s="241">
        <f>ROUND(I658*H658,2)</f>
        <v>0</v>
      </c>
      <c r="BL658" s="18" t="s">
        <v>175</v>
      </c>
      <c r="BM658" s="240" t="s">
        <v>4397</v>
      </c>
    </row>
    <row r="659" s="2" customFormat="1" ht="16.5" customHeight="1">
      <c r="A659" s="39"/>
      <c r="B659" s="40"/>
      <c r="C659" s="229" t="s">
        <v>2316</v>
      </c>
      <c r="D659" s="229" t="s">
        <v>243</v>
      </c>
      <c r="E659" s="230" t="s">
        <v>2068</v>
      </c>
      <c r="F659" s="231" t="s">
        <v>2069</v>
      </c>
      <c r="G659" s="232" t="s">
        <v>289</v>
      </c>
      <c r="H659" s="233">
        <v>10</v>
      </c>
      <c r="I659" s="234"/>
      <c r="J659" s="235">
        <f>ROUND(I659*H659,2)</f>
        <v>0</v>
      </c>
      <c r="K659" s="231" t="s">
        <v>1</v>
      </c>
      <c r="L659" s="45"/>
      <c r="M659" s="236" t="s">
        <v>1</v>
      </c>
      <c r="N659" s="237" t="s">
        <v>45</v>
      </c>
      <c r="O659" s="92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175</v>
      </c>
      <c r="AT659" s="240" t="s">
        <v>243</v>
      </c>
      <c r="AU659" s="240" t="s">
        <v>88</v>
      </c>
      <c r="AY659" s="18" t="s">
        <v>241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14</v>
      </c>
      <c r="BK659" s="241">
        <f>ROUND(I659*H659,2)</f>
        <v>0</v>
      </c>
      <c r="BL659" s="18" t="s">
        <v>175</v>
      </c>
      <c r="BM659" s="240" t="s">
        <v>4398</v>
      </c>
    </row>
    <row r="660" s="2" customFormat="1" ht="16.5" customHeight="1">
      <c r="A660" s="39"/>
      <c r="B660" s="40"/>
      <c r="C660" s="229" t="s">
        <v>2320</v>
      </c>
      <c r="D660" s="229" t="s">
        <v>243</v>
      </c>
      <c r="E660" s="230" t="s">
        <v>2074</v>
      </c>
      <c r="F660" s="231" t="s">
        <v>2075</v>
      </c>
      <c r="G660" s="232" t="s">
        <v>2066</v>
      </c>
      <c r="H660" s="233">
        <v>26</v>
      </c>
      <c r="I660" s="234"/>
      <c r="J660" s="235">
        <f>ROUND(I660*H660,2)</f>
        <v>0</v>
      </c>
      <c r="K660" s="231" t="s">
        <v>1</v>
      </c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175</v>
      </c>
      <c r="AT660" s="240" t="s">
        <v>243</v>
      </c>
      <c r="AU660" s="240" t="s">
        <v>88</v>
      </c>
      <c r="AY660" s="18" t="s">
        <v>241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14</v>
      </c>
      <c r="BK660" s="241">
        <f>ROUND(I660*H660,2)</f>
        <v>0</v>
      </c>
      <c r="BL660" s="18" t="s">
        <v>175</v>
      </c>
      <c r="BM660" s="240" t="s">
        <v>4399</v>
      </c>
    </row>
    <row r="661" s="2" customFormat="1" ht="16.5" customHeight="1">
      <c r="A661" s="39"/>
      <c r="B661" s="40"/>
      <c r="C661" s="229" t="s">
        <v>2324</v>
      </c>
      <c r="D661" s="229" t="s">
        <v>243</v>
      </c>
      <c r="E661" s="230" t="s">
        <v>4400</v>
      </c>
      <c r="F661" s="231" t="s">
        <v>2078</v>
      </c>
      <c r="G661" s="232" t="s">
        <v>2066</v>
      </c>
      <c r="H661" s="233">
        <v>1</v>
      </c>
      <c r="I661" s="234"/>
      <c r="J661" s="235">
        <f>ROUND(I661*H661,2)</f>
        <v>0</v>
      </c>
      <c r="K661" s="231" t="s">
        <v>1</v>
      </c>
      <c r="L661" s="45"/>
      <c r="M661" s="236" t="s">
        <v>1</v>
      </c>
      <c r="N661" s="237" t="s">
        <v>45</v>
      </c>
      <c r="O661" s="92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175</v>
      </c>
      <c r="AT661" s="240" t="s">
        <v>243</v>
      </c>
      <c r="AU661" s="240" t="s">
        <v>88</v>
      </c>
      <c r="AY661" s="18" t="s">
        <v>241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14</v>
      </c>
      <c r="BK661" s="241">
        <f>ROUND(I661*H661,2)</f>
        <v>0</v>
      </c>
      <c r="BL661" s="18" t="s">
        <v>175</v>
      </c>
      <c r="BM661" s="240" t="s">
        <v>4401</v>
      </c>
    </row>
    <row r="662" s="2" customFormat="1" ht="16.5" customHeight="1">
      <c r="A662" s="39"/>
      <c r="B662" s="40"/>
      <c r="C662" s="229" t="s">
        <v>2329</v>
      </c>
      <c r="D662" s="229" t="s">
        <v>243</v>
      </c>
      <c r="E662" s="230" t="s">
        <v>4402</v>
      </c>
      <c r="F662" s="231" t="s">
        <v>4403</v>
      </c>
      <c r="G662" s="232" t="s">
        <v>2066</v>
      </c>
      <c r="H662" s="233">
        <v>1</v>
      </c>
      <c r="I662" s="234"/>
      <c r="J662" s="235">
        <f>ROUND(I662*H662,2)</f>
        <v>0</v>
      </c>
      <c r="K662" s="231" t="s">
        <v>1</v>
      </c>
      <c r="L662" s="45"/>
      <c r="M662" s="236" t="s">
        <v>1</v>
      </c>
      <c r="N662" s="237" t="s">
        <v>45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175</v>
      </c>
      <c r="AT662" s="240" t="s">
        <v>243</v>
      </c>
      <c r="AU662" s="240" t="s">
        <v>88</v>
      </c>
      <c r="AY662" s="18" t="s">
        <v>241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14</v>
      </c>
      <c r="BK662" s="241">
        <f>ROUND(I662*H662,2)</f>
        <v>0</v>
      </c>
      <c r="BL662" s="18" t="s">
        <v>175</v>
      </c>
      <c r="BM662" s="240" t="s">
        <v>4404</v>
      </c>
    </row>
    <row r="663" s="2" customFormat="1" ht="16.5" customHeight="1">
      <c r="A663" s="39"/>
      <c r="B663" s="40"/>
      <c r="C663" s="229" t="s">
        <v>2334</v>
      </c>
      <c r="D663" s="229" t="s">
        <v>243</v>
      </c>
      <c r="E663" s="230" t="s">
        <v>4405</v>
      </c>
      <c r="F663" s="231" t="s">
        <v>4392</v>
      </c>
      <c r="G663" s="232" t="s">
        <v>2066</v>
      </c>
      <c r="H663" s="233">
        <v>2</v>
      </c>
      <c r="I663" s="234"/>
      <c r="J663" s="235">
        <f>ROUND(I663*H663,2)</f>
        <v>0</v>
      </c>
      <c r="K663" s="231" t="s">
        <v>1</v>
      </c>
      <c r="L663" s="45"/>
      <c r="M663" s="236" t="s">
        <v>1</v>
      </c>
      <c r="N663" s="237" t="s">
        <v>45</v>
      </c>
      <c r="O663" s="92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175</v>
      </c>
      <c r="AT663" s="240" t="s">
        <v>243</v>
      </c>
      <c r="AU663" s="240" t="s">
        <v>88</v>
      </c>
      <c r="AY663" s="18" t="s">
        <v>241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14</v>
      </c>
      <c r="BK663" s="241">
        <f>ROUND(I663*H663,2)</f>
        <v>0</v>
      </c>
      <c r="BL663" s="18" t="s">
        <v>175</v>
      </c>
      <c r="BM663" s="240" t="s">
        <v>4406</v>
      </c>
    </row>
    <row r="664" s="2" customFormat="1" ht="16.5" customHeight="1">
      <c r="A664" s="39"/>
      <c r="B664" s="40"/>
      <c r="C664" s="229" t="s">
        <v>2338</v>
      </c>
      <c r="D664" s="229" t="s">
        <v>243</v>
      </c>
      <c r="E664" s="230" t="s">
        <v>4407</v>
      </c>
      <c r="F664" s="231" t="s">
        <v>2099</v>
      </c>
      <c r="G664" s="232" t="s">
        <v>2066</v>
      </c>
      <c r="H664" s="233">
        <v>1</v>
      </c>
      <c r="I664" s="234"/>
      <c r="J664" s="235">
        <f>ROUND(I664*H664,2)</f>
        <v>0</v>
      </c>
      <c r="K664" s="231" t="s">
        <v>1</v>
      </c>
      <c r="L664" s="45"/>
      <c r="M664" s="236" t="s">
        <v>1</v>
      </c>
      <c r="N664" s="237" t="s">
        <v>45</v>
      </c>
      <c r="O664" s="92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175</v>
      </c>
      <c r="AT664" s="240" t="s">
        <v>243</v>
      </c>
      <c r="AU664" s="240" t="s">
        <v>88</v>
      </c>
      <c r="AY664" s="18" t="s">
        <v>241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14</v>
      </c>
      <c r="BK664" s="241">
        <f>ROUND(I664*H664,2)</f>
        <v>0</v>
      </c>
      <c r="BL664" s="18" t="s">
        <v>175</v>
      </c>
      <c r="BM664" s="240" t="s">
        <v>4408</v>
      </c>
    </row>
    <row r="665" s="2" customFormat="1" ht="16.5" customHeight="1">
      <c r="A665" s="39"/>
      <c r="B665" s="40"/>
      <c r="C665" s="229" t="s">
        <v>4409</v>
      </c>
      <c r="D665" s="229" t="s">
        <v>243</v>
      </c>
      <c r="E665" s="230" t="s">
        <v>4410</v>
      </c>
      <c r="F665" s="231" t="s">
        <v>4411</v>
      </c>
      <c r="G665" s="232" t="s">
        <v>2066</v>
      </c>
      <c r="H665" s="233">
        <v>1</v>
      </c>
      <c r="I665" s="234"/>
      <c r="J665" s="235">
        <f>ROUND(I665*H665,2)</f>
        <v>0</v>
      </c>
      <c r="K665" s="231" t="s">
        <v>1</v>
      </c>
      <c r="L665" s="45"/>
      <c r="M665" s="236" t="s">
        <v>1</v>
      </c>
      <c r="N665" s="237" t="s">
        <v>45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175</v>
      </c>
      <c r="AT665" s="240" t="s">
        <v>243</v>
      </c>
      <c r="AU665" s="240" t="s">
        <v>88</v>
      </c>
      <c r="AY665" s="18" t="s">
        <v>241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14</v>
      </c>
      <c r="BK665" s="241">
        <f>ROUND(I665*H665,2)</f>
        <v>0</v>
      </c>
      <c r="BL665" s="18" t="s">
        <v>175</v>
      </c>
      <c r="BM665" s="240" t="s">
        <v>4412</v>
      </c>
    </row>
    <row r="666" s="2" customFormat="1" ht="21.75" customHeight="1">
      <c r="A666" s="39"/>
      <c r="B666" s="40"/>
      <c r="C666" s="229" t="s">
        <v>4413</v>
      </c>
      <c r="D666" s="229" t="s">
        <v>243</v>
      </c>
      <c r="E666" s="230" t="s">
        <v>4414</v>
      </c>
      <c r="F666" s="231" t="s">
        <v>4415</v>
      </c>
      <c r="G666" s="232" t="s">
        <v>289</v>
      </c>
      <c r="H666" s="233">
        <v>52</v>
      </c>
      <c r="I666" s="234"/>
      <c r="J666" s="235">
        <f>ROUND(I666*H666,2)</f>
        <v>0</v>
      </c>
      <c r="K666" s="231" t="s">
        <v>1</v>
      </c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175</v>
      </c>
      <c r="AT666" s="240" t="s">
        <v>243</v>
      </c>
      <c r="AU666" s="240" t="s">
        <v>88</v>
      </c>
      <c r="AY666" s="18" t="s">
        <v>241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14</v>
      </c>
      <c r="BK666" s="241">
        <f>ROUND(I666*H666,2)</f>
        <v>0</v>
      </c>
      <c r="BL666" s="18" t="s">
        <v>175</v>
      </c>
      <c r="BM666" s="240" t="s">
        <v>4416</v>
      </c>
    </row>
    <row r="667" s="2" customFormat="1" ht="21.75" customHeight="1">
      <c r="A667" s="39"/>
      <c r="B667" s="40"/>
      <c r="C667" s="229" t="s">
        <v>4417</v>
      </c>
      <c r="D667" s="229" t="s">
        <v>243</v>
      </c>
      <c r="E667" s="230" t="s">
        <v>2101</v>
      </c>
      <c r="F667" s="231" t="s">
        <v>2102</v>
      </c>
      <c r="G667" s="232" t="s">
        <v>289</v>
      </c>
      <c r="H667" s="233">
        <v>8</v>
      </c>
      <c r="I667" s="234"/>
      <c r="J667" s="235">
        <f>ROUND(I667*H667,2)</f>
        <v>0</v>
      </c>
      <c r="K667" s="231" t="s">
        <v>1</v>
      </c>
      <c r="L667" s="45"/>
      <c r="M667" s="236" t="s">
        <v>1</v>
      </c>
      <c r="N667" s="237" t="s">
        <v>45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175</v>
      </c>
      <c r="AT667" s="240" t="s">
        <v>243</v>
      </c>
      <c r="AU667" s="240" t="s">
        <v>88</v>
      </c>
      <c r="AY667" s="18" t="s">
        <v>241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14</v>
      </c>
      <c r="BK667" s="241">
        <f>ROUND(I667*H667,2)</f>
        <v>0</v>
      </c>
      <c r="BL667" s="18" t="s">
        <v>175</v>
      </c>
      <c r="BM667" s="240" t="s">
        <v>4418</v>
      </c>
    </row>
    <row r="668" s="2" customFormat="1" ht="21.75" customHeight="1">
      <c r="A668" s="39"/>
      <c r="B668" s="40"/>
      <c r="C668" s="229" t="s">
        <v>4419</v>
      </c>
      <c r="D668" s="229" t="s">
        <v>243</v>
      </c>
      <c r="E668" s="230" t="s">
        <v>2104</v>
      </c>
      <c r="F668" s="231" t="s">
        <v>2105</v>
      </c>
      <c r="G668" s="232" t="s">
        <v>289</v>
      </c>
      <c r="H668" s="233">
        <v>33</v>
      </c>
      <c r="I668" s="234"/>
      <c r="J668" s="235">
        <f>ROUND(I668*H668,2)</f>
        <v>0</v>
      </c>
      <c r="K668" s="231" t="s">
        <v>1</v>
      </c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175</v>
      </c>
      <c r="AT668" s="240" t="s">
        <v>243</v>
      </c>
      <c r="AU668" s="240" t="s">
        <v>88</v>
      </c>
      <c r="AY668" s="18" t="s">
        <v>241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14</v>
      </c>
      <c r="BK668" s="241">
        <f>ROUND(I668*H668,2)</f>
        <v>0</v>
      </c>
      <c r="BL668" s="18" t="s">
        <v>175</v>
      </c>
      <c r="BM668" s="240" t="s">
        <v>4420</v>
      </c>
    </row>
    <row r="669" s="2" customFormat="1" ht="16.5" customHeight="1">
      <c r="A669" s="39"/>
      <c r="B669" s="40"/>
      <c r="C669" s="229" t="s">
        <v>4421</v>
      </c>
      <c r="D669" s="229" t="s">
        <v>243</v>
      </c>
      <c r="E669" s="230" t="s">
        <v>2113</v>
      </c>
      <c r="F669" s="231" t="s">
        <v>2114</v>
      </c>
      <c r="G669" s="232" t="s">
        <v>2066</v>
      </c>
      <c r="H669" s="233">
        <v>7</v>
      </c>
      <c r="I669" s="234"/>
      <c r="J669" s="235">
        <f>ROUND(I669*H669,2)</f>
        <v>0</v>
      </c>
      <c r="K669" s="231" t="s">
        <v>1</v>
      </c>
      <c r="L669" s="45"/>
      <c r="M669" s="236" t="s">
        <v>1</v>
      </c>
      <c r="N669" s="237" t="s">
        <v>45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175</v>
      </c>
      <c r="AT669" s="240" t="s">
        <v>243</v>
      </c>
      <c r="AU669" s="240" t="s">
        <v>88</v>
      </c>
      <c r="AY669" s="18" t="s">
        <v>241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14</v>
      </c>
      <c r="BK669" s="241">
        <f>ROUND(I669*H669,2)</f>
        <v>0</v>
      </c>
      <c r="BL669" s="18" t="s">
        <v>175</v>
      </c>
      <c r="BM669" s="240" t="s">
        <v>4422</v>
      </c>
    </row>
    <row r="670" s="2" customFormat="1" ht="21.75" customHeight="1">
      <c r="A670" s="39"/>
      <c r="B670" s="40"/>
      <c r="C670" s="229" t="s">
        <v>4423</v>
      </c>
      <c r="D670" s="229" t="s">
        <v>243</v>
      </c>
      <c r="E670" s="230" t="s">
        <v>2116</v>
      </c>
      <c r="F670" s="231" t="s">
        <v>2117</v>
      </c>
      <c r="G670" s="232" t="s">
        <v>2066</v>
      </c>
      <c r="H670" s="233">
        <v>11</v>
      </c>
      <c r="I670" s="234"/>
      <c r="J670" s="235">
        <f>ROUND(I670*H670,2)</f>
        <v>0</v>
      </c>
      <c r="K670" s="231" t="s">
        <v>1</v>
      </c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175</v>
      </c>
      <c r="AT670" s="240" t="s">
        <v>243</v>
      </c>
      <c r="AU670" s="240" t="s">
        <v>88</v>
      </c>
      <c r="AY670" s="18" t="s">
        <v>241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14</v>
      </c>
      <c r="BK670" s="241">
        <f>ROUND(I670*H670,2)</f>
        <v>0</v>
      </c>
      <c r="BL670" s="18" t="s">
        <v>175</v>
      </c>
      <c r="BM670" s="240" t="s">
        <v>4424</v>
      </c>
    </row>
    <row r="671" s="2" customFormat="1" ht="16.5" customHeight="1">
      <c r="A671" s="39"/>
      <c r="B671" s="40"/>
      <c r="C671" s="229" t="s">
        <v>4425</v>
      </c>
      <c r="D671" s="229" t="s">
        <v>243</v>
      </c>
      <c r="E671" s="230" t="s">
        <v>2122</v>
      </c>
      <c r="F671" s="231" t="s">
        <v>2123</v>
      </c>
      <c r="G671" s="232" t="s">
        <v>2066</v>
      </c>
      <c r="H671" s="233">
        <v>20</v>
      </c>
      <c r="I671" s="234"/>
      <c r="J671" s="235">
        <f>ROUND(I671*H671,2)</f>
        <v>0</v>
      </c>
      <c r="K671" s="231" t="s">
        <v>1</v>
      </c>
      <c r="L671" s="45"/>
      <c r="M671" s="236" t="s">
        <v>1</v>
      </c>
      <c r="N671" s="237" t="s">
        <v>45</v>
      </c>
      <c r="O671" s="92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175</v>
      </c>
      <c r="AT671" s="240" t="s">
        <v>243</v>
      </c>
      <c r="AU671" s="240" t="s">
        <v>88</v>
      </c>
      <c r="AY671" s="18" t="s">
        <v>241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14</v>
      </c>
      <c r="BK671" s="241">
        <f>ROUND(I671*H671,2)</f>
        <v>0</v>
      </c>
      <c r="BL671" s="18" t="s">
        <v>175</v>
      </c>
      <c r="BM671" s="240" t="s">
        <v>4426</v>
      </c>
    </row>
    <row r="672" s="2" customFormat="1" ht="16.5" customHeight="1">
      <c r="A672" s="39"/>
      <c r="B672" s="40"/>
      <c r="C672" s="229" t="s">
        <v>4427</v>
      </c>
      <c r="D672" s="229" t="s">
        <v>243</v>
      </c>
      <c r="E672" s="230" t="s">
        <v>2131</v>
      </c>
      <c r="F672" s="231" t="s">
        <v>2132</v>
      </c>
      <c r="G672" s="232" t="s">
        <v>2066</v>
      </c>
      <c r="H672" s="233">
        <v>1</v>
      </c>
      <c r="I672" s="234"/>
      <c r="J672" s="235">
        <f>ROUND(I672*H672,2)</f>
        <v>0</v>
      </c>
      <c r="K672" s="231" t="s">
        <v>1</v>
      </c>
      <c r="L672" s="45"/>
      <c r="M672" s="236" t="s">
        <v>1</v>
      </c>
      <c r="N672" s="237" t="s">
        <v>45</v>
      </c>
      <c r="O672" s="92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175</v>
      </c>
      <c r="AT672" s="240" t="s">
        <v>243</v>
      </c>
      <c r="AU672" s="240" t="s">
        <v>88</v>
      </c>
      <c r="AY672" s="18" t="s">
        <v>241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14</v>
      </c>
      <c r="BK672" s="241">
        <f>ROUND(I672*H672,2)</f>
        <v>0</v>
      </c>
      <c r="BL672" s="18" t="s">
        <v>175</v>
      </c>
      <c r="BM672" s="240" t="s">
        <v>4428</v>
      </c>
    </row>
    <row r="673" s="2" customFormat="1" ht="16.5" customHeight="1">
      <c r="A673" s="39"/>
      <c r="B673" s="40"/>
      <c r="C673" s="229" t="s">
        <v>4429</v>
      </c>
      <c r="D673" s="229" t="s">
        <v>243</v>
      </c>
      <c r="E673" s="230" t="s">
        <v>4430</v>
      </c>
      <c r="F673" s="231" t="s">
        <v>4431</v>
      </c>
      <c r="G673" s="232" t="s">
        <v>289</v>
      </c>
      <c r="H673" s="233">
        <v>20</v>
      </c>
      <c r="I673" s="234"/>
      <c r="J673" s="235">
        <f>ROUND(I673*H673,2)</f>
        <v>0</v>
      </c>
      <c r="K673" s="231" t="s">
        <v>1</v>
      </c>
      <c r="L673" s="45"/>
      <c r="M673" s="236" t="s">
        <v>1</v>
      </c>
      <c r="N673" s="237" t="s">
        <v>45</v>
      </c>
      <c r="O673" s="92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0" t="s">
        <v>175</v>
      </c>
      <c r="AT673" s="240" t="s">
        <v>243</v>
      </c>
      <c r="AU673" s="240" t="s">
        <v>88</v>
      </c>
      <c r="AY673" s="18" t="s">
        <v>241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14</v>
      </c>
      <c r="BK673" s="241">
        <f>ROUND(I673*H673,2)</f>
        <v>0</v>
      </c>
      <c r="BL673" s="18" t="s">
        <v>175</v>
      </c>
      <c r="BM673" s="240" t="s">
        <v>4432</v>
      </c>
    </row>
    <row r="674" s="2" customFormat="1" ht="16.5" customHeight="1">
      <c r="A674" s="39"/>
      <c r="B674" s="40"/>
      <c r="C674" s="229" t="s">
        <v>4433</v>
      </c>
      <c r="D674" s="229" t="s">
        <v>243</v>
      </c>
      <c r="E674" s="230" t="s">
        <v>2143</v>
      </c>
      <c r="F674" s="231" t="s">
        <v>2144</v>
      </c>
      <c r="G674" s="232" t="s">
        <v>289</v>
      </c>
      <c r="H674" s="233">
        <v>63</v>
      </c>
      <c r="I674" s="234"/>
      <c r="J674" s="235">
        <f>ROUND(I674*H674,2)</f>
        <v>0</v>
      </c>
      <c r="K674" s="231" t="s">
        <v>1</v>
      </c>
      <c r="L674" s="45"/>
      <c r="M674" s="236" t="s">
        <v>1</v>
      </c>
      <c r="N674" s="237" t="s">
        <v>45</v>
      </c>
      <c r="O674" s="92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0" t="s">
        <v>175</v>
      </c>
      <c r="AT674" s="240" t="s">
        <v>243</v>
      </c>
      <c r="AU674" s="240" t="s">
        <v>88</v>
      </c>
      <c r="AY674" s="18" t="s">
        <v>241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14</v>
      </c>
      <c r="BK674" s="241">
        <f>ROUND(I674*H674,2)</f>
        <v>0</v>
      </c>
      <c r="BL674" s="18" t="s">
        <v>175</v>
      </c>
      <c r="BM674" s="240" t="s">
        <v>4434</v>
      </c>
    </row>
    <row r="675" s="2" customFormat="1" ht="16.5" customHeight="1">
      <c r="A675" s="39"/>
      <c r="B675" s="40"/>
      <c r="C675" s="229" t="s">
        <v>4435</v>
      </c>
      <c r="D675" s="229" t="s">
        <v>243</v>
      </c>
      <c r="E675" s="230" t="s">
        <v>4436</v>
      </c>
      <c r="F675" s="231" t="s">
        <v>4437</v>
      </c>
      <c r="G675" s="232" t="s">
        <v>289</v>
      </c>
      <c r="H675" s="233">
        <v>12</v>
      </c>
      <c r="I675" s="234"/>
      <c r="J675" s="235">
        <f>ROUND(I675*H675,2)</f>
        <v>0</v>
      </c>
      <c r="K675" s="231" t="s">
        <v>1</v>
      </c>
      <c r="L675" s="45"/>
      <c r="M675" s="236" t="s">
        <v>1</v>
      </c>
      <c r="N675" s="237" t="s">
        <v>45</v>
      </c>
      <c r="O675" s="92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0" t="s">
        <v>175</v>
      </c>
      <c r="AT675" s="240" t="s">
        <v>243</v>
      </c>
      <c r="AU675" s="240" t="s">
        <v>88</v>
      </c>
      <c r="AY675" s="18" t="s">
        <v>241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14</v>
      </c>
      <c r="BK675" s="241">
        <f>ROUND(I675*H675,2)</f>
        <v>0</v>
      </c>
      <c r="BL675" s="18" t="s">
        <v>175</v>
      </c>
      <c r="BM675" s="240" t="s">
        <v>4438</v>
      </c>
    </row>
    <row r="676" s="2" customFormat="1" ht="16.5" customHeight="1">
      <c r="A676" s="39"/>
      <c r="B676" s="40"/>
      <c r="C676" s="229" t="s">
        <v>4439</v>
      </c>
      <c r="D676" s="229" t="s">
        <v>243</v>
      </c>
      <c r="E676" s="230" t="s">
        <v>2152</v>
      </c>
      <c r="F676" s="231" t="s">
        <v>4440</v>
      </c>
      <c r="G676" s="232" t="s">
        <v>2066</v>
      </c>
      <c r="H676" s="233">
        <v>1</v>
      </c>
      <c r="I676" s="234"/>
      <c r="J676" s="235">
        <f>ROUND(I676*H676,2)</f>
        <v>0</v>
      </c>
      <c r="K676" s="231" t="s">
        <v>1</v>
      </c>
      <c r="L676" s="45"/>
      <c r="M676" s="236" t="s">
        <v>1</v>
      </c>
      <c r="N676" s="237" t="s">
        <v>45</v>
      </c>
      <c r="O676" s="92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0" t="s">
        <v>175</v>
      </c>
      <c r="AT676" s="240" t="s">
        <v>243</v>
      </c>
      <c r="AU676" s="240" t="s">
        <v>88</v>
      </c>
      <c r="AY676" s="18" t="s">
        <v>241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14</v>
      </c>
      <c r="BK676" s="241">
        <f>ROUND(I676*H676,2)</f>
        <v>0</v>
      </c>
      <c r="BL676" s="18" t="s">
        <v>175</v>
      </c>
      <c r="BM676" s="240" t="s">
        <v>4441</v>
      </c>
    </row>
    <row r="677" s="2" customFormat="1" ht="16.5" customHeight="1">
      <c r="A677" s="39"/>
      <c r="B677" s="40"/>
      <c r="C677" s="229" t="s">
        <v>4442</v>
      </c>
      <c r="D677" s="229" t="s">
        <v>243</v>
      </c>
      <c r="E677" s="230" t="s">
        <v>2155</v>
      </c>
      <c r="F677" s="231" t="s">
        <v>4443</v>
      </c>
      <c r="G677" s="232" t="s">
        <v>2066</v>
      </c>
      <c r="H677" s="233">
        <v>1</v>
      </c>
      <c r="I677" s="234"/>
      <c r="J677" s="235">
        <f>ROUND(I677*H677,2)</f>
        <v>0</v>
      </c>
      <c r="K677" s="231" t="s">
        <v>1</v>
      </c>
      <c r="L677" s="45"/>
      <c r="M677" s="236" t="s">
        <v>1</v>
      </c>
      <c r="N677" s="237" t="s">
        <v>45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175</v>
      </c>
      <c r="AT677" s="240" t="s">
        <v>243</v>
      </c>
      <c r="AU677" s="240" t="s">
        <v>88</v>
      </c>
      <c r="AY677" s="18" t="s">
        <v>241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14</v>
      </c>
      <c r="BK677" s="241">
        <f>ROUND(I677*H677,2)</f>
        <v>0</v>
      </c>
      <c r="BL677" s="18" t="s">
        <v>175</v>
      </c>
      <c r="BM677" s="240" t="s">
        <v>4444</v>
      </c>
    </row>
    <row r="678" s="2" customFormat="1" ht="16.5" customHeight="1">
      <c r="A678" s="39"/>
      <c r="B678" s="40"/>
      <c r="C678" s="229" t="s">
        <v>4445</v>
      </c>
      <c r="D678" s="229" t="s">
        <v>243</v>
      </c>
      <c r="E678" s="230" t="s">
        <v>4446</v>
      </c>
      <c r="F678" s="231" t="s">
        <v>2156</v>
      </c>
      <c r="G678" s="232" t="s">
        <v>2066</v>
      </c>
      <c r="H678" s="233">
        <v>1</v>
      </c>
      <c r="I678" s="234"/>
      <c r="J678" s="235">
        <f>ROUND(I678*H678,2)</f>
        <v>0</v>
      </c>
      <c r="K678" s="231" t="s">
        <v>1</v>
      </c>
      <c r="L678" s="45"/>
      <c r="M678" s="236" t="s">
        <v>1</v>
      </c>
      <c r="N678" s="237" t="s">
        <v>45</v>
      </c>
      <c r="O678" s="92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0" t="s">
        <v>175</v>
      </c>
      <c r="AT678" s="240" t="s">
        <v>243</v>
      </c>
      <c r="AU678" s="240" t="s">
        <v>88</v>
      </c>
      <c r="AY678" s="18" t="s">
        <v>241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14</v>
      </c>
      <c r="BK678" s="241">
        <f>ROUND(I678*H678,2)</f>
        <v>0</v>
      </c>
      <c r="BL678" s="18" t="s">
        <v>175</v>
      </c>
      <c r="BM678" s="240" t="s">
        <v>4447</v>
      </c>
    </row>
    <row r="679" s="2" customFormat="1" ht="16.5" customHeight="1">
      <c r="A679" s="39"/>
      <c r="B679" s="40"/>
      <c r="C679" s="229" t="s">
        <v>4448</v>
      </c>
      <c r="D679" s="229" t="s">
        <v>243</v>
      </c>
      <c r="E679" s="230" t="s">
        <v>4449</v>
      </c>
      <c r="F679" s="231" t="s">
        <v>4450</v>
      </c>
      <c r="G679" s="232" t="s">
        <v>2066</v>
      </c>
      <c r="H679" s="233">
        <v>3</v>
      </c>
      <c r="I679" s="234"/>
      <c r="J679" s="235">
        <f>ROUND(I679*H679,2)</f>
        <v>0</v>
      </c>
      <c r="K679" s="231" t="s">
        <v>1</v>
      </c>
      <c r="L679" s="45"/>
      <c r="M679" s="236" t="s">
        <v>1</v>
      </c>
      <c r="N679" s="237" t="s">
        <v>45</v>
      </c>
      <c r="O679" s="92"/>
      <c r="P679" s="238">
        <f>O679*H679</f>
        <v>0</v>
      </c>
      <c r="Q679" s="238">
        <v>0</v>
      </c>
      <c r="R679" s="238">
        <f>Q679*H679</f>
        <v>0</v>
      </c>
      <c r="S679" s="238">
        <v>0</v>
      </c>
      <c r="T679" s="23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0" t="s">
        <v>175</v>
      </c>
      <c r="AT679" s="240" t="s">
        <v>243</v>
      </c>
      <c r="AU679" s="240" t="s">
        <v>88</v>
      </c>
      <c r="AY679" s="18" t="s">
        <v>241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14</v>
      </c>
      <c r="BK679" s="241">
        <f>ROUND(I679*H679,2)</f>
        <v>0</v>
      </c>
      <c r="BL679" s="18" t="s">
        <v>175</v>
      </c>
      <c r="BM679" s="240" t="s">
        <v>4451</v>
      </c>
    </row>
    <row r="680" s="2" customFormat="1" ht="24.15" customHeight="1">
      <c r="A680" s="39"/>
      <c r="B680" s="40"/>
      <c r="C680" s="229" t="s">
        <v>4452</v>
      </c>
      <c r="D680" s="229" t="s">
        <v>243</v>
      </c>
      <c r="E680" s="230" t="s">
        <v>4453</v>
      </c>
      <c r="F680" s="231" t="s">
        <v>4454</v>
      </c>
      <c r="G680" s="232" t="s">
        <v>2066</v>
      </c>
      <c r="H680" s="233">
        <v>1</v>
      </c>
      <c r="I680" s="234"/>
      <c r="J680" s="235">
        <f>ROUND(I680*H680,2)</f>
        <v>0</v>
      </c>
      <c r="K680" s="231" t="s">
        <v>1</v>
      </c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175</v>
      </c>
      <c r="AT680" s="240" t="s">
        <v>243</v>
      </c>
      <c r="AU680" s="240" t="s">
        <v>88</v>
      </c>
      <c r="AY680" s="18" t="s">
        <v>241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14</v>
      </c>
      <c r="BK680" s="241">
        <f>ROUND(I680*H680,2)</f>
        <v>0</v>
      </c>
      <c r="BL680" s="18" t="s">
        <v>175</v>
      </c>
      <c r="BM680" s="240" t="s">
        <v>4455</v>
      </c>
    </row>
    <row r="681" s="2" customFormat="1" ht="24.15" customHeight="1">
      <c r="A681" s="39"/>
      <c r="B681" s="40"/>
      <c r="C681" s="229" t="s">
        <v>4456</v>
      </c>
      <c r="D681" s="229" t="s">
        <v>243</v>
      </c>
      <c r="E681" s="230" t="s">
        <v>4457</v>
      </c>
      <c r="F681" s="231" t="s">
        <v>4458</v>
      </c>
      <c r="G681" s="232" t="s">
        <v>2066</v>
      </c>
      <c r="H681" s="233">
        <v>1</v>
      </c>
      <c r="I681" s="234"/>
      <c r="J681" s="235">
        <f>ROUND(I681*H681,2)</f>
        <v>0</v>
      </c>
      <c r="K681" s="231" t="s">
        <v>1</v>
      </c>
      <c r="L681" s="45"/>
      <c r="M681" s="236" t="s">
        <v>1</v>
      </c>
      <c r="N681" s="237" t="s">
        <v>45</v>
      </c>
      <c r="O681" s="92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0" t="s">
        <v>175</v>
      </c>
      <c r="AT681" s="240" t="s">
        <v>243</v>
      </c>
      <c r="AU681" s="240" t="s">
        <v>88</v>
      </c>
      <c r="AY681" s="18" t="s">
        <v>241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14</v>
      </c>
      <c r="BK681" s="241">
        <f>ROUND(I681*H681,2)</f>
        <v>0</v>
      </c>
      <c r="BL681" s="18" t="s">
        <v>175</v>
      </c>
      <c r="BM681" s="240" t="s">
        <v>4459</v>
      </c>
    </row>
    <row r="682" s="2" customFormat="1" ht="16.5" customHeight="1">
      <c r="A682" s="39"/>
      <c r="B682" s="40"/>
      <c r="C682" s="229" t="s">
        <v>4460</v>
      </c>
      <c r="D682" s="229" t="s">
        <v>243</v>
      </c>
      <c r="E682" s="230" t="s">
        <v>4461</v>
      </c>
      <c r="F682" s="231" t="s">
        <v>4462</v>
      </c>
      <c r="G682" s="232" t="s">
        <v>2066</v>
      </c>
      <c r="H682" s="233">
        <v>1</v>
      </c>
      <c r="I682" s="234"/>
      <c r="J682" s="235">
        <f>ROUND(I682*H682,2)</f>
        <v>0</v>
      </c>
      <c r="K682" s="231" t="s">
        <v>1</v>
      </c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175</v>
      </c>
      <c r="AT682" s="240" t="s">
        <v>243</v>
      </c>
      <c r="AU682" s="240" t="s">
        <v>88</v>
      </c>
      <c r="AY682" s="18" t="s">
        <v>241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14</v>
      </c>
      <c r="BK682" s="241">
        <f>ROUND(I682*H682,2)</f>
        <v>0</v>
      </c>
      <c r="BL682" s="18" t="s">
        <v>175</v>
      </c>
      <c r="BM682" s="240" t="s">
        <v>4463</v>
      </c>
    </row>
    <row r="683" s="2" customFormat="1" ht="24.15" customHeight="1">
      <c r="A683" s="39"/>
      <c r="B683" s="40"/>
      <c r="C683" s="229" t="s">
        <v>4464</v>
      </c>
      <c r="D683" s="229" t="s">
        <v>243</v>
      </c>
      <c r="E683" s="230" t="s">
        <v>4465</v>
      </c>
      <c r="F683" s="231" t="s">
        <v>4466</v>
      </c>
      <c r="G683" s="232" t="s">
        <v>2066</v>
      </c>
      <c r="H683" s="233">
        <v>1</v>
      </c>
      <c r="I683" s="234"/>
      <c r="J683" s="235">
        <f>ROUND(I683*H683,2)</f>
        <v>0</v>
      </c>
      <c r="K683" s="231" t="s">
        <v>1</v>
      </c>
      <c r="L683" s="45"/>
      <c r="M683" s="236" t="s">
        <v>1</v>
      </c>
      <c r="N683" s="237" t="s">
        <v>45</v>
      </c>
      <c r="O683" s="92"/>
      <c r="P683" s="238">
        <f>O683*H683</f>
        <v>0</v>
      </c>
      <c r="Q683" s="238">
        <v>0</v>
      </c>
      <c r="R683" s="238">
        <f>Q683*H683</f>
        <v>0</v>
      </c>
      <c r="S683" s="238">
        <v>0</v>
      </c>
      <c r="T683" s="23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0" t="s">
        <v>175</v>
      </c>
      <c r="AT683" s="240" t="s">
        <v>243</v>
      </c>
      <c r="AU683" s="240" t="s">
        <v>88</v>
      </c>
      <c r="AY683" s="18" t="s">
        <v>241</v>
      </c>
      <c r="BE683" s="241">
        <f>IF(N683="základní",J683,0)</f>
        <v>0</v>
      </c>
      <c r="BF683" s="241">
        <f>IF(N683="snížená",J683,0)</f>
        <v>0</v>
      </c>
      <c r="BG683" s="241">
        <f>IF(N683="zákl. přenesená",J683,0)</f>
        <v>0</v>
      </c>
      <c r="BH683" s="241">
        <f>IF(N683="sníž. přenesená",J683,0)</f>
        <v>0</v>
      </c>
      <c r="BI683" s="241">
        <f>IF(N683="nulová",J683,0)</f>
        <v>0</v>
      </c>
      <c r="BJ683" s="18" t="s">
        <v>14</v>
      </c>
      <c r="BK683" s="241">
        <f>ROUND(I683*H683,2)</f>
        <v>0</v>
      </c>
      <c r="BL683" s="18" t="s">
        <v>175</v>
      </c>
      <c r="BM683" s="240" t="s">
        <v>4467</v>
      </c>
    </row>
    <row r="684" s="2" customFormat="1" ht="16.5" customHeight="1">
      <c r="A684" s="39"/>
      <c r="B684" s="40"/>
      <c r="C684" s="229" t="s">
        <v>4468</v>
      </c>
      <c r="D684" s="229" t="s">
        <v>243</v>
      </c>
      <c r="E684" s="230" t="s">
        <v>2158</v>
      </c>
      <c r="F684" s="231" t="s">
        <v>2159</v>
      </c>
      <c r="G684" s="232" t="s">
        <v>2066</v>
      </c>
      <c r="H684" s="233">
        <v>2</v>
      </c>
      <c r="I684" s="234"/>
      <c r="J684" s="235">
        <f>ROUND(I684*H684,2)</f>
        <v>0</v>
      </c>
      <c r="K684" s="231" t="s">
        <v>1</v>
      </c>
      <c r="L684" s="45"/>
      <c r="M684" s="236" t="s">
        <v>1</v>
      </c>
      <c r="N684" s="237" t="s">
        <v>45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175</v>
      </c>
      <c r="AT684" s="240" t="s">
        <v>243</v>
      </c>
      <c r="AU684" s="240" t="s">
        <v>88</v>
      </c>
      <c r="AY684" s="18" t="s">
        <v>241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14</v>
      </c>
      <c r="BK684" s="241">
        <f>ROUND(I684*H684,2)</f>
        <v>0</v>
      </c>
      <c r="BL684" s="18" t="s">
        <v>175</v>
      </c>
      <c r="BM684" s="240" t="s">
        <v>4469</v>
      </c>
    </row>
    <row r="685" s="2" customFormat="1" ht="16.5" customHeight="1">
      <c r="A685" s="39"/>
      <c r="B685" s="40"/>
      <c r="C685" s="229" t="s">
        <v>4470</v>
      </c>
      <c r="D685" s="229" t="s">
        <v>243</v>
      </c>
      <c r="E685" s="230" t="s">
        <v>2161</v>
      </c>
      <c r="F685" s="231" t="s">
        <v>2162</v>
      </c>
      <c r="G685" s="232" t="s">
        <v>2066</v>
      </c>
      <c r="H685" s="233">
        <v>2</v>
      </c>
      <c r="I685" s="234"/>
      <c r="J685" s="235">
        <f>ROUND(I685*H685,2)</f>
        <v>0</v>
      </c>
      <c r="K685" s="231" t="s">
        <v>1</v>
      </c>
      <c r="L685" s="45"/>
      <c r="M685" s="236" t="s">
        <v>1</v>
      </c>
      <c r="N685" s="237" t="s">
        <v>45</v>
      </c>
      <c r="O685" s="92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175</v>
      </c>
      <c r="AT685" s="240" t="s">
        <v>243</v>
      </c>
      <c r="AU685" s="240" t="s">
        <v>88</v>
      </c>
      <c r="AY685" s="18" t="s">
        <v>241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14</v>
      </c>
      <c r="BK685" s="241">
        <f>ROUND(I685*H685,2)</f>
        <v>0</v>
      </c>
      <c r="BL685" s="18" t="s">
        <v>175</v>
      </c>
      <c r="BM685" s="240" t="s">
        <v>4471</v>
      </c>
    </row>
    <row r="686" s="12" customFormat="1" ht="22.8" customHeight="1">
      <c r="A686" s="12"/>
      <c r="B686" s="213"/>
      <c r="C686" s="214"/>
      <c r="D686" s="215" t="s">
        <v>79</v>
      </c>
      <c r="E686" s="227" t="s">
        <v>2164</v>
      </c>
      <c r="F686" s="227" t="s">
        <v>2871</v>
      </c>
      <c r="G686" s="214"/>
      <c r="H686" s="214"/>
      <c r="I686" s="217"/>
      <c r="J686" s="228">
        <f>BK686</f>
        <v>0</v>
      </c>
      <c r="K686" s="214"/>
      <c r="L686" s="219"/>
      <c r="M686" s="220"/>
      <c r="N686" s="221"/>
      <c r="O686" s="221"/>
      <c r="P686" s="222">
        <f>SUM(P687:P710)</f>
        <v>0</v>
      </c>
      <c r="Q686" s="221"/>
      <c r="R686" s="222">
        <f>SUM(R687:R710)</f>
        <v>0</v>
      </c>
      <c r="S686" s="221"/>
      <c r="T686" s="223">
        <f>SUM(T687:T710)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4" t="s">
        <v>14</v>
      </c>
      <c r="AT686" s="225" t="s">
        <v>79</v>
      </c>
      <c r="AU686" s="225" t="s">
        <v>14</v>
      </c>
      <c r="AY686" s="224" t="s">
        <v>241</v>
      </c>
      <c r="BK686" s="226">
        <f>SUM(BK687:BK710)</f>
        <v>0</v>
      </c>
    </row>
    <row r="687" s="2" customFormat="1" ht="16.5" customHeight="1">
      <c r="A687" s="39"/>
      <c r="B687" s="40"/>
      <c r="C687" s="229" t="s">
        <v>4472</v>
      </c>
      <c r="D687" s="229" t="s">
        <v>243</v>
      </c>
      <c r="E687" s="230" t="s">
        <v>2166</v>
      </c>
      <c r="F687" s="231" t="s">
        <v>2167</v>
      </c>
      <c r="G687" s="232" t="s">
        <v>289</v>
      </c>
      <c r="H687" s="233">
        <v>25</v>
      </c>
      <c r="I687" s="234"/>
      <c r="J687" s="235">
        <f>ROUND(I687*H687,2)</f>
        <v>0</v>
      </c>
      <c r="K687" s="231" t="s">
        <v>1</v>
      </c>
      <c r="L687" s="45"/>
      <c r="M687" s="236" t="s">
        <v>1</v>
      </c>
      <c r="N687" s="237" t="s">
        <v>45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175</v>
      </c>
      <c r="AT687" s="240" t="s">
        <v>243</v>
      </c>
      <c r="AU687" s="240" t="s">
        <v>88</v>
      </c>
      <c r="AY687" s="18" t="s">
        <v>241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14</v>
      </c>
      <c r="BK687" s="241">
        <f>ROUND(I687*H687,2)</f>
        <v>0</v>
      </c>
      <c r="BL687" s="18" t="s">
        <v>175</v>
      </c>
      <c r="BM687" s="240" t="s">
        <v>4473</v>
      </c>
    </row>
    <row r="688" s="2" customFormat="1" ht="16.5" customHeight="1">
      <c r="A688" s="39"/>
      <c r="B688" s="40"/>
      <c r="C688" s="229" t="s">
        <v>4474</v>
      </c>
      <c r="D688" s="229" t="s">
        <v>243</v>
      </c>
      <c r="E688" s="230" t="s">
        <v>2169</v>
      </c>
      <c r="F688" s="231" t="s">
        <v>2170</v>
      </c>
      <c r="G688" s="232" t="s">
        <v>2066</v>
      </c>
      <c r="H688" s="233">
        <v>1</v>
      </c>
      <c r="I688" s="234"/>
      <c r="J688" s="235">
        <f>ROUND(I688*H688,2)</f>
        <v>0</v>
      </c>
      <c r="K688" s="231" t="s">
        <v>1</v>
      </c>
      <c r="L688" s="45"/>
      <c r="M688" s="236" t="s">
        <v>1</v>
      </c>
      <c r="N688" s="237" t="s">
        <v>45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175</v>
      </c>
      <c r="AT688" s="240" t="s">
        <v>243</v>
      </c>
      <c r="AU688" s="240" t="s">
        <v>88</v>
      </c>
      <c r="AY688" s="18" t="s">
        <v>241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14</v>
      </c>
      <c r="BK688" s="241">
        <f>ROUND(I688*H688,2)</f>
        <v>0</v>
      </c>
      <c r="BL688" s="18" t="s">
        <v>175</v>
      </c>
      <c r="BM688" s="240" t="s">
        <v>4475</v>
      </c>
    </row>
    <row r="689" s="2" customFormat="1" ht="24.15" customHeight="1">
      <c r="A689" s="39"/>
      <c r="B689" s="40"/>
      <c r="C689" s="229" t="s">
        <v>4476</v>
      </c>
      <c r="D689" s="229" t="s">
        <v>243</v>
      </c>
      <c r="E689" s="230" t="s">
        <v>2175</v>
      </c>
      <c r="F689" s="231" t="s">
        <v>2176</v>
      </c>
      <c r="G689" s="232" t="s">
        <v>289</v>
      </c>
      <c r="H689" s="233">
        <v>10</v>
      </c>
      <c r="I689" s="234"/>
      <c r="J689" s="235">
        <f>ROUND(I689*H689,2)</f>
        <v>0</v>
      </c>
      <c r="K689" s="231" t="s">
        <v>1</v>
      </c>
      <c r="L689" s="45"/>
      <c r="M689" s="236" t="s">
        <v>1</v>
      </c>
      <c r="N689" s="237" t="s">
        <v>45</v>
      </c>
      <c r="O689" s="92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175</v>
      </c>
      <c r="AT689" s="240" t="s">
        <v>243</v>
      </c>
      <c r="AU689" s="240" t="s">
        <v>88</v>
      </c>
      <c r="AY689" s="18" t="s">
        <v>241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14</v>
      </c>
      <c r="BK689" s="241">
        <f>ROUND(I689*H689,2)</f>
        <v>0</v>
      </c>
      <c r="BL689" s="18" t="s">
        <v>175</v>
      </c>
      <c r="BM689" s="240" t="s">
        <v>4477</v>
      </c>
    </row>
    <row r="690" s="2" customFormat="1" ht="16.5" customHeight="1">
      <c r="A690" s="39"/>
      <c r="B690" s="40"/>
      <c r="C690" s="229" t="s">
        <v>4478</v>
      </c>
      <c r="D690" s="229" t="s">
        <v>243</v>
      </c>
      <c r="E690" s="230" t="s">
        <v>2181</v>
      </c>
      <c r="F690" s="231" t="s">
        <v>2182</v>
      </c>
      <c r="G690" s="232" t="s">
        <v>2066</v>
      </c>
      <c r="H690" s="233">
        <v>1</v>
      </c>
      <c r="I690" s="234"/>
      <c r="J690" s="235">
        <f>ROUND(I690*H690,2)</f>
        <v>0</v>
      </c>
      <c r="K690" s="231" t="s">
        <v>1</v>
      </c>
      <c r="L690" s="45"/>
      <c r="M690" s="236" t="s">
        <v>1</v>
      </c>
      <c r="N690" s="237" t="s">
        <v>45</v>
      </c>
      <c r="O690" s="92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0" t="s">
        <v>175</v>
      </c>
      <c r="AT690" s="240" t="s">
        <v>243</v>
      </c>
      <c r="AU690" s="240" t="s">
        <v>88</v>
      </c>
      <c r="AY690" s="18" t="s">
        <v>241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14</v>
      </c>
      <c r="BK690" s="241">
        <f>ROUND(I690*H690,2)</f>
        <v>0</v>
      </c>
      <c r="BL690" s="18" t="s">
        <v>175</v>
      </c>
      <c r="BM690" s="240" t="s">
        <v>4479</v>
      </c>
    </row>
    <row r="691" s="2" customFormat="1" ht="16.5" customHeight="1">
      <c r="A691" s="39"/>
      <c r="B691" s="40"/>
      <c r="C691" s="229" t="s">
        <v>4480</v>
      </c>
      <c r="D691" s="229" t="s">
        <v>243</v>
      </c>
      <c r="E691" s="230" t="s">
        <v>4481</v>
      </c>
      <c r="F691" s="231" t="s">
        <v>4482</v>
      </c>
      <c r="G691" s="232" t="s">
        <v>2066</v>
      </c>
      <c r="H691" s="233">
        <v>1</v>
      </c>
      <c r="I691" s="234"/>
      <c r="J691" s="235">
        <f>ROUND(I691*H691,2)</f>
        <v>0</v>
      </c>
      <c r="K691" s="231" t="s">
        <v>1</v>
      </c>
      <c r="L691" s="45"/>
      <c r="M691" s="236" t="s">
        <v>1</v>
      </c>
      <c r="N691" s="237" t="s">
        <v>45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175</v>
      </c>
      <c r="AT691" s="240" t="s">
        <v>243</v>
      </c>
      <c r="AU691" s="240" t="s">
        <v>88</v>
      </c>
      <c r="AY691" s="18" t="s">
        <v>241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14</v>
      </c>
      <c r="BK691" s="241">
        <f>ROUND(I691*H691,2)</f>
        <v>0</v>
      </c>
      <c r="BL691" s="18" t="s">
        <v>175</v>
      </c>
      <c r="BM691" s="240" t="s">
        <v>4483</v>
      </c>
    </row>
    <row r="692" s="2" customFormat="1" ht="16.5" customHeight="1">
      <c r="A692" s="39"/>
      <c r="B692" s="40"/>
      <c r="C692" s="229" t="s">
        <v>4484</v>
      </c>
      <c r="D692" s="229" t="s">
        <v>243</v>
      </c>
      <c r="E692" s="230" t="s">
        <v>2193</v>
      </c>
      <c r="F692" s="231" t="s">
        <v>2194</v>
      </c>
      <c r="G692" s="232" t="s">
        <v>289</v>
      </c>
      <c r="H692" s="233">
        <v>60</v>
      </c>
      <c r="I692" s="234"/>
      <c r="J692" s="235">
        <f>ROUND(I692*H692,2)</f>
        <v>0</v>
      </c>
      <c r="K692" s="231" t="s">
        <v>1</v>
      </c>
      <c r="L692" s="45"/>
      <c r="M692" s="236" t="s">
        <v>1</v>
      </c>
      <c r="N692" s="237" t="s">
        <v>45</v>
      </c>
      <c r="O692" s="92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0" t="s">
        <v>175</v>
      </c>
      <c r="AT692" s="240" t="s">
        <v>243</v>
      </c>
      <c r="AU692" s="240" t="s">
        <v>88</v>
      </c>
      <c r="AY692" s="18" t="s">
        <v>241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14</v>
      </c>
      <c r="BK692" s="241">
        <f>ROUND(I692*H692,2)</f>
        <v>0</v>
      </c>
      <c r="BL692" s="18" t="s">
        <v>175</v>
      </c>
      <c r="BM692" s="240" t="s">
        <v>4485</v>
      </c>
    </row>
    <row r="693" s="2" customFormat="1" ht="16.5" customHeight="1">
      <c r="A693" s="39"/>
      <c r="B693" s="40"/>
      <c r="C693" s="229" t="s">
        <v>4486</v>
      </c>
      <c r="D693" s="229" t="s">
        <v>243</v>
      </c>
      <c r="E693" s="230" t="s">
        <v>2196</v>
      </c>
      <c r="F693" s="231" t="s">
        <v>2200</v>
      </c>
      <c r="G693" s="232" t="s">
        <v>289</v>
      </c>
      <c r="H693" s="233">
        <v>33</v>
      </c>
      <c r="I693" s="234"/>
      <c r="J693" s="235">
        <f>ROUND(I693*H693,2)</f>
        <v>0</v>
      </c>
      <c r="K693" s="231" t="s">
        <v>1</v>
      </c>
      <c r="L693" s="45"/>
      <c r="M693" s="236" t="s">
        <v>1</v>
      </c>
      <c r="N693" s="237" t="s">
        <v>45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175</v>
      </c>
      <c r="AT693" s="240" t="s">
        <v>243</v>
      </c>
      <c r="AU693" s="240" t="s">
        <v>88</v>
      </c>
      <c r="AY693" s="18" t="s">
        <v>241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14</v>
      </c>
      <c r="BK693" s="241">
        <f>ROUND(I693*H693,2)</f>
        <v>0</v>
      </c>
      <c r="BL693" s="18" t="s">
        <v>175</v>
      </c>
      <c r="BM693" s="240" t="s">
        <v>4487</v>
      </c>
    </row>
    <row r="694" s="2" customFormat="1" ht="16.5" customHeight="1">
      <c r="A694" s="39"/>
      <c r="B694" s="40"/>
      <c r="C694" s="229" t="s">
        <v>4488</v>
      </c>
      <c r="D694" s="229" t="s">
        <v>243</v>
      </c>
      <c r="E694" s="230" t="s">
        <v>2220</v>
      </c>
      <c r="F694" s="231" t="s">
        <v>2221</v>
      </c>
      <c r="G694" s="232" t="s">
        <v>2066</v>
      </c>
      <c r="H694" s="233">
        <v>6</v>
      </c>
      <c r="I694" s="234"/>
      <c r="J694" s="235">
        <f>ROUND(I694*H694,2)</f>
        <v>0</v>
      </c>
      <c r="K694" s="231" t="s">
        <v>1</v>
      </c>
      <c r="L694" s="45"/>
      <c r="M694" s="236" t="s">
        <v>1</v>
      </c>
      <c r="N694" s="237" t="s">
        <v>45</v>
      </c>
      <c r="O694" s="92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0" t="s">
        <v>175</v>
      </c>
      <c r="AT694" s="240" t="s">
        <v>243</v>
      </c>
      <c r="AU694" s="240" t="s">
        <v>88</v>
      </c>
      <c r="AY694" s="18" t="s">
        <v>241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14</v>
      </c>
      <c r="BK694" s="241">
        <f>ROUND(I694*H694,2)</f>
        <v>0</v>
      </c>
      <c r="BL694" s="18" t="s">
        <v>175</v>
      </c>
      <c r="BM694" s="240" t="s">
        <v>4489</v>
      </c>
    </row>
    <row r="695" s="2" customFormat="1" ht="16.5" customHeight="1">
      <c r="A695" s="39"/>
      <c r="B695" s="40"/>
      <c r="C695" s="229" t="s">
        <v>4490</v>
      </c>
      <c r="D695" s="229" t="s">
        <v>243</v>
      </c>
      <c r="E695" s="230" t="s">
        <v>2232</v>
      </c>
      <c r="F695" s="231" t="s">
        <v>2233</v>
      </c>
      <c r="G695" s="232" t="s">
        <v>2066</v>
      </c>
      <c r="H695" s="233">
        <v>5</v>
      </c>
      <c r="I695" s="234"/>
      <c r="J695" s="235">
        <f>ROUND(I695*H695,2)</f>
        <v>0</v>
      </c>
      <c r="K695" s="231" t="s">
        <v>1</v>
      </c>
      <c r="L695" s="45"/>
      <c r="M695" s="236" t="s">
        <v>1</v>
      </c>
      <c r="N695" s="237" t="s">
        <v>45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175</v>
      </c>
      <c r="AT695" s="240" t="s">
        <v>243</v>
      </c>
      <c r="AU695" s="240" t="s">
        <v>88</v>
      </c>
      <c r="AY695" s="18" t="s">
        <v>241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14</v>
      </c>
      <c r="BK695" s="241">
        <f>ROUND(I695*H695,2)</f>
        <v>0</v>
      </c>
      <c r="BL695" s="18" t="s">
        <v>175</v>
      </c>
      <c r="BM695" s="240" t="s">
        <v>4491</v>
      </c>
    </row>
    <row r="696" s="2" customFormat="1" ht="16.5" customHeight="1">
      <c r="A696" s="39"/>
      <c r="B696" s="40"/>
      <c r="C696" s="229" t="s">
        <v>4492</v>
      </c>
      <c r="D696" s="229" t="s">
        <v>243</v>
      </c>
      <c r="E696" s="230" t="s">
        <v>2235</v>
      </c>
      <c r="F696" s="231" t="s">
        <v>2236</v>
      </c>
      <c r="G696" s="232" t="s">
        <v>2066</v>
      </c>
      <c r="H696" s="233">
        <v>7</v>
      </c>
      <c r="I696" s="234"/>
      <c r="J696" s="235">
        <f>ROUND(I696*H696,2)</f>
        <v>0</v>
      </c>
      <c r="K696" s="231" t="s">
        <v>1</v>
      </c>
      <c r="L696" s="45"/>
      <c r="M696" s="236" t="s">
        <v>1</v>
      </c>
      <c r="N696" s="237" t="s">
        <v>45</v>
      </c>
      <c r="O696" s="92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175</v>
      </c>
      <c r="AT696" s="240" t="s">
        <v>243</v>
      </c>
      <c r="AU696" s="240" t="s">
        <v>88</v>
      </c>
      <c r="AY696" s="18" t="s">
        <v>241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14</v>
      </c>
      <c r="BK696" s="241">
        <f>ROUND(I696*H696,2)</f>
        <v>0</v>
      </c>
      <c r="BL696" s="18" t="s">
        <v>175</v>
      </c>
      <c r="BM696" s="240" t="s">
        <v>4493</v>
      </c>
    </row>
    <row r="697" s="2" customFormat="1" ht="16.5" customHeight="1">
      <c r="A697" s="39"/>
      <c r="B697" s="40"/>
      <c r="C697" s="229" t="s">
        <v>4494</v>
      </c>
      <c r="D697" s="229" t="s">
        <v>243</v>
      </c>
      <c r="E697" s="230" t="s">
        <v>2244</v>
      </c>
      <c r="F697" s="231" t="s">
        <v>2245</v>
      </c>
      <c r="G697" s="232" t="s">
        <v>2066</v>
      </c>
      <c r="H697" s="233">
        <v>20</v>
      </c>
      <c r="I697" s="234"/>
      <c r="J697" s="235">
        <f>ROUND(I697*H697,2)</f>
        <v>0</v>
      </c>
      <c r="K697" s="231" t="s">
        <v>1</v>
      </c>
      <c r="L697" s="45"/>
      <c r="M697" s="236" t="s">
        <v>1</v>
      </c>
      <c r="N697" s="237" t="s">
        <v>45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175</v>
      </c>
      <c r="AT697" s="240" t="s">
        <v>243</v>
      </c>
      <c r="AU697" s="240" t="s">
        <v>88</v>
      </c>
      <c r="AY697" s="18" t="s">
        <v>241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14</v>
      </c>
      <c r="BK697" s="241">
        <f>ROUND(I697*H697,2)</f>
        <v>0</v>
      </c>
      <c r="BL697" s="18" t="s">
        <v>175</v>
      </c>
      <c r="BM697" s="240" t="s">
        <v>4495</v>
      </c>
    </row>
    <row r="698" s="2" customFormat="1" ht="16.5" customHeight="1">
      <c r="A698" s="39"/>
      <c r="B698" s="40"/>
      <c r="C698" s="229" t="s">
        <v>4496</v>
      </c>
      <c r="D698" s="229" t="s">
        <v>243</v>
      </c>
      <c r="E698" s="230" t="s">
        <v>2250</v>
      </c>
      <c r="F698" s="231" t="s">
        <v>2251</v>
      </c>
      <c r="G698" s="232" t="s">
        <v>2066</v>
      </c>
      <c r="H698" s="233">
        <v>1</v>
      </c>
      <c r="I698" s="234"/>
      <c r="J698" s="235">
        <f>ROUND(I698*H698,2)</f>
        <v>0</v>
      </c>
      <c r="K698" s="231" t="s">
        <v>1</v>
      </c>
      <c r="L698" s="45"/>
      <c r="M698" s="236" t="s">
        <v>1</v>
      </c>
      <c r="N698" s="237" t="s">
        <v>45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175</v>
      </c>
      <c r="AT698" s="240" t="s">
        <v>243</v>
      </c>
      <c r="AU698" s="240" t="s">
        <v>88</v>
      </c>
      <c r="AY698" s="18" t="s">
        <v>241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14</v>
      </c>
      <c r="BK698" s="241">
        <f>ROUND(I698*H698,2)</f>
        <v>0</v>
      </c>
      <c r="BL698" s="18" t="s">
        <v>175</v>
      </c>
      <c r="BM698" s="240" t="s">
        <v>4497</v>
      </c>
    </row>
    <row r="699" s="2" customFormat="1" ht="16.5" customHeight="1">
      <c r="A699" s="39"/>
      <c r="B699" s="40"/>
      <c r="C699" s="229" t="s">
        <v>4498</v>
      </c>
      <c r="D699" s="229" t="s">
        <v>243</v>
      </c>
      <c r="E699" s="230" t="s">
        <v>4499</v>
      </c>
      <c r="F699" s="231" t="s">
        <v>4500</v>
      </c>
      <c r="G699" s="232" t="s">
        <v>289</v>
      </c>
      <c r="H699" s="233">
        <v>20</v>
      </c>
      <c r="I699" s="234"/>
      <c r="J699" s="235">
        <f>ROUND(I699*H699,2)</f>
        <v>0</v>
      </c>
      <c r="K699" s="231" t="s">
        <v>1</v>
      </c>
      <c r="L699" s="45"/>
      <c r="M699" s="236" t="s">
        <v>1</v>
      </c>
      <c r="N699" s="237" t="s">
        <v>45</v>
      </c>
      <c r="O699" s="92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0" t="s">
        <v>175</v>
      </c>
      <c r="AT699" s="240" t="s">
        <v>243</v>
      </c>
      <c r="AU699" s="240" t="s">
        <v>88</v>
      </c>
      <c r="AY699" s="18" t="s">
        <v>241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14</v>
      </c>
      <c r="BK699" s="241">
        <f>ROUND(I699*H699,2)</f>
        <v>0</v>
      </c>
      <c r="BL699" s="18" t="s">
        <v>175</v>
      </c>
      <c r="BM699" s="240" t="s">
        <v>4501</v>
      </c>
    </row>
    <row r="700" s="2" customFormat="1" ht="16.5" customHeight="1">
      <c r="A700" s="39"/>
      <c r="B700" s="40"/>
      <c r="C700" s="229" t="s">
        <v>4502</v>
      </c>
      <c r="D700" s="229" t="s">
        <v>243</v>
      </c>
      <c r="E700" s="230" t="s">
        <v>2259</v>
      </c>
      <c r="F700" s="231" t="s">
        <v>2260</v>
      </c>
      <c r="G700" s="232" t="s">
        <v>289</v>
      </c>
      <c r="H700" s="233">
        <v>49.299999999999997</v>
      </c>
      <c r="I700" s="234"/>
      <c r="J700" s="235">
        <f>ROUND(I700*H700,2)</f>
        <v>0</v>
      </c>
      <c r="K700" s="231" t="s">
        <v>1</v>
      </c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175</v>
      </c>
      <c r="AT700" s="240" t="s">
        <v>243</v>
      </c>
      <c r="AU700" s="240" t="s">
        <v>88</v>
      </c>
      <c r="AY700" s="18" t="s">
        <v>241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14</v>
      </c>
      <c r="BK700" s="241">
        <f>ROUND(I700*H700,2)</f>
        <v>0</v>
      </c>
      <c r="BL700" s="18" t="s">
        <v>175</v>
      </c>
      <c r="BM700" s="240" t="s">
        <v>4503</v>
      </c>
    </row>
    <row r="701" s="2" customFormat="1" ht="16.5" customHeight="1">
      <c r="A701" s="39"/>
      <c r="B701" s="40"/>
      <c r="C701" s="229" t="s">
        <v>4504</v>
      </c>
      <c r="D701" s="229" t="s">
        <v>243</v>
      </c>
      <c r="E701" s="230" t="s">
        <v>2262</v>
      </c>
      <c r="F701" s="231" t="s">
        <v>2263</v>
      </c>
      <c r="G701" s="232" t="s">
        <v>289</v>
      </c>
      <c r="H701" s="233">
        <v>13.699999999999999</v>
      </c>
      <c r="I701" s="234"/>
      <c r="J701" s="235">
        <f>ROUND(I701*H701,2)</f>
        <v>0</v>
      </c>
      <c r="K701" s="231" t="s">
        <v>1</v>
      </c>
      <c r="L701" s="45"/>
      <c r="M701" s="236" t="s">
        <v>1</v>
      </c>
      <c r="N701" s="237" t="s">
        <v>45</v>
      </c>
      <c r="O701" s="92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0" t="s">
        <v>175</v>
      </c>
      <c r="AT701" s="240" t="s">
        <v>243</v>
      </c>
      <c r="AU701" s="240" t="s">
        <v>88</v>
      </c>
      <c r="AY701" s="18" t="s">
        <v>241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14</v>
      </c>
      <c r="BK701" s="241">
        <f>ROUND(I701*H701,2)</f>
        <v>0</v>
      </c>
      <c r="BL701" s="18" t="s">
        <v>175</v>
      </c>
      <c r="BM701" s="240" t="s">
        <v>4505</v>
      </c>
    </row>
    <row r="702" s="2" customFormat="1" ht="16.5" customHeight="1">
      <c r="A702" s="39"/>
      <c r="B702" s="40"/>
      <c r="C702" s="229" t="s">
        <v>4506</v>
      </c>
      <c r="D702" s="229" t="s">
        <v>243</v>
      </c>
      <c r="E702" s="230" t="s">
        <v>4507</v>
      </c>
      <c r="F702" s="231" t="s">
        <v>4508</v>
      </c>
      <c r="G702" s="232" t="s">
        <v>289</v>
      </c>
      <c r="H702" s="233">
        <v>12.1</v>
      </c>
      <c r="I702" s="234"/>
      <c r="J702" s="235">
        <f>ROUND(I702*H702,2)</f>
        <v>0</v>
      </c>
      <c r="K702" s="231" t="s">
        <v>1</v>
      </c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175</v>
      </c>
      <c r="AT702" s="240" t="s">
        <v>243</v>
      </c>
      <c r="AU702" s="240" t="s">
        <v>88</v>
      </c>
      <c r="AY702" s="18" t="s">
        <v>241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14</v>
      </c>
      <c r="BK702" s="241">
        <f>ROUND(I702*H702,2)</f>
        <v>0</v>
      </c>
      <c r="BL702" s="18" t="s">
        <v>175</v>
      </c>
      <c r="BM702" s="240" t="s">
        <v>4509</v>
      </c>
    </row>
    <row r="703" s="2" customFormat="1" ht="16.5" customHeight="1">
      <c r="A703" s="39"/>
      <c r="B703" s="40"/>
      <c r="C703" s="229" t="s">
        <v>4510</v>
      </c>
      <c r="D703" s="229" t="s">
        <v>243</v>
      </c>
      <c r="E703" s="230" t="s">
        <v>2271</v>
      </c>
      <c r="F703" s="231" t="s">
        <v>4511</v>
      </c>
      <c r="G703" s="232" t="s">
        <v>2066</v>
      </c>
      <c r="H703" s="233">
        <v>2</v>
      </c>
      <c r="I703" s="234"/>
      <c r="J703" s="235">
        <f>ROUND(I703*H703,2)</f>
        <v>0</v>
      </c>
      <c r="K703" s="231" t="s">
        <v>1</v>
      </c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175</v>
      </c>
      <c r="AT703" s="240" t="s">
        <v>243</v>
      </c>
      <c r="AU703" s="240" t="s">
        <v>88</v>
      </c>
      <c r="AY703" s="18" t="s">
        <v>241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14</v>
      </c>
      <c r="BK703" s="241">
        <f>ROUND(I703*H703,2)</f>
        <v>0</v>
      </c>
      <c r="BL703" s="18" t="s">
        <v>175</v>
      </c>
      <c r="BM703" s="240" t="s">
        <v>4512</v>
      </c>
    </row>
    <row r="704" s="2" customFormat="1" ht="16.5" customHeight="1">
      <c r="A704" s="39"/>
      <c r="B704" s="40"/>
      <c r="C704" s="229" t="s">
        <v>4513</v>
      </c>
      <c r="D704" s="229" t="s">
        <v>243</v>
      </c>
      <c r="E704" s="230" t="s">
        <v>4514</v>
      </c>
      <c r="F704" s="231" t="s">
        <v>2284</v>
      </c>
      <c r="G704" s="232" t="s">
        <v>2066</v>
      </c>
      <c r="H704" s="233">
        <v>1</v>
      </c>
      <c r="I704" s="234"/>
      <c r="J704" s="235">
        <f>ROUND(I704*H704,2)</f>
        <v>0</v>
      </c>
      <c r="K704" s="231" t="s">
        <v>1</v>
      </c>
      <c r="L704" s="45"/>
      <c r="M704" s="236" t="s">
        <v>1</v>
      </c>
      <c r="N704" s="237" t="s">
        <v>45</v>
      </c>
      <c r="O704" s="92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175</v>
      </c>
      <c r="AT704" s="240" t="s">
        <v>243</v>
      </c>
      <c r="AU704" s="240" t="s">
        <v>88</v>
      </c>
      <c r="AY704" s="18" t="s">
        <v>241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14</v>
      </c>
      <c r="BK704" s="241">
        <f>ROUND(I704*H704,2)</f>
        <v>0</v>
      </c>
      <c r="BL704" s="18" t="s">
        <v>175</v>
      </c>
      <c r="BM704" s="240" t="s">
        <v>4515</v>
      </c>
    </row>
    <row r="705" s="2" customFormat="1" ht="16.5" customHeight="1">
      <c r="A705" s="39"/>
      <c r="B705" s="40"/>
      <c r="C705" s="229" t="s">
        <v>4516</v>
      </c>
      <c r="D705" s="229" t="s">
        <v>243</v>
      </c>
      <c r="E705" s="230" t="s">
        <v>4517</v>
      </c>
      <c r="F705" s="231" t="s">
        <v>4518</v>
      </c>
      <c r="G705" s="232" t="s">
        <v>2066</v>
      </c>
      <c r="H705" s="233">
        <v>3</v>
      </c>
      <c r="I705" s="234"/>
      <c r="J705" s="235">
        <f>ROUND(I705*H705,2)</f>
        <v>0</v>
      </c>
      <c r="K705" s="231" t="s">
        <v>1</v>
      </c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175</v>
      </c>
      <c r="AT705" s="240" t="s">
        <v>243</v>
      </c>
      <c r="AU705" s="240" t="s">
        <v>88</v>
      </c>
      <c r="AY705" s="18" t="s">
        <v>241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14</v>
      </c>
      <c r="BK705" s="241">
        <f>ROUND(I705*H705,2)</f>
        <v>0</v>
      </c>
      <c r="BL705" s="18" t="s">
        <v>175</v>
      </c>
      <c r="BM705" s="240" t="s">
        <v>4519</v>
      </c>
    </row>
    <row r="706" s="2" customFormat="1" ht="76.35" customHeight="1">
      <c r="A706" s="39"/>
      <c r="B706" s="40"/>
      <c r="C706" s="229" t="s">
        <v>4520</v>
      </c>
      <c r="D706" s="229" t="s">
        <v>243</v>
      </c>
      <c r="E706" s="230" t="s">
        <v>4521</v>
      </c>
      <c r="F706" s="231" t="s">
        <v>4522</v>
      </c>
      <c r="G706" s="232" t="s">
        <v>2066</v>
      </c>
      <c r="H706" s="233">
        <v>1</v>
      </c>
      <c r="I706" s="234"/>
      <c r="J706" s="235">
        <f>ROUND(I706*H706,2)</f>
        <v>0</v>
      </c>
      <c r="K706" s="231" t="s">
        <v>1</v>
      </c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175</v>
      </c>
      <c r="AT706" s="240" t="s">
        <v>243</v>
      </c>
      <c r="AU706" s="240" t="s">
        <v>88</v>
      </c>
      <c r="AY706" s="18" t="s">
        <v>241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14</v>
      </c>
      <c r="BK706" s="241">
        <f>ROUND(I706*H706,2)</f>
        <v>0</v>
      </c>
      <c r="BL706" s="18" t="s">
        <v>175</v>
      </c>
      <c r="BM706" s="240" t="s">
        <v>4523</v>
      </c>
    </row>
    <row r="707" s="2" customFormat="1" ht="16.5" customHeight="1">
      <c r="A707" s="39"/>
      <c r="B707" s="40"/>
      <c r="C707" s="229" t="s">
        <v>4524</v>
      </c>
      <c r="D707" s="229" t="s">
        <v>243</v>
      </c>
      <c r="E707" s="230" t="s">
        <v>2893</v>
      </c>
      <c r="F707" s="231" t="s">
        <v>2894</v>
      </c>
      <c r="G707" s="232" t="s">
        <v>289</v>
      </c>
      <c r="H707" s="233">
        <v>10</v>
      </c>
      <c r="I707" s="234"/>
      <c r="J707" s="235">
        <f>ROUND(I707*H707,2)</f>
        <v>0</v>
      </c>
      <c r="K707" s="231" t="s">
        <v>1</v>
      </c>
      <c r="L707" s="45"/>
      <c r="M707" s="236" t="s">
        <v>1</v>
      </c>
      <c r="N707" s="237" t="s">
        <v>45</v>
      </c>
      <c r="O707" s="92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175</v>
      </c>
      <c r="AT707" s="240" t="s">
        <v>243</v>
      </c>
      <c r="AU707" s="240" t="s">
        <v>88</v>
      </c>
      <c r="AY707" s="18" t="s">
        <v>241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14</v>
      </c>
      <c r="BK707" s="241">
        <f>ROUND(I707*H707,2)</f>
        <v>0</v>
      </c>
      <c r="BL707" s="18" t="s">
        <v>175</v>
      </c>
      <c r="BM707" s="240" t="s">
        <v>4525</v>
      </c>
    </row>
    <row r="708" s="2" customFormat="1" ht="16.5" customHeight="1">
      <c r="A708" s="39"/>
      <c r="B708" s="40"/>
      <c r="C708" s="229" t="s">
        <v>4526</v>
      </c>
      <c r="D708" s="229" t="s">
        <v>243</v>
      </c>
      <c r="E708" s="230" t="s">
        <v>2896</v>
      </c>
      <c r="F708" s="231" t="s">
        <v>2897</v>
      </c>
      <c r="G708" s="232" t="s">
        <v>289</v>
      </c>
      <c r="H708" s="233">
        <v>12</v>
      </c>
      <c r="I708" s="234"/>
      <c r="J708" s="235">
        <f>ROUND(I708*H708,2)</f>
        <v>0</v>
      </c>
      <c r="K708" s="231" t="s">
        <v>1</v>
      </c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175</v>
      </c>
      <c r="AT708" s="240" t="s">
        <v>243</v>
      </c>
      <c r="AU708" s="240" t="s">
        <v>88</v>
      </c>
      <c r="AY708" s="18" t="s">
        <v>241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14</v>
      </c>
      <c r="BK708" s="241">
        <f>ROUND(I708*H708,2)</f>
        <v>0</v>
      </c>
      <c r="BL708" s="18" t="s">
        <v>175</v>
      </c>
      <c r="BM708" s="240" t="s">
        <v>4527</v>
      </c>
    </row>
    <row r="709" s="2" customFormat="1" ht="16.5" customHeight="1">
      <c r="A709" s="39"/>
      <c r="B709" s="40"/>
      <c r="C709" s="229" t="s">
        <v>4528</v>
      </c>
      <c r="D709" s="229" t="s">
        <v>243</v>
      </c>
      <c r="E709" s="230" t="s">
        <v>2286</v>
      </c>
      <c r="F709" s="231" t="s">
        <v>2287</v>
      </c>
      <c r="G709" s="232" t="s">
        <v>2288</v>
      </c>
      <c r="H709" s="301"/>
      <c r="I709" s="234"/>
      <c r="J709" s="235">
        <f>ROUND(I709*H709,2)</f>
        <v>0</v>
      </c>
      <c r="K709" s="231" t="s">
        <v>1</v>
      </c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175</v>
      </c>
      <c r="AT709" s="240" t="s">
        <v>243</v>
      </c>
      <c r="AU709" s="240" t="s">
        <v>88</v>
      </c>
      <c r="AY709" s="18" t="s">
        <v>241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14</v>
      </c>
      <c r="BK709" s="241">
        <f>ROUND(I709*H709,2)</f>
        <v>0</v>
      </c>
      <c r="BL709" s="18" t="s">
        <v>175</v>
      </c>
      <c r="BM709" s="240" t="s">
        <v>4529</v>
      </c>
    </row>
    <row r="710" s="2" customFormat="1" ht="16.5" customHeight="1">
      <c r="A710" s="39"/>
      <c r="B710" s="40"/>
      <c r="C710" s="229" t="s">
        <v>4530</v>
      </c>
      <c r="D710" s="229" t="s">
        <v>243</v>
      </c>
      <c r="E710" s="230" t="s">
        <v>2290</v>
      </c>
      <c r="F710" s="231" t="s">
        <v>2291</v>
      </c>
      <c r="G710" s="232" t="s">
        <v>2288</v>
      </c>
      <c r="H710" s="301"/>
      <c r="I710" s="234"/>
      <c r="J710" s="235">
        <f>ROUND(I710*H710,2)</f>
        <v>0</v>
      </c>
      <c r="K710" s="231" t="s">
        <v>1</v>
      </c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175</v>
      </c>
      <c r="AT710" s="240" t="s">
        <v>243</v>
      </c>
      <c r="AU710" s="240" t="s">
        <v>88</v>
      </c>
      <c r="AY710" s="18" t="s">
        <v>241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14</v>
      </c>
      <c r="BK710" s="241">
        <f>ROUND(I710*H710,2)</f>
        <v>0</v>
      </c>
      <c r="BL710" s="18" t="s">
        <v>175</v>
      </c>
      <c r="BM710" s="240" t="s">
        <v>4531</v>
      </c>
    </row>
    <row r="711" s="12" customFormat="1" ht="22.8" customHeight="1">
      <c r="A711" s="12"/>
      <c r="B711" s="213"/>
      <c r="C711" s="214"/>
      <c r="D711" s="215" t="s">
        <v>79</v>
      </c>
      <c r="E711" s="227" t="s">
        <v>2293</v>
      </c>
      <c r="F711" s="227" t="s">
        <v>2294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SUM(P712:P721)</f>
        <v>0</v>
      </c>
      <c r="Q711" s="221"/>
      <c r="R711" s="222">
        <f>SUM(R712:R721)</f>
        <v>0</v>
      </c>
      <c r="S711" s="221"/>
      <c r="T711" s="223">
        <f>SUM(T712:T721)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14</v>
      </c>
      <c r="AT711" s="225" t="s">
        <v>79</v>
      </c>
      <c r="AU711" s="225" t="s">
        <v>14</v>
      </c>
      <c r="AY711" s="224" t="s">
        <v>241</v>
      </c>
      <c r="BK711" s="226">
        <f>SUM(BK712:BK721)</f>
        <v>0</v>
      </c>
    </row>
    <row r="712" s="2" customFormat="1" ht="16.5" customHeight="1">
      <c r="A712" s="39"/>
      <c r="B712" s="40"/>
      <c r="C712" s="229" t="s">
        <v>4532</v>
      </c>
      <c r="D712" s="229" t="s">
        <v>243</v>
      </c>
      <c r="E712" s="230" t="s">
        <v>2295</v>
      </c>
      <c r="F712" s="231" t="s">
        <v>2296</v>
      </c>
      <c r="G712" s="232" t="s">
        <v>2066</v>
      </c>
      <c r="H712" s="233">
        <v>1</v>
      </c>
      <c r="I712" s="234"/>
      <c r="J712" s="235">
        <f>ROUND(I712*H712,2)</f>
        <v>0</v>
      </c>
      <c r="K712" s="231" t="s">
        <v>1</v>
      </c>
      <c r="L712" s="45"/>
      <c r="M712" s="236" t="s">
        <v>1</v>
      </c>
      <c r="N712" s="237" t="s">
        <v>45</v>
      </c>
      <c r="O712" s="92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175</v>
      </c>
      <c r="AT712" s="240" t="s">
        <v>243</v>
      </c>
      <c r="AU712" s="240" t="s">
        <v>88</v>
      </c>
      <c r="AY712" s="18" t="s">
        <v>241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14</v>
      </c>
      <c r="BK712" s="241">
        <f>ROUND(I712*H712,2)</f>
        <v>0</v>
      </c>
      <c r="BL712" s="18" t="s">
        <v>175</v>
      </c>
      <c r="BM712" s="240" t="s">
        <v>4533</v>
      </c>
    </row>
    <row r="713" s="2" customFormat="1" ht="16.5" customHeight="1">
      <c r="A713" s="39"/>
      <c r="B713" s="40"/>
      <c r="C713" s="229" t="s">
        <v>4534</v>
      </c>
      <c r="D713" s="229" t="s">
        <v>243</v>
      </c>
      <c r="E713" s="230" t="s">
        <v>2298</v>
      </c>
      <c r="F713" s="231" t="s">
        <v>4535</v>
      </c>
      <c r="G713" s="232" t="s">
        <v>2066</v>
      </c>
      <c r="H713" s="233">
        <v>1</v>
      </c>
      <c r="I713" s="234"/>
      <c r="J713" s="235">
        <f>ROUND(I713*H713,2)</f>
        <v>0</v>
      </c>
      <c r="K713" s="231" t="s">
        <v>1</v>
      </c>
      <c r="L713" s="45"/>
      <c r="M713" s="236" t="s">
        <v>1</v>
      </c>
      <c r="N713" s="237" t="s">
        <v>45</v>
      </c>
      <c r="O713" s="92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175</v>
      </c>
      <c r="AT713" s="240" t="s">
        <v>243</v>
      </c>
      <c r="AU713" s="240" t="s">
        <v>88</v>
      </c>
      <c r="AY713" s="18" t="s">
        <v>241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14</v>
      </c>
      <c r="BK713" s="241">
        <f>ROUND(I713*H713,2)</f>
        <v>0</v>
      </c>
      <c r="BL713" s="18" t="s">
        <v>175</v>
      </c>
      <c r="BM713" s="240" t="s">
        <v>4536</v>
      </c>
    </row>
    <row r="714" s="2" customFormat="1" ht="24.15" customHeight="1">
      <c r="A714" s="39"/>
      <c r="B714" s="40"/>
      <c r="C714" s="229" t="s">
        <v>4537</v>
      </c>
      <c r="D714" s="229" t="s">
        <v>243</v>
      </c>
      <c r="E714" s="230" t="s">
        <v>2301</v>
      </c>
      <c r="F714" s="231" t="s">
        <v>2302</v>
      </c>
      <c r="G714" s="232" t="s">
        <v>2066</v>
      </c>
      <c r="H714" s="233">
        <v>1</v>
      </c>
      <c r="I714" s="234"/>
      <c r="J714" s="235">
        <f>ROUND(I714*H714,2)</f>
        <v>0</v>
      </c>
      <c r="K714" s="231" t="s">
        <v>1</v>
      </c>
      <c r="L714" s="45"/>
      <c r="M714" s="236" t="s">
        <v>1</v>
      </c>
      <c r="N714" s="237" t="s">
        <v>45</v>
      </c>
      <c r="O714" s="92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175</v>
      </c>
      <c r="AT714" s="240" t="s">
        <v>243</v>
      </c>
      <c r="AU714" s="240" t="s">
        <v>88</v>
      </c>
      <c r="AY714" s="18" t="s">
        <v>241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14</v>
      </c>
      <c r="BK714" s="241">
        <f>ROUND(I714*H714,2)</f>
        <v>0</v>
      </c>
      <c r="BL714" s="18" t="s">
        <v>175</v>
      </c>
      <c r="BM714" s="240" t="s">
        <v>4538</v>
      </c>
    </row>
    <row r="715" s="2" customFormat="1" ht="24.15" customHeight="1">
      <c r="A715" s="39"/>
      <c r="B715" s="40"/>
      <c r="C715" s="229" t="s">
        <v>4539</v>
      </c>
      <c r="D715" s="229" t="s">
        <v>243</v>
      </c>
      <c r="E715" s="230" t="s">
        <v>2305</v>
      </c>
      <c r="F715" s="231" t="s">
        <v>2306</v>
      </c>
      <c r="G715" s="232" t="s">
        <v>2066</v>
      </c>
      <c r="H715" s="233">
        <v>1</v>
      </c>
      <c r="I715" s="234"/>
      <c r="J715" s="235">
        <f>ROUND(I715*H715,2)</f>
        <v>0</v>
      </c>
      <c r="K715" s="231" t="s">
        <v>1</v>
      </c>
      <c r="L715" s="45"/>
      <c r="M715" s="236" t="s">
        <v>1</v>
      </c>
      <c r="N715" s="237" t="s">
        <v>45</v>
      </c>
      <c r="O715" s="92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175</v>
      </c>
      <c r="AT715" s="240" t="s">
        <v>243</v>
      </c>
      <c r="AU715" s="240" t="s">
        <v>88</v>
      </c>
      <c r="AY715" s="18" t="s">
        <v>241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14</v>
      </c>
      <c r="BK715" s="241">
        <f>ROUND(I715*H715,2)</f>
        <v>0</v>
      </c>
      <c r="BL715" s="18" t="s">
        <v>175</v>
      </c>
      <c r="BM715" s="240" t="s">
        <v>4540</v>
      </c>
    </row>
    <row r="716" s="2" customFormat="1" ht="16.5" customHeight="1">
      <c r="A716" s="39"/>
      <c r="B716" s="40"/>
      <c r="C716" s="229" t="s">
        <v>4541</v>
      </c>
      <c r="D716" s="229" t="s">
        <v>243</v>
      </c>
      <c r="E716" s="230" t="s">
        <v>2309</v>
      </c>
      <c r="F716" s="231" t="s">
        <v>2310</v>
      </c>
      <c r="G716" s="232" t="s">
        <v>2066</v>
      </c>
      <c r="H716" s="233">
        <v>1</v>
      </c>
      <c r="I716" s="234"/>
      <c r="J716" s="235">
        <f>ROUND(I716*H716,2)</f>
        <v>0</v>
      </c>
      <c r="K716" s="231" t="s">
        <v>1</v>
      </c>
      <c r="L716" s="45"/>
      <c r="M716" s="236" t="s">
        <v>1</v>
      </c>
      <c r="N716" s="237" t="s">
        <v>45</v>
      </c>
      <c r="O716" s="92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175</v>
      </c>
      <c r="AT716" s="240" t="s">
        <v>243</v>
      </c>
      <c r="AU716" s="240" t="s">
        <v>88</v>
      </c>
      <c r="AY716" s="18" t="s">
        <v>241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14</v>
      </c>
      <c r="BK716" s="241">
        <f>ROUND(I716*H716,2)</f>
        <v>0</v>
      </c>
      <c r="BL716" s="18" t="s">
        <v>175</v>
      </c>
      <c r="BM716" s="240" t="s">
        <v>4542</v>
      </c>
    </row>
    <row r="717" s="2" customFormat="1" ht="24.15" customHeight="1">
      <c r="A717" s="39"/>
      <c r="B717" s="40"/>
      <c r="C717" s="229" t="s">
        <v>4543</v>
      </c>
      <c r="D717" s="229" t="s">
        <v>243</v>
      </c>
      <c r="E717" s="230" t="s">
        <v>2313</v>
      </c>
      <c r="F717" s="231" t="s">
        <v>2314</v>
      </c>
      <c r="G717" s="232" t="s">
        <v>2066</v>
      </c>
      <c r="H717" s="233">
        <v>1</v>
      </c>
      <c r="I717" s="234"/>
      <c r="J717" s="235">
        <f>ROUND(I717*H717,2)</f>
        <v>0</v>
      </c>
      <c r="K717" s="231" t="s">
        <v>1</v>
      </c>
      <c r="L717" s="45"/>
      <c r="M717" s="236" t="s">
        <v>1</v>
      </c>
      <c r="N717" s="237" t="s">
        <v>45</v>
      </c>
      <c r="O717" s="92"/>
      <c r="P717" s="238">
        <f>O717*H717</f>
        <v>0</v>
      </c>
      <c r="Q717" s="238">
        <v>0</v>
      </c>
      <c r="R717" s="238">
        <f>Q717*H717</f>
        <v>0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175</v>
      </c>
      <c r="AT717" s="240" t="s">
        <v>243</v>
      </c>
      <c r="AU717" s="240" t="s">
        <v>88</v>
      </c>
      <c r="AY717" s="18" t="s">
        <v>241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14</v>
      </c>
      <c r="BK717" s="241">
        <f>ROUND(I717*H717,2)</f>
        <v>0</v>
      </c>
      <c r="BL717" s="18" t="s">
        <v>175</v>
      </c>
      <c r="BM717" s="240" t="s">
        <v>4544</v>
      </c>
    </row>
    <row r="718" s="2" customFormat="1" ht="16.5" customHeight="1">
      <c r="A718" s="39"/>
      <c r="B718" s="40"/>
      <c r="C718" s="229" t="s">
        <v>4545</v>
      </c>
      <c r="D718" s="229" t="s">
        <v>243</v>
      </c>
      <c r="E718" s="230" t="s">
        <v>2317</v>
      </c>
      <c r="F718" s="231" t="s">
        <v>2318</v>
      </c>
      <c r="G718" s="232" t="s">
        <v>2066</v>
      </c>
      <c r="H718" s="233">
        <v>1</v>
      </c>
      <c r="I718" s="234"/>
      <c r="J718" s="235">
        <f>ROUND(I718*H718,2)</f>
        <v>0</v>
      </c>
      <c r="K718" s="231" t="s">
        <v>1</v>
      </c>
      <c r="L718" s="45"/>
      <c r="M718" s="236" t="s">
        <v>1</v>
      </c>
      <c r="N718" s="237" t="s">
        <v>45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175</v>
      </c>
      <c r="AT718" s="240" t="s">
        <v>243</v>
      </c>
      <c r="AU718" s="240" t="s">
        <v>88</v>
      </c>
      <c r="AY718" s="18" t="s">
        <v>241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</v>
      </c>
      <c r="BK718" s="241">
        <f>ROUND(I718*H718,2)</f>
        <v>0</v>
      </c>
      <c r="BL718" s="18" t="s">
        <v>175</v>
      </c>
      <c r="BM718" s="240" t="s">
        <v>4546</v>
      </c>
    </row>
    <row r="719" s="2" customFormat="1" ht="16.5" customHeight="1">
      <c r="A719" s="39"/>
      <c r="B719" s="40"/>
      <c r="C719" s="229" t="s">
        <v>4547</v>
      </c>
      <c r="D719" s="229" t="s">
        <v>243</v>
      </c>
      <c r="E719" s="230" t="s">
        <v>2321</v>
      </c>
      <c r="F719" s="231" t="s">
        <v>2915</v>
      </c>
      <c r="G719" s="232" t="s">
        <v>2066</v>
      </c>
      <c r="H719" s="233">
        <v>1</v>
      </c>
      <c r="I719" s="234"/>
      <c r="J719" s="235">
        <f>ROUND(I719*H719,2)</f>
        <v>0</v>
      </c>
      <c r="K719" s="231" t="s">
        <v>1</v>
      </c>
      <c r="L719" s="45"/>
      <c r="M719" s="236" t="s">
        <v>1</v>
      </c>
      <c r="N719" s="237" t="s">
        <v>45</v>
      </c>
      <c r="O719" s="92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175</v>
      </c>
      <c r="AT719" s="240" t="s">
        <v>243</v>
      </c>
      <c r="AU719" s="240" t="s">
        <v>88</v>
      </c>
      <c r="AY719" s="18" t="s">
        <v>241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14</v>
      </c>
      <c r="BK719" s="241">
        <f>ROUND(I719*H719,2)</f>
        <v>0</v>
      </c>
      <c r="BL719" s="18" t="s">
        <v>175</v>
      </c>
      <c r="BM719" s="240" t="s">
        <v>4548</v>
      </c>
    </row>
    <row r="720" s="2" customFormat="1" ht="16.5" customHeight="1">
      <c r="A720" s="39"/>
      <c r="B720" s="40"/>
      <c r="C720" s="229" t="s">
        <v>4549</v>
      </c>
      <c r="D720" s="229" t="s">
        <v>243</v>
      </c>
      <c r="E720" s="230" t="s">
        <v>2325</v>
      </c>
      <c r="F720" s="231" t="s">
        <v>2322</v>
      </c>
      <c r="G720" s="232" t="s">
        <v>2066</v>
      </c>
      <c r="H720" s="233">
        <v>1</v>
      </c>
      <c r="I720" s="234"/>
      <c r="J720" s="235">
        <f>ROUND(I720*H720,2)</f>
        <v>0</v>
      </c>
      <c r="K720" s="231" t="s">
        <v>1</v>
      </c>
      <c r="L720" s="45"/>
      <c r="M720" s="236" t="s">
        <v>1</v>
      </c>
      <c r="N720" s="237" t="s">
        <v>45</v>
      </c>
      <c r="O720" s="92"/>
      <c r="P720" s="238">
        <f>O720*H720</f>
        <v>0</v>
      </c>
      <c r="Q720" s="238">
        <v>0</v>
      </c>
      <c r="R720" s="238">
        <f>Q720*H720</f>
        <v>0</v>
      </c>
      <c r="S720" s="238">
        <v>0</v>
      </c>
      <c r="T720" s="23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175</v>
      </c>
      <c r="AT720" s="240" t="s">
        <v>243</v>
      </c>
      <c r="AU720" s="240" t="s">
        <v>88</v>
      </c>
      <c r="AY720" s="18" t="s">
        <v>241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14</v>
      </c>
      <c r="BK720" s="241">
        <f>ROUND(I720*H720,2)</f>
        <v>0</v>
      </c>
      <c r="BL720" s="18" t="s">
        <v>175</v>
      </c>
      <c r="BM720" s="240" t="s">
        <v>4550</v>
      </c>
    </row>
    <row r="721" s="2" customFormat="1" ht="16.5" customHeight="1">
      <c r="A721" s="39"/>
      <c r="B721" s="40"/>
      <c r="C721" s="229" t="s">
        <v>4551</v>
      </c>
      <c r="D721" s="229" t="s">
        <v>243</v>
      </c>
      <c r="E721" s="230" t="s">
        <v>2917</v>
      </c>
      <c r="F721" s="231" t="s">
        <v>2326</v>
      </c>
      <c r="G721" s="232" t="s">
        <v>2066</v>
      </c>
      <c r="H721" s="233">
        <v>1</v>
      </c>
      <c r="I721" s="234"/>
      <c r="J721" s="235">
        <f>ROUND(I721*H721,2)</f>
        <v>0</v>
      </c>
      <c r="K721" s="231" t="s">
        <v>1</v>
      </c>
      <c r="L721" s="45"/>
      <c r="M721" s="236" t="s">
        <v>1</v>
      </c>
      <c r="N721" s="237" t="s">
        <v>45</v>
      </c>
      <c r="O721" s="92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175</v>
      </c>
      <c r="AT721" s="240" t="s">
        <v>243</v>
      </c>
      <c r="AU721" s="240" t="s">
        <v>88</v>
      </c>
      <c r="AY721" s="18" t="s">
        <v>241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14</v>
      </c>
      <c r="BK721" s="241">
        <f>ROUND(I721*H721,2)</f>
        <v>0</v>
      </c>
      <c r="BL721" s="18" t="s">
        <v>175</v>
      </c>
      <c r="BM721" s="240" t="s">
        <v>4552</v>
      </c>
    </row>
    <row r="722" s="12" customFormat="1" ht="22.8" customHeight="1">
      <c r="A722" s="12"/>
      <c r="B722" s="213"/>
      <c r="C722" s="214"/>
      <c r="D722" s="215" t="s">
        <v>79</v>
      </c>
      <c r="E722" s="227" t="s">
        <v>2328</v>
      </c>
      <c r="F722" s="227" t="s">
        <v>242</v>
      </c>
      <c r="G722" s="214"/>
      <c r="H722" s="214"/>
      <c r="I722" s="217"/>
      <c r="J722" s="228">
        <f>BK722</f>
        <v>0</v>
      </c>
      <c r="K722" s="214"/>
      <c r="L722" s="219"/>
      <c r="M722" s="220"/>
      <c r="N722" s="221"/>
      <c r="O722" s="221"/>
      <c r="P722" s="222">
        <f>SUM(P723:P729)</f>
        <v>0</v>
      </c>
      <c r="Q722" s="221"/>
      <c r="R722" s="222">
        <f>SUM(R723:R729)</f>
        <v>0</v>
      </c>
      <c r="S722" s="221"/>
      <c r="T722" s="223">
        <f>SUM(T723:T729)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4" t="s">
        <v>14</v>
      </c>
      <c r="AT722" s="225" t="s">
        <v>79</v>
      </c>
      <c r="AU722" s="225" t="s">
        <v>14</v>
      </c>
      <c r="AY722" s="224" t="s">
        <v>241</v>
      </c>
      <c r="BK722" s="226">
        <f>SUM(BK723:BK729)</f>
        <v>0</v>
      </c>
    </row>
    <row r="723" s="2" customFormat="1" ht="16.5" customHeight="1">
      <c r="A723" s="39"/>
      <c r="B723" s="40"/>
      <c r="C723" s="229" t="s">
        <v>4553</v>
      </c>
      <c r="D723" s="229" t="s">
        <v>243</v>
      </c>
      <c r="E723" s="230" t="s">
        <v>2330</v>
      </c>
      <c r="F723" s="231" t="s">
        <v>2331</v>
      </c>
      <c r="G723" s="232" t="s">
        <v>2332</v>
      </c>
      <c r="H723" s="233">
        <v>0.02</v>
      </c>
      <c r="I723" s="234"/>
      <c r="J723" s="235">
        <f>ROUND(I723*H723,2)</f>
        <v>0</v>
      </c>
      <c r="K723" s="231" t="s">
        <v>1</v>
      </c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175</v>
      </c>
      <c r="AT723" s="240" t="s">
        <v>243</v>
      </c>
      <c r="AU723" s="240" t="s">
        <v>88</v>
      </c>
      <c r="AY723" s="18" t="s">
        <v>241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14</v>
      </c>
      <c r="BK723" s="241">
        <f>ROUND(I723*H723,2)</f>
        <v>0</v>
      </c>
      <c r="BL723" s="18" t="s">
        <v>175</v>
      </c>
      <c r="BM723" s="240" t="s">
        <v>4554</v>
      </c>
    </row>
    <row r="724" s="2" customFormat="1" ht="24.15" customHeight="1">
      <c r="A724" s="39"/>
      <c r="B724" s="40"/>
      <c r="C724" s="229" t="s">
        <v>4555</v>
      </c>
      <c r="D724" s="229" t="s">
        <v>243</v>
      </c>
      <c r="E724" s="230" t="s">
        <v>2335</v>
      </c>
      <c r="F724" s="231" t="s">
        <v>2336</v>
      </c>
      <c r="G724" s="232" t="s">
        <v>289</v>
      </c>
      <c r="H724" s="233">
        <v>3</v>
      </c>
      <c r="I724" s="234"/>
      <c r="J724" s="235">
        <f>ROUND(I724*H724,2)</f>
        <v>0</v>
      </c>
      <c r="K724" s="231" t="s">
        <v>1</v>
      </c>
      <c r="L724" s="45"/>
      <c r="M724" s="236" t="s">
        <v>1</v>
      </c>
      <c r="N724" s="237" t="s">
        <v>45</v>
      </c>
      <c r="O724" s="92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175</v>
      </c>
      <c r="AT724" s="240" t="s">
        <v>243</v>
      </c>
      <c r="AU724" s="240" t="s">
        <v>88</v>
      </c>
      <c r="AY724" s="18" t="s">
        <v>241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14</v>
      </c>
      <c r="BK724" s="241">
        <f>ROUND(I724*H724,2)</f>
        <v>0</v>
      </c>
      <c r="BL724" s="18" t="s">
        <v>175</v>
      </c>
      <c r="BM724" s="240" t="s">
        <v>4556</v>
      </c>
    </row>
    <row r="725" s="2" customFormat="1" ht="24.15" customHeight="1">
      <c r="A725" s="39"/>
      <c r="B725" s="40"/>
      <c r="C725" s="229" t="s">
        <v>4557</v>
      </c>
      <c r="D725" s="229" t="s">
        <v>243</v>
      </c>
      <c r="E725" s="230" t="s">
        <v>2925</v>
      </c>
      <c r="F725" s="231" t="s">
        <v>2926</v>
      </c>
      <c r="G725" s="232" t="s">
        <v>289</v>
      </c>
      <c r="H725" s="233">
        <v>10</v>
      </c>
      <c r="I725" s="234"/>
      <c r="J725" s="235">
        <f>ROUND(I725*H725,2)</f>
        <v>0</v>
      </c>
      <c r="K725" s="231" t="s">
        <v>1</v>
      </c>
      <c r="L725" s="45"/>
      <c r="M725" s="236" t="s">
        <v>1</v>
      </c>
      <c r="N725" s="237" t="s">
        <v>45</v>
      </c>
      <c r="O725" s="92"/>
      <c r="P725" s="238">
        <f>O725*H725</f>
        <v>0</v>
      </c>
      <c r="Q725" s="238">
        <v>0</v>
      </c>
      <c r="R725" s="238">
        <f>Q725*H725</f>
        <v>0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175</v>
      </c>
      <c r="AT725" s="240" t="s">
        <v>243</v>
      </c>
      <c r="AU725" s="240" t="s">
        <v>88</v>
      </c>
      <c r="AY725" s="18" t="s">
        <v>241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14</v>
      </c>
      <c r="BK725" s="241">
        <f>ROUND(I725*H725,2)</f>
        <v>0</v>
      </c>
      <c r="BL725" s="18" t="s">
        <v>175</v>
      </c>
      <c r="BM725" s="240" t="s">
        <v>4558</v>
      </c>
    </row>
    <row r="726" s="2" customFormat="1" ht="24.15" customHeight="1">
      <c r="A726" s="39"/>
      <c r="B726" s="40"/>
      <c r="C726" s="229" t="s">
        <v>4559</v>
      </c>
      <c r="D726" s="229" t="s">
        <v>243</v>
      </c>
      <c r="E726" s="230" t="s">
        <v>2339</v>
      </c>
      <c r="F726" s="231" t="s">
        <v>2340</v>
      </c>
      <c r="G726" s="232" t="s">
        <v>289</v>
      </c>
      <c r="H726" s="233">
        <v>3</v>
      </c>
      <c r="I726" s="234"/>
      <c r="J726" s="235">
        <f>ROUND(I726*H726,2)</f>
        <v>0</v>
      </c>
      <c r="K726" s="231" t="s">
        <v>1</v>
      </c>
      <c r="L726" s="45"/>
      <c r="M726" s="236" t="s">
        <v>1</v>
      </c>
      <c r="N726" s="237" t="s">
        <v>45</v>
      </c>
      <c r="O726" s="92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175</v>
      </c>
      <c r="AT726" s="240" t="s">
        <v>243</v>
      </c>
      <c r="AU726" s="240" t="s">
        <v>88</v>
      </c>
      <c r="AY726" s="18" t="s">
        <v>241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14</v>
      </c>
      <c r="BK726" s="241">
        <f>ROUND(I726*H726,2)</f>
        <v>0</v>
      </c>
      <c r="BL726" s="18" t="s">
        <v>175</v>
      </c>
      <c r="BM726" s="240" t="s">
        <v>4560</v>
      </c>
    </row>
    <row r="727" s="2" customFormat="1" ht="24.15" customHeight="1">
      <c r="A727" s="39"/>
      <c r="B727" s="40"/>
      <c r="C727" s="229" t="s">
        <v>4561</v>
      </c>
      <c r="D727" s="229" t="s">
        <v>243</v>
      </c>
      <c r="E727" s="230" t="s">
        <v>2931</v>
      </c>
      <c r="F727" s="231" t="s">
        <v>2932</v>
      </c>
      <c r="G727" s="232" t="s">
        <v>289</v>
      </c>
      <c r="H727" s="233">
        <v>10</v>
      </c>
      <c r="I727" s="234"/>
      <c r="J727" s="235">
        <f>ROUND(I727*H727,2)</f>
        <v>0</v>
      </c>
      <c r="K727" s="231" t="s">
        <v>1</v>
      </c>
      <c r="L727" s="45"/>
      <c r="M727" s="236" t="s">
        <v>1</v>
      </c>
      <c r="N727" s="237" t="s">
        <v>45</v>
      </c>
      <c r="O727" s="92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0" t="s">
        <v>175</v>
      </c>
      <c r="AT727" s="240" t="s">
        <v>243</v>
      </c>
      <c r="AU727" s="240" t="s">
        <v>88</v>
      </c>
      <c r="AY727" s="18" t="s">
        <v>241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14</v>
      </c>
      <c r="BK727" s="241">
        <f>ROUND(I727*H727,2)</f>
        <v>0</v>
      </c>
      <c r="BL727" s="18" t="s">
        <v>175</v>
      </c>
      <c r="BM727" s="240" t="s">
        <v>4562</v>
      </c>
    </row>
    <row r="728" s="2" customFormat="1" ht="16.5" customHeight="1">
      <c r="A728" s="39"/>
      <c r="B728" s="40"/>
      <c r="C728" s="229" t="s">
        <v>4563</v>
      </c>
      <c r="D728" s="229" t="s">
        <v>243</v>
      </c>
      <c r="E728" s="230" t="s">
        <v>2940</v>
      </c>
      <c r="F728" s="231" t="s">
        <v>2941</v>
      </c>
      <c r="G728" s="232" t="s">
        <v>289</v>
      </c>
      <c r="H728" s="233">
        <v>10</v>
      </c>
      <c r="I728" s="234"/>
      <c r="J728" s="235">
        <f>ROUND(I728*H728,2)</f>
        <v>0</v>
      </c>
      <c r="K728" s="231" t="s">
        <v>1</v>
      </c>
      <c r="L728" s="45"/>
      <c r="M728" s="236" t="s">
        <v>1</v>
      </c>
      <c r="N728" s="237" t="s">
        <v>45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175</v>
      </c>
      <c r="AT728" s="240" t="s">
        <v>243</v>
      </c>
      <c r="AU728" s="240" t="s">
        <v>88</v>
      </c>
      <c r="AY728" s="18" t="s">
        <v>241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14</v>
      </c>
      <c r="BK728" s="241">
        <f>ROUND(I728*H728,2)</f>
        <v>0</v>
      </c>
      <c r="BL728" s="18" t="s">
        <v>175</v>
      </c>
      <c r="BM728" s="240" t="s">
        <v>4564</v>
      </c>
    </row>
    <row r="729" s="2" customFormat="1" ht="33" customHeight="1">
      <c r="A729" s="39"/>
      <c r="B729" s="40"/>
      <c r="C729" s="229" t="s">
        <v>4565</v>
      </c>
      <c r="D729" s="229" t="s">
        <v>243</v>
      </c>
      <c r="E729" s="230" t="s">
        <v>2943</v>
      </c>
      <c r="F729" s="231" t="s">
        <v>2944</v>
      </c>
      <c r="G729" s="232" t="s">
        <v>289</v>
      </c>
      <c r="H729" s="233">
        <v>12</v>
      </c>
      <c r="I729" s="234"/>
      <c r="J729" s="235">
        <f>ROUND(I729*H729,2)</f>
        <v>0</v>
      </c>
      <c r="K729" s="231" t="s">
        <v>1</v>
      </c>
      <c r="L729" s="45"/>
      <c r="M729" s="280" t="s">
        <v>1</v>
      </c>
      <c r="N729" s="281" t="s">
        <v>45</v>
      </c>
      <c r="O729" s="282"/>
      <c r="P729" s="283">
        <f>O729*H729</f>
        <v>0</v>
      </c>
      <c r="Q729" s="283">
        <v>0</v>
      </c>
      <c r="R729" s="283">
        <f>Q729*H729</f>
        <v>0</v>
      </c>
      <c r="S729" s="283">
        <v>0</v>
      </c>
      <c r="T729" s="28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175</v>
      </c>
      <c r="AT729" s="240" t="s">
        <v>243</v>
      </c>
      <c r="AU729" s="240" t="s">
        <v>88</v>
      </c>
      <c r="AY729" s="18" t="s">
        <v>241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14</v>
      </c>
      <c r="BK729" s="241">
        <f>ROUND(I729*H729,2)</f>
        <v>0</v>
      </c>
      <c r="BL729" s="18" t="s">
        <v>175</v>
      </c>
      <c r="BM729" s="240" t="s">
        <v>4566</v>
      </c>
    </row>
    <row r="730" s="2" customFormat="1" ht="6.96" customHeight="1">
      <c r="A730" s="39"/>
      <c r="B730" s="67"/>
      <c r="C730" s="68"/>
      <c r="D730" s="68"/>
      <c r="E730" s="68"/>
      <c r="F730" s="68"/>
      <c r="G730" s="68"/>
      <c r="H730" s="68"/>
      <c r="I730" s="68"/>
      <c r="J730" s="68"/>
      <c r="K730" s="68"/>
      <c r="L730" s="45"/>
      <c r="M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</sheetData>
  <sheetProtection sheet="1" autoFilter="0" formatColumns="0" formatRows="0" objects="1" scenarios="1" spinCount="100000" saltValue="K9gn8IaSorO5mxdNrPNA/nMv9/L3+ar8b04L7VZGjCB+oCm5eCKd4Ux1F/9Zz6+jiiI1hKpQyzFv3nq2cMjXhQ==" hashValue="b3klnME7E7oqqJgld6Ascas4TfDQWNGGiZr0s4RAp0qLIsOhrRGDh/wZYTo3amNwizIXyDmA1MnyGLCXl/RCJg==" algorithmName="SHA-512" password="CC35"/>
  <autoFilter ref="C145:K7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2:H132"/>
    <mergeCell ref="E136:H136"/>
    <mergeCell ref="E134:H134"/>
    <mergeCell ref="E138:H138"/>
    <mergeCell ref="L2:V2"/>
  </mergeCells>
  <hyperlinks>
    <hyperlink ref="F150" r:id="rId1" display="https://podminky.urs.cz/item/CS_URS_2021_02/115101201"/>
    <hyperlink ref="F156" r:id="rId2" display="https://podminky.urs.cz/item/CS_URS_2021_02/115101301"/>
    <hyperlink ref="F162" r:id="rId3" display="https://podminky.urs.cz/item/CS_URS_2021_02/131251204"/>
    <hyperlink ref="F168" r:id="rId4" display="https://podminky.urs.cz/item/CS_URS_2021_02/131351204"/>
    <hyperlink ref="F174" r:id="rId5" display="https://podminky.urs.cz/item/CS_URS_2021_02/131451204"/>
    <hyperlink ref="F180" r:id="rId6" display="https://podminky.urs.cz/item/CS_URS_2021_02/153111114"/>
    <hyperlink ref="F184" r:id="rId7" display="https://podminky.urs.cz/item/CS_URS_2021_02/153111115"/>
    <hyperlink ref="F188" r:id="rId8" display="https://podminky.urs.cz/item/CS_URS_2021_02/153112132"/>
    <hyperlink ref="F195" r:id="rId9" display="https://podminky.urs.cz/item/CS_URS_2021_02/153113119"/>
    <hyperlink ref="F197" r:id="rId10" display="https://podminky.urs.cz/item/CS_URS_2021_02/161151103"/>
    <hyperlink ref="F199" r:id="rId11" display="https://podminky.urs.cz/item/CS_URS_2021_02/161151113"/>
    <hyperlink ref="F202" r:id="rId12" display="https://podminky.urs.cz/item/CS_URS_2021_02/162551108"/>
    <hyperlink ref="F209" r:id="rId13" display="https://podminky.urs.cz/item/CS_URS_2021_02/162551128"/>
    <hyperlink ref="F214" r:id="rId14" display="https://podminky.urs.cz/item/CS_URS_2021_02/162751117"/>
    <hyperlink ref="F221" r:id="rId15" display="https://podminky.urs.cz/item/CS_URS_2021_02/162751119"/>
    <hyperlink ref="F226" r:id="rId16" display="https://podminky.urs.cz/item/CS_URS_2021_02/162751137"/>
    <hyperlink ref="F231" r:id="rId17" display="https://podminky.urs.cz/item/CS_URS_2021_02/162751139"/>
    <hyperlink ref="F236" r:id="rId18" display="https://podminky.urs.cz/item/CS_URS_2021_02/167151101"/>
    <hyperlink ref="F241" r:id="rId19" display="https://podminky.urs.cz/item/CS_URS_2021_02/167151102"/>
    <hyperlink ref="F246" r:id="rId20" display="https://podminky.urs.cz/item/CS_URS_2021_02/171151111"/>
    <hyperlink ref="F250" r:id="rId21" display="https://podminky.urs.cz/item/CS_URS_2021_02/171201231.1"/>
    <hyperlink ref="F255" r:id="rId22" display="https://podminky.urs.cz/item/CS_URS_2021_02/171251201"/>
    <hyperlink ref="F259" r:id="rId23" display="https://podminky.urs.cz/item/CS_URS_2021_02/174151101"/>
    <hyperlink ref="F269" r:id="rId24" display="https://podminky.urs.cz/item/CS_URS_2021_02/211531111"/>
    <hyperlink ref="F272" r:id="rId25" display="https://podminky.urs.cz/item/CS_URS_2021_02/212755214"/>
    <hyperlink ref="F275" r:id="rId26" display="https://podminky.urs.cz/item/CS_URS_2021_02/213141111"/>
    <hyperlink ref="F286" r:id="rId27" display="https://podminky.urs.cz/item/CS_URS_2021_02/271542211"/>
    <hyperlink ref="F290" r:id="rId28" display="https://podminky.urs.cz/item/CS_URS_2021_02/273313511"/>
    <hyperlink ref="F295" r:id="rId29" display="https://podminky.urs.cz/item/CS_URS_2021_02/275313711"/>
    <hyperlink ref="F300" r:id="rId30" display="https://podminky.urs.cz/item/CS_URS_2021_02/380326342"/>
    <hyperlink ref="F312" r:id="rId31" display="https://podminky.urs.cz/item/CS_URS_2021_02/380326343"/>
    <hyperlink ref="F323" r:id="rId32" display="https://podminky.urs.cz/item/CS_URS_2021_02/380356231"/>
    <hyperlink ref="F344" r:id="rId33" display="https://podminky.urs.cz/item/CS_URS_2021_02/380356232"/>
    <hyperlink ref="F351" r:id="rId34" display="https://podminky.urs.cz/item/CS_URS_2021_02/611325423"/>
    <hyperlink ref="F355" r:id="rId35" display="https://podminky.urs.cz/item/CS_URS_2021_02/612325423"/>
    <hyperlink ref="F359" r:id="rId36" display="https://podminky.urs.cz/item/CS_URS_2021_02/622325213"/>
    <hyperlink ref="F374" r:id="rId37" display="https://podminky.urs.cz/item/CS_URS_2021_02/631311135"/>
    <hyperlink ref="F379" r:id="rId38" display="https://podminky.urs.cz/item/CS_URS_2021_02/631319013"/>
    <hyperlink ref="F381" r:id="rId39" display="https://podminky.urs.cz/item/CS_URS_2021_02/631319175"/>
    <hyperlink ref="F383" r:id="rId40" display="https://podminky.urs.cz/item/CS_URS_2021_02/631319185"/>
    <hyperlink ref="F385" r:id="rId41" display="https://podminky.urs.cz/item/CS_URS_2021_02/631351101"/>
    <hyperlink ref="F389" r:id="rId42" display="https://podminky.urs.cz/item/CS_URS_2021_02/631351102"/>
    <hyperlink ref="F391" r:id="rId43" display="https://podminky.urs.cz/item/CS_URS_2021_02/631362021"/>
    <hyperlink ref="F396" r:id="rId44" display="https://podminky.urs.cz/item/CS_URS_2021_02/637121114"/>
    <hyperlink ref="F402" r:id="rId45" display="https://podminky.urs.cz/item/CS_URS_2021_02/916231213"/>
    <hyperlink ref="F406" r:id="rId46" display="https://podminky.urs.cz/item/CS_URS_2021_02/933901111"/>
    <hyperlink ref="F413" r:id="rId47" display="https://podminky.urs.cz/item/CS_URS_2021_02/938902122"/>
    <hyperlink ref="F436" r:id="rId48" display="https://podminky.urs.cz/item/CS_URS_2021_02/941111121"/>
    <hyperlink ref="F438" r:id="rId49" display="https://podminky.urs.cz/item/CS_URS_2021_02/941111221"/>
    <hyperlink ref="F441" r:id="rId50" display="https://podminky.urs.cz/item/CS_URS_2021_02/941111821"/>
    <hyperlink ref="F443" r:id="rId51" display="https://podminky.urs.cz/item/CS_URS_2021_02/944511111"/>
    <hyperlink ref="F445" r:id="rId52" display="https://podminky.urs.cz/item/CS_URS_2021_02/944511211"/>
    <hyperlink ref="F448" r:id="rId53" display="https://podminky.urs.cz/item/CS_URS_2021_02/944511811"/>
    <hyperlink ref="F450" r:id="rId54" display="https://podminky.urs.cz/item/CS_URS_2021_02/949101111"/>
    <hyperlink ref="F456" r:id="rId55" display="https://podminky.urs.cz/item/CS_URS_2021_02/952901221"/>
    <hyperlink ref="F458" r:id="rId56" display="https://podminky.urs.cz/item/CS_URS_2021_02/953171022"/>
    <hyperlink ref="F465" r:id="rId57" display="https://podminky.urs.cz/item/CS_URS_2021_02/968072455"/>
    <hyperlink ref="F468" r:id="rId58" display="https://podminky.urs.cz/item/CS_URS_2021_02/972054491"/>
    <hyperlink ref="F471" r:id="rId59" display="https://podminky.urs.cz/item/CS_URS_2021_02/977151111"/>
    <hyperlink ref="F473" r:id="rId60" display="https://podminky.urs.cz/item/CS_URS_2021_02/977151127"/>
    <hyperlink ref="F476" r:id="rId61" display="https://podminky.urs.cz/item/CS_URS_2021_02/977151131"/>
    <hyperlink ref="F478" r:id="rId62" display="https://podminky.urs.cz/item/CS_URS_2021_02/978011161"/>
    <hyperlink ref="F480" r:id="rId63" display="https://podminky.urs.cz/item/CS_URS_2021_02/978013161"/>
    <hyperlink ref="F482" r:id="rId64" display="https://podminky.urs.cz/item/CS_URS_2021_02/978015361"/>
    <hyperlink ref="F484" r:id="rId65" display="https://podminky.urs.cz/item/CS_URS_2021_02/985112112"/>
    <hyperlink ref="F493" r:id="rId66" display="https://podminky.urs.cz/item/CS_URS_2021_02/985112132"/>
    <hyperlink ref="F502" r:id="rId67" display="https://podminky.urs.cz/item/CS_URS_2021_02/985121122"/>
    <hyperlink ref="F518" r:id="rId68" display="https://podminky.urs.cz/item/CS_URS_2021_02/985131111"/>
    <hyperlink ref="F534" r:id="rId69" display="https://podminky.urs.cz/item/CS_URS_2021_02/985311113"/>
    <hyperlink ref="F536" r:id="rId70" display="https://podminky.urs.cz/item/CS_URS_2021_02/985311313"/>
    <hyperlink ref="F547" r:id="rId71" display="https://podminky.urs.cz/item/CS_URS_2021_02/997002511"/>
    <hyperlink ref="F551" r:id="rId72" display="https://podminky.urs.cz/item/CS_URS_2021_02/997002519"/>
    <hyperlink ref="F556" r:id="rId73" display="https://podminky.urs.cz/item/CS_URS_2021_02/997013871"/>
    <hyperlink ref="F561" r:id="rId74" display="https://podminky.urs.cz/item/CS_URS_2021_02/998142251"/>
    <hyperlink ref="F577" r:id="rId75" display="https://podminky.urs.cz/item/CS_URS_2021_02/751111812"/>
    <hyperlink ref="F579" r:id="rId76" display="https://podminky.urs.cz/item/CS_URS_2021_02/751344813"/>
    <hyperlink ref="F581" r:id="rId77" display="https://podminky.urs.cz/item/CS_URS_2021_02/751398822"/>
    <hyperlink ref="F583" r:id="rId78" display="https://podminky.urs.cz/item/CS_URS_2021_02/998751201"/>
    <hyperlink ref="F586" r:id="rId79" display="https://podminky.urs.cz/item/CS_URS_2021_02/766660411"/>
    <hyperlink ref="F593" r:id="rId80" display="https://podminky.urs.cz/item/CS_URS_2021_02/998766102"/>
    <hyperlink ref="F596" r:id="rId81" display="https://podminky.urs.cz/item/CS_URS_2021_02/771573932"/>
    <hyperlink ref="F602" r:id="rId82" display="https://podminky.urs.cz/item/CS_URS_2021_02/998771102"/>
    <hyperlink ref="F605" r:id="rId83" display="https://podminky.urs.cz/item/CS_URS_2021_02/781473920"/>
    <hyperlink ref="F611" r:id="rId84" display="https://podminky.urs.cz/item/CS_URS_2021_02/998781102"/>
    <hyperlink ref="F615" r:id="rId85" display="https://podminky.urs.cz/item/CS_URS_2021_02/783801401"/>
    <hyperlink ref="F636" r:id="rId86" display="https://podminky.urs.cz/item/CS_URS_2021_02/783823131"/>
    <hyperlink ref="F638" r:id="rId87" display="https://podminky.urs.cz/item/CS_URS_2021_02/783827121"/>
    <hyperlink ref="F642" r:id="rId88" display="https://podminky.urs.cz/item/CS_URS_2021_02/784121001"/>
    <hyperlink ref="F645" r:id="rId89" display="https://podminky.urs.cz/item/CS_URS_2021_02/784171121"/>
    <hyperlink ref="F649" r:id="rId90" display="https://podminky.urs.cz/item/CS_URS_2021_02/784181101"/>
    <hyperlink ref="F651" r:id="rId91" display="https://podminky.urs.cz/item/CS_URS_2021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285" t="s">
        <v>402</v>
      </c>
      <c r="BA2" s="285" t="s">
        <v>403</v>
      </c>
      <c r="BB2" s="285" t="s">
        <v>253</v>
      </c>
      <c r="BC2" s="285" t="s">
        <v>4567</v>
      </c>
      <c r="BD2" s="285" t="s">
        <v>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  <c r="AZ3" s="285" t="s">
        <v>405</v>
      </c>
      <c r="BA3" s="285" t="s">
        <v>406</v>
      </c>
      <c r="BB3" s="285" t="s">
        <v>253</v>
      </c>
      <c r="BC3" s="285" t="s">
        <v>4568</v>
      </c>
      <c r="BD3" s="285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  <c r="AZ4" s="285" t="s">
        <v>408</v>
      </c>
      <c r="BA4" s="285" t="s">
        <v>409</v>
      </c>
      <c r="BB4" s="285" t="s">
        <v>253</v>
      </c>
      <c r="BC4" s="285" t="s">
        <v>4569</v>
      </c>
      <c r="BD4" s="285" t="s">
        <v>88</v>
      </c>
    </row>
    <row r="5" s="1" customFormat="1" ht="6.96" customHeight="1">
      <c r="B5" s="21"/>
      <c r="L5" s="21"/>
      <c r="AZ5" s="285" t="s">
        <v>411</v>
      </c>
      <c r="BA5" s="285" t="s">
        <v>412</v>
      </c>
      <c r="BB5" s="285" t="s">
        <v>253</v>
      </c>
      <c r="BC5" s="285" t="s">
        <v>4570</v>
      </c>
      <c r="BD5" s="285" t="s">
        <v>88</v>
      </c>
    </row>
    <row r="6" s="1" customFormat="1" ht="12" customHeight="1">
      <c r="B6" s="21"/>
      <c r="D6" s="152" t="s">
        <v>16</v>
      </c>
      <c r="L6" s="21"/>
      <c r="AZ6" s="285" t="s">
        <v>414</v>
      </c>
      <c r="BA6" s="285" t="s">
        <v>415</v>
      </c>
      <c r="BB6" s="285" t="s">
        <v>253</v>
      </c>
      <c r="BC6" s="285" t="s">
        <v>4571</v>
      </c>
      <c r="BD6" s="285" t="s">
        <v>88</v>
      </c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  <c r="AZ7" s="285" t="s">
        <v>2355</v>
      </c>
      <c r="BA7" s="285" t="s">
        <v>2356</v>
      </c>
      <c r="BB7" s="285" t="s">
        <v>253</v>
      </c>
      <c r="BC7" s="285" t="s">
        <v>4572</v>
      </c>
      <c r="BD7" s="285" t="s">
        <v>88</v>
      </c>
    </row>
    <row r="8">
      <c r="B8" s="21"/>
      <c r="D8" s="152" t="s">
        <v>211</v>
      </c>
      <c r="L8" s="21"/>
      <c r="AZ8" s="285" t="s">
        <v>2358</v>
      </c>
      <c r="BA8" s="285" t="s">
        <v>2359</v>
      </c>
      <c r="BB8" s="285" t="s">
        <v>253</v>
      </c>
      <c r="BC8" s="285" t="s">
        <v>4573</v>
      </c>
      <c r="BD8" s="285" t="s">
        <v>88</v>
      </c>
    </row>
    <row r="9" s="1" customFormat="1" ht="16.5" customHeight="1">
      <c r="B9" s="21"/>
      <c r="E9" s="153" t="s">
        <v>212</v>
      </c>
      <c r="F9" s="1"/>
      <c r="G9" s="1"/>
      <c r="H9" s="1"/>
      <c r="L9" s="21"/>
      <c r="AZ9" s="285" t="s">
        <v>2361</v>
      </c>
      <c r="BA9" s="285" t="s">
        <v>2362</v>
      </c>
      <c r="BB9" s="285" t="s">
        <v>253</v>
      </c>
      <c r="BC9" s="285" t="s">
        <v>4572</v>
      </c>
      <c r="BD9" s="285" t="s">
        <v>88</v>
      </c>
    </row>
    <row r="10" s="1" customFormat="1" ht="12" customHeight="1">
      <c r="B10" s="21"/>
      <c r="D10" s="152" t="s">
        <v>213</v>
      </c>
      <c r="L10" s="21"/>
      <c r="AZ10" s="285" t="s">
        <v>2363</v>
      </c>
      <c r="BA10" s="285" t="s">
        <v>2364</v>
      </c>
      <c r="BB10" s="285" t="s">
        <v>253</v>
      </c>
      <c r="BC10" s="285" t="s">
        <v>4573</v>
      </c>
      <c r="BD10" s="285" t="s">
        <v>88</v>
      </c>
    </row>
    <row r="11" s="2" customFormat="1" ht="16.5" customHeight="1">
      <c r="A11" s="39"/>
      <c r="B11" s="45"/>
      <c r="C11" s="39"/>
      <c r="D11" s="39"/>
      <c r="E11" s="154" t="s">
        <v>3750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5" t="s">
        <v>2365</v>
      </c>
      <c r="BA11" s="285" t="s">
        <v>2366</v>
      </c>
      <c r="BB11" s="285" t="s">
        <v>253</v>
      </c>
      <c r="BC11" s="285" t="s">
        <v>4574</v>
      </c>
      <c r="BD11" s="285" t="s">
        <v>88</v>
      </c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85" t="s">
        <v>2368</v>
      </c>
      <c r="BA12" s="285" t="s">
        <v>2369</v>
      </c>
      <c r="BB12" s="285" t="s">
        <v>253</v>
      </c>
      <c r="BC12" s="285" t="s">
        <v>4575</v>
      </c>
      <c r="BD12" s="285" t="s">
        <v>88</v>
      </c>
    </row>
    <row r="13" s="2" customFormat="1" ht="16.5" customHeight="1">
      <c r="A13" s="39"/>
      <c r="B13" s="45"/>
      <c r="C13" s="39"/>
      <c r="D13" s="39"/>
      <c r="E13" s="155" t="s">
        <v>4576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85" t="s">
        <v>2371</v>
      </c>
      <c r="BA13" s="285" t="s">
        <v>2372</v>
      </c>
      <c r="BB13" s="285" t="s">
        <v>253</v>
      </c>
      <c r="BC13" s="285" t="s">
        <v>4577</v>
      </c>
      <c r="BD13" s="285" t="s">
        <v>88</v>
      </c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85" t="s">
        <v>2374</v>
      </c>
      <c r="BA14" s="285" t="s">
        <v>2375</v>
      </c>
      <c r="BB14" s="285" t="s">
        <v>253</v>
      </c>
      <c r="BC14" s="285" t="s">
        <v>4578</v>
      </c>
      <c r="BD14" s="285" t="s">
        <v>88</v>
      </c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85" t="s">
        <v>2377</v>
      </c>
      <c r="BA15" s="285" t="s">
        <v>2378</v>
      </c>
      <c r="BB15" s="285" t="s">
        <v>253</v>
      </c>
      <c r="BC15" s="285" t="s">
        <v>4579</v>
      </c>
      <c r="BD15" s="285" t="s">
        <v>88</v>
      </c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85" t="s">
        <v>2380</v>
      </c>
      <c r="BA16" s="285" t="s">
        <v>2381</v>
      </c>
      <c r="BB16" s="285" t="s">
        <v>253</v>
      </c>
      <c r="BC16" s="285" t="s">
        <v>4580</v>
      </c>
      <c r="BD16" s="285" t="s">
        <v>88</v>
      </c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85" t="s">
        <v>2383</v>
      </c>
      <c r="BA17" s="285" t="s">
        <v>2384</v>
      </c>
      <c r="BB17" s="285" t="s">
        <v>253</v>
      </c>
      <c r="BC17" s="285" t="s">
        <v>4581</v>
      </c>
      <c r="BD17" s="285" t="s">
        <v>88</v>
      </c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85" t="s">
        <v>2386</v>
      </c>
      <c r="BA18" s="285" t="s">
        <v>2387</v>
      </c>
      <c r="BB18" s="285" t="s">
        <v>253</v>
      </c>
      <c r="BC18" s="285" t="s">
        <v>4580</v>
      </c>
      <c r="BD18" s="285" t="s">
        <v>88</v>
      </c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85" t="s">
        <v>2388</v>
      </c>
      <c r="BA19" s="285" t="s">
        <v>2389</v>
      </c>
      <c r="BB19" s="285" t="s">
        <v>253</v>
      </c>
      <c r="BC19" s="285" t="s">
        <v>4581</v>
      </c>
      <c r="BD19" s="285" t="s">
        <v>88</v>
      </c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85" t="s">
        <v>432</v>
      </c>
      <c r="BA20" s="285" t="s">
        <v>433</v>
      </c>
      <c r="BB20" s="285" t="s">
        <v>253</v>
      </c>
      <c r="BC20" s="285" t="s">
        <v>4582</v>
      </c>
      <c r="BD20" s="285" t="s">
        <v>88</v>
      </c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85" t="s">
        <v>445</v>
      </c>
      <c r="BA21" s="285" t="s">
        <v>446</v>
      </c>
      <c r="BB21" s="285" t="s">
        <v>253</v>
      </c>
      <c r="BC21" s="285" t="s">
        <v>4583</v>
      </c>
      <c r="BD21" s="285" t="s">
        <v>88</v>
      </c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85" t="s">
        <v>448</v>
      </c>
      <c r="BA22" s="285" t="s">
        <v>449</v>
      </c>
      <c r="BB22" s="285" t="s">
        <v>253</v>
      </c>
      <c r="BC22" s="285" t="s">
        <v>4584</v>
      </c>
      <c r="BD22" s="285" t="s">
        <v>88</v>
      </c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85" t="s">
        <v>451</v>
      </c>
      <c r="BA23" s="285" t="s">
        <v>452</v>
      </c>
      <c r="BB23" s="285" t="s">
        <v>246</v>
      </c>
      <c r="BC23" s="285" t="s">
        <v>4585</v>
      </c>
      <c r="BD23" s="285" t="s">
        <v>88</v>
      </c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85" t="s">
        <v>2394</v>
      </c>
      <c r="BA24" s="285" t="s">
        <v>2395</v>
      </c>
      <c r="BB24" s="285" t="s">
        <v>246</v>
      </c>
      <c r="BC24" s="285" t="s">
        <v>1051</v>
      </c>
      <c r="BD24" s="285" t="s">
        <v>88</v>
      </c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85" t="s">
        <v>459</v>
      </c>
      <c r="BA25" s="285" t="s">
        <v>460</v>
      </c>
      <c r="BB25" s="285" t="s">
        <v>253</v>
      </c>
      <c r="BC25" s="285" t="s">
        <v>4586</v>
      </c>
      <c r="BD25" s="285" t="s">
        <v>88</v>
      </c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85" t="s">
        <v>462</v>
      </c>
      <c r="BA26" s="285" t="s">
        <v>463</v>
      </c>
      <c r="BB26" s="285" t="s">
        <v>253</v>
      </c>
      <c r="BC26" s="285" t="s">
        <v>4587</v>
      </c>
      <c r="BD26" s="285" t="s">
        <v>88</v>
      </c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85" t="s">
        <v>1887</v>
      </c>
      <c r="BA27" s="285" t="s">
        <v>1888</v>
      </c>
      <c r="BB27" s="285" t="s">
        <v>253</v>
      </c>
      <c r="BC27" s="285" t="s">
        <v>4588</v>
      </c>
      <c r="BD27" s="285" t="s">
        <v>88</v>
      </c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85" t="s">
        <v>465</v>
      </c>
      <c r="BA28" s="285" t="s">
        <v>466</v>
      </c>
      <c r="BB28" s="285" t="s">
        <v>467</v>
      </c>
      <c r="BC28" s="285" t="s">
        <v>4589</v>
      </c>
      <c r="BD28" s="285" t="s">
        <v>88</v>
      </c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Z29" s="285" t="s">
        <v>472</v>
      </c>
      <c r="BA29" s="285" t="s">
        <v>473</v>
      </c>
      <c r="BB29" s="285" t="s">
        <v>467</v>
      </c>
      <c r="BC29" s="285" t="s">
        <v>4589</v>
      </c>
      <c r="BD29" s="285" t="s">
        <v>88</v>
      </c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85" t="s">
        <v>496</v>
      </c>
      <c r="BA30" s="285" t="s">
        <v>496</v>
      </c>
      <c r="BB30" s="285" t="s">
        <v>253</v>
      </c>
      <c r="BC30" s="285" t="s">
        <v>4590</v>
      </c>
      <c r="BD30" s="285" t="s">
        <v>88</v>
      </c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ROUND((SUM(BE133:BE557)),  2)</f>
        <v>0</v>
      </c>
      <c r="G37" s="39"/>
      <c r="H37" s="39"/>
      <c r="I37" s="166">
        <v>0.20999999999999999</v>
      </c>
      <c r="J37" s="165">
        <f>ROUND(((SUM(BE133:BE557))*I37),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ROUND((SUM(BF133:BF557)),  2)</f>
        <v>0</v>
      </c>
      <c r="G38" s="39"/>
      <c r="H38" s="39"/>
      <c r="I38" s="166">
        <v>0.14999999999999999</v>
      </c>
      <c r="J38" s="165">
        <f>ROUND(((SUM(BF133:BF557))*I38),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ROUND((SUM(BG133:BG557)),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ROUND((SUM(BH133:BH557)),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ROUND((SUM(BI133:BI557)),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04.3 - Propojovací potrubí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1893</v>
      </c>
      <c r="E103" s="199"/>
      <c r="F103" s="199"/>
      <c r="G103" s="199"/>
      <c r="H103" s="199"/>
      <c r="I103" s="199"/>
      <c r="J103" s="200">
        <f>J400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1894</v>
      </c>
      <c r="E104" s="199"/>
      <c r="F104" s="199"/>
      <c r="G104" s="199"/>
      <c r="H104" s="199"/>
      <c r="I104" s="199"/>
      <c r="J104" s="200">
        <f>J405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224</v>
      </c>
      <c r="E105" s="199"/>
      <c r="F105" s="199"/>
      <c r="G105" s="199"/>
      <c r="H105" s="199"/>
      <c r="I105" s="199"/>
      <c r="J105" s="200">
        <f>J418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501</v>
      </c>
      <c r="E106" s="199"/>
      <c r="F106" s="199"/>
      <c r="G106" s="199"/>
      <c r="H106" s="199"/>
      <c r="I106" s="199"/>
      <c r="J106" s="200">
        <f>J430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225</v>
      </c>
      <c r="E107" s="199"/>
      <c r="F107" s="199"/>
      <c r="G107" s="199"/>
      <c r="H107" s="199"/>
      <c r="I107" s="199"/>
      <c r="J107" s="200">
        <f>J538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502</v>
      </c>
      <c r="E108" s="199"/>
      <c r="F108" s="199"/>
      <c r="G108" s="199"/>
      <c r="H108" s="199"/>
      <c r="I108" s="199"/>
      <c r="J108" s="200">
        <f>J541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503</v>
      </c>
      <c r="E109" s="199"/>
      <c r="F109" s="199"/>
      <c r="G109" s="199"/>
      <c r="H109" s="199"/>
      <c r="I109" s="199"/>
      <c r="J109" s="200">
        <f>J555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Zaječov rozšíření a intenzifikace ČOV Horní Kváň - kanalizace a vodovod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211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212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213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3750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215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 04.3 - Propojovací potrubí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obec Zaječov, místní část Kvaň, Nová Ves</v>
      </c>
      <c r="G127" s="41"/>
      <c r="H127" s="41"/>
      <c r="I127" s="33" t="s">
        <v>22</v>
      </c>
      <c r="J127" s="80" t="str">
        <f>IF(J16="","",J16)</f>
        <v>18. 8. 2021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54.45" customHeight="1">
      <c r="A129" s="39"/>
      <c r="B129" s="40"/>
      <c r="C129" s="33" t="s">
        <v>24</v>
      </c>
      <c r="D129" s="41"/>
      <c r="E129" s="41"/>
      <c r="F129" s="28" t="str">
        <f>E19</f>
        <v>Obec Zaječov, Zaječov 265, 267 63 Zaječov</v>
      </c>
      <c r="G129" s="41"/>
      <c r="H129" s="41"/>
      <c r="I129" s="33" t="s">
        <v>32</v>
      </c>
      <c r="J129" s="37" t="str">
        <f>E25</f>
        <v>PIK VÍTEK s.r.o.,Kořenského 1025/7, 150 00 Praha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37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227</v>
      </c>
      <c r="D132" s="205" t="s">
        <v>65</v>
      </c>
      <c r="E132" s="205" t="s">
        <v>61</v>
      </c>
      <c r="F132" s="205" t="s">
        <v>62</v>
      </c>
      <c r="G132" s="205" t="s">
        <v>228</v>
      </c>
      <c r="H132" s="205" t="s">
        <v>229</v>
      </c>
      <c r="I132" s="205" t="s">
        <v>230</v>
      </c>
      <c r="J132" s="205" t="s">
        <v>219</v>
      </c>
      <c r="K132" s="206" t="s">
        <v>231</v>
      </c>
      <c r="L132" s="207"/>
      <c r="M132" s="101" t="s">
        <v>1</v>
      </c>
      <c r="N132" s="102" t="s">
        <v>44</v>
      </c>
      <c r="O132" s="102" t="s">
        <v>232</v>
      </c>
      <c r="P132" s="102" t="s">
        <v>233</v>
      </c>
      <c r="Q132" s="102" t="s">
        <v>234</v>
      </c>
      <c r="R132" s="102" t="s">
        <v>235</v>
      </c>
      <c r="S132" s="102" t="s">
        <v>236</v>
      </c>
      <c r="T132" s="103" t="s">
        <v>237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238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9.6860589499999996</v>
      </c>
      <c r="S133" s="105"/>
      <c r="T133" s="211">
        <f>T134</f>
        <v>0.084999999999999992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221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79</v>
      </c>
      <c r="E134" s="216" t="s">
        <v>239</v>
      </c>
      <c r="F134" s="216" t="s">
        <v>240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P135+P400+P405+P418+P430+P538+P541+P555</f>
        <v>0</v>
      </c>
      <c r="Q134" s="221"/>
      <c r="R134" s="222">
        <f>R135+R400+R405+R418+R430+R538+R541+R555</f>
        <v>9.6860589499999996</v>
      </c>
      <c r="S134" s="221"/>
      <c r="T134" s="223">
        <f>T135+T400+T405+T418+T430+T538+T541+T555</f>
        <v>0.084999999999999992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14</v>
      </c>
      <c r="AT134" s="225" t="s">
        <v>79</v>
      </c>
      <c r="AU134" s="225" t="s">
        <v>80</v>
      </c>
      <c r="AY134" s="224" t="s">
        <v>241</v>
      </c>
      <c r="BK134" s="226">
        <f>BK135+BK400+BK405+BK418+BK430+BK538+BK541+BK555</f>
        <v>0</v>
      </c>
    </row>
    <row r="135" s="12" customFormat="1" ht="22.8" customHeight="1">
      <c r="A135" s="12"/>
      <c r="B135" s="213"/>
      <c r="C135" s="214"/>
      <c r="D135" s="215" t="s">
        <v>79</v>
      </c>
      <c r="E135" s="227" t="s">
        <v>14</v>
      </c>
      <c r="F135" s="227" t="s">
        <v>242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SUM(P136:P399)</f>
        <v>0</v>
      </c>
      <c r="Q135" s="221"/>
      <c r="R135" s="222">
        <f>SUM(R136:R399)</f>
        <v>2.022008</v>
      </c>
      <c r="S135" s="221"/>
      <c r="T135" s="223">
        <f>SUM(T136:T399)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</v>
      </c>
      <c r="AT135" s="225" t="s">
        <v>79</v>
      </c>
      <c r="AU135" s="225" t="s">
        <v>14</v>
      </c>
      <c r="AY135" s="224" t="s">
        <v>241</v>
      </c>
      <c r="BK135" s="226">
        <f>SUM(BK136:BK399)</f>
        <v>0</v>
      </c>
    </row>
    <row r="136" s="2" customFormat="1" ht="16.5" customHeight="1">
      <c r="A136" s="39"/>
      <c r="B136" s="40"/>
      <c r="C136" s="229" t="s">
        <v>14</v>
      </c>
      <c r="D136" s="229" t="s">
        <v>243</v>
      </c>
      <c r="E136" s="230" t="s">
        <v>535</v>
      </c>
      <c r="F136" s="231" t="s">
        <v>536</v>
      </c>
      <c r="G136" s="232" t="s">
        <v>289</v>
      </c>
      <c r="H136" s="233">
        <v>20</v>
      </c>
      <c r="I136" s="234"/>
      <c r="J136" s="235">
        <f>ROUND(I136*H136,2)</f>
        <v>0</v>
      </c>
      <c r="K136" s="231" t="s">
        <v>247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0.0071900000000000002</v>
      </c>
      <c r="R136" s="238">
        <f>Q136*H136</f>
        <v>0.14380000000000001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4591</v>
      </c>
    </row>
    <row r="137" s="2" customFormat="1">
      <c r="A137" s="39"/>
      <c r="B137" s="40"/>
      <c r="C137" s="41"/>
      <c r="D137" s="242" t="s">
        <v>249</v>
      </c>
      <c r="E137" s="41"/>
      <c r="F137" s="243" t="s">
        <v>538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249</v>
      </c>
      <c r="AU137" s="18" t="s">
        <v>88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4592</v>
      </c>
      <c r="G138" s="248"/>
      <c r="H138" s="252">
        <v>20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1</v>
      </c>
      <c r="F139" s="262" t="s">
        <v>258</v>
      </c>
      <c r="G139" s="260"/>
      <c r="H139" s="263">
        <v>20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24.15" customHeight="1">
      <c r="A140" s="39"/>
      <c r="B140" s="40"/>
      <c r="C140" s="229" t="s">
        <v>88</v>
      </c>
      <c r="D140" s="229" t="s">
        <v>243</v>
      </c>
      <c r="E140" s="230" t="s">
        <v>3846</v>
      </c>
      <c r="F140" s="231" t="s">
        <v>3847</v>
      </c>
      <c r="G140" s="232" t="s">
        <v>542</v>
      </c>
      <c r="H140" s="233">
        <v>240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3.0000000000000001E-05</v>
      </c>
      <c r="R140" s="238">
        <f>Q140*H140</f>
        <v>0.0071999999999999998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4593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3849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13" customFormat="1">
      <c r="A142" s="13"/>
      <c r="B142" s="247"/>
      <c r="C142" s="248"/>
      <c r="D142" s="249" t="s">
        <v>256</v>
      </c>
      <c r="E142" s="250" t="s">
        <v>1</v>
      </c>
      <c r="F142" s="251" t="s">
        <v>4594</v>
      </c>
      <c r="G142" s="248"/>
      <c r="H142" s="252">
        <v>240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8" t="s">
        <v>256</v>
      </c>
      <c r="AU142" s="258" t="s">
        <v>88</v>
      </c>
      <c r="AV142" s="13" t="s">
        <v>88</v>
      </c>
      <c r="AW142" s="13" t="s">
        <v>36</v>
      </c>
      <c r="AX142" s="13" t="s">
        <v>80</v>
      </c>
      <c r="AY142" s="258" t="s">
        <v>241</v>
      </c>
    </row>
    <row r="143" s="14" customFormat="1">
      <c r="A143" s="14"/>
      <c r="B143" s="259"/>
      <c r="C143" s="260"/>
      <c r="D143" s="249" t="s">
        <v>256</v>
      </c>
      <c r="E143" s="261" t="s">
        <v>1</v>
      </c>
      <c r="F143" s="262" t="s">
        <v>258</v>
      </c>
      <c r="G143" s="260"/>
      <c r="H143" s="263">
        <v>240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88</v>
      </c>
      <c r="AV143" s="14" t="s">
        <v>175</v>
      </c>
      <c r="AW143" s="14" t="s">
        <v>36</v>
      </c>
      <c r="AX143" s="14" t="s">
        <v>14</v>
      </c>
      <c r="AY143" s="269" t="s">
        <v>241</v>
      </c>
    </row>
    <row r="144" s="2" customFormat="1" ht="24.15" customHeight="1">
      <c r="A144" s="39"/>
      <c r="B144" s="40"/>
      <c r="C144" s="229" t="s">
        <v>96</v>
      </c>
      <c r="D144" s="229" t="s">
        <v>243</v>
      </c>
      <c r="E144" s="230" t="s">
        <v>3853</v>
      </c>
      <c r="F144" s="231" t="s">
        <v>3854</v>
      </c>
      <c r="G144" s="232" t="s">
        <v>548</v>
      </c>
      <c r="H144" s="233">
        <v>10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4595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3856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3" customFormat="1">
      <c r="A146" s="13"/>
      <c r="B146" s="247"/>
      <c r="C146" s="248"/>
      <c r="D146" s="249" t="s">
        <v>256</v>
      </c>
      <c r="E146" s="250" t="s">
        <v>1</v>
      </c>
      <c r="F146" s="251" t="s">
        <v>4596</v>
      </c>
      <c r="G146" s="248"/>
      <c r="H146" s="252">
        <v>10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8" t="s">
        <v>256</v>
      </c>
      <c r="AU146" s="258" t="s">
        <v>88</v>
      </c>
      <c r="AV146" s="13" t="s">
        <v>88</v>
      </c>
      <c r="AW146" s="13" t="s">
        <v>36</v>
      </c>
      <c r="AX146" s="13" t="s">
        <v>80</v>
      </c>
      <c r="AY146" s="258" t="s">
        <v>241</v>
      </c>
    </row>
    <row r="147" s="14" customFormat="1">
      <c r="A147" s="14"/>
      <c r="B147" s="259"/>
      <c r="C147" s="260"/>
      <c r="D147" s="249" t="s">
        <v>256</v>
      </c>
      <c r="E147" s="261" t="s">
        <v>1</v>
      </c>
      <c r="F147" s="262" t="s">
        <v>258</v>
      </c>
      <c r="G147" s="260"/>
      <c r="H147" s="263">
        <v>10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88</v>
      </c>
      <c r="AV147" s="14" t="s">
        <v>175</v>
      </c>
      <c r="AW147" s="14" t="s">
        <v>36</v>
      </c>
      <c r="AX147" s="14" t="s">
        <v>14</v>
      </c>
      <c r="AY147" s="269" t="s">
        <v>241</v>
      </c>
    </row>
    <row r="148" s="2" customFormat="1" ht="24.15" customHeight="1">
      <c r="A148" s="39"/>
      <c r="B148" s="40"/>
      <c r="C148" s="229" t="s">
        <v>175</v>
      </c>
      <c r="D148" s="229" t="s">
        <v>243</v>
      </c>
      <c r="E148" s="230" t="s">
        <v>552</v>
      </c>
      <c r="F148" s="231" t="s">
        <v>553</v>
      </c>
      <c r="G148" s="232" t="s">
        <v>289</v>
      </c>
      <c r="H148" s="233">
        <v>25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0.06053</v>
      </c>
      <c r="R148" s="238">
        <f>Q148*H148</f>
        <v>1.51325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4597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555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13" customFormat="1">
      <c r="A150" s="13"/>
      <c r="B150" s="247"/>
      <c r="C150" s="248"/>
      <c r="D150" s="249" t="s">
        <v>256</v>
      </c>
      <c r="E150" s="250" t="s">
        <v>1</v>
      </c>
      <c r="F150" s="251" t="s">
        <v>4598</v>
      </c>
      <c r="G150" s="248"/>
      <c r="H150" s="252">
        <v>25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8" t="s">
        <v>256</v>
      </c>
      <c r="AU150" s="258" t="s">
        <v>88</v>
      </c>
      <c r="AV150" s="13" t="s">
        <v>88</v>
      </c>
      <c r="AW150" s="13" t="s">
        <v>36</v>
      </c>
      <c r="AX150" s="13" t="s">
        <v>80</v>
      </c>
      <c r="AY150" s="258" t="s">
        <v>241</v>
      </c>
    </row>
    <row r="151" s="14" customFormat="1">
      <c r="A151" s="14"/>
      <c r="B151" s="259"/>
      <c r="C151" s="260"/>
      <c r="D151" s="249" t="s">
        <v>256</v>
      </c>
      <c r="E151" s="261" t="s">
        <v>1</v>
      </c>
      <c r="F151" s="262" t="s">
        <v>258</v>
      </c>
      <c r="G151" s="260"/>
      <c r="H151" s="263">
        <v>25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88</v>
      </c>
      <c r="AV151" s="14" t="s">
        <v>175</v>
      </c>
      <c r="AW151" s="14" t="s">
        <v>36</v>
      </c>
      <c r="AX151" s="14" t="s">
        <v>14</v>
      </c>
      <c r="AY151" s="269" t="s">
        <v>241</v>
      </c>
    </row>
    <row r="152" s="2" customFormat="1" ht="24.15" customHeight="1">
      <c r="A152" s="39"/>
      <c r="B152" s="40"/>
      <c r="C152" s="229" t="s">
        <v>269</v>
      </c>
      <c r="D152" s="229" t="s">
        <v>243</v>
      </c>
      <c r="E152" s="230" t="s">
        <v>562</v>
      </c>
      <c r="F152" s="231" t="s">
        <v>563</v>
      </c>
      <c r="G152" s="232" t="s">
        <v>253</v>
      </c>
      <c r="H152" s="233">
        <v>3.4940000000000002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4599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565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13" customFormat="1">
      <c r="A154" s="13"/>
      <c r="B154" s="247"/>
      <c r="C154" s="248"/>
      <c r="D154" s="249" t="s">
        <v>256</v>
      </c>
      <c r="E154" s="250" t="s">
        <v>1</v>
      </c>
      <c r="F154" s="251" t="s">
        <v>405</v>
      </c>
      <c r="G154" s="248"/>
      <c r="H154" s="252">
        <v>3.4940000000000002</v>
      </c>
      <c r="I154" s="253"/>
      <c r="J154" s="248"/>
      <c r="K154" s="248"/>
      <c r="L154" s="254"/>
      <c r="M154" s="255"/>
      <c r="N154" s="256"/>
      <c r="O154" s="256"/>
      <c r="P154" s="256"/>
      <c r="Q154" s="256"/>
      <c r="R154" s="256"/>
      <c r="S154" s="256"/>
      <c r="T154" s="25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8" t="s">
        <v>256</v>
      </c>
      <c r="AU154" s="258" t="s">
        <v>88</v>
      </c>
      <c r="AV154" s="13" t="s">
        <v>88</v>
      </c>
      <c r="AW154" s="13" t="s">
        <v>36</v>
      </c>
      <c r="AX154" s="13" t="s">
        <v>80</v>
      </c>
      <c r="AY154" s="258" t="s">
        <v>241</v>
      </c>
    </row>
    <row r="155" s="14" customFormat="1">
      <c r="A155" s="14"/>
      <c r="B155" s="259"/>
      <c r="C155" s="260"/>
      <c r="D155" s="249" t="s">
        <v>256</v>
      </c>
      <c r="E155" s="261" t="s">
        <v>1</v>
      </c>
      <c r="F155" s="262" t="s">
        <v>258</v>
      </c>
      <c r="G155" s="260"/>
      <c r="H155" s="263">
        <v>3.4940000000000002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88</v>
      </c>
      <c r="AV155" s="14" t="s">
        <v>175</v>
      </c>
      <c r="AW155" s="14" t="s">
        <v>36</v>
      </c>
      <c r="AX155" s="14" t="s">
        <v>14</v>
      </c>
      <c r="AY155" s="269" t="s">
        <v>241</v>
      </c>
    </row>
    <row r="156" s="2" customFormat="1" ht="33" customHeight="1">
      <c r="A156" s="39"/>
      <c r="B156" s="40"/>
      <c r="C156" s="229" t="s">
        <v>277</v>
      </c>
      <c r="D156" s="229" t="s">
        <v>243</v>
      </c>
      <c r="E156" s="230" t="s">
        <v>1696</v>
      </c>
      <c r="F156" s="231" t="s">
        <v>1697</v>
      </c>
      <c r="G156" s="232" t="s">
        <v>253</v>
      </c>
      <c r="H156" s="233">
        <v>19.800999999999998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4600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1699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13" customFormat="1">
      <c r="A158" s="13"/>
      <c r="B158" s="247"/>
      <c r="C158" s="248"/>
      <c r="D158" s="249" t="s">
        <v>256</v>
      </c>
      <c r="E158" s="250" t="s">
        <v>1</v>
      </c>
      <c r="F158" s="251" t="s">
        <v>408</v>
      </c>
      <c r="G158" s="248"/>
      <c r="H158" s="252">
        <v>19.800999999999998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8" t="s">
        <v>256</v>
      </c>
      <c r="AU158" s="258" t="s">
        <v>88</v>
      </c>
      <c r="AV158" s="13" t="s">
        <v>88</v>
      </c>
      <c r="AW158" s="13" t="s">
        <v>36</v>
      </c>
      <c r="AX158" s="13" t="s">
        <v>80</v>
      </c>
      <c r="AY158" s="258" t="s">
        <v>241</v>
      </c>
    </row>
    <row r="159" s="14" customFormat="1">
      <c r="A159" s="14"/>
      <c r="B159" s="259"/>
      <c r="C159" s="260"/>
      <c r="D159" s="249" t="s">
        <v>256</v>
      </c>
      <c r="E159" s="261" t="s">
        <v>1</v>
      </c>
      <c r="F159" s="262" t="s">
        <v>258</v>
      </c>
      <c r="G159" s="260"/>
      <c r="H159" s="263">
        <v>19.800999999999998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88</v>
      </c>
      <c r="AV159" s="14" t="s">
        <v>175</v>
      </c>
      <c r="AW159" s="14" t="s">
        <v>36</v>
      </c>
      <c r="AX159" s="14" t="s">
        <v>14</v>
      </c>
      <c r="AY159" s="269" t="s">
        <v>241</v>
      </c>
    </row>
    <row r="160" s="2" customFormat="1" ht="24.15" customHeight="1">
      <c r="A160" s="39"/>
      <c r="B160" s="40"/>
      <c r="C160" s="229" t="s">
        <v>286</v>
      </c>
      <c r="D160" s="229" t="s">
        <v>243</v>
      </c>
      <c r="E160" s="230" t="s">
        <v>585</v>
      </c>
      <c r="F160" s="231" t="s">
        <v>586</v>
      </c>
      <c r="G160" s="232" t="s">
        <v>253</v>
      </c>
      <c r="H160" s="233">
        <v>12.23</v>
      </c>
      <c r="I160" s="234"/>
      <c r="J160" s="235">
        <f>ROUND(I160*H160,2)</f>
        <v>0</v>
      </c>
      <c r="K160" s="231" t="s">
        <v>247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4601</v>
      </c>
    </row>
    <row r="161" s="2" customFormat="1">
      <c r="A161" s="39"/>
      <c r="B161" s="40"/>
      <c r="C161" s="41"/>
      <c r="D161" s="242" t="s">
        <v>249</v>
      </c>
      <c r="E161" s="41"/>
      <c r="F161" s="243" t="s">
        <v>588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249</v>
      </c>
      <c r="AU161" s="18" t="s">
        <v>88</v>
      </c>
    </row>
    <row r="162" s="13" customFormat="1">
      <c r="A162" s="13"/>
      <c r="B162" s="247"/>
      <c r="C162" s="248"/>
      <c r="D162" s="249" t="s">
        <v>256</v>
      </c>
      <c r="E162" s="250" t="s">
        <v>1</v>
      </c>
      <c r="F162" s="251" t="s">
        <v>411</v>
      </c>
      <c r="G162" s="248"/>
      <c r="H162" s="252">
        <v>12.23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8" t="s">
        <v>256</v>
      </c>
      <c r="AU162" s="258" t="s">
        <v>88</v>
      </c>
      <c r="AV162" s="13" t="s">
        <v>88</v>
      </c>
      <c r="AW162" s="13" t="s">
        <v>36</v>
      </c>
      <c r="AX162" s="13" t="s">
        <v>80</v>
      </c>
      <c r="AY162" s="258" t="s">
        <v>241</v>
      </c>
    </row>
    <row r="163" s="14" customFormat="1">
      <c r="A163" s="14"/>
      <c r="B163" s="259"/>
      <c r="C163" s="260"/>
      <c r="D163" s="249" t="s">
        <v>256</v>
      </c>
      <c r="E163" s="261" t="s">
        <v>1</v>
      </c>
      <c r="F163" s="262" t="s">
        <v>258</v>
      </c>
      <c r="G163" s="260"/>
      <c r="H163" s="263">
        <v>12.23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88</v>
      </c>
      <c r="AV163" s="14" t="s">
        <v>175</v>
      </c>
      <c r="AW163" s="14" t="s">
        <v>36</v>
      </c>
      <c r="AX163" s="14" t="s">
        <v>14</v>
      </c>
      <c r="AY163" s="269" t="s">
        <v>241</v>
      </c>
    </row>
    <row r="164" s="2" customFormat="1" ht="33" customHeight="1">
      <c r="A164" s="39"/>
      <c r="B164" s="40"/>
      <c r="C164" s="229" t="s">
        <v>292</v>
      </c>
      <c r="D164" s="229" t="s">
        <v>243</v>
      </c>
      <c r="E164" s="230" t="s">
        <v>1701</v>
      </c>
      <c r="F164" s="231" t="s">
        <v>1702</v>
      </c>
      <c r="G164" s="232" t="s">
        <v>253</v>
      </c>
      <c r="H164" s="233">
        <v>69.302999999999997</v>
      </c>
      <c r="I164" s="234"/>
      <c r="J164" s="235">
        <f>ROUND(I164*H164,2)</f>
        <v>0</v>
      </c>
      <c r="K164" s="231" t="s">
        <v>247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88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4602</v>
      </c>
    </row>
    <row r="165" s="2" customFormat="1">
      <c r="A165" s="39"/>
      <c r="B165" s="40"/>
      <c r="C165" s="41"/>
      <c r="D165" s="242" t="s">
        <v>249</v>
      </c>
      <c r="E165" s="41"/>
      <c r="F165" s="243" t="s">
        <v>1704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249</v>
      </c>
      <c r="AU165" s="18" t="s">
        <v>88</v>
      </c>
    </row>
    <row r="166" s="13" customFormat="1">
      <c r="A166" s="13"/>
      <c r="B166" s="247"/>
      <c r="C166" s="248"/>
      <c r="D166" s="249" t="s">
        <v>256</v>
      </c>
      <c r="E166" s="250" t="s">
        <v>1</v>
      </c>
      <c r="F166" s="251" t="s">
        <v>414</v>
      </c>
      <c r="G166" s="248"/>
      <c r="H166" s="252">
        <v>69.302999999999997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88</v>
      </c>
      <c r="AV166" s="13" t="s">
        <v>88</v>
      </c>
      <c r="AW166" s="13" t="s">
        <v>36</v>
      </c>
      <c r="AX166" s="13" t="s">
        <v>80</v>
      </c>
      <c r="AY166" s="258" t="s">
        <v>241</v>
      </c>
    </row>
    <row r="167" s="14" customFormat="1">
      <c r="A167" s="14"/>
      <c r="B167" s="259"/>
      <c r="C167" s="260"/>
      <c r="D167" s="249" t="s">
        <v>256</v>
      </c>
      <c r="E167" s="261" t="s">
        <v>1</v>
      </c>
      <c r="F167" s="262" t="s">
        <v>258</v>
      </c>
      <c r="G167" s="260"/>
      <c r="H167" s="263">
        <v>69.302999999999997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88</v>
      </c>
      <c r="AV167" s="14" t="s">
        <v>175</v>
      </c>
      <c r="AW167" s="14" t="s">
        <v>36</v>
      </c>
      <c r="AX167" s="14" t="s">
        <v>14</v>
      </c>
      <c r="AY167" s="269" t="s">
        <v>241</v>
      </c>
    </row>
    <row r="168" s="2" customFormat="1" ht="24.15" customHeight="1">
      <c r="A168" s="39"/>
      <c r="B168" s="40"/>
      <c r="C168" s="229" t="s">
        <v>275</v>
      </c>
      <c r="D168" s="229" t="s">
        <v>243</v>
      </c>
      <c r="E168" s="230" t="s">
        <v>2423</v>
      </c>
      <c r="F168" s="231" t="s">
        <v>2424</v>
      </c>
      <c r="G168" s="232" t="s">
        <v>253</v>
      </c>
      <c r="H168" s="233">
        <v>0.874</v>
      </c>
      <c r="I168" s="234"/>
      <c r="J168" s="235">
        <f>ROUND(I168*H168,2)</f>
        <v>0</v>
      </c>
      <c r="K168" s="231" t="s">
        <v>247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88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4603</v>
      </c>
    </row>
    <row r="169" s="2" customFormat="1">
      <c r="A169" s="39"/>
      <c r="B169" s="40"/>
      <c r="C169" s="41"/>
      <c r="D169" s="242" t="s">
        <v>249</v>
      </c>
      <c r="E169" s="41"/>
      <c r="F169" s="243" t="s">
        <v>2426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249</v>
      </c>
      <c r="AU169" s="18" t="s">
        <v>88</v>
      </c>
    </row>
    <row r="170" s="13" customFormat="1">
      <c r="A170" s="13"/>
      <c r="B170" s="247"/>
      <c r="C170" s="248"/>
      <c r="D170" s="249" t="s">
        <v>256</v>
      </c>
      <c r="E170" s="250" t="s">
        <v>1</v>
      </c>
      <c r="F170" s="251" t="s">
        <v>2355</v>
      </c>
      <c r="G170" s="248"/>
      <c r="H170" s="252">
        <v>0.874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8" t="s">
        <v>256</v>
      </c>
      <c r="AU170" s="258" t="s">
        <v>88</v>
      </c>
      <c r="AV170" s="13" t="s">
        <v>88</v>
      </c>
      <c r="AW170" s="13" t="s">
        <v>36</v>
      </c>
      <c r="AX170" s="13" t="s">
        <v>80</v>
      </c>
      <c r="AY170" s="258" t="s">
        <v>241</v>
      </c>
    </row>
    <row r="171" s="14" customFormat="1">
      <c r="A171" s="14"/>
      <c r="B171" s="259"/>
      <c r="C171" s="260"/>
      <c r="D171" s="249" t="s">
        <v>256</v>
      </c>
      <c r="E171" s="261" t="s">
        <v>1</v>
      </c>
      <c r="F171" s="262" t="s">
        <v>258</v>
      </c>
      <c r="G171" s="260"/>
      <c r="H171" s="263">
        <v>0.874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88</v>
      </c>
      <c r="AV171" s="14" t="s">
        <v>175</v>
      </c>
      <c r="AW171" s="14" t="s">
        <v>36</v>
      </c>
      <c r="AX171" s="14" t="s">
        <v>14</v>
      </c>
      <c r="AY171" s="269" t="s">
        <v>241</v>
      </c>
    </row>
    <row r="172" s="2" customFormat="1" ht="33" customHeight="1">
      <c r="A172" s="39"/>
      <c r="B172" s="40"/>
      <c r="C172" s="229" t="s">
        <v>301</v>
      </c>
      <c r="D172" s="229" t="s">
        <v>243</v>
      </c>
      <c r="E172" s="230" t="s">
        <v>2427</v>
      </c>
      <c r="F172" s="231" t="s">
        <v>2428</v>
      </c>
      <c r="G172" s="232" t="s">
        <v>253</v>
      </c>
      <c r="H172" s="233">
        <v>4.9500000000000002</v>
      </c>
      <c r="I172" s="234"/>
      <c r="J172" s="235">
        <f>ROUND(I172*H172,2)</f>
        <v>0</v>
      </c>
      <c r="K172" s="231" t="s">
        <v>247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88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4604</v>
      </c>
    </row>
    <row r="173" s="2" customFormat="1">
      <c r="A173" s="39"/>
      <c r="B173" s="40"/>
      <c r="C173" s="41"/>
      <c r="D173" s="242" t="s">
        <v>249</v>
      </c>
      <c r="E173" s="41"/>
      <c r="F173" s="243" t="s">
        <v>2430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249</v>
      </c>
      <c r="AU173" s="18" t="s">
        <v>88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2358</v>
      </c>
      <c r="G174" s="248"/>
      <c r="H174" s="252">
        <v>4.9500000000000002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80</v>
      </c>
      <c r="AY174" s="258" t="s">
        <v>241</v>
      </c>
    </row>
    <row r="175" s="14" customFormat="1">
      <c r="A175" s="14"/>
      <c r="B175" s="259"/>
      <c r="C175" s="260"/>
      <c r="D175" s="249" t="s">
        <v>256</v>
      </c>
      <c r="E175" s="261" t="s">
        <v>1</v>
      </c>
      <c r="F175" s="262" t="s">
        <v>258</v>
      </c>
      <c r="G175" s="260"/>
      <c r="H175" s="263">
        <v>4.9500000000000002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88</v>
      </c>
      <c r="AV175" s="14" t="s">
        <v>175</v>
      </c>
      <c r="AW175" s="14" t="s">
        <v>36</v>
      </c>
      <c r="AX175" s="14" t="s">
        <v>14</v>
      </c>
      <c r="AY175" s="269" t="s">
        <v>241</v>
      </c>
    </row>
    <row r="176" s="2" customFormat="1" ht="33" customHeight="1">
      <c r="A176" s="39"/>
      <c r="B176" s="40"/>
      <c r="C176" s="229" t="s">
        <v>305</v>
      </c>
      <c r="D176" s="229" t="s">
        <v>243</v>
      </c>
      <c r="E176" s="230" t="s">
        <v>2431</v>
      </c>
      <c r="F176" s="231" t="s">
        <v>2432</v>
      </c>
      <c r="G176" s="232" t="s">
        <v>253</v>
      </c>
      <c r="H176" s="233">
        <v>4.9500000000000002</v>
      </c>
      <c r="I176" s="234"/>
      <c r="J176" s="235">
        <f>ROUND(I176*H176,2)</f>
        <v>0</v>
      </c>
      <c r="K176" s="231" t="s">
        <v>247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88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4605</v>
      </c>
    </row>
    <row r="177" s="2" customFormat="1">
      <c r="A177" s="39"/>
      <c r="B177" s="40"/>
      <c r="C177" s="41"/>
      <c r="D177" s="242" t="s">
        <v>249</v>
      </c>
      <c r="E177" s="41"/>
      <c r="F177" s="243" t="s">
        <v>2434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249</v>
      </c>
      <c r="AU177" s="18" t="s">
        <v>88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2363</v>
      </c>
      <c r="G178" s="248"/>
      <c r="H178" s="252">
        <v>4.9500000000000002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80</v>
      </c>
      <c r="AY178" s="258" t="s">
        <v>241</v>
      </c>
    </row>
    <row r="179" s="14" customFormat="1">
      <c r="A179" s="14"/>
      <c r="B179" s="259"/>
      <c r="C179" s="260"/>
      <c r="D179" s="249" t="s">
        <v>256</v>
      </c>
      <c r="E179" s="261" t="s">
        <v>1</v>
      </c>
      <c r="F179" s="262" t="s">
        <v>258</v>
      </c>
      <c r="G179" s="260"/>
      <c r="H179" s="263">
        <v>4.9500000000000002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88</v>
      </c>
      <c r="AV179" s="14" t="s">
        <v>175</v>
      </c>
      <c r="AW179" s="14" t="s">
        <v>36</v>
      </c>
      <c r="AX179" s="14" t="s">
        <v>14</v>
      </c>
      <c r="AY179" s="269" t="s">
        <v>241</v>
      </c>
    </row>
    <row r="180" s="2" customFormat="1" ht="33" customHeight="1">
      <c r="A180" s="39"/>
      <c r="B180" s="40"/>
      <c r="C180" s="229" t="s">
        <v>309</v>
      </c>
      <c r="D180" s="229" t="s">
        <v>243</v>
      </c>
      <c r="E180" s="230" t="s">
        <v>2435</v>
      </c>
      <c r="F180" s="231" t="s">
        <v>2436</v>
      </c>
      <c r="G180" s="232" t="s">
        <v>253</v>
      </c>
      <c r="H180" s="233">
        <v>2.1419999999999999</v>
      </c>
      <c r="I180" s="234"/>
      <c r="J180" s="235">
        <f>ROUND(I180*H180,2)</f>
        <v>0</v>
      </c>
      <c r="K180" s="231" t="s">
        <v>247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88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4606</v>
      </c>
    </row>
    <row r="181" s="2" customFormat="1">
      <c r="A181" s="39"/>
      <c r="B181" s="40"/>
      <c r="C181" s="41"/>
      <c r="D181" s="242" t="s">
        <v>249</v>
      </c>
      <c r="E181" s="41"/>
      <c r="F181" s="243" t="s">
        <v>2438</v>
      </c>
      <c r="G181" s="41"/>
      <c r="H181" s="41"/>
      <c r="I181" s="244"/>
      <c r="J181" s="41"/>
      <c r="K181" s="41"/>
      <c r="L181" s="45"/>
      <c r="M181" s="245"/>
      <c r="N181" s="24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249</v>
      </c>
      <c r="AU181" s="18" t="s">
        <v>88</v>
      </c>
    </row>
    <row r="182" s="13" customFormat="1">
      <c r="A182" s="13"/>
      <c r="B182" s="247"/>
      <c r="C182" s="248"/>
      <c r="D182" s="249" t="s">
        <v>256</v>
      </c>
      <c r="E182" s="250" t="s">
        <v>1</v>
      </c>
      <c r="F182" s="251" t="s">
        <v>2368</v>
      </c>
      <c r="G182" s="248"/>
      <c r="H182" s="252">
        <v>2.1419999999999999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8" t="s">
        <v>256</v>
      </c>
      <c r="AU182" s="258" t="s">
        <v>88</v>
      </c>
      <c r="AV182" s="13" t="s">
        <v>88</v>
      </c>
      <c r="AW182" s="13" t="s">
        <v>36</v>
      </c>
      <c r="AX182" s="13" t="s">
        <v>80</v>
      </c>
      <c r="AY182" s="258" t="s">
        <v>241</v>
      </c>
    </row>
    <row r="183" s="14" customFormat="1">
      <c r="A183" s="14"/>
      <c r="B183" s="259"/>
      <c r="C183" s="260"/>
      <c r="D183" s="249" t="s">
        <v>256</v>
      </c>
      <c r="E183" s="261" t="s">
        <v>1</v>
      </c>
      <c r="F183" s="262" t="s">
        <v>258</v>
      </c>
      <c r="G183" s="260"/>
      <c r="H183" s="263">
        <v>2.1419999999999999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88</v>
      </c>
      <c r="AV183" s="14" t="s">
        <v>175</v>
      </c>
      <c r="AW183" s="14" t="s">
        <v>36</v>
      </c>
      <c r="AX183" s="14" t="s">
        <v>14</v>
      </c>
      <c r="AY183" s="269" t="s">
        <v>241</v>
      </c>
    </row>
    <row r="184" s="2" customFormat="1" ht="24.15" customHeight="1">
      <c r="A184" s="39"/>
      <c r="B184" s="40"/>
      <c r="C184" s="229" t="s">
        <v>316</v>
      </c>
      <c r="D184" s="229" t="s">
        <v>243</v>
      </c>
      <c r="E184" s="230" t="s">
        <v>4607</v>
      </c>
      <c r="F184" s="231" t="s">
        <v>4608</v>
      </c>
      <c r="G184" s="232" t="s">
        <v>253</v>
      </c>
      <c r="H184" s="233">
        <v>12.141</v>
      </c>
      <c r="I184" s="234"/>
      <c r="J184" s="235">
        <f>ROUND(I184*H184,2)</f>
        <v>0</v>
      </c>
      <c r="K184" s="231" t="s">
        <v>247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88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4609</v>
      </c>
    </row>
    <row r="185" s="2" customFormat="1">
      <c r="A185" s="39"/>
      <c r="B185" s="40"/>
      <c r="C185" s="41"/>
      <c r="D185" s="242" t="s">
        <v>249</v>
      </c>
      <c r="E185" s="41"/>
      <c r="F185" s="243" t="s">
        <v>4610</v>
      </c>
      <c r="G185" s="41"/>
      <c r="H185" s="41"/>
      <c r="I185" s="244"/>
      <c r="J185" s="41"/>
      <c r="K185" s="41"/>
      <c r="L185" s="45"/>
      <c r="M185" s="245"/>
      <c r="N185" s="24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249</v>
      </c>
      <c r="AU185" s="18" t="s">
        <v>88</v>
      </c>
    </row>
    <row r="186" s="13" customFormat="1">
      <c r="A186" s="13"/>
      <c r="B186" s="247"/>
      <c r="C186" s="248"/>
      <c r="D186" s="249" t="s">
        <v>256</v>
      </c>
      <c r="E186" s="250" t="s">
        <v>1</v>
      </c>
      <c r="F186" s="251" t="s">
        <v>2371</v>
      </c>
      <c r="G186" s="248"/>
      <c r="H186" s="252">
        <v>12.141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88</v>
      </c>
      <c r="AV186" s="13" t="s">
        <v>88</v>
      </c>
      <c r="AW186" s="13" t="s">
        <v>36</v>
      </c>
      <c r="AX186" s="13" t="s">
        <v>80</v>
      </c>
      <c r="AY186" s="258" t="s">
        <v>241</v>
      </c>
    </row>
    <row r="187" s="14" customFormat="1">
      <c r="A187" s="14"/>
      <c r="B187" s="259"/>
      <c r="C187" s="260"/>
      <c r="D187" s="249" t="s">
        <v>256</v>
      </c>
      <c r="E187" s="261" t="s">
        <v>1</v>
      </c>
      <c r="F187" s="262" t="s">
        <v>258</v>
      </c>
      <c r="G187" s="260"/>
      <c r="H187" s="263">
        <v>12.141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88</v>
      </c>
      <c r="AV187" s="14" t="s">
        <v>175</v>
      </c>
      <c r="AW187" s="14" t="s">
        <v>36</v>
      </c>
      <c r="AX187" s="14" t="s">
        <v>14</v>
      </c>
      <c r="AY187" s="269" t="s">
        <v>241</v>
      </c>
    </row>
    <row r="188" s="2" customFormat="1" ht="33" customHeight="1">
      <c r="A188" s="39"/>
      <c r="B188" s="40"/>
      <c r="C188" s="229" t="s">
        <v>322</v>
      </c>
      <c r="D188" s="229" t="s">
        <v>243</v>
      </c>
      <c r="E188" s="230" t="s">
        <v>2443</v>
      </c>
      <c r="F188" s="231" t="s">
        <v>2444</v>
      </c>
      <c r="G188" s="232" t="s">
        <v>253</v>
      </c>
      <c r="H188" s="233">
        <v>7.4989999999999997</v>
      </c>
      <c r="I188" s="234"/>
      <c r="J188" s="235">
        <f>ROUND(I188*H188,2)</f>
        <v>0</v>
      </c>
      <c r="K188" s="231" t="s">
        <v>247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88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4611</v>
      </c>
    </row>
    <row r="189" s="2" customFormat="1">
      <c r="A189" s="39"/>
      <c r="B189" s="40"/>
      <c r="C189" s="41"/>
      <c r="D189" s="242" t="s">
        <v>249</v>
      </c>
      <c r="E189" s="41"/>
      <c r="F189" s="243" t="s">
        <v>2446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249</v>
      </c>
      <c r="AU189" s="18" t="s">
        <v>88</v>
      </c>
    </row>
    <row r="190" s="13" customFormat="1">
      <c r="A190" s="13"/>
      <c r="B190" s="247"/>
      <c r="C190" s="248"/>
      <c r="D190" s="249" t="s">
        <v>256</v>
      </c>
      <c r="E190" s="250" t="s">
        <v>1</v>
      </c>
      <c r="F190" s="251" t="s">
        <v>2374</v>
      </c>
      <c r="G190" s="248"/>
      <c r="H190" s="252">
        <v>7.4989999999999997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88</v>
      </c>
      <c r="AV190" s="13" t="s">
        <v>88</v>
      </c>
      <c r="AW190" s="13" t="s">
        <v>36</v>
      </c>
      <c r="AX190" s="13" t="s">
        <v>80</v>
      </c>
      <c r="AY190" s="258" t="s">
        <v>241</v>
      </c>
    </row>
    <row r="191" s="14" customFormat="1">
      <c r="A191" s="14"/>
      <c r="B191" s="259"/>
      <c r="C191" s="260"/>
      <c r="D191" s="249" t="s">
        <v>256</v>
      </c>
      <c r="E191" s="261" t="s">
        <v>1</v>
      </c>
      <c r="F191" s="262" t="s">
        <v>258</v>
      </c>
      <c r="G191" s="260"/>
      <c r="H191" s="263">
        <v>7.4989999999999997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88</v>
      </c>
      <c r="AV191" s="14" t="s">
        <v>175</v>
      </c>
      <c r="AW191" s="14" t="s">
        <v>36</v>
      </c>
      <c r="AX191" s="14" t="s">
        <v>14</v>
      </c>
      <c r="AY191" s="269" t="s">
        <v>241</v>
      </c>
    </row>
    <row r="192" s="2" customFormat="1" ht="24.15" customHeight="1">
      <c r="A192" s="39"/>
      <c r="B192" s="40"/>
      <c r="C192" s="229" t="s">
        <v>8</v>
      </c>
      <c r="D192" s="229" t="s">
        <v>243</v>
      </c>
      <c r="E192" s="230" t="s">
        <v>4612</v>
      </c>
      <c r="F192" s="231" t="s">
        <v>4613</v>
      </c>
      <c r="G192" s="232" t="s">
        <v>253</v>
      </c>
      <c r="H192" s="233">
        <v>42.491999999999997</v>
      </c>
      <c r="I192" s="234"/>
      <c r="J192" s="235">
        <f>ROUND(I192*H192,2)</f>
        <v>0</v>
      </c>
      <c r="K192" s="231" t="s">
        <v>247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88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4614</v>
      </c>
    </row>
    <row r="193" s="2" customFormat="1">
      <c r="A193" s="39"/>
      <c r="B193" s="40"/>
      <c r="C193" s="41"/>
      <c r="D193" s="242" t="s">
        <v>249</v>
      </c>
      <c r="E193" s="41"/>
      <c r="F193" s="243" t="s">
        <v>4615</v>
      </c>
      <c r="G193" s="41"/>
      <c r="H193" s="41"/>
      <c r="I193" s="244"/>
      <c r="J193" s="41"/>
      <c r="K193" s="41"/>
      <c r="L193" s="45"/>
      <c r="M193" s="245"/>
      <c r="N193" s="24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249</v>
      </c>
      <c r="AU193" s="18" t="s">
        <v>88</v>
      </c>
    </row>
    <row r="194" s="13" customFormat="1">
      <c r="A194" s="13"/>
      <c r="B194" s="247"/>
      <c r="C194" s="248"/>
      <c r="D194" s="249" t="s">
        <v>256</v>
      </c>
      <c r="E194" s="250" t="s">
        <v>1</v>
      </c>
      <c r="F194" s="251" t="s">
        <v>2377</v>
      </c>
      <c r="G194" s="248"/>
      <c r="H194" s="252">
        <v>42.491999999999997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8" t="s">
        <v>256</v>
      </c>
      <c r="AU194" s="258" t="s">
        <v>88</v>
      </c>
      <c r="AV194" s="13" t="s">
        <v>88</v>
      </c>
      <c r="AW194" s="13" t="s">
        <v>36</v>
      </c>
      <c r="AX194" s="13" t="s">
        <v>80</v>
      </c>
      <c r="AY194" s="258" t="s">
        <v>241</v>
      </c>
    </row>
    <row r="195" s="14" customFormat="1">
      <c r="A195" s="14"/>
      <c r="B195" s="259"/>
      <c r="C195" s="260"/>
      <c r="D195" s="249" t="s">
        <v>256</v>
      </c>
      <c r="E195" s="261" t="s">
        <v>1</v>
      </c>
      <c r="F195" s="262" t="s">
        <v>258</v>
      </c>
      <c r="G195" s="260"/>
      <c r="H195" s="263">
        <v>42.491999999999997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88</v>
      </c>
      <c r="AV195" s="14" t="s">
        <v>175</v>
      </c>
      <c r="AW195" s="14" t="s">
        <v>36</v>
      </c>
      <c r="AX195" s="14" t="s">
        <v>14</v>
      </c>
      <c r="AY195" s="269" t="s">
        <v>241</v>
      </c>
    </row>
    <row r="196" s="2" customFormat="1" ht="33" customHeight="1">
      <c r="A196" s="39"/>
      <c r="B196" s="40"/>
      <c r="C196" s="229" t="s">
        <v>332</v>
      </c>
      <c r="D196" s="229" t="s">
        <v>243</v>
      </c>
      <c r="E196" s="230" t="s">
        <v>2451</v>
      </c>
      <c r="F196" s="231" t="s">
        <v>2452</v>
      </c>
      <c r="G196" s="232" t="s">
        <v>253</v>
      </c>
      <c r="H196" s="233">
        <v>0.53600000000000003</v>
      </c>
      <c r="I196" s="234"/>
      <c r="J196" s="235">
        <f>ROUND(I196*H196,2)</f>
        <v>0</v>
      </c>
      <c r="K196" s="231" t="s">
        <v>247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88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4616</v>
      </c>
    </row>
    <row r="197" s="2" customFormat="1">
      <c r="A197" s="39"/>
      <c r="B197" s="40"/>
      <c r="C197" s="41"/>
      <c r="D197" s="242" t="s">
        <v>249</v>
      </c>
      <c r="E197" s="41"/>
      <c r="F197" s="243" t="s">
        <v>2454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249</v>
      </c>
      <c r="AU197" s="18" t="s">
        <v>88</v>
      </c>
    </row>
    <row r="198" s="13" customFormat="1">
      <c r="A198" s="13"/>
      <c r="B198" s="247"/>
      <c r="C198" s="248"/>
      <c r="D198" s="249" t="s">
        <v>256</v>
      </c>
      <c r="E198" s="250" t="s">
        <v>1</v>
      </c>
      <c r="F198" s="251" t="s">
        <v>2380</v>
      </c>
      <c r="G198" s="248"/>
      <c r="H198" s="252">
        <v>0.53600000000000003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8" t="s">
        <v>256</v>
      </c>
      <c r="AU198" s="258" t="s">
        <v>88</v>
      </c>
      <c r="AV198" s="13" t="s">
        <v>88</v>
      </c>
      <c r="AW198" s="13" t="s">
        <v>36</v>
      </c>
      <c r="AX198" s="13" t="s">
        <v>80</v>
      </c>
      <c r="AY198" s="258" t="s">
        <v>241</v>
      </c>
    </row>
    <row r="199" s="14" customFormat="1">
      <c r="A199" s="14"/>
      <c r="B199" s="259"/>
      <c r="C199" s="260"/>
      <c r="D199" s="249" t="s">
        <v>256</v>
      </c>
      <c r="E199" s="261" t="s">
        <v>1</v>
      </c>
      <c r="F199" s="262" t="s">
        <v>258</v>
      </c>
      <c r="G199" s="260"/>
      <c r="H199" s="263">
        <v>0.53600000000000003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88</v>
      </c>
      <c r="AV199" s="14" t="s">
        <v>175</v>
      </c>
      <c r="AW199" s="14" t="s">
        <v>36</v>
      </c>
      <c r="AX199" s="14" t="s">
        <v>14</v>
      </c>
      <c r="AY199" s="269" t="s">
        <v>241</v>
      </c>
    </row>
    <row r="200" s="2" customFormat="1" ht="24.15" customHeight="1">
      <c r="A200" s="39"/>
      <c r="B200" s="40"/>
      <c r="C200" s="229" t="s">
        <v>337</v>
      </c>
      <c r="D200" s="229" t="s">
        <v>243</v>
      </c>
      <c r="E200" s="230" t="s">
        <v>4617</v>
      </c>
      <c r="F200" s="231" t="s">
        <v>4618</v>
      </c>
      <c r="G200" s="232" t="s">
        <v>253</v>
      </c>
      <c r="H200" s="233">
        <v>3.0350000000000001</v>
      </c>
      <c r="I200" s="234"/>
      <c r="J200" s="235">
        <f>ROUND(I200*H200,2)</f>
        <v>0</v>
      </c>
      <c r="K200" s="231" t="s">
        <v>247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88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4619</v>
      </c>
    </row>
    <row r="201" s="2" customFormat="1">
      <c r="A201" s="39"/>
      <c r="B201" s="40"/>
      <c r="C201" s="41"/>
      <c r="D201" s="242" t="s">
        <v>249</v>
      </c>
      <c r="E201" s="41"/>
      <c r="F201" s="243" t="s">
        <v>4620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249</v>
      </c>
      <c r="AU201" s="18" t="s">
        <v>88</v>
      </c>
    </row>
    <row r="202" s="13" customFormat="1">
      <c r="A202" s="13"/>
      <c r="B202" s="247"/>
      <c r="C202" s="248"/>
      <c r="D202" s="249" t="s">
        <v>256</v>
      </c>
      <c r="E202" s="250" t="s">
        <v>1</v>
      </c>
      <c r="F202" s="251" t="s">
        <v>2383</v>
      </c>
      <c r="G202" s="248"/>
      <c r="H202" s="252">
        <v>3.0350000000000001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88</v>
      </c>
      <c r="AV202" s="13" t="s">
        <v>88</v>
      </c>
      <c r="AW202" s="13" t="s">
        <v>36</v>
      </c>
      <c r="AX202" s="13" t="s">
        <v>80</v>
      </c>
      <c r="AY202" s="258" t="s">
        <v>241</v>
      </c>
    </row>
    <row r="203" s="14" customFormat="1">
      <c r="A203" s="14"/>
      <c r="B203" s="259"/>
      <c r="C203" s="260"/>
      <c r="D203" s="249" t="s">
        <v>256</v>
      </c>
      <c r="E203" s="261" t="s">
        <v>1</v>
      </c>
      <c r="F203" s="262" t="s">
        <v>258</v>
      </c>
      <c r="G203" s="260"/>
      <c r="H203" s="263">
        <v>3.0350000000000001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88</v>
      </c>
      <c r="AV203" s="14" t="s">
        <v>175</v>
      </c>
      <c r="AW203" s="14" t="s">
        <v>36</v>
      </c>
      <c r="AX203" s="14" t="s">
        <v>14</v>
      </c>
      <c r="AY203" s="269" t="s">
        <v>241</v>
      </c>
    </row>
    <row r="204" s="2" customFormat="1" ht="24.15" customHeight="1">
      <c r="A204" s="39"/>
      <c r="B204" s="40"/>
      <c r="C204" s="229" t="s">
        <v>342</v>
      </c>
      <c r="D204" s="229" t="s">
        <v>243</v>
      </c>
      <c r="E204" s="230" t="s">
        <v>4621</v>
      </c>
      <c r="F204" s="231" t="s">
        <v>4622</v>
      </c>
      <c r="G204" s="232" t="s">
        <v>253</v>
      </c>
      <c r="H204" s="233">
        <v>3.0350000000000001</v>
      </c>
      <c r="I204" s="234"/>
      <c r="J204" s="235">
        <f>ROUND(I204*H204,2)</f>
        <v>0</v>
      </c>
      <c r="K204" s="231" t="s">
        <v>247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88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4623</v>
      </c>
    </row>
    <row r="205" s="2" customFormat="1">
      <c r="A205" s="39"/>
      <c r="B205" s="40"/>
      <c r="C205" s="41"/>
      <c r="D205" s="242" t="s">
        <v>249</v>
      </c>
      <c r="E205" s="41"/>
      <c r="F205" s="243" t="s">
        <v>4624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249</v>
      </c>
      <c r="AU205" s="18" t="s">
        <v>88</v>
      </c>
    </row>
    <row r="206" s="13" customFormat="1">
      <c r="A206" s="13"/>
      <c r="B206" s="247"/>
      <c r="C206" s="248"/>
      <c r="D206" s="249" t="s">
        <v>256</v>
      </c>
      <c r="E206" s="250" t="s">
        <v>1</v>
      </c>
      <c r="F206" s="251" t="s">
        <v>2388</v>
      </c>
      <c r="G206" s="248"/>
      <c r="H206" s="252">
        <v>3.0350000000000001</v>
      </c>
      <c r="I206" s="253"/>
      <c r="J206" s="248"/>
      <c r="K206" s="248"/>
      <c r="L206" s="254"/>
      <c r="M206" s="255"/>
      <c r="N206" s="256"/>
      <c r="O206" s="256"/>
      <c r="P206" s="256"/>
      <c r="Q206" s="256"/>
      <c r="R206" s="256"/>
      <c r="S206" s="256"/>
      <c r="T206" s="25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8" t="s">
        <v>256</v>
      </c>
      <c r="AU206" s="258" t="s">
        <v>88</v>
      </c>
      <c r="AV206" s="13" t="s">
        <v>88</v>
      </c>
      <c r="AW206" s="13" t="s">
        <v>36</v>
      </c>
      <c r="AX206" s="13" t="s">
        <v>80</v>
      </c>
      <c r="AY206" s="258" t="s">
        <v>241</v>
      </c>
    </row>
    <row r="207" s="14" customFormat="1">
      <c r="A207" s="14"/>
      <c r="B207" s="259"/>
      <c r="C207" s="260"/>
      <c r="D207" s="249" t="s">
        <v>256</v>
      </c>
      <c r="E207" s="261" t="s">
        <v>1</v>
      </c>
      <c r="F207" s="262" t="s">
        <v>258</v>
      </c>
      <c r="G207" s="260"/>
      <c r="H207" s="263">
        <v>3.0350000000000001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88</v>
      </c>
      <c r="AV207" s="14" t="s">
        <v>175</v>
      </c>
      <c r="AW207" s="14" t="s">
        <v>36</v>
      </c>
      <c r="AX207" s="14" t="s">
        <v>14</v>
      </c>
      <c r="AY207" s="269" t="s">
        <v>241</v>
      </c>
    </row>
    <row r="208" s="2" customFormat="1" ht="33" customHeight="1">
      <c r="A208" s="39"/>
      <c r="B208" s="40"/>
      <c r="C208" s="229" t="s">
        <v>347</v>
      </c>
      <c r="D208" s="229" t="s">
        <v>243</v>
      </c>
      <c r="E208" s="230" t="s">
        <v>2464</v>
      </c>
      <c r="F208" s="231" t="s">
        <v>2465</v>
      </c>
      <c r="G208" s="232" t="s">
        <v>253</v>
      </c>
      <c r="H208" s="233">
        <v>0.874</v>
      </c>
      <c r="I208" s="234"/>
      <c r="J208" s="235">
        <f>ROUND(I208*H208,2)</f>
        <v>0</v>
      </c>
      <c r="K208" s="231" t="s">
        <v>247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88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4625</v>
      </c>
    </row>
    <row r="209" s="2" customFormat="1">
      <c r="A209" s="39"/>
      <c r="B209" s="40"/>
      <c r="C209" s="41"/>
      <c r="D209" s="242" t="s">
        <v>249</v>
      </c>
      <c r="E209" s="41"/>
      <c r="F209" s="243" t="s">
        <v>2467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249</v>
      </c>
      <c r="AU209" s="18" t="s">
        <v>88</v>
      </c>
    </row>
    <row r="210" s="13" customFormat="1">
      <c r="A210" s="13"/>
      <c r="B210" s="247"/>
      <c r="C210" s="248"/>
      <c r="D210" s="249" t="s">
        <v>256</v>
      </c>
      <c r="E210" s="250" t="s">
        <v>1</v>
      </c>
      <c r="F210" s="251" t="s">
        <v>2361</v>
      </c>
      <c r="G210" s="248"/>
      <c r="H210" s="252">
        <v>0.874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88</v>
      </c>
      <c r="AV210" s="13" t="s">
        <v>88</v>
      </c>
      <c r="AW210" s="13" t="s">
        <v>36</v>
      </c>
      <c r="AX210" s="13" t="s">
        <v>80</v>
      </c>
      <c r="AY210" s="258" t="s">
        <v>241</v>
      </c>
    </row>
    <row r="211" s="14" customFormat="1">
      <c r="A211" s="14"/>
      <c r="B211" s="259"/>
      <c r="C211" s="260"/>
      <c r="D211" s="249" t="s">
        <v>256</v>
      </c>
      <c r="E211" s="261" t="s">
        <v>1</v>
      </c>
      <c r="F211" s="262" t="s">
        <v>258</v>
      </c>
      <c r="G211" s="260"/>
      <c r="H211" s="263">
        <v>0.874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88</v>
      </c>
      <c r="AV211" s="14" t="s">
        <v>175</v>
      </c>
      <c r="AW211" s="14" t="s">
        <v>36</v>
      </c>
      <c r="AX211" s="14" t="s">
        <v>14</v>
      </c>
      <c r="AY211" s="269" t="s">
        <v>241</v>
      </c>
    </row>
    <row r="212" s="2" customFormat="1" ht="33" customHeight="1">
      <c r="A212" s="39"/>
      <c r="B212" s="40"/>
      <c r="C212" s="229" t="s">
        <v>352</v>
      </c>
      <c r="D212" s="229" t="s">
        <v>243</v>
      </c>
      <c r="E212" s="230" t="s">
        <v>2468</v>
      </c>
      <c r="F212" s="231" t="s">
        <v>2469</v>
      </c>
      <c r="G212" s="232" t="s">
        <v>253</v>
      </c>
      <c r="H212" s="233">
        <v>0.53600000000000003</v>
      </c>
      <c r="I212" s="234"/>
      <c r="J212" s="235">
        <f>ROUND(I212*H212,2)</f>
        <v>0</v>
      </c>
      <c r="K212" s="231" t="s">
        <v>247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88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4626</v>
      </c>
    </row>
    <row r="213" s="2" customFormat="1">
      <c r="A213" s="39"/>
      <c r="B213" s="40"/>
      <c r="C213" s="41"/>
      <c r="D213" s="242" t="s">
        <v>249</v>
      </c>
      <c r="E213" s="41"/>
      <c r="F213" s="243" t="s">
        <v>2471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249</v>
      </c>
      <c r="AU213" s="18" t="s">
        <v>88</v>
      </c>
    </row>
    <row r="214" s="13" customFormat="1">
      <c r="A214" s="13"/>
      <c r="B214" s="247"/>
      <c r="C214" s="248"/>
      <c r="D214" s="249" t="s">
        <v>256</v>
      </c>
      <c r="E214" s="250" t="s">
        <v>1</v>
      </c>
      <c r="F214" s="251" t="s">
        <v>2386</v>
      </c>
      <c r="G214" s="248"/>
      <c r="H214" s="252">
        <v>0.53600000000000003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8" t="s">
        <v>256</v>
      </c>
      <c r="AU214" s="258" t="s">
        <v>88</v>
      </c>
      <c r="AV214" s="13" t="s">
        <v>88</v>
      </c>
      <c r="AW214" s="13" t="s">
        <v>36</v>
      </c>
      <c r="AX214" s="13" t="s">
        <v>80</v>
      </c>
      <c r="AY214" s="258" t="s">
        <v>241</v>
      </c>
    </row>
    <row r="215" s="14" customFormat="1">
      <c r="A215" s="14"/>
      <c r="B215" s="259"/>
      <c r="C215" s="260"/>
      <c r="D215" s="249" t="s">
        <v>256</v>
      </c>
      <c r="E215" s="261" t="s">
        <v>1</v>
      </c>
      <c r="F215" s="262" t="s">
        <v>258</v>
      </c>
      <c r="G215" s="260"/>
      <c r="H215" s="263">
        <v>0.53600000000000003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88</v>
      </c>
      <c r="AV215" s="14" t="s">
        <v>175</v>
      </c>
      <c r="AW215" s="14" t="s">
        <v>36</v>
      </c>
      <c r="AX215" s="14" t="s">
        <v>14</v>
      </c>
      <c r="AY215" s="269" t="s">
        <v>241</v>
      </c>
    </row>
    <row r="216" s="2" customFormat="1" ht="24.15" customHeight="1">
      <c r="A216" s="39"/>
      <c r="B216" s="40"/>
      <c r="C216" s="229" t="s">
        <v>7</v>
      </c>
      <c r="D216" s="229" t="s">
        <v>243</v>
      </c>
      <c r="E216" s="230" t="s">
        <v>597</v>
      </c>
      <c r="F216" s="231" t="s">
        <v>598</v>
      </c>
      <c r="G216" s="232" t="s">
        <v>253</v>
      </c>
      <c r="H216" s="233">
        <v>24.751000000000001</v>
      </c>
      <c r="I216" s="234"/>
      <c r="J216" s="235">
        <f>ROUND(I216*H216,2)</f>
        <v>0</v>
      </c>
      <c r="K216" s="231" t="s">
        <v>247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88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4627</v>
      </c>
    </row>
    <row r="217" s="2" customFormat="1">
      <c r="A217" s="39"/>
      <c r="B217" s="40"/>
      <c r="C217" s="41"/>
      <c r="D217" s="242" t="s">
        <v>249</v>
      </c>
      <c r="E217" s="41"/>
      <c r="F217" s="243" t="s">
        <v>600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249</v>
      </c>
      <c r="AU217" s="18" t="s">
        <v>88</v>
      </c>
    </row>
    <row r="218" s="14" customFormat="1">
      <c r="A218" s="14"/>
      <c r="B218" s="259"/>
      <c r="C218" s="260"/>
      <c r="D218" s="249" t="s">
        <v>256</v>
      </c>
      <c r="E218" s="261" t="s">
        <v>1</v>
      </c>
      <c r="F218" s="262" t="s">
        <v>258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88</v>
      </c>
      <c r="AV218" s="14" t="s">
        <v>175</v>
      </c>
      <c r="AW218" s="14" t="s">
        <v>36</v>
      </c>
      <c r="AX218" s="14" t="s">
        <v>80</v>
      </c>
      <c r="AY218" s="269" t="s">
        <v>241</v>
      </c>
    </row>
    <row r="219" s="15" customFormat="1">
      <c r="A219" s="15"/>
      <c r="B219" s="270"/>
      <c r="C219" s="271"/>
      <c r="D219" s="249" t="s">
        <v>256</v>
      </c>
      <c r="E219" s="272" t="s">
        <v>1</v>
      </c>
      <c r="F219" s="273" t="s">
        <v>4628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9" t="s">
        <v>256</v>
      </c>
      <c r="AU219" s="279" t="s">
        <v>88</v>
      </c>
      <c r="AV219" s="15" t="s">
        <v>14</v>
      </c>
      <c r="AW219" s="15" t="s">
        <v>36</v>
      </c>
      <c r="AX219" s="15" t="s">
        <v>80</v>
      </c>
      <c r="AY219" s="279" t="s">
        <v>241</v>
      </c>
    </row>
    <row r="220" s="13" customFormat="1">
      <c r="A220" s="13"/>
      <c r="B220" s="247"/>
      <c r="C220" s="248"/>
      <c r="D220" s="249" t="s">
        <v>256</v>
      </c>
      <c r="E220" s="250" t="s">
        <v>1</v>
      </c>
      <c r="F220" s="251" t="s">
        <v>4629</v>
      </c>
      <c r="G220" s="248"/>
      <c r="H220" s="252">
        <v>28.600000000000001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8" t="s">
        <v>256</v>
      </c>
      <c r="AU220" s="258" t="s">
        <v>88</v>
      </c>
      <c r="AV220" s="13" t="s">
        <v>88</v>
      </c>
      <c r="AW220" s="13" t="s">
        <v>36</v>
      </c>
      <c r="AX220" s="13" t="s">
        <v>80</v>
      </c>
      <c r="AY220" s="258" t="s">
        <v>241</v>
      </c>
    </row>
    <row r="221" s="15" customFormat="1">
      <c r="A221" s="15"/>
      <c r="B221" s="270"/>
      <c r="C221" s="271"/>
      <c r="D221" s="249" t="s">
        <v>256</v>
      </c>
      <c r="E221" s="272" t="s">
        <v>1</v>
      </c>
      <c r="F221" s="273" t="s">
        <v>4630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9" t="s">
        <v>256</v>
      </c>
      <c r="AU221" s="279" t="s">
        <v>88</v>
      </c>
      <c r="AV221" s="15" t="s">
        <v>14</v>
      </c>
      <c r="AW221" s="15" t="s">
        <v>36</v>
      </c>
      <c r="AX221" s="15" t="s">
        <v>80</v>
      </c>
      <c r="AY221" s="279" t="s">
        <v>241</v>
      </c>
    </row>
    <row r="222" s="13" customFormat="1">
      <c r="A222" s="13"/>
      <c r="B222" s="247"/>
      <c r="C222" s="248"/>
      <c r="D222" s="249" t="s">
        <v>256</v>
      </c>
      <c r="E222" s="250" t="s">
        <v>1</v>
      </c>
      <c r="F222" s="251" t="s">
        <v>4631</v>
      </c>
      <c r="G222" s="248"/>
      <c r="H222" s="252">
        <v>64.349999999999994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8" t="s">
        <v>256</v>
      </c>
      <c r="AU222" s="258" t="s">
        <v>88</v>
      </c>
      <c r="AV222" s="13" t="s">
        <v>88</v>
      </c>
      <c r="AW222" s="13" t="s">
        <v>36</v>
      </c>
      <c r="AX222" s="13" t="s">
        <v>80</v>
      </c>
      <c r="AY222" s="258" t="s">
        <v>241</v>
      </c>
    </row>
    <row r="223" s="13" customFormat="1">
      <c r="A223" s="13"/>
      <c r="B223" s="247"/>
      <c r="C223" s="248"/>
      <c r="D223" s="249" t="s">
        <v>256</v>
      </c>
      <c r="E223" s="250" t="s">
        <v>1</v>
      </c>
      <c r="F223" s="251" t="s">
        <v>4632</v>
      </c>
      <c r="G223" s="248"/>
      <c r="H223" s="252">
        <v>0.98999999999999999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88</v>
      </c>
      <c r="AV223" s="13" t="s">
        <v>88</v>
      </c>
      <c r="AW223" s="13" t="s">
        <v>36</v>
      </c>
      <c r="AX223" s="13" t="s">
        <v>80</v>
      </c>
      <c r="AY223" s="258" t="s">
        <v>241</v>
      </c>
    </row>
    <row r="224" s="13" customFormat="1">
      <c r="A224" s="13"/>
      <c r="B224" s="247"/>
      <c r="C224" s="248"/>
      <c r="D224" s="249" t="s">
        <v>256</v>
      </c>
      <c r="E224" s="250" t="s">
        <v>1</v>
      </c>
      <c r="F224" s="251" t="s">
        <v>4633</v>
      </c>
      <c r="G224" s="248"/>
      <c r="H224" s="252">
        <v>31.050000000000001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8" t="s">
        <v>256</v>
      </c>
      <c r="AU224" s="258" t="s">
        <v>88</v>
      </c>
      <c r="AV224" s="13" t="s">
        <v>88</v>
      </c>
      <c r="AW224" s="13" t="s">
        <v>36</v>
      </c>
      <c r="AX224" s="13" t="s">
        <v>80</v>
      </c>
      <c r="AY224" s="258" t="s">
        <v>241</v>
      </c>
    </row>
    <row r="225" s="15" customFormat="1">
      <c r="A225" s="15"/>
      <c r="B225" s="270"/>
      <c r="C225" s="271"/>
      <c r="D225" s="249" t="s">
        <v>256</v>
      </c>
      <c r="E225" s="272" t="s">
        <v>1</v>
      </c>
      <c r="F225" s="273" t="s">
        <v>4634</v>
      </c>
      <c r="G225" s="271"/>
      <c r="H225" s="272" t="s">
        <v>1</v>
      </c>
      <c r="I225" s="274"/>
      <c r="J225" s="271"/>
      <c r="K225" s="271"/>
      <c r="L225" s="275"/>
      <c r="M225" s="276"/>
      <c r="N225" s="277"/>
      <c r="O225" s="277"/>
      <c r="P225" s="277"/>
      <c r="Q225" s="277"/>
      <c r="R225" s="277"/>
      <c r="S225" s="277"/>
      <c r="T225" s="27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9" t="s">
        <v>256</v>
      </c>
      <c r="AU225" s="279" t="s">
        <v>88</v>
      </c>
      <c r="AV225" s="15" t="s">
        <v>14</v>
      </c>
      <c r="AW225" s="15" t="s">
        <v>36</v>
      </c>
      <c r="AX225" s="15" t="s">
        <v>80</v>
      </c>
      <c r="AY225" s="279" t="s">
        <v>241</v>
      </c>
    </row>
    <row r="226" s="13" customFormat="1">
      <c r="A226" s="13"/>
      <c r="B226" s="247"/>
      <c r="C226" s="248"/>
      <c r="D226" s="249" t="s">
        <v>256</v>
      </c>
      <c r="E226" s="250" t="s">
        <v>1</v>
      </c>
      <c r="F226" s="251" t="s">
        <v>3536</v>
      </c>
      <c r="G226" s="248"/>
      <c r="H226" s="252">
        <v>0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88</v>
      </c>
      <c r="AV226" s="13" t="s">
        <v>88</v>
      </c>
      <c r="AW226" s="13" t="s">
        <v>36</v>
      </c>
      <c r="AX226" s="13" t="s">
        <v>80</v>
      </c>
      <c r="AY226" s="258" t="s">
        <v>241</v>
      </c>
    </row>
    <row r="227" s="15" customFormat="1">
      <c r="A227" s="15"/>
      <c r="B227" s="270"/>
      <c r="C227" s="271"/>
      <c r="D227" s="249" t="s">
        <v>256</v>
      </c>
      <c r="E227" s="272" t="s">
        <v>1</v>
      </c>
      <c r="F227" s="273" t="s">
        <v>4635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9" t="s">
        <v>256</v>
      </c>
      <c r="AU227" s="279" t="s">
        <v>88</v>
      </c>
      <c r="AV227" s="15" t="s">
        <v>14</v>
      </c>
      <c r="AW227" s="15" t="s">
        <v>36</v>
      </c>
      <c r="AX227" s="15" t="s">
        <v>80</v>
      </c>
      <c r="AY227" s="279" t="s">
        <v>241</v>
      </c>
    </row>
    <row r="228" s="13" customFormat="1">
      <c r="A228" s="13"/>
      <c r="B228" s="247"/>
      <c r="C228" s="248"/>
      <c r="D228" s="249" t="s">
        <v>256</v>
      </c>
      <c r="E228" s="250" t="s">
        <v>1</v>
      </c>
      <c r="F228" s="251" t="s">
        <v>4636</v>
      </c>
      <c r="G228" s="248"/>
      <c r="H228" s="252">
        <v>56.399999999999999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88</v>
      </c>
      <c r="AV228" s="13" t="s">
        <v>88</v>
      </c>
      <c r="AW228" s="13" t="s">
        <v>36</v>
      </c>
      <c r="AX228" s="13" t="s">
        <v>80</v>
      </c>
      <c r="AY228" s="258" t="s">
        <v>241</v>
      </c>
    </row>
    <row r="229" s="15" customFormat="1">
      <c r="A229" s="15"/>
      <c r="B229" s="270"/>
      <c r="C229" s="271"/>
      <c r="D229" s="249" t="s">
        <v>256</v>
      </c>
      <c r="E229" s="272" t="s">
        <v>1</v>
      </c>
      <c r="F229" s="273" t="s">
        <v>4637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256</v>
      </c>
      <c r="AU229" s="279" t="s">
        <v>88</v>
      </c>
      <c r="AV229" s="15" t="s">
        <v>14</v>
      </c>
      <c r="AW229" s="15" t="s">
        <v>36</v>
      </c>
      <c r="AX229" s="15" t="s">
        <v>80</v>
      </c>
      <c r="AY229" s="279" t="s">
        <v>241</v>
      </c>
    </row>
    <row r="230" s="13" customFormat="1">
      <c r="A230" s="13"/>
      <c r="B230" s="247"/>
      <c r="C230" s="248"/>
      <c r="D230" s="249" t="s">
        <v>256</v>
      </c>
      <c r="E230" s="250" t="s">
        <v>1</v>
      </c>
      <c r="F230" s="251" t="s">
        <v>4638</v>
      </c>
      <c r="G230" s="248"/>
      <c r="H230" s="252">
        <v>2.6000000000000001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8" t="s">
        <v>256</v>
      </c>
      <c r="AU230" s="258" t="s">
        <v>88</v>
      </c>
      <c r="AV230" s="13" t="s">
        <v>88</v>
      </c>
      <c r="AW230" s="13" t="s">
        <v>36</v>
      </c>
      <c r="AX230" s="13" t="s">
        <v>80</v>
      </c>
      <c r="AY230" s="258" t="s">
        <v>241</v>
      </c>
    </row>
    <row r="231" s="15" customFormat="1">
      <c r="A231" s="15"/>
      <c r="B231" s="270"/>
      <c r="C231" s="271"/>
      <c r="D231" s="249" t="s">
        <v>256</v>
      </c>
      <c r="E231" s="272" t="s">
        <v>1</v>
      </c>
      <c r="F231" s="273" t="s">
        <v>4639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9" t="s">
        <v>256</v>
      </c>
      <c r="AU231" s="279" t="s">
        <v>88</v>
      </c>
      <c r="AV231" s="15" t="s">
        <v>14</v>
      </c>
      <c r="AW231" s="15" t="s">
        <v>36</v>
      </c>
      <c r="AX231" s="15" t="s">
        <v>80</v>
      </c>
      <c r="AY231" s="279" t="s">
        <v>241</v>
      </c>
    </row>
    <row r="232" s="13" customFormat="1">
      <c r="A232" s="13"/>
      <c r="B232" s="247"/>
      <c r="C232" s="248"/>
      <c r="D232" s="249" t="s">
        <v>256</v>
      </c>
      <c r="E232" s="250" t="s">
        <v>1</v>
      </c>
      <c r="F232" s="251" t="s">
        <v>4640</v>
      </c>
      <c r="G232" s="248"/>
      <c r="H232" s="252">
        <v>3.8999999999999999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88</v>
      </c>
      <c r="AV232" s="13" t="s">
        <v>88</v>
      </c>
      <c r="AW232" s="13" t="s">
        <v>36</v>
      </c>
      <c r="AX232" s="13" t="s">
        <v>80</v>
      </c>
      <c r="AY232" s="258" t="s">
        <v>241</v>
      </c>
    </row>
    <row r="233" s="13" customFormat="1">
      <c r="A233" s="13"/>
      <c r="B233" s="247"/>
      <c r="C233" s="248"/>
      <c r="D233" s="249" t="s">
        <v>256</v>
      </c>
      <c r="E233" s="250" t="s">
        <v>1</v>
      </c>
      <c r="F233" s="251" t="s">
        <v>4641</v>
      </c>
      <c r="G233" s="248"/>
      <c r="H233" s="252">
        <v>-71.415000000000006</v>
      </c>
      <c r="I233" s="253"/>
      <c r="J233" s="248"/>
      <c r="K233" s="248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88</v>
      </c>
      <c r="AV233" s="13" t="s">
        <v>88</v>
      </c>
      <c r="AW233" s="13" t="s">
        <v>36</v>
      </c>
      <c r="AX233" s="13" t="s">
        <v>80</v>
      </c>
      <c r="AY233" s="258" t="s">
        <v>241</v>
      </c>
    </row>
    <row r="234" s="14" customFormat="1">
      <c r="A234" s="14"/>
      <c r="B234" s="259"/>
      <c r="C234" s="260"/>
      <c r="D234" s="249" t="s">
        <v>256</v>
      </c>
      <c r="E234" s="261" t="s">
        <v>402</v>
      </c>
      <c r="F234" s="262" t="s">
        <v>258</v>
      </c>
      <c r="G234" s="260"/>
      <c r="H234" s="263">
        <v>116.47499999999998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88</v>
      </c>
      <c r="AV234" s="14" t="s">
        <v>175</v>
      </c>
      <c r="AW234" s="14" t="s">
        <v>36</v>
      </c>
      <c r="AX234" s="14" t="s">
        <v>80</v>
      </c>
      <c r="AY234" s="269" t="s">
        <v>241</v>
      </c>
    </row>
    <row r="235" s="13" customFormat="1">
      <c r="A235" s="13"/>
      <c r="B235" s="247"/>
      <c r="C235" s="248"/>
      <c r="D235" s="249" t="s">
        <v>256</v>
      </c>
      <c r="E235" s="250" t="s">
        <v>408</v>
      </c>
      <c r="F235" s="251" t="s">
        <v>2486</v>
      </c>
      <c r="G235" s="248"/>
      <c r="H235" s="252">
        <v>19.800999999999998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88</v>
      </c>
      <c r="AV235" s="13" t="s">
        <v>88</v>
      </c>
      <c r="AW235" s="13" t="s">
        <v>36</v>
      </c>
      <c r="AX235" s="13" t="s">
        <v>80</v>
      </c>
      <c r="AY235" s="258" t="s">
        <v>241</v>
      </c>
    </row>
    <row r="236" s="13" customFormat="1">
      <c r="A236" s="13"/>
      <c r="B236" s="247"/>
      <c r="C236" s="248"/>
      <c r="D236" s="249" t="s">
        <v>256</v>
      </c>
      <c r="E236" s="250" t="s">
        <v>405</v>
      </c>
      <c r="F236" s="251" t="s">
        <v>2487</v>
      </c>
      <c r="G236" s="248"/>
      <c r="H236" s="252">
        <v>3.4940000000000002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88</v>
      </c>
      <c r="AV236" s="13" t="s">
        <v>88</v>
      </c>
      <c r="AW236" s="13" t="s">
        <v>36</v>
      </c>
      <c r="AX236" s="13" t="s">
        <v>80</v>
      </c>
      <c r="AY236" s="258" t="s">
        <v>241</v>
      </c>
    </row>
    <row r="237" s="13" customFormat="1">
      <c r="A237" s="13"/>
      <c r="B237" s="247"/>
      <c r="C237" s="248"/>
      <c r="D237" s="249" t="s">
        <v>256</v>
      </c>
      <c r="E237" s="250" t="s">
        <v>414</v>
      </c>
      <c r="F237" s="251" t="s">
        <v>2488</v>
      </c>
      <c r="G237" s="248"/>
      <c r="H237" s="252">
        <v>69.302999999999997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8" t="s">
        <v>256</v>
      </c>
      <c r="AU237" s="258" t="s">
        <v>88</v>
      </c>
      <c r="AV237" s="13" t="s">
        <v>88</v>
      </c>
      <c r="AW237" s="13" t="s">
        <v>36</v>
      </c>
      <c r="AX237" s="13" t="s">
        <v>80</v>
      </c>
      <c r="AY237" s="258" t="s">
        <v>241</v>
      </c>
    </row>
    <row r="238" s="13" customFormat="1">
      <c r="A238" s="13"/>
      <c r="B238" s="247"/>
      <c r="C238" s="248"/>
      <c r="D238" s="249" t="s">
        <v>256</v>
      </c>
      <c r="E238" s="250" t="s">
        <v>411</v>
      </c>
      <c r="F238" s="251" t="s">
        <v>2489</v>
      </c>
      <c r="G238" s="248"/>
      <c r="H238" s="252">
        <v>12.23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88</v>
      </c>
      <c r="AV238" s="13" t="s">
        <v>88</v>
      </c>
      <c r="AW238" s="13" t="s">
        <v>36</v>
      </c>
      <c r="AX238" s="13" t="s">
        <v>80</v>
      </c>
      <c r="AY238" s="258" t="s">
        <v>241</v>
      </c>
    </row>
    <row r="239" s="13" customFormat="1">
      <c r="A239" s="13"/>
      <c r="B239" s="247"/>
      <c r="C239" s="248"/>
      <c r="D239" s="249" t="s">
        <v>256</v>
      </c>
      <c r="E239" s="250" t="s">
        <v>2358</v>
      </c>
      <c r="F239" s="251" t="s">
        <v>2490</v>
      </c>
      <c r="G239" s="248"/>
      <c r="H239" s="252">
        <v>4.9500000000000002</v>
      </c>
      <c r="I239" s="253"/>
      <c r="J239" s="248"/>
      <c r="K239" s="248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88</v>
      </c>
      <c r="AV239" s="13" t="s">
        <v>88</v>
      </c>
      <c r="AW239" s="13" t="s">
        <v>36</v>
      </c>
      <c r="AX239" s="13" t="s">
        <v>80</v>
      </c>
      <c r="AY239" s="258" t="s">
        <v>241</v>
      </c>
    </row>
    <row r="240" s="13" customFormat="1">
      <c r="A240" s="13"/>
      <c r="B240" s="247"/>
      <c r="C240" s="248"/>
      <c r="D240" s="249" t="s">
        <v>256</v>
      </c>
      <c r="E240" s="250" t="s">
        <v>2355</v>
      </c>
      <c r="F240" s="251" t="s">
        <v>2491</v>
      </c>
      <c r="G240" s="248"/>
      <c r="H240" s="252">
        <v>0.874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8" t="s">
        <v>256</v>
      </c>
      <c r="AU240" s="258" t="s">
        <v>88</v>
      </c>
      <c r="AV240" s="13" t="s">
        <v>88</v>
      </c>
      <c r="AW240" s="13" t="s">
        <v>36</v>
      </c>
      <c r="AX240" s="13" t="s">
        <v>80</v>
      </c>
      <c r="AY240" s="258" t="s">
        <v>241</v>
      </c>
    </row>
    <row r="241" s="13" customFormat="1">
      <c r="A241" s="13"/>
      <c r="B241" s="247"/>
      <c r="C241" s="248"/>
      <c r="D241" s="249" t="s">
        <v>256</v>
      </c>
      <c r="E241" s="250" t="s">
        <v>2363</v>
      </c>
      <c r="F241" s="251" t="s">
        <v>2492</v>
      </c>
      <c r="G241" s="248"/>
      <c r="H241" s="252">
        <v>4.9500000000000002</v>
      </c>
      <c r="I241" s="253"/>
      <c r="J241" s="248"/>
      <c r="K241" s="248"/>
      <c r="L241" s="254"/>
      <c r="M241" s="255"/>
      <c r="N241" s="256"/>
      <c r="O241" s="256"/>
      <c r="P241" s="256"/>
      <c r="Q241" s="256"/>
      <c r="R241" s="256"/>
      <c r="S241" s="256"/>
      <c r="T241" s="25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8" t="s">
        <v>256</v>
      </c>
      <c r="AU241" s="258" t="s">
        <v>88</v>
      </c>
      <c r="AV241" s="13" t="s">
        <v>88</v>
      </c>
      <c r="AW241" s="13" t="s">
        <v>36</v>
      </c>
      <c r="AX241" s="13" t="s">
        <v>80</v>
      </c>
      <c r="AY241" s="258" t="s">
        <v>241</v>
      </c>
    </row>
    <row r="242" s="13" customFormat="1">
      <c r="A242" s="13"/>
      <c r="B242" s="247"/>
      <c r="C242" s="248"/>
      <c r="D242" s="249" t="s">
        <v>256</v>
      </c>
      <c r="E242" s="250" t="s">
        <v>2361</v>
      </c>
      <c r="F242" s="251" t="s">
        <v>2493</v>
      </c>
      <c r="G242" s="248"/>
      <c r="H242" s="252">
        <v>0.874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88</v>
      </c>
      <c r="AV242" s="13" t="s">
        <v>88</v>
      </c>
      <c r="AW242" s="13" t="s">
        <v>36</v>
      </c>
      <c r="AX242" s="13" t="s">
        <v>80</v>
      </c>
      <c r="AY242" s="258" t="s">
        <v>241</v>
      </c>
    </row>
    <row r="243" s="14" customFormat="1">
      <c r="A243" s="14"/>
      <c r="B243" s="259"/>
      <c r="C243" s="260"/>
      <c r="D243" s="249" t="s">
        <v>256</v>
      </c>
      <c r="E243" s="261" t="s">
        <v>1</v>
      </c>
      <c r="F243" s="262" t="s">
        <v>258</v>
      </c>
      <c r="G243" s="260"/>
      <c r="H243" s="263">
        <v>116.476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88</v>
      </c>
      <c r="AV243" s="14" t="s">
        <v>175</v>
      </c>
      <c r="AW243" s="14" t="s">
        <v>36</v>
      </c>
      <c r="AX243" s="14" t="s">
        <v>80</v>
      </c>
      <c r="AY243" s="269" t="s">
        <v>241</v>
      </c>
    </row>
    <row r="244" s="15" customFormat="1">
      <c r="A244" s="15"/>
      <c r="B244" s="270"/>
      <c r="C244" s="271"/>
      <c r="D244" s="249" t="s">
        <v>256</v>
      </c>
      <c r="E244" s="272" t="s">
        <v>1</v>
      </c>
      <c r="F244" s="273" t="s">
        <v>4642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256</v>
      </c>
      <c r="AU244" s="279" t="s">
        <v>88</v>
      </c>
      <c r="AV244" s="15" t="s">
        <v>14</v>
      </c>
      <c r="AW244" s="15" t="s">
        <v>36</v>
      </c>
      <c r="AX244" s="15" t="s">
        <v>80</v>
      </c>
      <c r="AY244" s="279" t="s">
        <v>241</v>
      </c>
    </row>
    <row r="245" s="13" customFormat="1">
      <c r="A245" s="13"/>
      <c r="B245" s="247"/>
      <c r="C245" s="248"/>
      <c r="D245" s="249" t="s">
        <v>256</v>
      </c>
      <c r="E245" s="250" t="s">
        <v>1</v>
      </c>
      <c r="F245" s="251" t="s">
        <v>4643</v>
      </c>
      <c r="G245" s="248"/>
      <c r="H245" s="252">
        <v>71.415000000000006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8" t="s">
        <v>256</v>
      </c>
      <c r="AU245" s="258" t="s">
        <v>88</v>
      </c>
      <c r="AV245" s="13" t="s">
        <v>88</v>
      </c>
      <c r="AW245" s="13" t="s">
        <v>36</v>
      </c>
      <c r="AX245" s="13" t="s">
        <v>80</v>
      </c>
      <c r="AY245" s="258" t="s">
        <v>241</v>
      </c>
    </row>
    <row r="246" s="14" customFormat="1">
      <c r="A246" s="14"/>
      <c r="B246" s="259"/>
      <c r="C246" s="260"/>
      <c r="D246" s="249" t="s">
        <v>256</v>
      </c>
      <c r="E246" s="261" t="s">
        <v>2365</v>
      </c>
      <c r="F246" s="262" t="s">
        <v>258</v>
      </c>
      <c r="G246" s="260"/>
      <c r="H246" s="263">
        <v>71.415000000000006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88</v>
      </c>
      <c r="AV246" s="14" t="s">
        <v>175</v>
      </c>
      <c r="AW246" s="14" t="s">
        <v>36</v>
      </c>
      <c r="AX246" s="14" t="s">
        <v>80</v>
      </c>
      <c r="AY246" s="269" t="s">
        <v>241</v>
      </c>
    </row>
    <row r="247" s="13" customFormat="1">
      <c r="A247" s="13"/>
      <c r="B247" s="247"/>
      <c r="C247" s="248"/>
      <c r="D247" s="249" t="s">
        <v>256</v>
      </c>
      <c r="E247" s="250" t="s">
        <v>2371</v>
      </c>
      <c r="F247" s="251" t="s">
        <v>2497</v>
      </c>
      <c r="G247" s="248"/>
      <c r="H247" s="252">
        <v>12.141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8" t="s">
        <v>256</v>
      </c>
      <c r="AU247" s="258" t="s">
        <v>88</v>
      </c>
      <c r="AV247" s="13" t="s">
        <v>88</v>
      </c>
      <c r="AW247" s="13" t="s">
        <v>36</v>
      </c>
      <c r="AX247" s="13" t="s">
        <v>80</v>
      </c>
      <c r="AY247" s="258" t="s">
        <v>241</v>
      </c>
    </row>
    <row r="248" s="13" customFormat="1">
      <c r="A248" s="13"/>
      <c r="B248" s="247"/>
      <c r="C248" s="248"/>
      <c r="D248" s="249" t="s">
        <v>256</v>
      </c>
      <c r="E248" s="250" t="s">
        <v>2368</v>
      </c>
      <c r="F248" s="251" t="s">
        <v>2498</v>
      </c>
      <c r="G248" s="248"/>
      <c r="H248" s="252">
        <v>2.1419999999999999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88</v>
      </c>
      <c r="AV248" s="13" t="s">
        <v>88</v>
      </c>
      <c r="AW248" s="13" t="s">
        <v>36</v>
      </c>
      <c r="AX248" s="13" t="s">
        <v>80</v>
      </c>
      <c r="AY248" s="258" t="s">
        <v>241</v>
      </c>
    </row>
    <row r="249" s="13" customFormat="1">
      <c r="A249" s="13"/>
      <c r="B249" s="247"/>
      <c r="C249" s="248"/>
      <c r="D249" s="249" t="s">
        <v>256</v>
      </c>
      <c r="E249" s="250" t="s">
        <v>2377</v>
      </c>
      <c r="F249" s="251" t="s">
        <v>2499</v>
      </c>
      <c r="G249" s="248"/>
      <c r="H249" s="252">
        <v>42.491999999999997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8" t="s">
        <v>256</v>
      </c>
      <c r="AU249" s="258" t="s">
        <v>88</v>
      </c>
      <c r="AV249" s="13" t="s">
        <v>88</v>
      </c>
      <c r="AW249" s="13" t="s">
        <v>36</v>
      </c>
      <c r="AX249" s="13" t="s">
        <v>80</v>
      </c>
      <c r="AY249" s="258" t="s">
        <v>241</v>
      </c>
    </row>
    <row r="250" s="13" customFormat="1">
      <c r="A250" s="13"/>
      <c r="B250" s="247"/>
      <c r="C250" s="248"/>
      <c r="D250" s="249" t="s">
        <v>256</v>
      </c>
      <c r="E250" s="250" t="s">
        <v>2374</v>
      </c>
      <c r="F250" s="251" t="s">
        <v>2500</v>
      </c>
      <c r="G250" s="248"/>
      <c r="H250" s="252">
        <v>7.4989999999999997</v>
      </c>
      <c r="I250" s="253"/>
      <c r="J250" s="248"/>
      <c r="K250" s="248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88</v>
      </c>
      <c r="AV250" s="13" t="s">
        <v>88</v>
      </c>
      <c r="AW250" s="13" t="s">
        <v>36</v>
      </c>
      <c r="AX250" s="13" t="s">
        <v>80</v>
      </c>
      <c r="AY250" s="258" t="s">
        <v>241</v>
      </c>
    </row>
    <row r="251" s="13" customFormat="1">
      <c r="A251" s="13"/>
      <c r="B251" s="247"/>
      <c r="C251" s="248"/>
      <c r="D251" s="249" t="s">
        <v>256</v>
      </c>
      <c r="E251" s="250" t="s">
        <v>2383</v>
      </c>
      <c r="F251" s="251" t="s">
        <v>2501</v>
      </c>
      <c r="G251" s="248"/>
      <c r="H251" s="252">
        <v>3.0350000000000001</v>
      </c>
      <c r="I251" s="253"/>
      <c r="J251" s="248"/>
      <c r="K251" s="248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88</v>
      </c>
      <c r="AV251" s="13" t="s">
        <v>88</v>
      </c>
      <c r="AW251" s="13" t="s">
        <v>36</v>
      </c>
      <c r="AX251" s="13" t="s">
        <v>80</v>
      </c>
      <c r="AY251" s="258" t="s">
        <v>241</v>
      </c>
    </row>
    <row r="252" s="13" customFormat="1">
      <c r="A252" s="13"/>
      <c r="B252" s="247"/>
      <c r="C252" s="248"/>
      <c r="D252" s="249" t="s">
        <v>256</v>
      </c>
      <c r="E252" s="250" t="s">
        <v>2380</v>
      </c>
      <c r="F252" s="251" t="s">
        <v>2502</v>
      </c>
      <c r="G252" s="248"/>
      <c r="H252" s="252">
        <v>0.53600000000000003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8" t="s">
        <v>256</v>
      </c>
      <c r="AU252" s="258" t="s">
        <v>88</v>
      </c>
      <c r="AV252" s="13" t="s">
        <v>88</v>
      </c>
      <c r="AW252" s="13" t="s">
        <v>36</v>
      </c>
      <c r="AX252" s="13" t="s">
        <v>80</v>
      </c>
      <c r="AY252" s="258" t="s">
        <v>241</v>
      </c>
    </row>
    <row r="253" s="13" customFormat="1">
      <c r="A253" s="13"/>
      <c r="B253" s="247"/>
      <c r="C253" s="248"/>
      <c r="D253" s="249" t="s">
        <v>256</v>
      </c>
      <c r="E253" s="250" t="s">
        <v>2388</v>
      </c>
      <c r="F253" s="251" t="s">
        <v>2503</v>
      </c>
      <c r="G253" s="248"/>
      <c r="H253" s="252">
        <v>3.0350000000000001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8" t="s">
        <v>256</v>
      </c>
      <c r="AU253" s="258" t="s">
        <v>88</v>
      </c>
      <c r="AV253" s="13" t="s">
        <v>88</v>
      </c>
      <c r="AW253" s="13" t="s">
        <v>36</v>
      </c>
      <c r="AX253" s="13" t="s">
        <v>80</v>
      </c>
      <c r="AY253" s="258" t="s">
        <v>241</v>
      </c>
    </row>
    <row r="254" s="13" customFormat="1">
      <c r="A254" s="13"/>
      <c r="B254" s="247"/>
      <c r="C254" s="248"/>
      <c r="D254" s="249" t="s">
        <v>256</v>
      </c>
      <c r="E254" s="250" t="s">
        <v>2386</v>
      </c>
      <c r="F254" s="251" t="s">
        <v>4644</v>
      </c>
      <c r="G254" s="248"/>
      <c r="H254" s="252">
        <v>0.53600000000000003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8" t="s">
        <v>256</v>
      </c>
      <c r="AU254" s="258" t="s">
        <v>88</v>
      </c>
      <c r="AV254" s="13" t="s">
        <v>88</v>
      </c>
      <c r="AW254" s="13" t="s">
        <v>36</v>
      </c>
      <c r="AX254" s="13" t="s">
        <v>80</v>
      </c>
      <c r="AY254" s="258" t="s">
        <v>241</v>
      </c>
    </row>
    <row r="255" s="14" customFormat="1">
      <c r="A255" s="14"/>
      <c r="B255" s="259"/>
      <c r="C255" s="260"/>
      <c r="D255" s="249" t="s">
        <v>256</v>
      </c>
      <c r="E255" s="261" t="s">
        <v>1</v>
      </c>
      <c r="F255" s="262" t="s">
        <v>258</v>
      </c>
      <c r="G255" s="260"/>
      <c r="H255" s="263">
        <v>71.415999999999997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88</v>
      </c>
      <c r="AV255" s="14" t="s">
        <v>175</v>
      </c>
      <c r="AW255" s="14" t="s">
        <v>36</v>
      </c>
      <c r="AX255" s="14" t="s">
        <v>80</v>
      </c>
      <c r="AY255" s="269" t="s">
        <v>241</v>
      </c>
    </row>
    <row r="256" s="13" customFormat="1">
      <c r="A256" s="13"/>
      <c r="B256" s="247"/>
      <c r="C256" s="248"/>
      <c r="D256" s="249" t="s">
        <v>256</v>
      </c>
      <c r="E256" s="250" t="s">
        <v>1</v>
      </c>
      <c r="F256" s="251" t="s">
        <v>2516</v>
      </c>
      <c r="G256" s="248"/>
      <c r="H256" s="252">
        <v>24.751000000000001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8" t="s">
        <v>256</v>
      </c>
      <c r="AU256" s="258" t="s">
        <v>88</v>
      </c>
      <c r="AV256" s="13" t="s">
        <v>88</v>
      </c>
      <c r="AW256" s="13" t="s">
        <v>36</v>
      </c>
      <c r="AX256" s="13" t="s">
        <v>80</v>
      </c>
      <c r="AY256" s="258" t="s">
        <v>241</v>
      </c>
    </row>
    <row r="257" s="14" customFormat="1">
      <c r="A257" s="14"/>
      <c r="B257" s="259"/>
      <c r="C257" s="260"/>
      <c r="D257" s="249" t="s">
        <v>256</v>
      </c>
      <c r="E257" s="261" t="s">
        <v>1</v>
      </c>
      <c r="F257" s="262" t="s">
        <v>258</v>
      </c>
      <c r="G257" s="260"/>
      <c r="H257" s="263">
        <v>24.751000000000001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88</v>
      </c>
      <c r="AV257" s="14" t="s">
        <v>175</v>
      </c>
      <c r="AW257" s="14" t="s">
        <v>36</v>
      </c>
      <c r="AX257" s="14" t="s">
        <v>14</v>
      </c>
      <c r="AY257" s="269" t="s">
        <v>241</v>
      </c>
    </row>
    <row r="258" s="2" customFormat="1" ht="33" customHeight="1">
      <c r="A258" s="39"/>
      <c r="B258" s="40"/>
      <c r="C258" s="229" t="s">
        <v>361</v>
      </c>
      <c r="D258" s="229" t="s">
        <v>243</v>
      </c>
      <c r="E258" s="230" t="s">
        <v>4645</v>
      </c>
      <c r="F258" s="231" t="s">
        <v>4646</v>
      </c>
      <c r="G258" s="232" t="s">
        <v>299</v>
      </c>
      <c r="H258" s="233">
        <v>1</v>
      </c>
      <c r="I258" s="234"/>
      <c r="J258" s="235">
        <f>ROUND(I258*H258,2)</f>
        <v>0</v>
      </c>
      <c r="K258" s="231" t="s">
        <v>1</v>
      </c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175</v>
      </c>
      <c r="AT258" s="240" t="s">
        <v>243</v>
      </c>
      <c r="AU258" s="240" t="s">
        <v>88</v>
      </c>
      <c r="AY258" s="18" t="s">
        <v>241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14</v>
      </c>
      <c r="BK258" s="241">
        <f>ROUND(I258*H258,2)</f>
        <v>0</v>
      </c>
      <c r="BL258" s="18" t="s">
        <v>175</v>
      </c>
      <c r="BM258" s="240" t="s">
        <v>4647</v>
      </c>
    </row>
    <row r="259" s="2" customFormat="1">
      <c r="A259" s="39"/>
      <c r="B259" s="40"/>
      <c r="C259" s="41"/>
      <c r="D259" s="249" t="s">
        <v>701</v>
      </c>
      <c r="E259" s="41"/>
      <c r="F259" s="287" t="s">
        <v>4648</v>
      </c>
      <c r="G259" s="41"/>
      <c r="H259" s="41"/>
      <c r="I259" s="244"/>
      <c r="J259" s="41"/>
      <c r="K259" s="41"/>
      <c r="L259" s="45"/>
      <c r="M259" s="245"/>
      <c r="N259" s="24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701</v>
      </c>
      <c r="AU259" s="18" t="s">
        <v>88</v>
      </c>
    </row>
    <row r="260" s="2" customFormat="1" ht="21.75" customHeight="1">
      <c r="A260" s="39"/>
      <c r="B260" s="40"/>
      <c r="C260" s="229" t="s">
        <v>366</v>
      </c>
      <c r="D260" s="229" t="s">
        <v>243</v>
      </c>
      <c r="E260" s="230" t="s">
        <v>630</v>
      </c>
      <c r="F260" s="231" t="s">
        <v>631</v>
      </c>
      <c r="G260" s="232" t="s">
        <v>246</v>
      </c>
      <c r="H260" s="233">
        <v>266.19999999999999</v>
      </c>
      <c r="I260" s="234"/>
      <c r="J260" s="235">
        <f>ROUND(I260*H260,2)</f>
        <v>0</v>
      </c>
      <c r="K260" s="231" t="s">
        <v>247</v>
      </c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0.00084000000000000003</v>
      </c>
      <c r="R260" s="238">
        <f>Q260*H260</f>
        <v>0.223608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175</v>
      </c>
      <c r="AT260" s="240" t="s">
        <v>243</v>
      </c>
      <c r="AU260" s="240" t="s">
        <v>88</v>
      </c>
      <c r="AY260" s="18" t="s">
        <v>241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14</v>
      </c>
      <c r="BK260" s="241">
        <f>ROUND(I260*H260,2)</f>
        <v>0</v>
      </c>
      <c r="BL260" s="18" t="s">
        <v>175</v>
      </c>
      <c r="BM260" s="240" t="s">
        <v>4649</v>
      </c>
    </row>
    <row r="261" s="2" customFormat="1">
      <c r="A261" s="39"/>
      <c r="B261" s="40"/>
      <c r="C261" s="41"/>
      <c r="D261" s="242" t="s">
        <v>249</v>
      </c>
      <c r="E261" s="41"/>
      <c r="F261" s="243" t="s">
        <v>633</v>
      </c>
      <c r="G261" s="41"/>
      <c r="H261" s="41"/>
      <c r="I261" s="244"/>
      <c r="J261" s="41"/>
      <c r="K261" s="41"/>
      <c r="L261" s="45"/>
      <c r="M261" s="245"/>
      <c r="N261" s="24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249</v>
      </c>
      <c r="AU261" s="18" t="s">
        <v>88</v>
      </c>
    </row>
    <row r="262" s="13" customFormat="1">
      <c r="A262" s="13"/>
      <c r="B262" s="247"/>
      <c r="C262" s="248"/>
      <c r="D262" s="249" t="s">
        <v>256</v>
      </c>
      <c r="E262" s="250" t="s">
        <v>1</v>
      </c>
      <c r="F262" s="251" t="s">
        <v>4650</v>
      </c>
      <c r="G262" s="248"/>
      <c r="H262" s="252">
        <v>57.200000000000003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8" t="s">
        <v>256</v>
      </c>
      <c r="AU262" s="258" t="s">
        <v>88</v>
      </c>
      <c r="AV262" s="13" t="s">
        <v>88</v>
      </c>
      <c r="AW262" s="13" t="s">
        <v>36</v>
      </c>
      <c r="AX262" s="13" t="s">
        <v>80</v>
      </c>
      <c r="AY262" s="258" t="s">
        <v>241</v>
      </c>
    </row>
    <row r="263" s="13" customFormat="1">
      <c r="A263" s="13"/>
      <c r="B263" s="247"/>
      <c r="C263" s="248"/>
      <c r="D263" s="249" t="s">
        <v>256</v>
      </c>
      <c r="E263" s="250" t="s">
        <v>1</v>
      </c>
      <c r="F263" s="251" t="s">
        <v>4651</v>
      </c>
      <c r="G263" s="248"/>
      <c r="H263" s="252">
        <v>55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8" t="s">
        <v>256</v>
      </c>
      <c r="AU263" s="258" t="s">
        <v>88</v>
      </c>
      <c r="AV263" s="13" t="s">
        <v>88</v>
      </c>
      <c r="AW263" s="13" t="s">
        <v>36</v>
      </c>
      <c r="AX263" s="13" t="s">
        <v>80</v>
      </c>
      <c r="AY263" s="258" t="s">
        <v>241</v>
      </c>
    </row>
    <row r="264" s="13" customFormat="1">
      <c r="A264" s="13"/>
      <c r="B264" s="247"/>
      <c r="C264" s="248"/>
      <c r="D264" s="249" t="s">
        <v>256</v>
      </c>
      <c r="E264" s="250" t="s">
        <v>1</v>
      </c>
      <c r="F264" s="251" t="s">
        <v>4652</v>
      </c>
      <c r="G264" s="248"/>
      <c r="H264" s="252">
        <v>141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8" t="s">
        <v>256</v>
      </c>
      <c r="AU264" s="258" t="s">
        <v>88</v>
      </c>
      <c r="AV264" s="13" t="s">
        <v>88</v>
      </c>
      <c r="AW264" s="13" t="s">
        <v>36</v>
      </c>
      <c r="AX264" s="13" t="s">
        <v>80</v>
      </c>
      <c r="AY264" s="258" t="s">
        <v>241</v>
      </c>
    </row>
    <row r="265" s="13" customFormat="1">
      <c r="A265" s="13"/>
      <c r="B265" s="247"/>
      <c r="C265" s="248"/>
      <c r="D265" s="249" t="s">
        <v>256</v>
      </c>
      <c r="E265" s="250" t="s">
        <v>1</v>
      </c>
      <c r="F265" s="251" t="s">
        <v>4653</v>
      </c>
      <c r="G265" s="248"/>
      <c r="H265" s="252">
        <v>5.2000000000000002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8" t="s">
        <v>256</v>
      </c>
      <c r="AU265" s="258" t="s">
        <v>88</v>
      </c>
      <c r="AV265" s="13" t="s">
        <v>88</v>
      </c>
      <c r="AW265" s="13" t="s">
        <v>36</v>
      </c>
      <c r="AX265" s="13" t="s">
        <v>80</v>
      </c>
      <c r="AY265" s="258" t="s">
        <v>241</v>
      </c>
    </row>
    <row r="266" s="13" customFormat="1">
      <c r="A266" s="13"/>
      <c r="B266" s="247"/>
      <c r="C266" s="248"/>
      <c r="D266" s="249" t="s">
        <v>256</v>
      </c>
      <c r="E266" s="250" t="s">
        <v>1</v>
      </c>
      <c r="F266" s="251" t="s">
        <v>4654</v>
      </c>
      <c r="G266" s="248"/>
      <c r="H266" s="252">
        <v>7.7999999999999998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8" t="s">
        <v>256</v>
      </c>
      <c r="AU266" s="258" t="s">
        <v>88</v>
      </c>
      <c r="AV266" s="13" t="s">
        <v>88</v>
      </c>
      <c r="AW266" s="13" t="s">
        <v>36</v>
      </c>
      <c r="AX266" s="13" t="s">
        <v>80</v>
      </c>
      <c r="AY266" s="258" t="s">
        <v>241</v>
      </c>
    </row>
    <row r="267" s="14" customFormat="1">
      <c r="A267" s="14"/>
      <c r="B267" s="259"/>
      <c r="C267" s="260"/>
      <c r="D267" s="249" t="s">
        <v>256</v>
      </c>
      <c r="E267" s="261" t="s">
        <v>451</v>
      </c>
      <c r="F267" s="262" t="s">
        <v>258</v>
      </c>
      <c r="G267" s="260"/>
      <c r="H267" s="263">
        <v>266.19999999999999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88</v>
      </c>
      <c r="AV267" s="14" t="s">
        <v>175</v>
      </c>
      <c r="AW267" s="14" t="s">
        <v>36</v>
      </c>
      <c r="AX267" s="14" t="s">
        <v>14</v>
      </c>
      <c r="AY267" s="269" t="s">
        <v>241</v>
      </c>
    </row>
    <row r="268" s="2" customFormat="1" ht="24.15" customHeight="1">
      <c r="A268" s="39"/>
      <c r="B268" s="40"/>
      <c r="C268" s="229" t="s">
        <v>371</v>
      </c>
      <c r="D268" s="229" t="s">
        <v>243</v>
      </c>
      <c r="E268" s="230" t="s">
        <v>2520</v>
      </c>
      <c r="F268" s="231" t="s">
        <v>2521</v>
      </c>
      <c r="G268" s="232" t="s">
        <v>246</v>
      </c>
      <c r="H268" s="233">
        <v>99</v>
      </c>
      <c r="I268" s="234"/>
      <c r="J268" s="235">
        <f>ROUND(I268*H268,2)</f>
        <v>0</v>
      </c>
      <c r="K268" s="231" t="s">
        <v>247</v>
      </c>
      <c r="L268" s="45"/>
      <c r="M268" s="236" t="s">
        <v>1</v>
      </c>
      <c r="N268" s="237" t="s">
        <v>45</v>
      </c>
      <c r="O268" s="92"/>
      <c r="P268" s="238">
        <f>O268*H268</f>
        <v>0</v>
      </c>
      <c r="Q268" s="238">
        <v>0.00084999999999999995</v>
      </c>
      <c r="R268" s="238">
        <f>Q268*H268</f>
        <v>0.084149999999999989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175</v>
      </c>
      <c r="AT268" s="240" t="s">
        <v>243</v>
      </c>
      <c r="AU268" s="240" t="s">
        <v>88</v>
      </c>
      <c r="AY268" s="18" t="s">
        <v>241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14</v>
      </c>
      <c r="BK268" s="241">
        <f>ROUND(I268*H268,2)</f>
        <v>0</v>
      </c>
      <c r="BL268" s="18" t="s">
        <v>175</v>
      </c>
      <c r="BM268" s="240" t="s">
        <v>4655</v>
      </c>
    </row>
    <row r="269" s="2" customFormat="1">
      <c r="A269" s="39"/>
      <c r="B269" s="40"/>
      <c r="C269" s="41"/>
      <c r="D269" s="242" t="s">
        <v>249</v>
      </c>
      <c r="E269" s="41"/>
      <c r="F269" s="243" t="s">
        <v>2523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249</v>
      </c>
      <c r="AU269" s="18" t="s">
        <v>88</v>
      </c>
    </row>
    <row r="270" s="15" customFormat="1">
      <c r="A270" s="15"/>
      <c r="B270" s="270"/>
      <c r="C270" s="271"/>
      <c r="D270" s="249" t="s">
        <v>256</v>
      </c>
      <c r="E270" s="272" t="s">
        <v>1</v>
      </c>
      <c r="F270" s="273" t="s">
        <v>4630</v>
      </c>
      <c r="G270" s="271"/>
      <c r="H270" s="272" t="s">
        <v>1</v>
      </c>
      <c r="I270" s="274"/>
      <c r="J270" s="271"/>
      <c r="K270" s="271"/>
      <c r="L270" s="275"/>
      <c r="M270" s="276"/>
      <c r="N270" s="277"/>
      <c r="O270" s="277"/>
      <c r="P270" s="277"/>
      <c r="Q270" s="277"/>
      <c r="R270" s="277"/>
      <c r="S270" s="277"/>
      <c r="T270" s="27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9" t="s">
        <v>256</v>
      </c>
      <c r="AU270" s="279" t="s">
        <v>88</v>
      </c>
      <c r="AV270" s="15" t="s">
        <v>14</v>
      </c>
      <c r="AW270" s="15" t="s">
        <v>36</v>
      </c>
      <c r="AX270" s="15" t="s">
        <v>80</v>
      </c>
      <c r="AY270" s="279" t="s">
        <v>241</v>
      </c>
    </row>
    <row r="271" s="13" customFormat="1">
      <c r="A271" s="13"/>
      <c r="B271" s="247"/>
      <c r="C271" s="248"/>
      <c r="D271" s="249" t="s">
        <v>256</v>
      </c>
      <c r="E271" s="250" t="s">
        <v>1</v>
      </c>
      <c r="F271" s="251" t="s">
        <v>4656</v>
      </c>
      <c r="G271" s="248"/>
      <c r="H271" s="252">
        <v>99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8" t="s">
        <v>256</v>
      </c>
      <c r="AU271" s="258" t="s">
        <v>88</v>
      </c>
      <c r="AV271" s="13" t="s">
        <v>88</v>
      </c>
      <c r="AW271" s="13" t="s">
        <v>36</v>
      </c>
      <c r="AX271" s="13" t="s">
        <v>80</v>
      </c>
      <c r="AY271" s="258" t="s">
        <v>241</v>
      </c>
    </row>
    <row r="272" s="14" customFormat="1">
      <c r="A272" s="14"/>
      <c r="B272" s="259"/>
      <c r="C272" s="260"/>
      <c r="D272" s="249" t="s">
        <v>256</v>
      </c>
      <c r="E272" s="261" t="s">
        <v>2394</v>
      </c>
      <c r="F272" s="262" t="s">
        <v>258</v>
      </c>
      <c r="G272" s="260"/>
      <c r="H272" s="263">
        <v>99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88</v>
      </c>
      <c r="AV272" s="14" t="s">
        <v>175</v>
      </c>
      <c r="AW272" s="14" t="s">
        <v>36</v>
      </c>
      <c r="AX272" s="14" t="s">
        <v>14</v>
      </c>
      <c r="AY272" s="269" t="s">
        <v>241</v>
      </c>
    </row>
    <row r="273" s="2" customFormat="1" ht="24.15" customHeight="1">
      <c r="A273" s="39"/>
      <c r="B273" s="40"/>
      <c r="C273" s="229" t="s">
        <v>376</v>
      </c>
      <c r="D273" s="229" t="s">
        <v>243</v>
      </c>
      <c r="E273" s="230" t="s">
        <v>635</v>
      </c>
      <c r="F273" s="231" t="s">
        <v>636</v>
      </c>
      <c r="G273" s="232" t="s">
        <v>246</v>
      </c>
      <c r="H273" s="233">
        <v>266.19999999999999</v>
      </c>
      <c r="I273" s="234"/>
      <c r="J273" s="235">
        <f>ROUND(I273*H273,2)</f>
        <v>0</v>
      </c>
      <c r="K273" s="231" t="s">
        <v>247</v>
      </c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175</v>
      </c>
      <c r="AT273" s="240" t="s">
        <v>243</v>
      </c>
      <c r="AU273" s="240" t="s">
        <v>88</v>
      </c>
      <c r="AY273" s="18" t="s">
        <v>241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14</v>
      </c>
      <c r="BK273" s="241">
        <f>ROUND(I273*H273,2)</f>
        <v>0</v>
      </c>
      <c r="BL273" s="18" t="s">
        <v>175</v>
      </c>
      <c r="BM273" s="240" t="s">
        <v>4657</v>
      </c>
    </row>
    <row r="274" s="2" customFormat="1">
      <c r="A274" s="39"/>
      <c r="B274" s="40"/>
      <c r="C274" s="41"/>
      <c r="D274" s="242" t="s">
        <v>249</v>
      </c>
      <c r="E274" s="41"/>
      <c r="F274" s="243" t="s">
        <v>638</v>
      </c>
      <c r="G274" s="41"/>
      <c r="H274" s="41"/>
      <c r="I274" s="244"/>
      <c r="J274" s="41"/>
      <c r="K274" s="41"/>
      <c r="L274" s="45"/>
      <c r="M274" s="245"/>
      <c r="N274" s="24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249</v>
      </c>
      <c r="AU274" s="18" t="s">
        <v>88</v>
      </c>
    </row>
    <row r="275" s="13" customFormat="1">
      <c r="A275" s="13"/>
      <c r="B275" s="247"/>
      <c r="C275" s="248"/>
      <c r="D275" s="249" t="s">
        <v>256</v>
      </c>
      <c r="E275" s="250" t="s">
        <v>1</v>
      </c>
      <c r="F275" s="251" t="s">
        <v>451</v>
      </c>
      <c r="G275" s="248"/>
      <c r="H275" s="252">
        <v>266.19999999999999</v>
      </c>
      <c r="I275" s="253"/>
      <c r="J275" s="248"/>
      <c r="K275" s="248"/>
      <c r="L275" s="254"/>
      <c r="M275" s="255"/>
      <c r="N275" s="256"/>
      <c r="O275" s="256"/>
      <c r="P275" s="256"/>
      <c r="Q275" s="256"/>
      <c r="R275" s="256"/>
      <c r="S275" s="256"/>
      <c r="T275" s="25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8" t="s">
        <v>256</v>
      </c>
      <c r="AU275" s="258" t="s">
        <v>88</v>
      </c>
      <c r="AV275" s="13" t="s">
        <v>88</v>
      </c>
      <c r="AW275" s="13" t="s">
        <v>36</v>
      </c>
      <c r="AX275" s="13" t="s">
        <v>80</v>
      </c>
      <c r="AY275" s="258" t="s">
        <v>241</v>
      </c>
    </row>
    <row r="276" s="14" customFormat="1">
      <c r="A276" s="14"/>
      <c r="B276" s="259"/>
      <c r="C276" s="260"/>
      <c r="D276" s="249" t="s">
        <v>256</v>
      </c>
      <c r="E276" s="261" t="s">
        <v>1</v>
      </c>
      <c r="F276" s="262" t="s">
        <v>258</v>
      </c>
      <c r="G276" s="260"/>
      <c r="H276" s="263">
        <v>266.19999999999999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88</v>
      </c>
      <c r="AV276" s="14" t="s">
        <v>175</v>
      </c>
      <c r="AW276" s="14" t="s">
        <v>36</v>
      </c>
      <c r="AX276" s="14" t="s">
        <v>14</v>
      </c>
      <c r="AY276" s="269" t="s">
        <v>241</v>
      </c>
    </row>
    <row r="277" s="2" customFormat="1" ht="24.15" customHeight="1">
      <c r="A277" s="39"/>
      <c r="B277" s="40"/>
      <c r="C277" s="229" t="s">
        <v>381</v>
      </c>
      <c r="D277" s="229" t="s">
        <v>243</v>
      </c>
      <c r="E277" s="230" t="s">
        <v>2527</v>
      </c>
      <c r="F277" s="231" t="s">
        <v>2528</v>
      </c>
      <c r="G277" s="232" t="s">
        <v>246</v>
      </c>
      <c r="H277" s="233">
        <v>99</v>
      </c>
      <c r="I277" s="234"/>
      <c r="J277" s="235">
        <f>ROUND(I277*H277,2)</f>
        <v>0</v>
      </c>
      <c r="K277" s="231" t="s">
        <v>247</v>
      </c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175</v>
      </c>
      <c r="AT277" s="240" t="s">
        <v>243</v>
      </c>
      <c r="AU277" s="240" t="s">
        <v>88</v>
      </c>
      <c r="AY277" s="18" t="s">
        <v>241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14</v>
      </c>
      <c r="BK277" s="241">
        <f>ROUND(I277*H277,2)</f>
        <v>0</v>
      </c>
      <c r="BL277" s="18" t="s">
        <v>175</v>
      </c>
      <c r="BM277" s="240" t="s">
        <v>4658</v>
      </c>
    </row>
    <row r="278" s="2" customFormat="1">
      <c r="A278" s="39"/>
      <c r="B278" s="40"/>
      <c r="C278" s="41"/>
      <c r="D278" s="242" t="s">
        <v>249</v>
      </c>
      <c r="E278" s="41"/>
      <c r="F278" s="243" t="s">
        <v>2530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249</v>
      </c>
      <c r="AU278" s="18" t="s">
        <v>88</v>
      </c>
    </row>
    <row r="279" s="13" customFormat="1">
      <c r="A279" s="13"/>
      <c r="B279" s="247"/>
      <c r="C279" s="248"/>
      <c r="D279" s="249" t="s">
        <v>256</v>
      </c>
      <c r="E279" s="250" t="s">
        <v>1</v>
      </c>
      <c r="F279" s="251" t="s">
        <v>2394</v>
      </c>
      <c r="G279" s="248"/>
      <c r="H279" s="252">
        <v>99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8" t="s">
        <v>256</v>
      </c>
      <c r="AU279" s="258" t="s">
        <v>88</v>
      </c>
      <c r="AV279" s="13" t="s">
        <v>88</v>
      </c>
      <c r="AW279" s="13" t="s">
        <v>36</v>
      </c>
      <c r="AX279" s="13" t="s">
        <v>80</v>
      </c>
      <c r="AY279" s="258" t="s">
        <v>241</v>
      </c>
    </row>
    <row r="280" s="14" customFormat="1">
      <c r="A280" s="14"/>
      <c r="B280" s="259"/>
      <c r="C280" s="260"/>
      <c r="D280" s="249" t="s">
        <v>256</v>
      </c>
      <c r="E280" s="261" t="s">
        <v>1</v>
      </c>
      <c r="F280" s="262" t="s">
        <v>258</v>
      </c>
      <c r="G280" s="260"/>
      <c r="H280" s="263">
        <v>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88</v>
      </c>
      <c r="AV280" s="14" t="s">
        <v>175</v>
      </c>
      <c r="AW280" s="14" t="s">
        <v>36</v>
      </c>
      <c r="AX280" s="14" t="s">
        <v>14</v>
      </c>
      <c r="AY280" s="269" t="s">
        <v>241</v>
      </c>
    </row>
    <row r="281" s="2" customFormat="1" ht="37.8" customHeight="1">
      <c r="A281" s="39"/>
      <c r="B281" s="40"/>
      <c r="C281" s="229" t="s">
        <v>386</v>
      </c>
      <c r="D281" s="229" t="s">
        <v>243</v>
      </c>
      <c r="E281" s="230" t="s">
        <v>639</v>
      </c>
      <c r="F281" s="231" t="s">
        <v>640</v>
      </c>
      <c r="G281" s="232" t="s">
        <v>253</v>
      </c>
      <c r="H281" s="233">
        <v>67.587000000000003</v>
      </c>
      <c r="I281" s="234"/>
      <c r="J281" s="235">
        <f>ROUND(I281*H281,2)</f>
        <v>0</v>
      </c>
      <c r="K281" s="231" t="s">
        <v>247</v>
      </c>
      <c r="L281" s="45"/>
      <c r="M281" s="236" t="s">
        <v>1</v>
      </c>
      <c r="N281" s="237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175</v>
      </c>
      <c r="AT281" s="240" t="s">
        <v>243</v>
      </c>
      <c r="AU281" s="240" t="s">
        <v>88</v>
      </c>
      <c r="AY281" s="18" t="s">
        <v>241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14</v>
      </c>
      <c r="BK281" s="241">
        <f>ROUND(I281*H281,2)</f>
        <v>0</v>
      </c>
      <c r="BL281" s="18" t="s">
        <v>175</v>
      </c>
      <c r="BM281" s="240" t="s">
        <v>4659</v>
      </c>
    </row>
    <row r="282" s="2" customFormat="1">
      <c r="A282" s="39"/>
      <c r="B282" s="40"/>
      <c r="C282" s="41"/>
      <c r="D282" s="242" t="s">
        <v>249</v>
      </c>
      <c r="E282" s="41"/>
      <c r="F282" s="243" t="s">
        <v>642</v>
      </c>
      <c r="G282" s="41"/>
      <c r="H282" s="41"/>
      <c r="I282" s="244"/>
      <c r="J282" s="41"/>
      <c r="K282" s="41"/>
      <c r="L282" s="45"/>
      <c r="M282" s="245"/>
      <c r="N282" s="24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249</v>
      </c>
      <c r="AU282" s="18" t="s">
        <v>88</v>
      </c>
    </row>
    <row r="283" s="15" customFormat="1">
      <c r="A283" s="15"/>
      <c r="B283" s="270"/>
      <c r="C283" s="271"/>
      <c r="D283" s="249" t="s">
        <v>256</v>
      </c>
      <c r="E283" s="272" t="s">
        <v>1</v>
      </c>
      <c r="F283" s="273" t="s">
        <v>643</v>
      </c>
      <c r="G283" s="271"/>
      <c r="H283" s="272" t="s">
        <v>1</v>
      </c>
      <c r="I283" s="274"/>
      <c r="J283" s="271"/>
      <c r="K283" s="271"/>
      <c r="L283" s="275"/>
      <c r="M283" s="276"/>
      <c r="N283" s="277"/>
      <c r="O283" s="277"/>
      <c r="P283" s="277"/>
      <c r="Q283" s="277"/>
      <c r="R283" s="277"/>
      <c r="S283" s="277"/>
      <c r="T283" s="27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9" t="s">
        <v>256</v>
      </c>
      <c r="AU283" s="279" t="s">
        <v>88</v>
      </c>
      <c r="AV283" s="15" t="s">
        <v>14</v>
      </c>
      <c r="AW283" s="15" t="s">
        <v>36</v>
      </c>
      <c r="AX283" s="15" t="s">
        <v>80</v>
      </c>
      <c r="AY283" s="279" t="s">
        <v>241</v>
      </c>
    </row>
    <row r="284" s="13" customFormat="1">
      <c r="A284" s="13"/>
      <c r="B284" s="247"/>
      <c r="C284" s="248"/>
      <c r="D284" s="249" t="s">
        <v>256</v>
      </c>
      <c r="E284" s="250" t="s">
        <v>1</v>
      </c>
      <c r="F284" s="251" t="s">
        <v>3220</v>
      </c>
      <c r="G284" s="248"/>
      <c r="H284" s="252">
        <v>37.578000000000003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8" t="s">
        <v>256</v>
      </c>
      <c r="AU284" s="258" t="s">
        <v>88</v>
      </c>
      <c r="AV284" s="13" t="s">
        <v>88</v>
      </c>
      <c r="AW284" s="13" t="s">
        <v>36</v>
      </c>
      <c r="AX284" s="13" t="s">
        <v>80</v>
      </c>
      <c r="AY284" s="258" t="s">
        <v>241</v>
      </c>
    </row>
    <row r="285" s="15" customFormat="1">
      <c r="A285" s="15"/>
      <c r="B285" s="270"/>
      <c r="C285" s="271"/>
      <c r="D285" s="249" t="s">
        <v>256</v>
      </c>
      <c r="E285" s="272" t="s">
        <v>1</v>
      </c>
      <c r="F285" s="273" t="s">
        <v>645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9" t="s">
        <v>256</v>
      </c>
      <c r="AU285" s="279" t="s">
        <v>88</v>
      </c>
      <c r="AV285" s="15" t="s">
        <v>14</v>
      </c>
      <c r="AW285" s="15" t="s">
        <v>36</v>
      </c>
      <c r="AX285" s="15" t="s">
        <v>80</v>
      </c>
      <c r="AY285" s="279" t="s">
        <v>241</v>
      </c>
    </row>
    <row r="286" s="13" customFormat="1">
      <c r="A286" s="13"/>
      <c r="B286" s="247"/>
      <c r="C286" s="248"/>
      <c r="D286" s="249" t="s">
        <v>256</v>
      </c>
      <c r="E286" s="250" t="s">
        <v>1</v>
      </c>
      <c r="F286" s="251" t="s">
        <v>646</v>
      </c>
      <c r="G286" s="248"/>
      <c r="H286" s="252">
        <v>30.009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8" t="s">
        <v>256</v>
      </c>
      <c r="AU286" s="258" t="s">
        <v>88</v>
      </c>
      <c r="AV286" s="13" t="s">
        <v>88</v>
      </c>
      <c r="AW286" s="13" t="s">
        <v>36</v>
      </c>
      <c r="AX286" s="13" t="s">
        <v>80</v>
      </c>
      <c r="AY286" s="258" t="s">
        <v>241</v>
      </c>
    </row>
    <row r="287" s="14" customFormat="1">
      <c r="A287" s="14"/>
      <c r="B287" s="259"/>
      <c r="C287" s="260"/>
      <c r="D287" s="249" t="s">
        <v>256</v>
      </c>
      <c r="E287" s="261" t="s">
        <v>1</v>
      </c>
      <c r="F287" s="262" t="s">
        <v>258</v>
      </c>
      <c r="G287" s="260"/>
      <c r="H287" s="263">
        <v>67.587000000000003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88</v>
      </c>
      <c r="AV287" s="14" t="s">
        <v>175</v>
      </c>
      <c r="AW287" s="14" t="s">
        <v>36</v>
      </c>
      <c r="AX287" s="14" t="s">
        <v>14</v>
      </c>
      <c r="AY287" s="269" t="s">
        <v>241</v>
      </c>
    </row>
    <row r="288" s="2" customFormat="1" ht="37.8" customHeight="1">
      <c r="A288" s="39"/>
      <c r="B288" s="40"/>
      <c r="C288" s="229" t="s">
        <v>390</v>
      </c>
      <c r="D288" s="229" t="s">
        <v>243</v>
      </c>
      <c r="E288" s="230" t="s">
        <v>649</v>
      </c>
      <c r="F288" s="231" t="s">
        <v>650</v>
      </c>
      <c r="G288" s="232" t="s">
        <v>253</v>
      </c>
      <c r="H288" s="233">
        <v>131.524</v>
      </c>
      <c r="I288" s="234"/>
      <c r="J288" s="235">
        <f>ROUND(I288*H288,2)</f>
        <v>0</v>
      </c>
      <c r="K288" s="231" t="s">
        <v>247</v>
      </c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175</v>
      </c>
      <c r="AT288" s="240" t="s">
        <v>243</v>
      </c>
      <c r="AU288" s="240" t="s">
        <v>88</v>
      </c>
      <c r="AY288" s="18" t="s">
        <v>241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14</v>
      </c>
      <c r="BK288" s="241">
        <f>ROUND(I288*H288,2)</f>
        <v>0</v>
      </c>
      <c r="BL288" s="18" t="s">
        <v>175</v>
      </c>
      <c r="BM288" s="240" t="s">
        <v>4660</v>
      </c>
    </row>
    <row r="289" s="2" customFormat="1">
      <c r="A289" s="39"/>
      <c r="B289" s="40"/>
      <c r="C289" s="41"/>
      <c r="D289" s="242" t="s">
        <v>249</v>
      </c>
      <c r="E289" s="41"/>
      <c r="F289" s="243" t="s">
        <v>652</v>
      </c>
      <c r="G289" s="41"/>
      <c r="H289" s="41"/>
      <c r="I289" s="244"/>
      <c r="J289" s="41"/>
      <c r="K289" s="41"/>
      <c r="L289" s="45"/>
      <c r="M289" s="245"/>
      <c r="N289" s="24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249</v>
      </c>
      <c r="AU289" s="18" t="s">
        <v>88</v>
      </c>
    </row>
    <row r="290" s="15" customFormat="1">
      <c r="A290" s="15"/>
      <c r="B290" s="270"/>
      <c r="C290" s="271"/>
      <c r="D290" s="249" t="s">
        <v>256</v>
      </c>
      <c r="E290" s="272" t="s">
        <v>1</v>
      </c>
      <c r="F290" s="273" t="s">
        <v>643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256</v>
      </c>
      <c r="AU290" s="279" t="s">
        <v>88</v>
      </c>
      <c r="AV290" s="15" t="s">
        <v>14</v>
      </c>
      <c r="AW290" s="15" t="s">
        <v>36</v>
      </c>
      <c r="AX290" s="15" t="s">
        <v>80</v>
      </c>
      <c r="AY290" s="279" t="s">
        <v>241</v>
      </c>
    </row>
    <row r="291" s="13" customFormat="1">
      <c r="A291" s="13"/>
      <c r="B291" s="247"/>
      <c r="C291" s="248"/>
      <c r="D291" s="249" t="s">
        <v>256</v>
      </c>
      <c r="E291" s="250" t="s">
        <v>1</v>
      </c>
      <c r="F291" s="251" t="s">
        <v>3222</v>
      </c>
      <c r="G291" s="248"/>
      <c r="H291" s="252">
        <v>131.524</v>
      </c>
      <c r="I291" s="253"/>
      <c r="J291" s="248"/>
      <c r="K291" s="248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88</v>
      </c>
      <c r="AV291" s="13" t="s">
        <v>88</v>
      </c>
      <c r="AW291" s="13" t="s">
        <v>36</v>
      </c>
      <c r="AX291" s="13" t="s">
        <v>80</v>
      </c>
      <c r="AY291" s="258" t="s">
        <v>241</v>
      </c>
    </row>
    <row r="292" s="14" customFormat="1">
      <c r="A292" s="14"/>
      <c r="B292" s="259"/>
      <c r="C292" s="260"/>
      <c r="D292" s="249" t="s">
        <v>256</v>
      </c>
      <c r="E292" s="261" t="s">
        <v>1</v>
      </c>
      <c r="F292" s="262" t="s">
        <v>258</v>
      </c>
      <c r="G292" s="260"/>
      <c r="H292" s="263">
        <v>131.524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88</v>
      </c>
      <c r="AV292" s="14" t="s">
        <v>175</v>
      </c>
      <c r="AW292" s="14" t="s">
        <v>36</v>
      </c>
      <c r="AX292" s="14" t="s">
        <v>14</v>
      </c>
      <c r="AY292" s="269" t="s">
        <v>241</v>
      </c>
    </row>
    <row r="293" s="2" customFormat="1" ht="37.8" customHeight="1">
      <c r="A293" s="39"/>
      <c r="B293" s="40"/>
      <c r="C293" s="229" t="s">
        <v>394</v>
      </c>
      <c r="D293" s="229" t="s">
        <v>243</v>
      </c>
      <c r="E293" s="230" t="s">
        <v>654</v>
      </c>
      <c r="F293" s="231" t="s">
        <v>655</v>
      </c>
      <c r="G293" s="232" t="s">
        <v>253</v>
      </c>
      <c r="H293" s="233">
        <v>7.569</v>
      </c>
      <c r="I293" s="234"/>
      <c r="J293" s="235">
        <f>ROUND(I293*H293,2)</f>
        <v>0</v>
      </c>
      <c r="K293" s="231" t="s">
        <v>247</v>
      </c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175</v>
      </c>
      <c r="AT293" s="240" t="s">
        <v>243</v>
      </c>
      <c r="AU293" s="240" t="s">
        <v>88</v>
      </c>
      <c r="AY293" s="18" t="s">
        <v>241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14</v>
      </c>
      <c r="BK293" s="241">
        <f>ROUND(I293*H293,2)</f>
        <v>0</v>
      </c>
      <c r="BL293" s="18" t="s">
        <v>175</v>
      </c>
      <c r="BM293" s="240" t="s">
        <v>4661</v>
      </c>
    </row>
    <row r="294" s="2" customFormat="1">
      <c r="A294" s="39"/>
      <c r="B294" s="40"/>
      <c r="C294" s="41"/>
      <c r="D294" s="242" t="s">
        <v>249</v>
      </c>
      <c r="E294" s="41"/>
      <c r="F294" s="243" t="s">
        <v>657</v>
      </c>
      <c r="G294" s="41"/>
      <c r="H294" s="41"/>
      <c r="I294" s="244"/>
      <c r="J294" s="41"/>
      <c r="K294" s="41"/>
      <c r="L294" s="45"/>
      <c r="M294" s="245"/>
      <c r="N294" s="24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249</v>
      </c>
      <c r="AU294" s="18" t="s">
        <v>88</v>
      </c>
    </row>
    <row r="295" s="15" customFormat="1">
      <c r="A295" s="15"/>
      <c r="B295" s="270"/>
      <c r="C295" s="271"/>
      <c r="D295" s="249" t="s">
        <v>256</v>
      </c>
      <c r="E295" s="272" t="s">
        <v>1</v>
      </c>
      <c r="F295" s="273" t="s">
        <v>658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256</v>
      </c>
      <c r="AU295" s="279" t="s">
        <v>88</v>
      </c>
      <c r="AV295" s="15" t="s">
        <v>14</v>
      </c>
      <c r="AW295" s="15" t="s">
        <v>36</v>
      </c>
      <c r="AX295" s="15" t="s">
        <v>80</v>
      </c>
      <c r="AY295" s="279" t="s">
        <v>241</v>
      </c>
    </row>
    <row r="296" s="13" customFormat="1">
      <c r="A296" s="13"/>
      <c r="B296" s="247"/>
      <c r="C296" s="248"/>
      <c r="D296" s="249" t="s">
        <v>256</v>
      </c>
      <c r="E296" s="250" t="s">
        <v>1</v>
      </c>
      <c r="F296" s="251" t="s">
        <v>3220</v>
      </c>
      <c r="G296" s="248"/>
      <c r="H296" s="252">
        <v>37.578000000000003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8" t="s">
        <v>256</v>
      </c>
      <c r="AU296" s="258" t="s">
        <v>88</v>
      </c>
      <c r="AV296" s="13" t="s">
        <v>88</v>
      </c>
      <c r="AW296" s="13" t="s">
        <v>36</v>
      </c>
      <c r="AX296" s="13" t="s">
        <v>80</v>
      </c>
      <c r="AY296" s="258" t="s">
        <v>241</v>
      </c>
    </row>
    <row r="297" s="15" customFormat="1">
      <c r="A297" s="15"/>
      <c r="B297" s="270"/>
      <c r="C297" s="271"/>
      <c r="D297" s="249" t="s">
        <v>256</v>
      </c>
      <c r="E297" s="272" t="s">
        <v>1</v>
      </c>
      <c r="F297" s="273" t="s">
        <v>661</v>
      </c>
      <c r="G297" s="271"/>
      <c r="H297" s="272" t="s">
        <v>1</v>
      </c>
      <c r="I297" s="274"/>
      <c r="J297" s="271"/>
      <c r="K297" s="271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256</v>
      </c>
      <c r="AU297" s="279" t="s">
        <v>88</v>
      </c>
      <c r="AV297" s="15" t="s">
        <v>14</v>
      </c>
      <c r="AW297" s="15" t="s">
        <v>36</v>
      </c>
      <c r="AX297" s="15" t="s">
        <v>80</v>
      </c>
      <c r="AY297" s="279" t="s">
        <v>241</v>
      </c>
    </row>
    <row r="298" s="13" customFormat="1">
      <c r="A298" s="13"/>
      <c r="B298" s="247"/>
      <c r="C298" s="248"/>
      <c r="D298" s="249" t="s">
        <v>256</v>
      </c>
      <c r="E298" s="250" t="s">
        <v>1</v>
      </c>
      <c r="F298" s="251" t="s">
        <v>662</v>
      </c>
      <c r="G298" s="248"/>
      <c r="H298" s="252">
        <v>-30.009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8" t="s">
        <v>256</v>
      </c>
      <c r="AU298" s="258" t="s">
        <v>88</v>
      </c>
      <c r="AV298" s="13" t="s">
        <v>88</v>
      </c>
      <c r="AW298" s="13" t="s">
        <v>36</v>
      </c>
      <c r="AX298" s="13" t="s">
        <v>80</v>
      </c>
      <c r="AY298" s="258" t="s">
        <v>241</v>
      </c>
    </row>
    <row r="299" s="14" customFormat="1">
      <c r="A299" s="14"/>
      <c r="B299" s="259"/>
      <c r="C299" s="260"/>
      <c r="D299" s="249" t="s">
        <v>256</v>
      </c>
      <c r="E299" s="261" t="s">
        <v>459</v>
      </c>
      <c r="F299" s="262" t="s">
        <v>258</v>
      </c>
      <c r="G299" s="260"/>
      <c r="H299" s="263">
        <v>7.569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88</v>
      </c>
      <c r="AV299" s="14" t="s">
        <v>175</v>
      </c>
      <c r="AW299" s="14" t="s">
        <v>36</v>
      </c>
      <c r="AX299" s="14" t="s">
        <v>14</v>
      </c>
      <c r="AY299" s="269" t="s">
        <v>241</v>
      </c>
    </row>
    <row r="300" s="2" customFormat="1" ht="37.8" customHeight="1">
      <c r="A300" s="39"/>
      <c r="B300" s="40"/>
      <c r="C300" s="229" t="s">
        <v>398</v>
      </c>
      <c r="D300" s="229" t="s">
        <v>243</v>
      </c>
      <c r="E300" s="230" t="s">
        <v>663</v>
      </c>
      <c r="F300" s="231" t="s">
        <v>664</v>
      </c>
      <c r="G300" s="232" t="s">
        <v>253</v>
      </c>
      <c r="H300" s="233">
        <v>98.397000000000006</v>
      </c>
      <c r="I300" s="234"/>
      <c r="J300" s="235">
        <f>ROUND(I300*H300,2)</f>
        <v>0</v>
      </c>
      <c r="K300" s="231" t="s">
        <v>247</v>
      </c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175</v>
      </c>
      <c r="AT300" s="240" t="s">
        <v>243</v>
      </c>
      <c r="AU300" s="240" t="s">
        <v>88</v>
      </c>
      <c r="AY300" s="18" t="s">
        <v>241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14</v>
      </c>
      <c r="BK300" s="241">
        <f>ROUND(I300*H300,2)</f>
        <v>0</v>
      </c>
      <c r="BL300" s="18" t="s">
        <v>175</v>
      </c>
      <c r="BM300" s="240" t="s">
        <v>4662</v>
      </c>
    </row>
    <row r="301" s="2" customFormat="1">
      <c r="A301" s="39"/>
      <c r="B301" s="40"/>
      <c r="C301" s="41"/>
      <c r="D301" s="242" t="s">
        <v>249</v>
      </c>
      <c r="E301" s="41"/>
      <c r="F301" s="243" t="s">
        <v>666</v>
      </c>
      <c r="G301" s="41"/>
      <c r="H301" s="41"/>
      <c r="I301" s="244"/>
      <c r="J301" s="41"/>
      <c r="K301" s="41"/>
      <c r="L301" s="45"/>
      <c r="M301" s="245"/>
      <c r="N301" s="24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249</v>
      </c>
      <c r="AU301" s="18" t="s">
        <v>88</v>
      </c>
    </row>
    <row r="302" s="15" customFormat="1">
      <c r="A302" s="15"/>
      <c r="B302" s="270"/>
      <c r="C302" s="271"/>
      <c r="D302" s="249" t="s">
        <v>256</v>
      </c>
      <c r="E302" s="272" t="s">
        <v>1</v>
      </c>
      <c r="F302" s="273" t="s">
        <v>667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9" t="s">
        <v>256</v>
      </c>
      <c r="AU302" s="279" t="s">
        <v>88</v>
      </c>
      <c r="AV302" s="15" t="s">
        <v>14</v>
      </c>
      <c r="AW302" s="15" t="s">
        <v>36</v>
      </c>
      <c r="AX302" s="15" t="s">
        <v>80</v>
      </c>
      <c r="AY302" s="279" t="s">
        <v>241</v>
      </c>
    </row>
    <row r="303" s="13" customFormat="1">
      <c r="A303" s="13"/>
      <c r="B303" s="247"/>
      <c r="C303" s="248"/>
      <c r="D303" s="249" t="s">
        <v>256</v>
      </c>
      <c r="E303" s="250" t="s">
        <v>1</v>
      </c>
      <c r="F303" s="251" t="s">
        <v>668</v>
      </c>
      <c r="G303" s="248"/>
      <c r="H303" s="252">
        <v>98.397000000000006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8" t="s">
        <v>256</v>
      </c>
      <c r="AU303" s="258" t="s">
        <v>88</v>
      </c>
      <c r="AV303" s="13" t="s">
        <v>88</v>
      </c>
      <c r="AW303" s="13" t="s">
        <v>36</v>
      </c>
      <c r="AX303" s="13" t="s">
        <v>80</v>
      </c>
      <c r="AY303" s="258" t="s">
        <v>241</v>
      </c>
    </row>
    <row r="304" s="14" customFormat="1">
      <c r="A304" s="14"/>
      <c r="B304" s="259"/>
      <c r="C304" s="260"/>
      <c r="D304" s="249" t="s">
        <v>256</v>
      </c>
      <c r="E304" s="261" t="s">
        <v>1</v>
      </c>
      <c r="F304" s="262" t="s">
        <v>258</v>
      </c>
      <c r="G304" s="260"/>
      <c r="H304" s="263">
        <v>98.397000000000006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88</v>
      </c>
      <c r="AV304" s="14" t="s">
        <v>175</v>
      </c>
      <c r="AW304" s="14" t="s">
        <v>36</v>
      </c>
      <c r="AX304" s="14" t="s">
        <v>14</v>
      </c>
      <c r="AY304" s="269" t="s">
        <v>241</v>
      </c>
    </row>
    <row r="305" s="2" customFormat="1" ht="37.8" customHeight="1">
      <c r="A305" s="39"/>
      <c r="B305" s="40"/>
      <c r="C305" s="229" t="s">
        <v>696</v>
      </c>
      <c r="D305" s="229" t="s">
        <v>243</v>
      </c>
      <c r="E305" s="230" t="s">
        <v>669</v>
      </c>
      <c r="F305" s="231" t="s">
        <v>670</v>
      </c>
      <c r="G305" s="232" t="s">
        <v>253</v>
      </c>
      <c r="H305" s="233">
        <v>140.91900000000001</v>
      </c>
      <c r="I305" s="234"/>
      <c r="J305" s="235">
        <f>ROUND(I305*H305,2)</f>
        <v>0</v>
      </c>
      <c r="K305" s="231" t="s">
        <v>247</v>
      </c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175</v>
      </c>
      <c r="AT305" s="240" t="s">
        <v>243</v>
      </c>
      <c r="AU305" s="240" t="s">
        <v>88</v>
      </c>
      <c r="AY305" s="18" t="s">
        <v>241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14</v>
      </c>
      <c r="BK305" s="241">
        <f>ROUND(I305*H305,2)</f>
        <v>0</v>
      </c>
      <c r="BL305" s="18" t="s">
        <v>175</v>
      </c>
      <c r="BM305" s="240" t="s">
        <v>4663</v>
      </c>
    </row>
    <row r="306" s="2" customFormat="1">
      <c r="A306" s="39"/>
      <c r="B306" s="40"/>
      <c r="C306" s="41"/>
      <c r="D306" s="242" t="s">
        <v>249</v>
      </c>
      <c r="E306" s="41"/>
      <c r="F306" s="243" t="s">
        <v>672</v>
      </c>
      <c r="G306" s="41"/>
      <c r="H306" s="41"/>
      <c r="I306" s="244"/>
      <c r="J306" s="41"/>
      <c r="K306" s="41"/>
      <c r="L306" s="45"/>
      <c r="M306" s="245"/>
      <c r="N306" s="24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249</v>
      </c>
      <c r="AU306" s="18" t="s">
        <v>88</v>
      </c>
    </row>
    <row r="307" s="15" customFormat="1">
      <c r="A307" s="15"/>
      <c r="B307" s="270"/>
      <c r="C307" s="271"/>
      <c r="D307" s="249" t="s">
        <v>256</v>
      </c>
      <c r="E307" s="272" t="s">
        <v>1</v>
      </c>
      <c r="F307" s="273" t="s">
        <v>673</v>
      </c>
      <c r="G307" s="271"/>
      <c r="H307" s="272" t="s">
        <v>1</v>
      </c>
      <c r="I307" s="274"/>
      <c r="J307" s="271"/>
      <c r="K307" s="271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256</v>
      </c>
      <c r="AU307" s="279" t="s">
        <v>88</v>
      </c>
      <c r="AV307" s="15" t="s">
        <v>14</v>
      </c>
      <c r="AW307" s="15" t="s">
        <v>36</v>
      </c>
      <c r="AX307" s="15" t="s">
        <v>80</v>
      </c>
      <c r="AY307" s="279" t="s">
        <v>241</v>
      </c>
    </row>
    <row r="308" s="13" customFormat="1">
      <c r="A308" s="13"/>
      <c r="B308" s="247"/>
      <c r="C308" s="248"/>
      <c r="D308" s="249" t="s">
        <v>256</v>
      </c>
      <c r="E308" s="250" t="s">
        <v>1</v>
      </c>
      <c r="F308" s="251" t="s">
        <v>674</v>
      </c>
      <c r="G308" s="248"/>
      <c r="H308" s="252">
        <v>81.533000000000001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8" t="s">
        <v>256</v>
      </c>
      <c r="AU308" s="258" t="s">
        <v>88</v>
      </c>
      <c r="AV308" s="13" t="s">
        <v>88</v>
      </c>
      <c r="AW308" s="13" t="s">
        <v>36</v>
      </c>
      <c r="AX308" s="13" t="s">
        <v>80</v>
      </c>
      <c r="AY308" s="258" t="s">
        <v>241</v>
      </c>
    </row>
    <row r="309" s="13" customFormat="1">
      <c r="A309" s="13"/>
      <c r="B309" s="247"/>
      <c r="C309" s="248"/>
      <c r="D309" s="249" t="s">
        <v>256</v>
      </c>
      <c r="E309" s="250" t="s">
        <v>1</v>
      </c>
      <c r="F309" s="251" t="s">
        <v>2538</v>
      </c>
      <c r="G309" s="248"/>
      <c r="H309" s="252">
        <v>5.8239999999999998</v>
      </c>
      <c r="I309" s="253"/>
      <c r="J309" s="248"/>
      <c r="K309" s="248"/>
      <c r="L309" s="254"/>
      <c r="M309" s="255"/>
      <c r="N309" s="256"/>
      <c r="O309" s="256"/>
      <c r="P309" s="256"/>
      <c r="Q309" s="256"/>
      <c r="R309" s="256"/>
      <c r="S309" s="256"/>
      <c r="T309" s="25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8" t="s">
        <v>256</v>
      </c>
      <c r="AU309" s="258" t="s">
        <v>88</v>
      </c>
      <c r="AV309" s="13" t="s">
        <v>88</v>
      </c>
      <c r="AW309" s="13" t="s">
        <v>36</v>
      </c>
      <c r="AX309" s="13" t="s">
        <v>80</v>
      </c>
      <c r="AY309" s="258" t="s">
        <v>241</v>
      </c>
    </row>
    <row r="310" s="13" customFormat="1">
      <c r="A310" s="13"/>
      <c r="B310" s="247"/>
      <c r="C310" s="248"/>
      <c r="D310" s="249" t="s">
        <v>256</v>
      </c>
      <c r="E310" s="250" t="s">
        <v>1</v>
      </c>
      <c r="F310" s="251" t="s">
        <v>2539</v>
      </c>
      <c r="G310" s="248"/>
      <c r="H310" s="252">
        <v>49.991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8" t="s">
        <v>256</v>
      </c>
      <c r="AU310" s="258" t="s">
        <v>88</v>
      </c>
      <c r="AV310" s="13" t="s">
        <v>88</v>
      </c>
      <c r="AW310" s="13" t="s">
        <v>36</v>
      </c>
      <c r="AX310" s="13" t="s">
        <v>80</v>
      </c>
      <c r="AY310" s="258" t="s">
        <v>241</v>
      </c>
    </row>
    <row r="311" s="13" customFormat="1">
      <c r="A311" s="13"/>
      <c r="B311" s="247"/>
      <c r="C311" s="248"/>
      <c r="D311" s="249" t="s">
        <v>256</v>
      </c>
      <c r="E311" s="250" t="s">
        <v>1</v>
      </c>
      <c r="F311" s="251" t="s">
        <v>2540</v>
      </c>
      <c r="G311" s="248"/>
      <c r="H311" s="252">
        <v>3.5710000000000002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8" t="s">
        <v>256</v>
      </c>
      <c r="AU311" s="258" t="s">
        <v>88</v>
      </c>
      <c r="AV311" s="13" t="s">
        <v>88</v>
      </c>
      <c r="AW311" s="13" t="s">
        <v>36</v>
      </c>
      <c r="AX311" s="13" t="s">
        <v>80</v>
      </c>
      <c r="AY311" s="258" t="s">
        <v>241</v>
      </c>
    </row>
    <row r="312" s="14" customFormat="1">
      <c r="A312" s="14"/>
      <c r="B312" s="259"/>
      <c r="C312" s="260"/>
      <c r="D312" s="249" t="s">
        <v>256</v>
      </c>
      <c r="E312" s="261" t="s">
        <v>462</v>
      </c>
      <c r="F312" s="262" t="s">
        <v>258</v>
      </c>
      <c r="G312" s="260"/>
      <c r="H312" s="263">
        <v>140.91900000000001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88</v>
      </c>
      <c r="AV312" s="14" t="s">
        <v>175</v>
      </c>
      <c r="AW312" s="14" t="s">
        <v>36</v>
      </c>
      <c r="AX312" s="14" t="s">
        <v>14</v>
      </c>
      <c r="AY312" s="269" t="s">
        <v>241</v>
      </c>
    </row>
    <row r="313" s="2" customFormat="1" ht="37.8" customHeight="1">
      <c r="A313" s="39"/>
      <c r="B313" s="40"/>
      <c r="C313" s="229" t="s">
        <v>704</v>
      </c>
      <c r="D313" s="229" t="s">
        <v>243</v>
      </c>
      <c r="E313" s="230" t="s">
        <v>676</v>
      </c>
      <c r="F313" s="231" t="s">
        <v>677</v>
      </c>
      <c r="G313" s="232" t="s">
        <v>253</v>
      </c>
      <c r="H313" s="233">
        <v>1831.9469999999999</v>
      </c>
      <c r="I313" s="234"/>
      <c r="J313" s="235">
        <f>ROUND(I313*H313,2)</f>
        <v>0</v>
      </c>
      <c r="K313" s="231" t="s">
        <v>247</v>
      </c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175</v>
      </c>
      <c r="AT313" s="240" t="s">
        <v>243</v>
      </c>
      <c r="AU313" s="240" t="s">
        <v>88</v>
      </c>
      <c r="AY313" s="18" t="s">
        <v>241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14</v>
      </c>
      <c r="BK313" s="241">
        <f>ROUND(I313*H313,2)</f>
        <v>0</v>
      </c>
      <c r="BL313" s="18" t="s">
        <v>175</v>
      </c>
      <c r="BM313" s="240" t="s">
        <v>4664</v>
      </c>
    </row>
    <row r="314" s="2" customFormat="1">
      <c r="A314" s="39"/>
      <c r="B314" s="40"/>
      <c r="C314" s="41"/>
      <c r="D314" s="242" t="s">
        <v>249</v>
      </c>
      <c r="E314" s="41"/>
      <c r="F314" s="243" t="s">
        <v>679</v>
      </c>
      <c r="G314" s="41"/>
      <c r="H314" s="41"/>
      <c r="I314" s="244"/>
      <c r="J314" s="41"/>
      <c r="K314" s="41"/>
      <c r="L314" s="45"/>
      <c r="M314" s="245"/>
      <c r="N314" s="24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249</v>
      </c>
      <c r="AU314" s="18" t="s">
        <v>88</v>
      </c>
    </row>
    <row r="315" s="15" customFormat="1">
      <c r="A315" s="15"/>
      <c r="B315" s="270"/>
      <c r="C315" s="271"/>
      <c r="D315" s="249" t="s">
        <v>256</v>
      </c>
      <c r="E315" s="272" t="s">
        <v>1</v>
      </c>
      <c r="F315" s="273" t="s">
        <v>667</v>
      </c>
      <c r="G315" s="271"/>
      <c r="H315" s="272" t="s">
        <v>1</v>
      </c>
      <c r="I315" s="274"/>
      <c r="J315" s="271"/>
      <c r="K315" s="271"/>
      <c r="L315" s="275"/>
      <c r="M315" s="276"/>
      <c r="N315" s="277"/>
      <c r="O315" s="277"/>
      <c r="P315" s="277"/>
      <c r="Q315" s="277"/>
      <c r="R315" s="277"/>
      <c r="S315" s="277"/>
      <c r="T315" s="27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9" t="s">
        <v>256</v>
      </c>
      <c r="AU315" s="279" t="s">
        <v>88</v>
      </c>
      <c r="AV315" s="15" t="s">
        <v>14</v>
      </c>
      <c r="AW315" s="15" t="s">
        <v>36</v>
      </c>
      <c r="AX315" s="15" t="s">
        <v>80</v>
      </c>
      <c r="AY315" s="279" t="s">
        <v>241</v>
      </c>
    </row>
    <row r="316" s="13" customFormat="1">
      <c r="A316" s="13"/>
      <c r="B316" s="247"/>
      <c r="C316" s="248"/>
      <c r="D316" s="249" t="s">
        <v>256</v>
      </c>
      <c r="E316" s="250" t="s">
        <v>1</v>
      </c>
      <c r="F316" s="251" t="s">
        <v>680</v>
      </c>
      <c r="G316" s="248"/>
      <c r="H316" s="252">
        <v>1831.9469999999999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8" t="s">
        <v>256</v>
      </c>
      <c r="AU316" s="258" t="s">
        <v>88</v>
      </c>
      <c r="AV316" s="13" t="s">
        <v>88</v>
      </c>
      <c r="AW316" s="13" t="s">
        <v>36</v>
      </c>
      <c r="AX316" s="13" t="s">
        <v>80</v>
      </c>
      <c r="AY316" s="258" t="s">
        <v>241</v>
      </c>
    </row>
    <row r="317" s="14" customFormat="1">
      <c r="A317" s="14"/>
      <c r="B317" s="259"/>
      <c r="C317" s="260"/>
      <c r="D317" s="249" t="s">
        <v>256</v>
      </c>
      <c r="E317" s="261" t="s">
        <v>1</v>
      </c>
      <c r="F317" s="262" t="s">
        <v>258</v>
      </c>
      <c r="G317" s="260"/>
      <c r="H317" s="263">
        <v>1831.9469999999999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88</v>
      </c>
      <c r="AV317" s="14" t="s">
        <v>175</v>
      </c>
      <c r="AW317" s="14" t="s">
        <v>36</v>
      </c>
      <c r="AX317" s="14" t="s">
        <v>14</v>
      </c>
      <c r="AY317" s="269" t="s">
        <v>241</v>
      </c>
    </row>
    <row r="318" s="2" customFormat="1" ht="37.8" customHeight="1">
      <c r="A318" s="39"/>
      <c r="B318" s="40"/>
      <c r="C318" s="229" t="s">
        <v>706</v>
      </c>
      <c r="D318" s="229" t="s">
        <v>243</v>
      </c>
      <c r="E318" s="230" t="s">
        <v>1945</v>
      </c>
      <c r="F318" s="231" t="s">
        <v>1946</v>
      </c>
      <c r="G318" s="232" t="s">
        <v>253</v>
      </c>
      <c r="H318" s="233">
        <v>9.3949999999999996</v>
      </c>
      <c r="I318" s="234"/>
      <c r="J318" s="235">
        <f>ROUND(I318*H318,2)</f>
        <v>0</v>
      </c>
      <c r="K318" s="231" t="s">
        <v>247</v>
      </c>
      <c r="L318" s="45"/>
      <c r="M318" s="236" t="s">
        <v>1</v>
      </c>
      <c r="N318" s="237" t="s">
        <v>45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175</v>
      </c>
      <c r="AT318" s="240" t="s">
        <v>243</v>
      </c>
      <c r="AU318" s="240" t="s">
        <v>88</v>
      </c>
      <c r="AY318" s="18" t="s">
        <v>241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14</v>
      </c>
      <c r="BK318" s="241">
        <f>ROUND(I318*H318,2)</f>
        <v>0</v>
      </c>
      <c r="BL318" s="18" t="s">
        <v>175</v>
      </c>
      <c r="BM318" s="240" t="s">
        <v>4665</v>
      </c>
    </row>
    <row r="319" s="2" customFormat="1">
      <c r="A319" s="39"/>
      <c r="B319" s="40"/>
      <c r="C319" s="41"/>
      <c r="D319" s="242" t="s">
        <v>249</v>
      </c>
      <c r="E319" s="41"/>
      <c r="F319" s="243" t="s">
        <v>1948</v>
      </c>
      <c r="G319" s="41"/>
      <c r="H319" s="41"/>
      <c r="I319" s="244"/>
      <c r="J319" s="41"/>
      <c r="K319" s="41"/>
      <c r="L319" s="45"/>
      <c r="M319" s="245"/>
      <c r="N319" s="24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249</v>
      </c>
      <c r="AU319" s="18" t="s">
        <v>88</v>
      </c>
    </row>
    <row r="320" s="15" customFormat="1">
      <c r="A320" s="15"/>
      <c r="B320" s="270"/>
      <c r="C320" s="271"/>
      <c r="D320" s="249" t="s">
        <v>256</v>
      </c>
      <c r="E320" s="272" t="s">
        <v>1</v>
      </c>
      <c r="F320" s="273" t="s">
        <v>673</v>
      </c>
      <c r="G320" s="271"/>
      <c r="H320" s="272" t="s">
        <v>1</v>
      </c>
      <c r="I320" s="274"/>
      <c r="J320" s="271"/>
      <c r="K320" s="271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256</v>
      </c>
      <c r="AU320" s="279" t="s">
        <v>88</v>
      </c>
      <c r="AV320" s="15" t="s">
        <v>14</v>
      </c>
      <c r="AW320" s="15" t="s">
        <v>36</v>
      </c>
      <c r="AX320" s="15" t="s">
        <v>80</v>
      </c>
      <c r="AY320" s="279" t="s">
        <v>241</v>
      </c>
    </row>
    <row r="321" s="13" customFormat="1">
      <c r="A321" s="13"/>
      <c r="B321" s="247"/>
      <c r="C321" s="248"/>
      <c r="D321" s="249" t="s">
        <v>256</v>
      </c>
      <c r="E321" s="250" t="s">
        <v>1</v>
      </c>
      <c r="F321" s="251" t="s">
        <v>2544</v>
      </c>
      <c r="G321" s="248"/>
      <c r="H321" s="252">
        <v>5.8239999999999998</v>
      </c>
      <c r="I321" s="253"/>
      <c r="J321" s="248"/>
      <c r="K321" s="248"/>
      <c r="L321" s="254"/>
      <c r="M321" s="255"/>
      <c r="N321" s="256"/>
      <c r="O321" s="256"/>
      <c r="P321" s="256"/>
      <c r="Q321" s="256"/>
      <c r="R321" s="256"/>
      <c r="S321" s="256"/>
      <c r="T321" s="25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8" t="s">
        <v>256</v>
      </c>
      <c r="AU321" s="258" t="s">
        <v>88</v>
      </c>
      <c r="AV321" s="13" t="s">
        <v>88</v>
      </c>
      <c r="AW321" s="13" t="s">
        <v>36</v>
      </c>
      <c r="AX321" s="13" t="s">
        <v>80</v>
      </c>
      <c r="AY321" s="258" t="s">
        <v>241</v>
      </c>
    </row>
    <row r="322" s="13" customFormat="1">
      <c r="A322" s="13"/>
      <c r="B322" s="247"/>
      <c r="C322" s="248"/>
      <c r="D322" s="249" t="s">
        <v>256</v>
      </c>
      <c r="E322" s="250" t="s">
        <v>1</v>
      </c>
      <c r="F322" s="251" t="s">
        <v>2545</v>
      </c>
      <c r="G322" s="248"/>
      <c r="H322" s="252">
        <v>3.5710000000000002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8" t="s">
        <v>256</v>
      </c>
      <c r="AU322" s="258" t="s">
        <v>88</v>
      </c>
      <c r="AV322" s="13" t="s">
        <v>88</v>
      </c>
      <c r="AW322" s="13" t="s">
        <v>36</v>
      </c>
      <c r="AX322" s="13" t="s">
        <v>80</v>
      </c>
      <c r="AY322" s="258" t="s">
        <v>241</v>
      </c>
    </row>
    <row r="323" s="14" customFormat="1">
      <c r="A323" s="14"/>
      <c r="B323" s="259"/>
      <c r="C323" s="260"/>
      <c r="D323" s="249" t="s">
        <v>256</v>
      </c>
      <c r="E323" s="261" t="s">
        <v>1887</v>
      </c>
      <c r="F323" s="262" t="s">
        <v>258</v>
      </c>
      <c r="G323" s="260"/>
      <c r="H323" s="263">
        <v>9.3949999999999996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88</v>
      </c>
      <c r="AV323" s="14" t="s">
        <v>175</v>
      </c>
      <c r="AW323" s="14" t="s">
        <v>36</v>
      </c>
      <c r="AX323" s="14" t="s">
        <v>14</v>
      </c>
      <c r="AY323" s="269" t="s">
        <v>241</v>
      </c>
    </row>
    <row r="324" s="2" customFormat="1" ht="37.8" customHeight="1">
      <c r="A324" s="39"/>
      <c r="B324" s="40"/>
      <c r="C324" s="229" t="s">
        <v>715</v>
      </c>
      <c r="D324" s="229" t="s">
        <v>243</v>
      </c>
      <c r="E324" s="230" t="s">
        <v>1950</v>
      </c>
      <c r="F324" s="231" t="s">
        <v>1951</v>
      </c>
      <c r="G324" s="232" t="s">
        <v>253</v>
      </c>
      <c r="H324" s="233">
        <v>122.13500000000001</v>
      </c>
      <c r="I324" s="234"/>
      <c r="J324" s="235">
        <f>ROUND(I324*H324,2)</f>
        <v>0</v>
      </c>
      <c r="K324" s="231" t="s">
        <v>247</v>
      </c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175</v>
      </c>
      <c r="AT324" s="240" t="s">
        <v>243</v>
      </c>
      <c r="AU324" s="240" t="s">
        <v>88</v>
      </c>
      <c r="AY324" s="18" t="s">
        <v>241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14</v>
      </c>
      <c r="BK324" s="241">
        <f>ROUND(I324*H324,2)</f>
        <v>0</v>
      </c>
      <c r="BL324" s="18" t="s">
        <v>175</v>
      </c>
      <c r="BM324" s="240" t="s">
        <v>4666</v>
      </c>
    </row>
    <row r="325" s="2" customFormat="1">
      <c r="A325" s="39"/>
      <c r="B325" s="40"/>
      <c r="C325" s="41"/>
      <c r="D325" s="242" t="s">
        <v>249</v>
      </c>
      <c r="E325" s="41"/>
      <c r="F325" s="243" t="s">
        <v>1953</v>
      </c>
      <c r="G325" s="41"/>
      <c r="H325" s="41"/>
      <c r="I325" s="244"/>
      <c r="J325" s="41"/>
      <c r="K325" s="41"/>
      <c r="L325" s="45"/>
      <c r="M325" s="245"/>
      <c r="N325" s="24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249</v>
      </c>
      <c r="AU325" s="18" t="s">
        <v>88</v>
      </c>
    </row>
    <row r="326" s="15" customFormat="1">
      <c r="A326" s="15"/>
      <c r="B326" s="270"/>
      <c r="C326" s="271"/>
      <c r="D326" s="249" t="s">
        <v>256</v>
      </c>
      <c r="E326" s="272" t="s">
        <v>1</v>
      </c>
      <c r="F326" s="273" t="s">
        <v>667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256</v>
      </c>
      <c r="AU326" s="279" t="s">
        <v>88</v>
      </c>
      <c r="AV326" s="15" t="s">
        <v>14</v>
      </c>
      <c r="AW326" s="15" t="s">
        <v>36</v>
      </c>
      <c r="AX326" s="15" t="s">
        <v>80</v>
      </c>
      <c r="AY326" s="279" t="s">
        <v>241</v>
      </c>
    </row>
    <row r="327" s="13" customFormat="1">
      <c r="A327" s="13"/>
      <c r="B327" s="247"/>
      <c r="C327" s="248"/>
      <c r="D327" s="249" t="s">
        <v>256</v>
      </c>
      <c r="E327" s="250" t="s">
        <v>1</v>
      </c>
      <c r="F327" s="251" t="s">
        <v>1954</v>
      </c>
      <c r="G327" s="248"/>
      <c r="H327" s="252">
        <v>122.13500000000001</v>
      </c>
      <c r="I327" s="253"/>
      <c r="J327" s="248"/>
      <c r="K327" s="248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88</v>
      </c>
      <c r="AV327" s="13" t="s">
        <v>88</v>
      </c>
      <c r="AW327" s="13" t="s">
        <v>36</v>
      </c>
      <c r="AX327" s="13" t="s">
        <v>80</v>
      </c>
      <c r="AY327" s="258" t="s">
        <v>241</v>
      </c>
    </row>
    <row r="328" s="14" customFormat="1">
      <c r="A328" s="14"/>
      <c r="B328" s="259"/>
      <c r="C328" s="260"/>
      <c r="D328" s="249" t="s">
        <v>256</v>
      </c>
      <c r="E328" s="261" t="s">
        <v>1</v>
      </c>
      <c r="F328" s="262" t="s">
        <v>258</v>
      </c>
      <c r="G328" s="260"/>
      <c r="H328" s="263">
        <v>122.13500000000001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88</v>
      </c>
      <c r="AV328" s="14" t="s">
        <v>175</v>
      </c>
      <c r="AW328" s="14" t="s">
        <v>36</v>
      </c>
      <c r="AX328" s="14" t="s">
        <v>14</v>
      </c>
      <c r="AY328" s="269" t="s">
        <v>241</v>
      </c>
    </row>
    <row r="329" s="2" customFormat="1" ht="24.15" customHeight="1">
      <c r="A329" s="39"/>
      <c r="B329" s="40"/>
      <c r="C329" s="229" t="s">
        <v>721</v>
      </c>
      <c r="D329" s="229" t="s">
        <v>243</v>
      </c>
      <c r="E329" s="230" t="s">
        <v>681</v>
      </c>
      <c r="F329" s="231" t="s">
        <v>682</v>
      </c>
      <c r="G329" s="232" t="s">
        <v>253</v>
      </c>
      <c r="H329" s="233">
        <v>37.578000000000003</v>
      </c>
      <c r="I329" s="234"/>
      <c r="J329" s="235">
        <f>ROUND(I329*H329,2)</f>
        <v>0</v>
      </c>
      <c r="K329" s="231" t="s">
        <v>247</v>
      </c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175</v>
      </c>
      <c r="AT329" s="240" t="s">
        <v>243</v>
      </c>
      <c r="AU329" s="240" t="s">
        <v>88</v>
      </c>
      <c r="AY329" s="18" t="s">
        <v>241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14</v>
      </c>
      <c r="BK329" s="241">
        <f>ROUND(I329*H329,2)</f>
        <v>0</v>
      </c>
      <c r="BL329" s="18" t="s">
        <v>175</v>
      </c>
      <c r="BM329" s="240" t="s">
        <v>4667</v>
      </c>
    </row>
    <row r="330" s="2" customFormat="1">
      <c r="A330" s="39"/>
      <c r="B330" s="40"/>
      <c r="C330" s="41"/>
      <c r="D330" s="242" t="s">
        <v>249</v>
      </c>
      <c r="E330" s="41"/>
      <c r="F330" s="243" t="s">
        <v>684</v>
      </c>
      <c r="G330" s="41"/>
      <c r="H330" s="41"/>
      <c r="I330" s="244"/>
      <c r="J330" s="41"/>
      <c r="K330" s="41"/>
      <c r="L330" s="45"/>
      <c r="M330" s="245"/>
      <c r="N330" s="24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249</v>
      </c>
      <c r="AU330" s="18" t="s">
        <v>88</v>
      </c>
    </row>
    <row r="331" s="15" customFormat="1">
      <c r="A331" s="15"/>
      <c r="B331" s="270"/>
      <c r="C331" s="271"/>
      <c r="D331" s="249" t="s">
        <v>256</v>
      </c>
      <c r="E331" s="272" t="s">
        <v>1</v>
      </c>
      <c r="F331" s="273" t="s">
        <v>685</v>
      </c>
      <c r="G331" s="271"/>
      <c r="H331" s="272" t="s">
        <v>1</v>
      </c>
      <c r="I331" s="274"/>
      <c r="J331" s="271"/>
      <c r="K331" s="271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256</v>
      </c>
      <c r="AU331" s="279" t="s">
        <v>88</v>
      </c>
      <c r="AV331" s="15" t="s">
        <v>14</v>
      </c>
      <c r="AW331" s="15" t="s">
        <v>36</v>
      </c>
      <c r="AX331" s="15" t="s">
        <v>80</v>
      </c>
      <c r="AY331" s="279" t="s">
        <v>241</v>
      </c>
    </row>
    <row r="332" s="13" customFormat="1">
      <c r="A332" s="13"/>
      <c r="B332" s="247"/>
      <c r="C332" s="248"/>
      <c r="D332" s="249" t="s">
        <v>256</v>
      </c>
      <c r="E332" s="250" t="s">
        <v>1</v>
      </c>
      <c r="F332" s="251" t="s">
        <v>3220</v>
      </c>
      <c r="G332" s="248"/>
      <c r="H332" s="252">
        <v>37.578000000000003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8" t="s">
        <v>256</v>
      </c>
      <c r="AU332" s="258" t="s">
        <v>88</v>
      </c>
      <c r="AV332" s="13" t="s">
        <v>88</v>
      </c>
      <c r="AW332" s="13" t="s">
        <v>36</v>
      </c>
      <c r="AX332" s="13" t="s">
        <v>80</v>
      </c>
      <c r="AY332" s="258" t="s">
        <v>241</v>
      </c>
    </row>
    <row r="333" s="14" customFormat="1">
      <c r="A333" s="14"/>
      <c r="B333" s="259"/>
      <c r="C333" s="260"/>
      <c r="D333" s="249" t="s">
        <v>256</v>
      </c>
      <c r="E333" s="261" t="s">
        <v>1</v>
      </c>
      <c r="F333" s="262" t="s">
        <v>258</v>
      </c>
      <c r="G333" s="260"/>
      <c r="H333" s="263">
        <v>37.578000000000003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9" t="s">
        <v>256</v>
      </c>
      <c r="AU333" s="269" t="s">
        <v>88</v>
      </c>
      <c r="AV333" s="14" t="s">
        <v>175</v>
      </c>
      <c r="AW333" s="14" t="s">
        <v>36</v>
      </c>
      <c r="AX333" s="14" t="s">
        <v>14</v>
      </c>
      <c r="AY333" s="269" t="s">
        <v>241</v>
      </c>
    </row>
    <row r="334" s="2" customFormat="1" ht="24.15" customHeight="1">
      <c r="A334" s="39"/>
      <c r="B334" s="40"/>
      <c r="C334" s="229" t="s">
        <v>729</v>
      </c>
      <c r="D334" s="229" t="s">
        <v>243</v>
      </c>
      <c r="E334" s="230" t="s">
        <v>687</v>
      </c>
      <c r="F334" s="231" t="s">
        <v>688</v>
      </c>
      <c r="G334" s="232" t="s">
        <v>253</v>
      </c>
      <c r="H334" s="233">
        <v>140.91900000000001</v>
      </c>
      <c r="I334" s="234"/>
      <c r="J334" s="235">
        <f>ROUND(I334*H334,2)</f>
        <v>0</v>
      </c>
      <c r="K334" s="231" t="s">
        <v>247</v>
      </c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175</v>
      </c>
      <c r="AT334" s="240" t="s">
        <v>243</v>
      </c>
      <c r="AU334" s="240" t="s">
        <v>88</v>
      </c>
      <c r="AY334" s="18" t="s">
        <v>241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14</v>
      </c>
      <c r="BK334" s="241">
        <f>ROUND(I334*H334,2)</f>
        <v>0</v>
      </c>
      <c r="BL334" s="18" t="s">
        <v>175</v>
      </c>
      <c r="BM334" s="240" t="s">
        <v>4668</v>
      </c>
    </row>
    <row r="335" s="2" customFormat="1">
      <c r="A335" s="39"/>
      <c r="B335" s="40"/>
      <c r="C335" s="41"/>
      <c r="D335" s="242" t="s">
        <v>249</v>
      </c>
      <c r="E335" s="41"/>
      <c r="F335" s="243" t="s">
        <v>690</v>
      </c>
      <c r="G335" s="41"/>
      <c r="H335" s="41"/>
      <c r="I335" s="244"/>
      <c r="J335" s="41"/>
      <c r="K335" s="41"/>
      <c r="L335" s="45"/>
      <c r="M335" s="245"/>
      <c r="N335" s="24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249</v>
      </c>
      <c r="AU335" s="18" t="s">
        <v>88</v>
      </c>
    </row>
    <row r="336" s="15" customFormat="1">
      <c r="A336" s="15"/>
      <c r="B336" s="270"/>
      <c r="C336" s="271"/>
      <c r="D336" s="249" t="s">
        <v>256</v>
      </c>
      <c r="E336" s="272" t="s">
        <v>1</v>
      </c>
      <c r="F336" s="273" t="s">
        <v>691</v>
      </c>
      <c r="G336" s="271"/>
      <c r="H336" s="272" t="s">
        <v>1</v>
      </c>
      <c r="I336" s="274"/>
      <c r="J336" s="271"/>
      <c r="K336" s="271"/>
      <c r="L336" s="275"/>
      <c r="M336" s="276"/>
      <c r="N336" s="277"/>
      <c r="O336" s="277"/>
      <c r="P336" s="277"/>
      <c r="Q336" s="277"/>
      <c r="R336" s="277"/>
      <c r="S336" s="277"/>
      <c r="T336" s="27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9" t="s">
        <v>256</v>
      </c>
      <c r="AU336" s="279" t="s">
        <v>88</v>
      </c>
      <c r="AV336" s="15" t="s">
        <v>14</v>
      </c>
      <c r="AW336" s="15" t="s">
        <v>36</v>
      </c>
      <c r="AX336" s="15" t="s">
        <v>80</v>
      </c>
      <c r="AY336" s="279" t="s">
        <v>241</v>
      </c>
    </row>
    <row r="337" s="13" customFormat="1">
      <c r="A337" s="13"/>
      <c r="B337" s="247"/>
      <c r="C337" s="248"/>
      <c r="D337" s="249" t="s">
        <v>256</v>
      </c>
      <c r="E337" s="250" t="s">
        <v>1</v>
      </c>
      <c r="F337" s="251" t="s">
        <v>653</v>
      </c>
      <c r="G337" s="248"/>
      <c r="H337" s="252">
        <v>81.533000000000001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8" t="s">
        <v>256</v>
      </c>
      <c r="AU337" s="258" t="s">
        <v>88</v>
      </c>
      <c r="AV337" s="13" t="s">
        <v>88</v>
      </c>
      <c r="AW337" s="13" t="s">
        <v>36</v>
      </c>
      <c r="AX337" s="13" t="s">
        <v>80</v>
      </c>
      <c r="AY337" s="258" t="s">
        <v>241</v>
      </c>
    </row>
    <row r="338" s="13" customFormat="1">
      <c r="A338" s="13"/>
      <c r="B338" s="247"/>
      <c r="C338" s="248"/>
      <c r="D338" s="249" t="s">
        <v>256</v>
      </c>
      <c r="E338" s="250" t="s">
        <v>1</v>
      </c>
      <c r="F338" s="251" t="s">
        <v>2550</v>
      </c>
      <c r="G338" s="248"/>
      <c r="H338" s="252">
        <v>5.8239999999999998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8" t="s">
        <v>256</v>
      </c>
      <c r="AU338" s="258" t="s">
        <v>88</v>
      </c>
      <c r="AV338" s="13" t="s">
        <v>88</v>
      </c>
      <c r="AW338" s="13" t="s">
        <v>36</v>
      </c>
      <c r="AX338" s="13" t="s">
        <v>80</v>
      </c>
      <c r="AY338" s="258" t="s">
        <v>241</v>
      </c>
    </row>
    <row r="339" s="13" customFormat="1">
      <c r="A339" s="13"/>
      <c r="B339" s="247"/>
      <c r="C339" s="248"/>
      <c r="D339" s="249" t="s">
        <v>256</v>
      </c>
      <c r="E339" s="250" t="s">
        <v>1</v>
      </c>
      <c r="F339" s="251" t="s">
        <v>2551</v>
      </c>
      <c r="G339" s="248"/>
      <c r="H339" s="252">
        <v>49.991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8" t="s">
        <v>256</v>
      </c>
      <c r="AU339" s="258" t="s">
        <v>88</v>
      </c>
      <c r="AV339" s="13" t="s">
        <v>88</v>
      </c>
      <c r="AW339" s="13" t="s">
        <v>36</v>
      </c>
      <c r="AX339" s="13" t="s">
        <v>80</v>
      </c>
      <c r="AY339" s="258" t="s">
        <v>241</v>
      </c>
    </row>
    <row r="340" s="13" customFormat="1">
      <c r="A340" s="13"/>
      <c r="B340" s="247"/>
      <c r="C340" s="248"/>
      <c r="D340" s="249" t="s">
        <v>256</v>
      </c>
      <c r="E340" s="250" t="s">
        <v>1</v>
      </c>
      <c r="F340" s="251" t="s">
        <v>2552</v>
      </c>
      <c r="G340" s="248"/>
      <c r="H340" s="252">
        <v>3.5710000000000002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88</v>
      </c>
      <c r="AV340" s="13" t="s">
        <v>88</v>
      </c>
      <c r="AW340" s="13" t="s">
        <v>36</v>
      </c>
      <c r="AX340" s="13" t="s">
        <v>80</v>
      </c>
      <c r="AY340" s="258" t="s">
        <v>241</v>
      </c>
    </row>
    <row r="341" s="14" customFormat="1">
      <c r="A341" s="14"/>
      <c r="B341" s="259"/>
      <c r="C341" s="260"/>
      <c r="D341" s="249" t="s">
        <v>256</v>
      </c>
      <c r="E341" s="261" t="s">
        <v>1</v>
      </c>
      <c r="F341" s="262" t="s">
        <v>258</v>
      </c>
      <c r="G341" s="260"/>
      <c r="H341" s="263">
        <v>140.91900000000001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88</v>
      </c>
      <c r="AV341" s="14" t="s">
        <v>175</v>
      </c>
      <c r="AW341" s="14" t="s">
        <v>36</v>
      </c>
      <c r="AX341" s="14" t="s">
        <v>14</v>
      </c>
      <c r="AY341" s="269" t="s">
        <v>241</v>
      </c>
    </row>
    <row r="342" s="2" customFormat="1" ht="24.15" customHeight="1">
      <c r="A342" s="39"/>
      <c r="B342" s="40"/>
      <c r="C342" s="229" t="s">
        <v>735</v>
      </c>
      <c r="D342" s="229" t="s">
        <v>243</v>
      </c>
      <c r="E342" s="230" t="s">
        <v>692</v>
      </c>
      <c r="F342" s="231" t="s">
        <v>693</v>
      </c>
      <c r="G342" s="232" t="s">
        <v>253</v>
      </c>
      <c r="H342" s="233">
        <v>157.88300000000001</v>
      </c>
      <c r="I342" s="234"/>
      <c r="J342" s="235">
        <f>ROUND(I342*H342,2)</f>
        <v>0</v>
      </c>
      <c r="K342" s="231" t="s">
        <v>247</v>
      </c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175</v>
      </c>
      <c r="AT342" s="240" t="s">
        <v>243</v>
      </c>
      <c r="AU342" s="240" t="s">
        <v>88</v>
      </c>
      <c r="AY342" s="18" t="s">
        <v>241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14</v>
      </c>
      <c r="BK342" s="241">
        <f>ROUND(I342*H342,2)</f>
        <v>0</v>
      </c>
      <c r="BL342" s="18" t="s">
        <v>175</v>
      </c>
      <c r="BM342" s="240" t="s">
        <v>4669</v>
      </c>
    </row>
    <row r="343" s="2" customFormat="1">
      <c r="A343" s="39"/>
      <c r="B343" s="40"/>
      <c r="C343" s="41"/>
      <c r="D343" s="242" t="s">
        <v>249</v>
      </c>
      <c r="E343" s="41"/>
      <c r="F343" s="243" t="s">
        <v>695</v>
      </c>
      <c r="G343" s="41"/>
      <c r="H343" s="41"/>
      <c r="I343" s="244"/>
      <c r="J343" s="41"/>
      <c r="K343" s="41"/>
      <c r="L343" s="45"/>
      <c r="M343" s="245"/>
      <c r="N343" s="24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249</v>
      </c>
      <c r="AU343" s="18" t="s">
        <v>88</v>
      </c>
    </row>
    <row r="344" s="13" customFormat="1">
      <c r="A344" s="13"/>
      <c r="B344" s="247"/>
      <c r="C344" s="248"/>
      <c r="D344" s="249" t="s">
        <v>256</v>
      </c>
      <c r="E344" s="250" t="s">
        <v>1</v>
      </c>
      <c r="F344" s="251" t="s">
        <v>459</v>
      </c>
      <c r="G344" s="248"/>
      <c r="H344" s="252">
        <v>7.569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88</v>
      </c>
      <c r="AV344" s="13" t="s">
        <v>88</v>
      </c>
      <c r="AW344" s="13" t="s">
        <v>36</v>
      </c>
      <c r="AX344" s="13" t="s">
        <v>80</v>
      </c>
      <c r="AY344" s="258" t="s">
        <v>241</v>
      </c>
    </row>
    <row r="345" s="13" customFormat="1">
      <c r="A345" s="13"/>
      <c r="B345" s="247"/>
      <c r="C345" s="248"/>
      <c r="D345" s="249" t="s">
        <v>256</v>
      </c>
      <c r="E345" s="250" t="s">
        <v>1</v>
      </c>
      <c r="F345" s="251" t="s">
        <v>462</v>
      </c>
      <c r="G345" s="248"/>
      <c r="H345" s="252">
        <v>140.91900000000001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8" t="s">
        <v>256</v>
      </c>
      <c r="AU345" s="258" t="s">
        <v>88</v>
      </c>
      <c r="AV345" s="13" t="s">
        <v>88</v>
      </c>
      <c r="AW345" s="13" t="s">
        <v>36</v>
      </c>
      <c r="AX345" s="13" t="s">
        <v>80</v>
      </c>
      <c r="AY345" s="258" t="s">
        <v>241</v>
      </c>
    </row>
    <row r="346" s="13" customFormat="1">
      <c r="A346" s="13"/>
      <c r="B346" s="247"/>
      <c r="C346" s="248"/>
      <c r="D346" s="249" t="s">
        <v>256</v>
      </c>
      <c r="E346" s="250" t="s">
        <v>1</v>
      </c>
      <c r="F346" s="251" t="s">
        <v>1887</v>
      </c>
      <c r="G346" s="248"/>
      <c r="H346" s="252">
        <v>9.3949999999999996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8" t="s">
        <v>256</v>
      </c>
      <c r="AU346" s="258" t="s">
        <v>88</v>
      </c>
      <c r="AV346" s="13" t="s">
        <v>88</v>
      </c>
      <c r="AW346" s="13" t="s">
        <v>36</v>
      </c>
      <c r="AX346" s="13" t="s">
        <v>80</v>
      </c>
      <c r="AY346" s="258" t="s">
        <v>241</v>
      </c>
    </row>
    <row r="347" s="14" customFormat="1">
      <c r="A347" s="14"/>
      <c r="B347" s="259"/>
      <c r="C347" s="260"/>
      <c r="D347" s="249" t="s">
        <v>256</v>
      </c>
      <c r="E347" s="261" t="s">
        <v>1</v>
      </c>
      <c r="F347" s="262" t="s">
        <v>258</v>
      </c>
      <c r="G347" s="260"/>
      <c r="H347" s="263">
        <v>157.88300000000001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88</v>
      </c>
      <c r="AV347" s="14" t="s">
        <v>175</v>
      </c>
      <c r="AW347" s="14" t="s">
        <v>36</v>
      </c>
      <c r="AX347" s="14" t="s">
        <v>14</v>
      </c>
      <c r="AY347" s="269" t="s">
        <v>241</v>
      </c>
    </row>
    <row r="348" s="2" customFormat="1" ht="33" customHeight="1">
      <c r="A348" s="39"/>
      <c r="B348" s="40"/>
      <c r="C348" s="229" t="s">
        <v>740</v>
      </c>
      <c r="D348" s="229" t="s">
        <v>243</v>
      </c>
      <c r="E348" s="230" t="s">
        <v>697</v>
      </c>
      <c r="F348" s="231" t="s">
        <v>698</v>
      </c>
      <c r="G348" s="232" t="s">
        <v>467</v>
      </c>
      <c r="H348" s="233">
        <v>260.507</v>
      </c>
      <c r="I348" s="234"/>
      <c r="J348" s="235">
        <f>ROUND(I348*H348,2)</f>
        <v>0</v>
      </c>
      <c r="K348" s="231" t="s">
        <v>247</v>
      </c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175</v>
      </c>
      <c r="AT348" s="240" t="s">
        <v>243</v>
      </c>
      <c r="AU348" s="240" t="s">
        <v>88</v>
      </c>
      <c r="AY348" s="18" t="s">
        <v>241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14</v>
      </c>
      <c r="BK348" s="241">
        <f>ROUND(I348*H348,2)</f>
        <v>0</v>
      </c>
      <c r="BL348" s="18" t="s">
        <v>175</v>
      </c>
      <c r="BM348" s="240" t="s">
        <v>4670</v>
      </c>
    </row>
    <row r="349" s="2" customFormat="1">
      <c r="A349" s="39"/>
      <c r="B349" s="40"/>
      <c r="C349" s="41"/>
      <c r="D349" s="242" t="s">
        <v>249</v>
      </c>
      <c r="E349" s="41"/>
      <c r="F349" s="243" t="s">
        <v>700</v>
      </c>
      <c r="G349" s="41"/>
      <c r="H349" s="41"/>
      <c r="I349" s="244"/>
      <c r="J349" s="41"/>
      <c r="K349" s="41"/>
      <c r="L349" s="45"/>
      <c r="M349" s="245"/>
      <c r="N349" s="24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249</v>
      </c>
      <c r="AU349" s="18" t="s">
        <v>88</v>
      </c>
    </row>
    <row r="350" s="2" customFormat="1">
      <c r="A350" s="39"/>
      <c r="B350" s="40"/>
      <c r="C350" s="41"/>
      <c r="D350" s="249" t="s">
        <v>701</v>
      </c>
      <c r="E350" s="41"/>
      <c r="F350" s="287" t="s">
        <v>702</v>
      </c>
      <c r="G350" s="41"/>
      <c r="H350" s="41"/>
      <c r="I350" s="244"/>
      <c r="J350" s="41"/>
      <c r="K350" s="41"/>
      <c r="L350" s="45"/>
      <c r="M350" s="245"/>
      <c r="N350" s="24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701</v>
      </c>
      <c r="AU350" s="18" t="s">
        <v>88</v>
      </c>
    </row>
    <row r="351" s="13" customFormat="1">
      <c r="A351" s="13"/>
      <c r="B351" s="247"/>
      <c r="C351" s="248"/>
      <c r="D351" s="249" t="s">
        <v>256</v>
      </c>
      <c r="E351" s="250" t="s">
        <v>1</v>
      </c>
      <c r="F351" s="251" t="s">
        <v>2557</v>
      </c>
      <c r="G351" s="248"/>
      <c r="H351" s="252">
        <v>260.507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8" t="s">
        <v>256</v>
      </c>
      <c r="AU351" s="258" t="s">
        <v>88</v>
      </c>
      <c r="AV351" s="13" t="s">
        <v>88</v>
      </c>
      <c r="AW351" s="13" t="s">
        <v>36</v>
      </c>
      <c r="AX351" s="13" t="s">
        <v>80</v>
      </c>
      <c r="AY351" s="258" t="s">
        <v>241</v>
      </c>
    </row>
    <row r="352" s="14" customFormat="1">
      <c r="A352" s="14"/>
      <c r="B352" s="259"/>
      <c r="C352" s="260"/>
      <c r="D352" s="249" t="s">
        <v>256</v>
      </c>
      <c r="E352" s="261" t="s">
        <v>1</v>
      </c>
      <c r="F352" s="262" t="s">
        <v>258</v>
      </c>
      <c r="G352" s="260"/>
      <c r="H352" s="263">
        <v>260.507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9" t="s">
        <v>256</v>
      </c>
      <c r="AU352" s="269" t="s">
        <v>88</v>
      </c>
      <c r="AV352" s="14" t="s">
        <v>175</v>
      </c>
      <c r="AW352" s="14" t="s">
        <v>36</v>
      </c>
      <c r="AX352" s="14" t="s">
        <v>14</v>
      </c>
      <c r="AY352" s="269" t="s">
        <v>241</v>
      </c>
    </row>
    <row r="353" s="2" customFormat="1" ht="16.5" customHeight="1">
      <c r="A353" s="39"/>
      <c r="B353" s="40"/>
      <c r="C353" s="229" t="s">
        <v>749</v>
      </c>
      <c r="D353" s="229" t="s">
        <v>243</v>
      </c>
      <c r="E353" s="230" t="s">
        <v>259</v>
      </c>
      <c r="F353" s="231" t="s">
        <v>260</v>
      </c>
      <c r="G353" s="232" t="s">
        <v>253</v>
      </c>
      <c r="H353" s="233">
        <v>187.88999999999999</v>
      </c>
      <c r="I353" s="234"/>
      <c r="J353" s="235">
        <f>ROUND(I353*H353,2)</f>
        <v>0</v>
      </c>
      <c r="K353" s="231" t="s">
        <v>247</v>
      </c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175</v>
      </c>
      <c r="AT353" s="240" t="s">
        <v>243</v>
      </c>
      <c r="AU353" s="240" t="s">
        <v>88</v>
      </c>
      <c r="AY353" s="18" t="s">
        <v>241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14</v>
      </c>
      <c r="BK353" s="241">
        <f>ROUND(I353*H353,2)</f>
        <v>0</v>
      </c>
      <c r="BL353" s="18" t="s">
        <v>175</v>
      </c>
      <c r="BM353" s="240" t="s">
        <v>4671</v>
      </c>
    </row>
    <row r="354" s="2" customFormat="1">
      <c r="A354" s="39"/>
      <c r="B354" s="40"/>
      <c r="C354" s="41"/>
      <c r="D354" s="242" t="s">
        <v>249</v>
      </c>
      <c r="E354" s="41"/>
      <c r="F354" s="243" t="s">
        <v>262</v>
      </c>
      <c r="G354" s="41"/>
      <c r="H354" s="41"/>
      <c r="I354" s="244"/>
      <c r="J354" s="41"/>
      <c r="K354" s="41"/>
      <c r="L354" s="45"/>
      <c r="M354" s="245"/>
      <c r="N354" s="24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249</v>
      </c>
      <c r="AU354" s="18" t="s">
        <v>88</v>
      </c>
    </row>
    <row r="355" s="13" customFormat="1">
      <c r="A355" s="13"/>
      <c r="B355" s="247"/>
      <c r="C355" s="248"/>
      <c r="D355" s="249" t="s">
        <v>256</v>
      </c>
      <c r="E355" s="250" t="s">
        <v>1</v>
      </c>
      <c r="F355" s="251" t="s">
        <v>3249</v>
      </c>
      <c r="G355" s="248"/>
      <c r="H355" s="252">
        <v>187.88999999999999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8" t="s">
        <v>256</v>
      </c>
      <c r="AU355" s="258" t="s">
        <v>88</v>
      </c>
      <c r="AV355" s="13" t="s">
        <v>88</v>
      </c>
      <c r="AW355" s="13" t="s">
        <v>36</v>
      </c>
      <c r="AX355" s="13" t="s">
        <v>80</v>
      </c>
      <c r="AY355" s="258" t="s">
        <v>241</v>
      </c>
    </row>
    <row r="356" s="14" customFormat="1">
      <c r="A356" s="14"/>
      <c r="B356" s="259"/>
      <c r="C356" s="260"/>
      <c r="D356" s="249" t="s">
        <v>256</v>
      </c>
      <c r="E356" s="261" t="s">
        <v>1</v>
      </c>
      <c r="F356" s="262" t="s">
        <v>258</v>
      </c>
      <c r="G356" s="260"/>
      <c r="H356" s="263">
        <v>187.88999999999999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88</v>
      </c>
      <c r="AV356" s="14" t="s">
        <v>175</v>
      </c>
      <c r="AW356" s="14" t="s">
        <v>36</v>
      </c>
      <c r="AX356" s="14" t="s">
        <v>14</v>
      </c>
      <c r="AY356" s="269" t="s">
        <v>241</v>
      </c>
    </row>
    <row r="357" s="2" customFormat="1" ht="24.15" customHeight="1">
      <c r="A357" s="39"/>
      <c r="B357" s="40"/>
      <c r="C357" s="229" t="s">
        <v>754</v>
      </c>
      <c r="D357" s="229" t="s">
        <v>243</v>
      </c>
      <c r="E357" s="230" t="s">
        <v>722</v>
      </c>
      <c r="F357" s="231" t="s">
        <v>723</v>
      </c>
      <c r="G357" s="232" t="s">
        <v>253</v>
      </c>
      <c r="H357" s="233">
        <v>150.04300000000001</v>
      </c>
      <c r="I357" s="234"/>
      <c r="J357" s="235">
        <f>ROUND(I357*H357,2)</f>
        <v>0</v>
      </c>
      <c r="K357" s="231" t="s">
        <v>247</v>
      </c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175</v>
      </c>
      <c r="AT357" s="240" t="s">
        <v>243</v>
      </c>
      <c r="AU357" s="240" t="s">
        <v>88</v>
      </c>
      <c r="AY357" s="18" t="s">
        <v>241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14</v>
      </c>
      <c r="BK357" s="241">
        <f>ROUND(I357*H357,2)</f>
        <v>0</v>
      </c>
      <c r="BL357" s="18" t="s">
        <v>175</v>
      </c>
      <c r="BM357" s="240" t="s">
        <v>4672</v>
      </c>
    </row>
    <row r="358" s="2" customFormat="1">
      <c r="A358" s="39"/>
      <c r="B358" s="40"/>
      <c r="C358" s="41"/>
      <c r="D358" s="242" t="s">
        <v>249</v>
      </c>
      <c r="E358" s="41"/>
      <c r="F358" s="243" t="s">
        <v>725</v>
      </c>
      <c r="G358" s="41"/>
      <c r="H358" s="41"/>
      <c r="I358" s="244"/>
      <c r="J358" s="41"/>
      <c r="K358" s="41"/>
      <c r="L358" s="45"/>
      <c r="M358" s="245"/>
      <c r="N358" s="24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249</v>
      </c>
      <c r="AU358" s="18" t="s">
        <v>88</v>
      </c>
    </row>
    <row r="359" s="13" customFormat="1">
      <c r="A359" s="13"/>
      <c r="B359" s="247"/>
      <c r="C359" s="248"/>
      <c r="D359" s="249" t="s">
        <v>256</v>
      </c>
      <c r="E359" s="250" t="s">
        <v>1</v>
      </c>
      <c r="F359" s="251" t="s">
        <v>3249</v>
      </c>
      <c r="G359" s="248"/>
      <c r="H359" s="252">
        <v>187.88999999999999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8" t="s">
        <v>256</v>
      </c>
      <c r="AU359" s="258" t="s">
        <v>88</v>
      </c>
      <c r="AV359" s="13" t="s">
        <v>88</v>
      </c>
      <c r="AW359" s="13" t="s">
        <v>36</v>
      </c>
      <c r="AX359" s="13" t="s">
        <v>80</v>
      </c>
      <c r="AY359" s="258" t="s">
        <v>241</v>
      </c>
    </row>
    <row r="360" s="13" customFormat="1">
      <c r="A360" s="13"/>
      <c r="B360" s="247"/>
      <c r="C360" s="248"/>
      <c r="D360" s="249" t="s">
        <v>256</v>
      </c>
      <c r="E360" s="250" t="s">
        <v>1</v>
      </c>
      <c r="F360" s="251" t="s">
        <v>726</v>
      </c>
      <c r="G360" s="248"/>
      <c r="H360" s="252">
        <v>-7.8899999999999997</v>
      </c>
      <c r="I360" s="253"/>
      <c r="J360" s="248"/>
      <c r="K360" s="248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88</v>
      </c>
      <c r="AV360" s="13" t="s">
        <v>88</v>
      </c>
      <c r="AW360" s="13" t="s">
        <v>36</v>
      </c>
      <c r="AX360" s="13" t="s">
        <v>80</v>
      </c>
      <c r="AY360" s="258" t="s">
        <v>241</v>
      </c>
    </row>
    <row r="361" s="13" customFormat="1">
      <c r="A361" s="13"/>
      <c r="B361" s="247"/>
      <c r="C361" s="248"/>
      <c r="D361" s="249" t="s">
        <v>256</v>
      </c>
      <c r="E361" s="250" t="s">
        <v>1</v>
      </c>
      <c r="F361" s="251" t="s">
        <v>727</v>
      </c>
      <c r="G361" s="248"/>
      <c r="H361" s="252">
        <v>-29.222000000000001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88</v>
      </c>
      <c r="AV361" s="13" t="s">
        <v>88</v>
      </c>
      <c r="AW361" s="13" t="s">
        <v>36</v>
      </c>
      <c r="AX361" s="13" t="s">
        <v>80</v>
      </c>
      <c r="AY361" s="258" t="s">
        <v>241</v>
      </c>
    </row>
    <row r="362" s="13" customFormat="1">
      <c r="A362" s="13"/>
      <c r="B362" s="247"/>
      <c r="C362" s="248"/>
      <c r="D362" s="249" t="s">
        <v>256</v>
      </c>
      <c r="E362" s="250" t="s">
        <v>1</v>
      </c>
      <c r="F362" s="251" t="s">
        <v>4673</v>
      </c>
      <c r="G362" s="248"/>
      <c r="H362" s="252">
        <v>-0.14000000000000001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8" t="s">
        <v>256</v>
      </c>
      <c r="AU362" s="258" t="s">
        <v>88</v>
      </c>
      <c r="AV362" s="13" t="s">
        <v>88</v>
      </c>
      <c r="AW362" s="13" t="s">
        <v>36</v>
      </c>
      <c r="AX362" s="13" t="s">
        <v>80</v>
      </c>
      <c r="AY362" s="258" t="s">
        <v>241</v>
      </c>
    </row>
    <row r="363" s="13" customFormat="1">
      <c r="A363" s="13"/>
      <c r="B363" s="247"/>
      <c r="C363" s="248"/>
      <c r="D363" s="249" t="s">
        <v>256</v>
      </c>
      <c r="E363" s="250" t="s">
        <v>1</v>
      </c>
      <c r="F363" s="251" t="s">
        <v>4674</v>
      </c>
      <c r="G363" s="248"/>
      <c r="H363" s="252">
        <v>-0.54000000000000004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8" t="s">
        <v>256</v>
      </c>
      <c r="AU363" s="258" t="s">
        <v>88</v>
      </c>
      <c r="AV363" s="13" t="s">
        <v>88</v>
      </c>
      <c r="AW363" s="13" t="s">
        <v>36</v>
      </c>
      <c r="AX363" s="13" t="s">
        <v>80</v>
      </c>
      <c r="AY363" s="258" t="s">
        <v>241</v>
      </c>
    </row>
    <row r="364" s="13" customFormat="1">
      <c r="A364" s="13"/>
      <c r="B364" s="247"/>
      <c r="C364" s="248"/>
      <c r="D364" s="249" t="s">
        <v>256</v>
      </c>
      <c r="E364" s="250" t="s">
        <v>1</v>
      </c>
      <c r="F364" s="251" t="s">
        <v>4675</v>
      </c>
      <c r="G364" s="248"/>
      <c r="H364" s="252">
        <v>-0.023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88</v>
      </c>
      <c r="AV364" s="13" t="s">
        <v>88</v>
      </c>
      <c r="AW364" s="13" t="s">
        <v>36</v>
      </c>
      <c r="AX364" s="13" t="s">
        <v>80</v>
      </c>
      <c r="AY364" s="258" t="s">
        <v>241</v>
      </c>
    </row>
    <row r="365" s="13" customFormat="1">
      <c r="A365" s="13"/>
      <c r="B365" s="247"/>
      <c r="C365" s="248"/>
      <c r="D365" s="249" t="s">
        <v>256</v>
      </c>
      <c r="E365" s="250" t="s">
        <v>1</v>
      </c>
      <c r="F365" s="251" t="s">
        <v>4676</v>
      </c>
      <c r="G365" s="248"/>
      <c r="H365" s="252">
        <v>-0.012999999999999999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8" t="s">
        <v>256</v>
      </c>
      <c r="AU365" s="258" t="s">
        <v>88</v>
      </c>
      <c r="AV365" s="13" t="s">
        <v>88</v>
      </c>
      <c r="AW365" s="13" t="s">
        <v>36</v>
      </c>
      <c r="AX365" s="13" t="s">
        <v>80</v>
      </c>
      <c r="AY365" s="258" t="s">
        <v>241</v>
      </c>
    </row>
    <row r="366" s="13" customFormat="1">
      <c r="A366" s="13"/>
      <c r="B366" s="247"/>
      <c r="C366" s="248"/>
      <c r="D366" s="249" t="s">
        <v>256</v>
      </c>
      <c r="E366" s="250" t="s">
        <v>1</v>
      </c>
      <c r="F366" s="251" t="s">
        <v>4677</v>
      </c>
      <c r="G366" s="248"/>
      <c r="H366" s="252">
        <v>-0.019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88</v>
      </c>
      <c r="AV366" s="13" t="s">
        <v>88</v>
      </c>
      <c r="AW366" s="13" t="s">
        <v>36</v>
      </c>
      <c r="AX366" s="13" t="s">
        <v>80</v>
      </c>
      <c r="AY366" s="258" t="s">
        <v>241</v>
      </c>
    </row>
    <row r="367" s="14" customFormat="1">
      <c r="A367" s="14"/>
      <c r="B367" s="259"/>
      <c r="C367" s="260"/>
      <c r="D367" s="249" t="s">
        <v>256</v>
      </c>
      <c r="E367" s="261" t="s">
        <v>496</v>
      </c>
      <c r="F367" s="262" t="s">
        <v>258</v>
      </c>
      <c r="G367" s="260"/>
      <c r="H367" s="263">
        <v>150.04300000000001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88</v>
      </c>
      <c r="AV367" s="14" t="s">
        <v>175</v>
      </c>
      <c r="AW367" s="14" t="s">
        <v>36</v>
      </c>
      <c r="AX367" s="14" t="s">
        <v>14</v>
      </c>
      <c r="AY367" s="269" t="s">
        <v>241</v>
      </c>
    </row>
    <row r="368" s="2" customFormat="1" ht="16.5" customHeight="1">
      <c r="A368" s="39"/>
      <c r="B368" s="40"/>
      <c r="C368" s="288" t="s">
        <v>759</v>
      </c>
      <c r="D368" s="288" t="s">
        <v>716</v>
      </c>
      <c r="E368" s="289" t="s">
        <v>730</v>
      </c>
      <c r="F368" s="290" t="s">
        <v>731</v>
      </c>
      <c r="G368" s="291" t="s">
        <v>467</v>
      </c>
      <c r="H368" s="292">
        <v>246.12000000000001</v>
      </c>
      <c r="I368" s="293"/>
      <c r="J368" s="294">
        <f>ROUND(I368*H368,2)</f>
        <v>0</v>
      </c>
      <c r="K368" s="290" t="s">
        <v>247</v>
      </c>
      <c r="L368" s="295"/>
      <c r="M368" s="296" t="s">
        <v>1</v>
      </c>
      <c r="N368" s="29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292</v>
      </c>
      <c r="AT368" s="240" t="s">
        <v>716</v>
      </c>
      <c r="AU368" s="240" t="s">
        <v>88</v>
      </c>
      <c r="AY368" s="18" t="s">
        <v>241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14</v>
      </c>
      <c r="BK368" s="241">
        <f>ROUND(I368*H368,2)</f>
        <v>0</v>
      </c>
      <c r="BL368" s="18" t="s">
        <v>175</v>
      </c>
      <c r="BM368" s="240" t="s">
        <v>4678</v>
      </c>
    </row>
    <row r="369" s="15" customFormat="1">
      <c r="A369" s="15"/>
      <c r="B369" s="270"/>
      <c r="C369" s="271"/>
      <c r="D369" s="249" t="s">
        <v>256</v>
      </c>
      <c r="E369" s="272" t="s">
        <v>1</v>
      </c>
      <c r="F369" s="273" t="s">
        <v>733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9" t="s">
        <v>256</v>
      </c>
      <c r="AU369" s="279" t="s">
        <v>88</v>
      </c>
      <c r="AV369" s="15" t="s">
        <v>14</v>
      </c>
      <c r="AW369" s="15" t="s">
        <v>36</v>
      </c>
      <c r="AX369" s="15" t="s">
        <v>80</v>
      </c>
      <c r="AY369" s="279" t="s">
        <v>241</v>
      </c>
    </row>
    <row r="370" s="13" customFormat="1">
      <c r="A370" s="13"/>
      <c r="B370" s="247"/>
      <c r="C370" s="248"/>
      <c r="D370" s="249" t="s">
        <v>256</v>
      </c>
      <c r="E370" s="250" t="s">
        <v>1</v>
      </c>
      <c r="F370" s="251" t="s">
        <v>734</v>
      </c>
      <c r="G370" s="248"/>
      <c r="H370" s="252">
        <v>246.12000000000001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88</v>
      </c>
      <c r="AV370" s="13" t="s">
        <v>88</v>
      </c>
      <c r="AW370" s="13" t="s">
        <v>36</v>
      </c>
      <c r="AX370" s="13" t="s">
        <v>80</v>
      </c>
      <c r="AY370" s="258" t="s">
        <v>241</v>
      </c>
    </row>
    <row r="371" s="14" customFormat="1">
      <c r="A371" s="14"/>
      <c r="B371" s="259"/>
      <c r="C371" s="260"/>
      <c r="D371" s="249" t="s">
        <v>256</v>
      </c>
      <c r="E371" s="261" t="s">
        <v>1</v>
      </c>
      <c r="F371" s="262" t="s">
        <v>258</v>
      </c>
      <c r="G371" s="260"/>
      <c r="H371" s="263">
        <v>246.12000000000001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88</v>
      </c>
      <c r="AV371" s="14" t="s">
        <v>175</v>
      </c>
      <c r="AW371" s="14" t="s">
        <v>36</v>
      </c>
      <c r="AX371" s="14" t="s">
        <v>14</v>
      </c>
      <c r="AY371" s="269" t="s">
        <v>241</v>
      </c>
    </row>
    <row r="372" s="2" customFormat="1" ht="24.15" customHeight="1">
      <c r="A372" s="39"/>
      <c r="B372" s="40"/>
      <c r="C372" s="229" t="s">
        <v>766</v>
      </c>
      <c r="D372" s="229" t="s">
        <v>243</v>
      </c>
      <c r="E372" s="230" t="s">
        <v>736</v>
      </c>
      <c r="F372" s="231" t="s">
        <v>737</v>
      </c>
      <c r="G372" s="232" t="s">
        <v>253</v>
      </c>
      <c r="H372" s="233">
        <v>14.353</v>
      </c>
      <c r="I372" s="234"/>
      <c r="J372" s="235">
        <f>ROUND(I372*H372,2)</f>
        <v>0</v>
      </c>
      <c r="K372" s="231" t="s">
        <v>247</v>
      </c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175</v>
      </c>
      <c r="AT372" s="240" t="s">
        <v>243</v>
      </c>
      <c r="AU372" s="240" t="s">
        <v>88</v>
      </c>
      <c r="AY372" s="18" t="s">
        <v>241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14</v>
      </c>
      <c r="BK372" s="241">
        <f>ROUND(I372*H372,2)</f>
        <v>0</v>
      </c>
      <c r="BL372" s="18" t="s">
        <v>175</v>
      </c>
      <c r="BM372" s="240" t="s">
        <v>4679</v>
      </c>
    </row>
    <row r="373" s="2" customFormat="1">
      <c r="A373" s="39"/>
      <c r="B373" s="40"/>
      <c r="C373" s="41"/>
      <c r="D373" s="242" t="s">
        <v>249</v>
      </c>
      <c r="E373" s="41"/>
      <c r="F373" s="243" t="s">
        <v>739</v>
      </c>
      <c r="G373" s="41"/>
      <c r="H373" s="41"/>
      <c r="I373" s="244"/>
      <c r="J373" s="41"/>
      <c r="K373" s="41"/>
      <c r="L373" s="45"/>
      <c r="M373" s="245"/>
      <c r="N373" s="24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249</v>
      </c>
      <c r="AU373" s="18" t="s">
        <v>88</v>
      </c>
    </row>
    <row r="374" s="13" customFormat="1">
      <c r="A374" s="13"/>
      <c r="B374" s="247"/>
      <c r="C374" s="248"/>
      <c r="D374" s="249" t="s">
        <v>256</v>
      </c>
      <c r="E374" s="250" t="s">
        <v>1</v>
      </c>
      <c r="F374" s="251" t="s">
        <v>448</v>
      </c>
      <c r="G374" s="248"/>
      <c r="H374" s="252">
        <v>11.689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8" t="s">
        <v>256</v>
      </c>
      <c r="AU374" s="258" t="s">
        <v>88</v>
      </c>
      <c r="AV374" s="13" t="s">
        <v>88</v>
      </c>
      <c r="AW374" s="13" t="s">
        <v>36</v>
      </c>
      <c r="AX374" s="13" t="s">
        <v>80</v>
      </c>
      <c r="AY374" s="258" t="s">
        <v>241</v>
      </c>
    </row>
    <row r="375" s="13" customFormat="1">
      <c r="A375" s="13"/>
      <c r="B375" s="247"/>
      <c r="C375" s="248"/>
      <c r="D375" s="249" t="s">
        <v>256</v>
      </c>
      <c r="E375" s="250" t="s">
        <v>1</v>
      </c>
      <c r="F375" s="251" t="s">
        <v>4680</v>
      </c>
      <c r="G375" s="248"/>
      <c r="H375" s="252">
        <v>2.6640000000000001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88</v>
      </c>
      <c r="AV375" s="13" t="s">
        <v>88</v>
      </c>
      <c r="AW375" s="13" t="s">
        <v>36</v>
      </c>
      <c r="AX375" s="13" t="s">
        <v>80</v>
      </c>
      <c r="AY375" s="258" t="s">
        <v>241</v>
      </c>
    </row>
    <row r="376" s="14" customFormat="1">
      <c r="A376" s="14"/>
      <c r="B376" s="259"/>
      <c r="C376" s="260"/>
      <c r="D376" s="249" t="s">
        <v>256</v>
      </c>
      <c r="E376" s="261" t="s">
        <v>1</v>
      </c>
      <c r="F376" s="262" t="s">
        <v>258</v>
      </c>
      <c r="G376" s="260"/>
      <c r="H376" s="263">
        <v>14.353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88</v>
      </c>
      <c r="AV376" s="14" t="s">
        <v>175</v>
      </c>
      <c r="AW376" s="14" t="s">
        <v>36</v>
      </c>
      <c r="AX376" s="14" t="s">
        <v>14</v>
      </c>
      <c r="AY376" s="269" t="s">
        <v>241</v>
      </c>
    </row>
    <row r="377" s="2" customFormat="1" ht="24.15" customHeight="1">
      <c r="A377" s="39"/>
      <c r="B377" s="40"/>
      <c r="C377" s="229" t="s">
        <v>772</v>
      </c>
      <c r="D377" s="229" t="s">
        <v>243</v>
      </c>
      <c r="E377" s="230" t="s">
        <v>741</v>
      </c>
      <c r="F377" s="231" t="s">
        <v>742</v>
      </c>
      <c r="G377" s="232" t="s">
        <v>253</v>
      </c>
      <c r="H377" s="233">
        <v>17.533000000000001</v>
      </c>
      <c r="I377" s="234"/>
      <c r="J377" s="235">
        <f>ROUND(I377*H377,2)</f>
        <v>0</v>
      </c>
      <c r="K377" s="231" t="s">
        <v>247</v>
      </c>
      <c r="L377" s="45"/>
      <c r="M377" s="236" t="s">
        <v>1</v>
      </c>
      <c r="N377" s="237" t="s">
        <v>45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175</v>
      </c>
      <c r="AT377" s="240" t="s">
        <v>243</v>
      </c>
      <c r="AU377" s="240" t="s">
        <v>88</v>
      </c>
      <c r="AY377" s="18" t="s">
        <v>241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14</v>
      </c>
      <c r="BK377" s="241">
        <f>ROUND(I377*H377,2)</f>
        <v>0</v>
      </c>
      <c r="BL377" s="18" t="s">
        <v>175</v>
      </c>
      <c r="BM377" s="240" t="s">
        <v>4681</v>
      </c>
    </row>
    <row r="378" s="2" customFormat="1">
      <c r="A378" s="39"/>
      <c r="B378" s="40"/>
      <c r="C378" s="41"/>
      <c r="D378" s="242" t="s">
        <v>249</v>
      </c>
      <c r="E378" s="41"/>
      <c r="F378" s="243" t="s">
        <v>744</v>
      </c>
      <c r="G378" s="41"/>
      <c r="H378" s="41"/>
      <c r="I378" s="244"/>
      <c r="J378" s="41"/>
      <c r="K378" s="41"/>
      <c r="L378" s="45"/>
      <c r="M378" s="245"/>
      <c r="N378" s="24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249</v>
      </c>
      <c r="AU378" s="18" t="s">
        <v>88</v>
      </c>
    </row>
    <row r="379" s="15" customFormat="1">
      <c r="A379" s="15"/>
      <c r="B379" s="270"/>
      <c r="C379" s="271"/>
      <c r="D379" s="249" t="s">
        <v>256</v>
      </c>
      <c r="E379" s="272" t="s">
        <v>1</v>
      </c>
      <c r="F379" s="273" t="s">
        <v>4682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256</v>
      </c>
      <c r="AU379" s="279" t="s">
        <v>88</v>
      </c>
      <c r="AV379" s="15" t="s">
        <v>14</v>
      </c>
      <c r="AW379" s="15" t="s">
        <v>36</v>
      </c>
      <c r="AX379" s="15" t="s">
        <v>80</v>
      </c>
      <c r="AY379" s="279" t="s">
        <v>241</v>
      </c>
    </row>
    <row r="380" s="13" customFormat="1">
      <c r="A380" s="13"/>
      <c r="B380" s="247"/>
      <c r="C380" s="248"/>
      <c r="D380" s="249" t="s">
        <v>256</v>
      </c>
      <c r="E380" s="250" t="s">
        <v>1</v>
      </c>
      <c r="F380" s="251" t="s">
        <v>4683</v>
      </c>
      <c r="G380" s="248"/>
      <c r="H380" s="252">
        <v>8.4399999999999995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8" t="s">
        <v>256</v>
      </c>
      <c r="AU380" s="258" t="s">
        <v>88</v>
      </c>
      <c r="AV380" s="13" t="s">
        <v>88</v>
      </c>
      <c r="AW380" s="13" t="s">
        <v>36</v>
      </c>
      <c r="AX380" s="13" t="s">
        <v>80</v>
      </c>
      <c r="AY380" s="258" t="s">
        <v>241</v>
      </c>
    </row>
    <row r="381" s="15" customFormat="1">
      <c r="A381" s="15"/>
      <c r="B381" s="270"/>
      <c r="C381" s="271"/>
      <c r="D381" s="249" t="s">
        <v>256</v>
      </c>
      <c r="E381" s="272" t="s">
        <v>1</v>
      </c>
      <c r="F381" s="273" t="s">
        <v>4630</v>
      </c>
      <c r="G381" s="271"/>
      <c r="H381" s="272" t="s">
        <v>1</v>
      </c>
      <c r="I381" s="274"/>
      <c r="J381" s="271"/>
      <c r="K381" s="271"/>
      <c r="L381" s="275"/>
      <c r="M381" s="276"/>
      <c r="N381" s="277"/>
      <c r="O381" s="277"/>
      <c r="P381" s="277"/>
      <c r="Q381" s="277"/>
      <c r="R381" s="277"/>
      <c r="S381" s="277"/>
      <c r="T381" s="27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9" t="s">
        <v>256</v>
      </c>
      <c r="AU381" s="279" t="s">
        <v>88</v>
      </c>
      <c r="AV381" s="15" t="s">
        <v>14</v>
      </c>
      <c r="AW381" s="15" t="s">
        <v>36</v>
      </c>
      <c r="AX381" s="15" t="s">
        <v>80</v>
      </c>
      <c r="AY381" s="279" t="s">
        <v>241</v>
      </c>
    </row>
    <row r="382" s="13" customFormat="1">
      <c r="A382" s="13"/>
      <c r="B382" s="247"/>
      <c r="C382" s="248"/>
      <c r="D382" s="249" t="s">
        <v>256</v>
      </c>
      <c r="E382" s="250" t="s">
        <v>1</v>
      </c>
      <c r="F382" s="251" t="s">
        <v>4684</v>
      </c>
      <c r="G382" s="248"/>
      <c r="H382" s="252">
        <v>7.3250000000000002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8" t="s">
        <v>256</v>
      </c>
      <c r="AU382" s="258" t="s">
        <v>88</v>
      </c>
      <c r="AV382" s="13" t="s">
        <v>88</v>
      </c>
      <c r="AW382" s="13" t="s">
        <v>36</v>
      </c>
      <c r="AX382" s="13" t="s">
        <v>80</v>
      </c>
      <c r="AY382" s="258" t="s">
        <v>241</v>
      </c>
    </row>
    <row r="383" s="15" customFormat="1">
      <c r="A383" s="15"/>
      <c r="B383" s="270"/>
      <c r="C383" s="271"/>
      <c r="D383" s="249" t="s">
        <v>256</v>
      </c>
      <c r="E383" s="272" t="s">
        <v>1</v>
      </c>
      <c r="F383" s="273" t="s">
        <v>4635</v>
      </c>
      <c r="G383" s="271"/>
      <c r="H383" s="272" t="s">
        <v>1</v>
      </c>
      <c r="I383" s="274"/>
      <c r="J383" s="271"/>
      <c r="K383" s="271"/>
      <c r="L383" s="275"/>
      <c r="M383" s="276"/>
      <c r="N383" s="277"/>
      <c r="O383" s="277"/>
      <c r="P383" s="277"/>
      <c r="Q383" s="277"/>
      <c r="R383" s="277"/>
      <c r="S383" s="277"/>
      <c r="T383" s="27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9" t="s">
        <v>256</v>
      </c>
      <c r="AU383" s="279" t="s">
        <v>88</v>
      </c>
      <c r="AV383" s="15" t="s">
        <v>14</v>
      </c>
      <c r="AW383" s="15" t="s">
        <v>36</v>
      </c>
      <c r="AX383" s="15" t="s">
        <v>80</v>
      </c>
      <c r="AY383" s="279" t="s">
        <v>241</v>
      </c>
    </row>
    <row r="384" s="13" customFormat="1">
      <c r="A384" s="13"/>
      <c r="B384" s="247"/>
      <c r="C384" s="248"/>
      <c r="D384" s="249" t="s">
        <v>256</v>
      </c>
      <c r="E384" s="250" t="s">
        <v>1</v>
      </c>
      <c r="F384" s="251" t="s">
        <v>4685</v>
      </c>
      <c r="G384" s="248"/>
      <c r="H384" s="252">
        <v>11.989000000000001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88</v>
      </c>
      <c r="AV384" s="13" t="s">
        <v>88</v>
      </c>
      <c r="AW384" s="13" t="s">
        <v>36</v>
      </c>
      <c r="AX384" s="13" t="s">
        <v>80</v>
      </c>
      <c r="AY384" s="258" t="s">
        <v>241</v>
      </c>
    </row>
    <row r="385" s="15" customFormat="1">
      <c r="A385" s="15"/>
      <c r="B385" s="270"/>
      <c r="C385" s="271"/>
      <c r="D385" s="249" t="s">
        <v>256</v>
      </c>
      <c r="E385" s="272" t="s">
        <v>1</v>
      </c>
      <c r="F385" s="273" t="s">
        <v>4637</v>
      </c>
      <c r="G385" s="271"/>
      <c r="H385" s="272" t="s">
        <v>1</v>
      </c>
      <c r="I385" s="274"/>
      <c r="J385" s="271"/>
      <c r="K385" s="271"/>
      <c r="L385" s="275"/>
      <c r="M385" s="276"/>
      <c r="N385" s="277"/>
      <c r="O385" s="277"/>
      <c r="P385" s="277"/>
      <c r="Q385" s="277"/>
      <c r="R385" s="277"/>
      <c r="S385" s="277"/>
      <c r="T385" s="27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9" t="s">
        <v>256</v>
      </c>
      <c r="AU385" s="279" t="s">
        <v>88</v>
      </c>
      <c r="AV385" s="15" t="s">
        <v>14</v>
      </c>
      <c r="AW385" s="15" t="s">
        <v>36</v>
      </c>
      <c r="AX385" s="15" t="s">
        <v>80</v>
      </c>
      <c r="AY385" s="279" t="s">
        <v>241</v>
      </c>
    </row>
    <row r="386" s="13" customFormat="1">
      <c r="A386" s="13"/>
      <c r="B386" s="247"/>
      <c r="C386" s="248"/>
      <c r="D386" s="249" t="s">
        <v>256</v>
      </c>
      <c r="E386" s="250" t="s">
        <v>1</v>
      </c>
      <c r="F386" s="251" t="s">
        <v>4686</v>
      </c>
      <c r="G386" s="248"/>
      <c r="H386" s="252">
        <v>0.76700000000000002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88</v>
      </c>
      <c r="AV386" s="13" t="s">
        <v>88</v>
      </c>
      <c r="AW386" s="13" t="s">
        <v>36</v>
      </c>
      <c r="AX386" s="13" t="s">
        <v>80</v>
      </c>
      <c r="AY386" s="258" t="s">
        <v>241</v>
      </c>
    </row>
    <row r="387" s="15" customFormat="1">
      <c r="A387" s="15"/>
      <c r="B387" s="270"/>
      <c r="C387" s="271"/>
      <c r="D387" s="249" t="s">
        <v>256</v>
      </c>
      <c r="E387" s="272" t="s">
        <v>1</v>
      </c>
      <c r="F387" s="273" t="s">
        <v>4639</v>
      </c>
      <c r="G387" s="271"/>
      <c r="H387" s="272" t="s">
        <v>1</v>
      </c>
      <c r="I387" s="274"/>
      <c r="J387" s="271"/>
      <c r="K387" s="271"/>
      <c r="L387" s="275"/>
      <c r="M387" s="276"/>
      <c r="N387" s="277"/>
      <c r="O387" s="277"/>
      <c r="P387" s="277"/>
      <c r="Q387" s="277"/>
      <c r="R387" s="277"/>
      <c r="S387" s="277"/>
      <c r="T387" s="27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9" t="s">
        <v>256</v>
      </c>
      <c r="AU387" s="279" t="s">
        <v>88</v>
      </c>
      <c r="AV387" s="15" t="s">
        <v>14</v>
      </c>
      <c r="AW387" s="15" t="s">
        <v>36</v>
      </c>
      <c r="AX387" s="15" t="s">
        <v>80</v>
      </c>
      <c r="AY387" s="279" t="s">
        <v>241</v>
      </c>
    </row>
    <row r="388" s="13" customFormat="1">
      <c r="A388" s="13"/>
      <c r="B388" s="247"/>
      <c r="C388" s="248"/>
      <c r="D388" s="249" t="s">
        <v>256</v>
      </c>
      <c r="E388" s="250" t="s">
        <v>1</v>
      </c>
      <c r="F388" s="251" t="s">
        <v>4687</v>
      </c>
      <c r="G388" s="248"/>
      <c r="H388" s="252">
        <v>0.70099999999999996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8" t="s">
        <v>256</v>
      </c>
      <c r="AU388" s="258" t="s">
        <v>88</v>
      </c>
      <c r="AV388" s="13" t="s">
        <v>88</v>
      </c>
      <c r="AW388" s="13" t="s">
        <v>36</v>
      </c>
      <c r="AX388" s="13" t="s">
        <v>80</v>
      </c>
      <c r="AY388" s="258" t="s">
        <v>241</v>
      </c>
    </row>
    <row r="389" s="14" customFormat="1">
      <c r="A389" s="14"/>
      <c r="B389" s="259"/>
      <c r="C389" s="260"/>
      <c r="D389" s="249" t="s">
        <v>256</v>
      </c>
      <c r="E389" s="261" t="s">
        <v>445</v>
      </c>
      <c r="F389" s="262" t="s">
        <v>258</v>
      </c>
      <c r="G389" s="260"/>
      <c r="H389" s="263">
        <v>29.222000000000001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88</v>
      </c>
      <c r="AV389" s="14" t="s">
        <v>175</v>
      </c>
      <c r="AW389" s="14" t="s">
        <v>36</v>
      </c>
      <c r="AX389" s="14" t="s">
        <v>80</v>
      </c>
      <c r="AY389" s="269" t="s">
        <v>241</v>
      </c>
    </row>
    <row r="390" s="13" customFormat="1">
      <c r="A390" s="13"/>
      <c r="B390" s="247"/>
      <c r="C390" s="248"/>
      <c r="D390" s="249" t="s">
        <v>256</v>
      </c>
      <c r="E390" s="250" t="s">
        <v>746</v>
      </c>
      <c r="F390" s="251" t="s">
        <v>747</v>
      </c>
      <c r="G390" s="248"/>
      <c r="H390" s="252">
        <v>17.533000000000001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8" t="s">
        <v>256</v>
      </c>
      <c r="AU390" s="258" t="s">
        <v>88</v>
      </c>
      <c r="AV390" s="13" t="s">
        <v>88</v>
      </c>
      <c r="AW390" s="13" t="s">
        <v>36</v>
      </c>
      <c r="AX390" s="13" t="s">
        <v>14</v>
      </c>
      <c r="AY390" s="258" t="s">
        <v>241</v>
      </c>
    </row>
    <row r="391" s="13" customFormat="1">
      <c r="A391" s="13"/>
      <c r="B391" s="247"/>
      <c r="C391" s="248"/>
      <c r="D391" s="249" t="s">
        <v>256</v>
      </c>
      <c r="E391" s="250" t="s">
        <v>448</v>
      </c>
      <c r="F391" s="251" t="s">
        <v>748</v>
      </c>
      <c r="G391" s="248"/>
      <c r="H391" s="252">
        <v>11.689</v>
      </c>
      <c r="I391" s="253"/>
      <c r="J391" s="248"/>
      <c r="K391" s="248"/>
      <c r="L391" s="254"/>
      <c r="M391" s="255"/>
      <c r="N391" s="256"/>
      <c r="O391" s="256"/>
      <c r="P391" s="256"/>
      <c r="Q391" s="256"/>
      <c r="R391" s="256"/>
      <c r="S391" s="256"/>
      <c r="T391" s="25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8" t="s">
        <v>256</v>
      </c>
      <c r="AU391" s="258" t="s">
        <v>88</v>
      </c>
      <c r="AV391" s="13" t="s">
        <v>88</v>
      </c>
      <c r="AW391" s="13" t="s">
        <v>36</v>
      </c>
      <c r="AX391" s="13" t="s">
        <v>80</v>
      </c>
      <c r="AY391" s="258" t="s">
        <v>241</v>
      </c>
    </row>
    <row r="392" s="14" customFormat="1">
      <c r="A392" s="14"/>
      <c r="B392" s="259"/>
      <c r="C392" s="260"/>
      <c r="D392" s="249" t="s">
        <v>256</v>
      </c>
      <c r="E392" s="261" t="s">
        <v>1</v>
      </c>
      <c r="F392" s="262" t="s">
        <v>258</v>
      </c>
      <c r="G392" s="260"/>
      <c r="H392" s="263">
        <v>29.222000000000001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88</v>
      </c>
      <c r="AV392" s="14" t="s">
        <v>175</v>
      </c>
      <c r="AW392" s="14" t="s">
        <v>36</v>
      </c>
      <c r="AX392" s="14" t="s">
        <v>80</v>
      </c>
      <c r="AY392" s="269" t="s">
        <v>241</v>
      </c>
    </row>
    <row r="393" s="2" customFormat="1" ht="16.5" customHeight="1">
      <c r="A393" s="39"/>
      <c r="B393" s="40"/>
      <c r="C393" s="288" t="s">
        <v>779</v>
      </c>
      <c r="D393" s="288" t="s">
        <v>716</v>
      </c>
      <c r="E393" s="289" t="s">
        <v>750</v>
      </c>
      <c r="F393" s="290" t="s">
        <v>751</v>
      </c>
      <c r="G393" s="291" t="s">
        <v>467</v>
      </c>
      <c r="H393" s="292">
        <v>62.375</v>
      </c>
      <c r="I393" s="293"/>
      <c r="J393" s="294">
        <f>ROUND(I393*H393,2)</f>
        <v>0</v>
      </c>
      <c r="K393" s="290" t="s">
        <v>247</v>
      </c>
      <c r="L393" s="295"/>
      <c r="M393" s="296" t="s">
        <v>1</v>
      </c>
      <c r="N393" s="29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292</v>
      </c>
      <c r="AT393" s="240" t="s">
        <v>716</v>
      </c>
      <c r="AU393" s="240" t="s">
        <v>88</v>
      </c>
      <c r="AY393" s="18" t="s">
        <v>241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14</v>
      </c>
      <c r="BK393" s="241">
        <f>ROUND(I393*H393,2)</f>
        <v>0</v>
      </c>
      <c r="BL393" s="18" t="s">
        <v>175</v>
      </c>
      <c r="BM393" s="240" t="s">
        <v>4688</v>
      </c>
    </row>
    <row r="394" s="13" customFormat="1">
      <c r="A394" s="13"/>
      <c r="B394" s="247"/>
      <c r="C394" s="248"/>
      <c r="D394" s="249" t="s">
        <v>256</v>
      </c>
      <c r="E394" s="250" t="s">
        <v>1</v>
      </c>
      <c r="F394" s="251" t="s">
        <v>753</v>
      </c>
      <c r="G394" s="248"/>
      <c r="H394" s="252">
        <v>59.917000000000002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8" t="s">
        <v>256</v>
      </c>
      <c r="AU394" s="258" t="s">
        <v>88</v>
      </c>
      <c r="AV394" s="13" t="s">
        <v>88</v>
      </c>
      <c r="AW394" s="13" t="s">
        <v>36</v>
      </c>
      <c r="AX394" s="13" t="s">
        <v>80</v>
      </c>
      <c r="AY394" s="258" t="s">
        <v>241</v>
      </c>
    </row>
    <row r="395" s="13" customFormat="1">
      <c r="A395" s="13"/>
      <c r="B395" s="247"/>
      <c r="C395" s="248"/>
      <c r="D395" s="249" t="s">
        <v>256</v>
      </c>
      <c r="E395" s="250" t="s">
        <v>1</v>
      </c>
      <c r="F395" s="251" t="s">
        <v>4689</v>
      </c>
      <c r="G395" s="248"/>
      <c r="H395" s="252">
        <v>2.4580000000000002</v>
      </c>
      <c r="I395" s="253"/>
      <c r="J395" s="248"/>
      <c r="K395" s="248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88</v>
      </c>
      <c r="AV395" s="13" t="s">
        <v>88</v>
      </c>
      <c r="AW395" s="13" t="s">
        <v>36</v>
      </c>
      <c r="AX395" s="13" t="s">
        <v>80</v>
      </c>
      <c r="AY395" s="258" t="s">
        <v>241</v>
      </c>
    </row>
    <row r="396" s="14" customFormat="1">
      <c r="A396" s="14"/>
      <c r="B396" s="259"/>
      <c r="C396" s="260"/>
      <c r="D396" s="249" t="s">
        <v>256</v>
      </c>
      <c r="E396" s="261" t="s">
        <v>1</v>
      </c>
      <c r="F396" s="262" t="s">
        <v>258</v>
      </c>
      <c r="G396" s="260"/>
      <c r="H396" s="263">
        <v>62.375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88</v>
      </c>
      <c r="AV396" s="14" t="s">
        <v>175</v>
      </c>
      <c r="AW396" s="14" t="s">
        <v>36</v>
      </c>
      <c r="AX396" s="14" t="s">
        <v>14</v>
      </c>
      <c r="AY396" s="269" t="s">
        <v>241</v>
      </c>
    </row>
    <row r="397" s="2" customFormat="1" ht="16.5" customHeight="1">
      <c r="A397" s="39"/>
      <c r="B397" s="40"/>
      <c r="C397" s="229" t="s">
        <v>788</v>
      </c>
      <c r="D397" s="229" t="s">
        <v>243</v>
      </c>
      <c r="E397" s="230" t="s">
        <v>4690</v>
      </c>
      <c r="F397" s="231" t="s">
        <v>4691</v>
      </c>
      <c r="G397" s="232" t="s">
        <v>299</v>
      </c>
      <c r="H397" s="233">
        <v>1</v>
      </c>
      <c r="I397" s="234"/>
      <c r="J397" s="235">
        <f>ROUND(I397*H397,2)</f>
        <v>0</v>
      </c>
      <c r="K397" s="231" t="s">
        <v>1</v>
      </c>
      <c r="L397" s="45"/>
      <c r="M397" s="236" t="s">
        <v>1</v>
      </c>
      <c r="N397" s="237" t="s">
        <v>45</v>
      </c>
      <c r="O397" s="92"/>
      <c r="P397" s="238">
        <f>O397*H397</f>
        <v>0</v>
      </c>
      <c r="Q397" s="238">
        <v>0.050000000000000003</v>
      </c>
      <c r="R397" s="238">
        <f>Q397*H397</f>
        <v>0.050000000000000003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175</v>
      </c>
      <c r="AT397" s="240" t="s">
        <v>243</v>
      </c>
      <c r="AU397" s="240" t="s">
        <v>88</v>
      </c>
      <c r="AY397" s="18" t="s">
        <v>241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14</v>
      </c>
      <c r="BK397" s="241">
        <f>ROUND(I397*H397,2)</f>
        <v>0</v>
      </c>
      <c r="BL397" s="18" t="s">
        <v>175</v>
      </c>
      <c r="BM397" s="240" t="s">
        <v>4692</v>
      </c>
    </row>
    <row r="398" s="13" customFormat="1">
      <c r="A398" s="13"/>
      <c r="B398" s="247"/>
      <c r="C398" s="248"/>
      <c r="D398" s="249" t="s">
        <v>256</v>
      </c>
      <c r="E398" s="250" t="s">
        <v>1</v>
      </c>
      <c r="F398" s="251" t="s">
        <v>4693</v>
      </c>
      <c r="G398" s="248"/>
      <c r="H398" s="252">
        <v>1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88</v>
      </c>
      <c r="AV398" s="13" t="s">
        <v>88</v>
      </c>
      <c r="AW398" s="13" t="s">
        <v>36</v>
      </c>
      <c r="AX398" s="13" t="s">
        <v>80</v>
      </c>
      <c r="AY398" s="258" t="s">
        <v>241</v>
      </c>
    </row>
    <row r="399" s="14" customFormat="1">
      <c r="A399" s="14"/>
      <c r="B399" s="259"/>
      <c r="C399" s="260"/>
      <c r="D399" s="249" t="s">
        <v>256</v>
      </c>
      <c r="E399" s="261" t="s">
        <v>1</v>
      </c>
      <c r="F399" s="262" t="s">
        <v>258</v>
      </c>
      <c r="G399" s="260"/>
      <c r="H399" s="263">
        <v>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88</v>
      </c>
      <c r="AV399" s="14" t="s">
        <v>175</v>
      </c>
      <c r="AW399" s="14" t="s">
        <v>36</v>
      </c>
      <c r="AX399" s="14" t="s">
        <v>14</v>
      </c>
      <c r="AY399" s="269" t="s">
        <v>241</v>
      </c>
    </row>
    <row r="400" s="12" customFormat="1" ht="22.8" customHeight="1">
      <c r="A400" s="12"/>
      <c r="B400" s="213"/>
      <c r="C400" s="214"/>
      <c r="D400" s="215" t="s">
        <v>79</v>
      </c>
      <c r="E400" s="227" t="s">
        <v>88</v>
      </c>
      <c r="F400" s="227" t="s">
        <v>1970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SUM(P401:P404)</f>
        <v>0</v>
      </c>
      <c r="Q400" s="221"/>
      <c r="R400" s="222">
        <f>SUM(R401:R404)</f>
        <v>2.2515900000000002</v>
      </c>
      <c r="S400" s="221"/>
      <c r="T400" s="223">
        <f>SUM(T401:T404)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14</v>
      </c>
      <c r="AT400" s="225" t="s">
        <v>79</v>
      </c>
      <c r="AU400" s="225" t="s">
        <v>14</v>
      </c>
      <c r="AY400" s="224" t="s">
        <v>241</v>
      </c>
      <c r="BK400" s="226">
        <f>SUM(BK401:BK404)</f>
        <v>0</v>
      </c>
    </row>
    <row r="401" s="2" customFormat="1" ht="37.8" customHeight="1">
      <c r="A401" s="39"/>
      <c r="B401" s="40"/>
      <c r="C401" s="229" t="s">
        <v>793</v>
      </c>
      <c r="D401" s="229" t="s">
        <v>243</v>
      </c>
      <c r="E401" s="230" t="s">
        <v>4694</v>
      </c>
      <c r="F401" s="231" t="s">
        <v>4695</v>
      </c>
      <c r="G401" s="232" t="s">
        <v>289</v>
      </c>
      <c r="H401" s="233">
        <v>11</v>
      </c>
      <c r="I401" s="234"/>
      <c r="J401" s="235">
        <f>ROUND(I401*H401,2)</f>
        <v>0</v>
      </c>
      <c r="K401" s="231" t="s">
        <v>247</v>
      </c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0.20469000000000001</v>
      </c>
      <c r="R401" s="238">
        <f>Q401*H401</f>
        <v>2.2515900000000002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175</v>
      </c>
      <c r="AT401" s="240" t="s">
        <v>243</v>
      </c>
      <c r="AU401" s="240" t="s">
        <v>88</v>
      </c>
      <c r="AY401" s="18" t="s">
        <v>241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14</v>
      </c>
      <c r="BK401" s="241">
        <f>ROUND(I401*H401,2)</f>
        <v>0</v>
      </c>
      <c r="BL401" s="18" t="s">
        <v>175</v>
      </c>
      <c r="BM401" s="240" t="s">
        <v>4696</v>
      </c>
    </row>
    <row r="402" s="2" customFormat="1">
      <c r="A402" s="39"/>
      <c r="B402" s="40"/>
      <c r="C402" s="41"/>
      <c r="D402" s="242" t="s">
        <v>249</v>
      </c>
      <c r="E402" s="41"/>
      <c r="F402" s="243" t="s">
        <v>4697</v>
      </c>
      <c r="G402" s="41"/>
      <c r="H402" s="41"/>
      <c r="I402" s="244"/>
      <c r="J402" s="41"/>
      <c r="K402" s="41"/>
      <c r="L402" s="45"/>
      <c r="M402" s="245"/>
      <c r="N402" s="24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249</v>
      </c>
      <c r="AU402" s="18" t="s">
        <v>88</v>
      </c>
    </row>
    <row r="403" s="13" customFormat="1">
      <c r="A403" s="13"/>
      <c r="B403" s="247"/>
      <c r="C403" s="248"/>
      <c r="D403" s="249" t="s">
        <v>256</v>
      </c>
      <c r="E403" s="250" t="s">
        <v>1</v>
      </c>
      <c r="F403" s="251" t="s">
        <v>4698</v>
      </c>
      <c r="G403" s="248"/>
      <c r="H403" s="252">
        <v>11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8" t="s">
        <v>256</v>
      </c>
      <c r="AU403" s="258" t="s">
        <v>88</v>
      </c>
      <c r="AV403" s="13" t="s">
        <v>88</v>
      </c>
      <c r="AW403" s="13" t="s">
        <v>36</v>
      </c>
      <c r="AX403" s="13" t="s">
        <v>80</v>
      </c>
      <c r="AY403" s="258" t="s">
        <v>241</v>
      </c>
    </row>
    <row r="404" s="14" customFormat="1">
      <c r="A404" s="14"/>
      <c r="B404" s="259"/>
      <c r="C404" s="260"/>
      <c r="D404" s="249" t="s">
        <v>256</v>
      </c>
      <c r="E404" s="261" t="s">
        <v>1</v>
      </c>
      <c r="F404" s="262" t="s">
        <v>258</v>
      </c>
      <c r="G404" s="260"/>
      <c r="H404" s="263">
        <v>11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88</v>
      </c>
      <c r="AV404" s="14" t="s">
        <v>175</v>
      </c>
      <c r="AW404" s="14" t="s">
        <v>36</v>
      </c>
      <c r="AX404" s="14" t="s">
        <v>14</v>
      </c>
      <c r="AY404" s="269" t="s">
        <v>241</v>
      </c>
    </row>
    <row r="405" s="12" customFormat="1" ht="22.8" customHeight="1">
      <c r="A405" s="12"/>
      <c r="B405" s="213"/>
      <c r="C405" s="214"/>
      <c r="D405" s="215" t="s">
        <v>79</v>
      </c>
      <c r="E405" s="227" t="s">
        <v>96</v>
      </c>
      <c r="F405" s="227" t="s">
        <v>1988</v>
      </c>
      <c r="G405" s="214"/>
      <c r="H405" s="214"/>
      <c r="I405" s="217"/>
      <c r="J405" s="228">
        <f>BK405</f>
        <v>0</v>
      </c>
      <c r="K405" s="214"/>
      <c r="L405" s="219"/>
      <c r="M405" s="220"/>
      <c r="N405" s="221"/>
      <c r="O405" s="221"/>
      <c r="P405" s="222">
        <f>SUM(P406:P417)</f>
        <v>0</v>
      </c>
      <c r="Q405" s="221"/>
      <c r="R405" s="222">
        <f>SUM(R406:R417)</f>
        <v>0</v>
      </c>
      <c r="S405" s="221"/>
      <c r="T405" s="223">
        <f>SUM(T406:T417)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4" t="s">
        <v>14</v>
      </c>
      <c r="AT405" s="225" t="s">
        <v>79</v>
      </c>
      <c r="AU405" s="225" t="s">
        <v>14</v>
      </c>
      <c r="AY405" s="224" t="s">
        <v>241</v>
      </c>
      <c r="BK405" s="226">
        <f>SUM(BK406:BK417)</f>
        <v>0</v>
      </c>
    </row>
    <row r="406" s="2" customFormat="1" ht="21.75" customHeight="1">
      <c r="A406" s="39"/>
      <c r="B406" s="40"/>
      <c r="C406" s="229" t="s">
        <v>798</v>
      </c>
      <c r="D406" s="229" t="s">
        <v>243</v>
      </c>
      <c r="E406" s="230" t="s">
        <v>2613</v>
      </c>
      <c r="F406" s="231" t="s">
        <v>2614</v>
      </c>
      <c r="G406" s="232" t="s">
        <v>289</v>
      </c>
      <c r="H406" s="233">
        <v>15</v>
      </c>
      <c r="I406" s="234"/>
      <c r="J406" s="235">
        <f>ROUND(I406*H406,2)</f>
        <v>0</v>
      </c>
      <c r="K406" s="231" t="s">
        <v>247</v>
      </c>
      <c r="L406" s="45"/>
      <c r="M406" s="236" t="s">
        <v>1</v>
      </c>
      <c r="N406" s="237" t="s">
        <v>45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175</v>
      </c>
      <c r="AT406" s="240" t="s">
        <v>243</v>
      </c>
      <c r="AU406" s="240" t="s">
        <v>88</v>
      </c>
      <c r="AY406" s="18" t="s">
        <v>241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14</v>
      </c>
      <c r="BK406" s="241">
        <f>ROUND(I406*H406,2)</f>
        <v>0</v>
      </c>
      <c r="BL406" s="18" t="s">
        <v>175</v>
      </c>
      <c r="BM406" s="240" t="s">
        <v>4699</v>
      </c>
    </row>
    <row r="407" s="2" customFormat="1">
      <c r="A407" s="39"/>
      <c r="B407" s="40"/>
      <c r="C407" s="41"/>
      <c r="D407" s="242" t="s">
        <v>249</v>
      </c>
      <c r="E407" s="41"/>
      <c r="F407" s="243" t="s">
        <v>2616</v>
      </c>
      <c r="G407" s="41"/>
      <c r="H407" s="41"/>
      <c r="I407" s="244"/>
      <c r="J407" s="41"/>
      <c r="K407" s="41"/>
      <c r="L407" s="45"/>
      <c r="M407" s="245"/>
      <c r="N407" s="246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249</v>
      </c>
      <c r="AU407" s="18" t="s">
        <v>88</v>
      </c>
    </row>
    <row r="408" s="15" customFormat="1">
      <c r="A408" s="15"/>
      <c r="B408" s="270"/>
      <c r="C408" s="271"/>
      <c r="D408" s="249" t="s">
        <v>256</v>
      </c>
      <c r="E408" s="272" t="s">
        <v>1</v>
      </c>
      <c r="F408" s="273" t="s">
        <v>4700</v>
      </c>
      <c r="G408" s="271"/>
      <c r="H408" s="272" t="s">
        <v>1</v>
      </c>
      <c r="I408" s="274"/>
      <c r="J408" s="271"/>
      <c r="K408" s="271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256</v>
      </c>
      <c r="AU408" s="279" t="s">
        <v>88</v>
      </c>
      <c r="AV408" s="15" t="s">
        <v>14</v>
      </c>
      <c r="AW408" s="15" t="s">
        <v>36</v>
      </c>
      <c r="AX408" s="15" t="s">
        <v>80</v>
      </c>
      <c r="AY408" s="279" t="s">
        <v>241</v>
      </c>
    </row>
    <row r="409" s="13" customFormat="1">
      <c r="A409" s="13"/>
      <c r="B409" s="247"/>
      <c r="C409" s="248"/>
      <c r="D409" s="249" t="s">
        <v>256</v>
      </c>
      <c r="E409" s="250" t="s">
        <v>1</v>
      </c>
      <c r="F409" s="251" t="s">
        <v>4698</v>
      </c>
      <c r="G409" s="248"/>
      <c r="H409" s="252">
        <v>11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8" t="s">
        <v>256</v>
      </c>
      <c r="AU409" s="258" t="s">
        <v>88</v>
      </c>
      <c r="AV409" s="13" t="s">
        <v>88</v>
      </c>
      <c r="AW409" s="13" t="s">
        <v>36</v>
      </c>
      <c r="AX409" s="13" t="s">
        <v>80</v>
      </c>
      <c r="AY409" s="258" t="s">
        <v>241</v>
      </c>
    </row>
    <row r="410" s="13" customFormat="1">
      <c r="A410" s="13"/>
      <c r="B410" s="247"/>
      <c r="C410" s="248"/>
      <c r="D410" s="249" t="s">
        <v>256</v>
      </c>
      <c r="E410" s="250" t="s">
        <v>1</v>
      </c>
      <c r="F410" s="251" t="s">
        <v>4701</v>
      </c>
      <c r="G410" s="248"/>
      <c r="H410" s="252">
        <v>4</v>
      </c>
      <c r="I410" s="253"/>
      <c r="J410" s="248"/>
      <c r="K410" s="248"/>
      <c r="L410" s="254"/>
      <c r="M410" s="255"/>
      <c r="N410" s="256"/>
      <c r="O410" s="256"/>
      <c r="P410" s="256"/>
      <c r="Q410" s="256"/>
      <c r="R410" s="256"/>
      <c r="S410" s="256"/>
      <c r="T410" s="25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8" t="s">
        <v>256</v>
      </c>
      <c r="AU410" s="258" t="s">
        <v>88</v>
      </c>
      <c r="AV410" s="13" t="s">
        <v>88</v>
      </c>
      <c r="AW410" s="13" t="s">
        <v>36</v>
      </c>
      <c r="AX410" s="13" t="s">
        <v>80</v>
      </c>
      <c r="AY410" s="258" t="s">
        <v>241</v>
      </c>
    </row>
    <row r="411" s="14" customFormat="1">
      <c r="A411" s="14"/>
      <c r="B411" s="259"/>
      <c r="C411" s="260"/>
      <c r="D411" s="249" t="s">
        <v>256</v>
      </c>
      <c r="E411" s="261" t="s">
        <v>1</v>
      </c>
      <c r="F411" s="262" t="s">
        <v>258</v>
      </c>
      <c r="G411" s="260"/>
      <c r="H411" s="263">
        <v>15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88</v>
      </c>
      <c r="AV411" s="14" t="s">
        <v>175</v>
      </c>
      <c r="AW411" s="14" t="s">
        <v>36</v>
      </c>
      <c r="AX411" s="14" t="s">
        <v>14</v>
      </c>
      <c r="AY411" s="269" t="s">
        <v>241</v>
      </c>
    </row>
    <row r="412" s="2" customFormat="1" ht="21.75" customHeight="1">
      <c r="A412" s="39"/>
      <c r="B412" s="40"/>
      <c r="C412" s="229" t="s">
        <v>804</v>
      </c>
      <c r="D412" s="229" t="s">
        <v>243</v>
      </c>
      <c r="E412" s="230" t="s">
        <v>2618</v>
      </c>
      <c r="F412" s="231" t="s">
        <v>2619</v>
      </c>
      <c r="G412" s="232" t="s">
        <v>289</v>
      </c>
      <c r="H412" s="233">
        <v>15</v>
      </c>
      <c r="I412" s="234"/>
      <c r="J412" s="235">
        <f>ROUND(I412*H412,2)</f>
        <v>0</v>
      </c>
      <c r="K412" s="231" t="s">
        <v>247</v>
      </c>
      <c r="L412" s="45"/>
      <c r="M412" s="236" t="s">
        <v>1</v>
      </c>
      <c r="N412" s="237" t="s">
        <v>45</v>
      </c>
      <c r="O412" s="92"/>
      <c r="P412" s="238">
        <f>O412*H412</f>
        <v>0</v>
      </c>
      <c r="Q412" s="238">
        <v>0</v>
      </c>
      <c r="R412" s="238">
        <f>Q412*H412</f>
        <v>0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175</v>
      </c>
      <c r="AT412" s="240" t="s">
        <v>243</v>
      </c>
      <c r="AU412" s="240" t="s">
        <v>88</v>
      </c>
      <c r="AY412" s="18" t="s">
        <v>241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14</v>
      </c>
      <c r="BK412" s="241">
        <f>ROUND(I412*H412,2)</f>
        <v>0</v>
      </c>
      <c r="BL412" s="18" t="s">
        <v>175</v>
      </c>
      <c r="BM412" s="240" t="s">
        <v>4702</v>
      </c>
    </row>
    <row r="413" s="2" customFormat="1">
      <c r="A413" s="39"/>
      <c r="B413" s="40"/>
      <c r="C413" s="41"/>
      <c r="D413" s="242" t="s">
        <v>249</v>
      </c>
      <c r="E413" s="41"/>
      <c r="F413" s="243" t="s">
        <v>2621</v>
      </c>
      <c r="G413" s="41"/>
      <c r="H413" s="41"/>
      <c r="I413" s="244"/>
      <c r="J413" s="41"/>
      <c r="K413" s="41"/>
      <c r="L413" s="45"/>
      <c r="M413" s="245"/>
      <c r="N413" s="246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249</v>
      </c>
      <c r="AU413" s="18" t="s">
        <v>88</v>
      </c>
    </row>
    <row r="414" s="15" customFormat="1">
      <c r="A414" s="15"/>
      <c r="B414" s="270"/>
      <c r="C414" s="271"/>
      <c r="D414" s="249" t="s">
        <v>256</v>
      </c>
      <c r="E414" s="272" t="s">
        <v>1</v>
      </c>
      <c r="F414" s="273" t="s">
        <v>4703</v>
      </c>
      <c r="G414" s="271"/>
      <c r="H414" s="272" t="s">
        <v>1</v>
      </c>
      <c r="I414" s="274"/>
      <c r="J414" s="271"/>
      <c r="K414" s="271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256</v>
      </c>
      <c r="AU414" s="279" t="s">
        <v>88</v>
      </c>
      <c r="AV414" s="15" t="s">
        <v>14</v>
      </c>
      <c r="AW414" s="15" t="s">
        <v>36</v>
      </c>
      <c r="AX414" s="15" t="s">
        <v>80</v>
      </c>
      <c r="AY414" s="279" t="s">
        <v>241</v>
      </c>
    </row>
    <row r="415" s="13" customFormat="1">
      <c r="A415" s="13"/>
      <c r="B415" s="247"/>
      <c r="C415" s="248"/>
      <c r="D415" s="249" t="s">
        <v>256</v>
      </c>
      <c r="E415" s="250" t="s">
        <v>1</v>
      </c>
      <c r="F415" s="251" t="s">
        <v>4704</v>
      </c>
      <c r="G415" s="248"/>
      <c r="H415" s="252">
        <v>11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8" t="s">
        <v>256</v>
      </c>
      <c r="AU415" s="258" t="s">
        <v>88</v>
      </c>
      <c r="AV415" s="13" t="s">
        <v>88</v>
      </c>
      <c r="AW415" s="13" t="s">
        <v>36</v>
      </c>
      <c r="AX415" s="13" t="s">
        <v>80</v>
      </c>
      <c r="AY415" s="258" t="s">
        <v>241</v>
      </c>
    </row>
    <row r="416" s="13" customFormat="1">
      <c r="A416" s="13"/>
      <c r="B416" s="247"/>
      <c r="C416" s="248"/>
      <c r="D416" s="249" t="s">
        <v>256</v>
      </c>
      <c r="E416" s="250" t="s">
        <v>1</v>
      </c>
      <c r="F416" s="251" t="s">
        <v>4701</v>
      </c>
      <c r="G416" s="248"/>
      <c r="H416" s="252">
        <v>4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88</v>
      </c>
      <c r="AV416" s="13" t="s">
        <v>88</v>
      </c>
      <c r="AW416" s="13" t="s">
        <v>36</v>
      </c>
      <c r="AX416" s="13" t="s">
        <v>80</v>
      </c>
      <c r="AY416" s="258" t="s">
        <v>241</v>
      </c>
    </row>
    <row r="417" s="14" customFormat="1">
      <c r="A417" s="14"/>
      <c r="B417" s="259"/>
      <c r="C417" s="260"/>
      <c r="D417" s="249" t="s">
        <v>256</v>
      </c>
      <c r="E417" s="261" t="s">
        <v>1</v>
      </c>
      <c r="F417" s="262" t="s">
        <v>258</v>
      </c>
      <c r="G417" s="260"/>
      <c r="H417" s="263">
        <v>15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88</v>
      </c>
      <c r="AV417" s="14" t="s">
        <v>175</v>
      </c>
      <c r="AW417" s="14" t="s">
        <v>36</v>
      </c>
      <c r="AX417" s="14" t="s">
        <v>14</v>
      </c>
      <c r="AY417" s="269" t="s">
        <v>241</v>
      </c>
    </row>
    <row r="418" s="12" customFormat="1" ht="22.8" customHeight="1">
      <c r="A418" s="12"/>
      <c r="B418" s="213"/>
      <c r="C418" s="214"/>
      <c r="D418" s="215" t="s">
        <v>79</v>
      </c>
      <c r="E418" s="227" t="s">
        <v>175</v>
      </c>
      <c r="F418" s="227" t="s">
        <v>263</v>
      </c>
      <c r="G418" s="214"/>
      <c r="H418" s="214"/>
      <c r="I418" s="217"/>
      <c r="J418" s="228">
        <f>BK418</f>
        <v>0</v>
      </c>
      <c r="K418" s="214"/>
      <c r="L418" s="219"/>
      <c r="M418" s="220"/>
      <c r="N418" s="221"/>
      <c r="O418" s="221"/>
      <c r="P418" s="222">
        <f>SUM(P419:P429)</f>
        <v>0</v>
      </c>
      <c r="Q418" s="221"/>
      <c r="R418" s="222">
        <f>SUM(R419:R429)</f>
        <v>0</v>
      </c>
      <c r="S418" s="221"/>
      <c r="T418" s="223">
        <f>SUM(T419:T429)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4" t="s">
        <v>14</v>
      </c>
      <c r="AT418" s="225" t="s">
        <v>79</v>
      </c>
      <c r="AU418" s="225" t="s">
        <v>14</v>
      </c>
      <c r="AY418" s="224" t="s">
        <v>241</v>
      </c>
      <c r="BK418" s="226">
        <f>SUM(BK419:BK429)</f>
        <v>0</v>
      </c>
    </row>
    <row r="419" s="2" customFormat="1" ht="16.5" customHeight="1">
      <c r="A419" s="39"/>
      <c r="B419" s="40"/>
      <c r="C419" s="229" t="s">
        <v>813</v>
      </c>
      <c r="D419" s="229" t="s">
        <v>243</v>
      </c>
      <c r="E419" s="230" t="s">
        <v>799</v>
      </c>
      <c r="F419" s="231" t="s">
        <v>800</v>
      </c>
      <c r="G419" s="232" t="s">
        <v>253</v>
      </c>
      <c r="H419" s="233">
        <v>8.4100000000000001</v>
      </c>
      <c r="I419" s="234"/>
      <c r="J419" s="235">
        <f>ROUND(I419*H419,2)</f>
        <v>0</v>
      </c>
      <c r="K419" s="231" t="s">
        <v>247</v>
      </c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175</v>
      </c>
      <c r="AT419" s="240" t="s">
        <v>243</v>
      </c>
      <c r="AU419" s="240" t="s">
        <v>88</v>
      </c>
      <c r="AY419" s="18" t="s">
        <v>241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14</v>
      </c>
      <c r="BK419" s="241">
        <f>ROUND(I419*H419,2)</f>
        <v>0</v>
      </c>
      <c r="BL419" s="18" t="s">
        <v>175</v>
      </c>
      <c r="BM419" s="240" t="s">
        <v>4705</v>
      </c>
    </row>
    <row r="420" s="2" customFormat="1">
      <c r="A420" s="39"/>
      <c r="B420" s="40"/>
      <c r="C420" s="41"/>
      <c r="D420" s="242" t="s">
        <v>249</v>
      </c>
      <c r="E420" s="41"/>
      <c r="F420" s="243" t="s">
        <v>802</v>
      </c>
      <c r="G420" s="41"/>
      <c r="H420" s="41"/>
      <c r="I420" s="244"/>
      <c r="J420" s="41"/>
      <c r="K420" s="41"/>
      <c r="L420" s="45"/>
      <c r="M420" s="245"/>
      <c r="N420" s="246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249</v>
      </c>
      <c r="AU420" s="18" t="s">
        <v>88</v>
      </c>
    </row>
    <row r="421" s="13" customFormat="1">
      <c r="A421" s="13"/>
      <c r="B421" s="247"/>
      <c r="C421" s="248"/>
      <c r="D421" s="249" t="s">
        <v>256</v>
      </c>
      <c r="E421" s="250" t="s">
        <v>1</v>
      </c>
      <c r="F421" s="251" t="s">
        <v>4706</v>
      </c>
      <c r="G421" s="248"/>
      <c r="H421" s="252">
        <v>2.2000000000000002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88</v>
      </c>
      <c r="AV421" s="13" t="s">
        <v>88</v>
      </c>
      <c r="AW421" s="13" t="s">
        <v>36</v>
      </c>
      <c r="AX421" s="13" t="s">
        <v>80</v>
      </c>
      <c r="AY421" s="258" t="s">
        <v>241</v>
      </c>
    </row>
    <row r="422" s="13" customFormat="1">
      <c r="A422" s="13"/>
      <c r="B422" s="247"/>
      <c r="C422" s="248"/>
      <c r="D422" s="249" t="s">
        <v>256</v>
      </c>
      <c r="E422" s="250" t="s">
        <v>1</v>
      </c>
      <c r="F422" s="251" t="s">
        <v>4707</v>
      </c>
      <c r="G422" s="248"/>
      <c r="H422" s="252">
        <v>1.4299999999999999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8" t="s">
        <v>256</v>
      </c>
      <c r="AU422" s="258" t="s">
        <v>88</v>
      </c>
      <c r="AV422" s="13" t="s">
        <v>88</v>
      </c>
      <c r="AW422" s="13" t="s">
        <v>36</v>
      </c>
      <c r="AX422" s="13" t="s">
        <v>80</v>
      </c>
      <c r="AY422" s="258" t="s">
        <v>241</v>
      </c>
    </row>
    <row r="423" s="13" customFormat="1">
      <c r="A423" s="13"/>
      <c r="B423" s="247"/>
      <c r="C423" s="248"/>
      <c r="D423" s="249" t="s">
        <v>256</v>
      </c>
      <c r="E423" s="250" t="s">
        <v>1</v>
      </c>
      <c r="F423" s="251" t="s">
        <v>4708</v>
      </c>
      <c r="G423" s="248"/>
      <c r="H423" s="252">
        <v>3.7599999999999998</v>
      </c>
      <c r="I423" s="253"/>
      <c r="J423" s="248"/>
      <c r="K423" s="248"/>
      <c r="L423" s="254"/>
      <c r="M423" s="255"/>
      <c r="N423" s="256"/>
      <c r="O423" s="256"/>
      <c r="P423" s="256"/>
      <c r="Q423" s="256"/>
      <c r="R423" s="256"/>
      <c r="S423" s="256"/>
      <c r="T423" s="25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8" t="s">
        <v>256</v>
      </c>
      <c r="AU423" s="258" t="s">
        <v>88</v>
      </c>
      <c r="AV423" s="13" t="s">
        <v>88</v>
      </c>
      <c r="AW423" s="13" t="s">
        <v>36</v>
      </c>
      <c r="AX423" s="13" t="s">
        <v>80</v>
      </c>
      <c r="AY423" s="258" t="s">
        <v>241</v>
      </c>
    </row>
    <row r="424" s="13" customFormat="1">
      <c r="A424" s="13"/>
      <c r="B424" s="247"/>
      <c r="C424" s="248"/>
      <c r="D424" s="249" t="s">
        <v>256</v>
      </c>
      <c r="E424" s="250" t="s">
        <v>1</v>
      </c>
      <c r="F424" s="251" t="s">
        <v>4709</v>
      </c>
      <c r="G424" s="248"/>
      <c r="H424" s="252">
        <v>0.20000000000000001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8" t="s">
        <v>256</v>
      </c>
      <c r="AU424" s="258" t="s">
        <v>88</v>
      </c>
      <c r="AV424" s="13" t="s">
        <v>88</v>
      </c>
      <c r="AW424" s="13" t="s">
        <v>36</v>
      </c>
      <c r="AX424" s="13" t="s">
        <v>80</v>
      </c>
      <c r="AY424" s="258" t="s">
        <v>241</v>
      </c>
    </row>
    <row r="425" s="13" customFormat="1">
      <c r="A425" s="13"/>
      <c r="B425" s="247"/>
      <c r="C425" s="248"/>
      <c r="D425" s="249" t="s">
        <v>256</v>
      </c>
      <c r="E425" s="250" t="s">
        <v>1</v>
      </c>
      <c r="F425" s="251" t="s">
        <v>4710</v>
      </c>
      <c r="G425" s="248"/>
      <c r="H425" s="252">
        <v>0.29999999999999999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88</v>
      </c>
      <c r="AV425" s="13" t="s">
        <v>88</v>
      </c>
      <c r="AW425" s="13" t="s">
        <v>36</v>
      </c>
      <c r="AX425" s="13" t="s">
        <v>80</v>
      </c>
      <c r="AY425" s="258" t="s">
        <v>241</v>
      </c>
    </row>
    <row r="426" s="14" customFormat="1">
      <c r="A426" s="14"/>
      <c r="B426" s="259"/>
      <c r="C426" s="260"/>
      <c r="D426" s="249" t="s">
        <v>256</v>
      </c>
      <c r="E426" s="261" t="s">
        <v>432</v>
      </c>
      <c r="F426" s="262" t="s">
        <v>258</v>
      </c>
      <c r="G426" s="260"/>
      <c r="H426" s="263">
        <v>7.8899999999999997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88</v>
      </c>
      <c r="AV426" s="14" t="s">
        <v>175</v>
      </c>
      <c r="AW426" s="14" t="s">
        <v>36</v>
      </c>
      <c r="AX426" s="14" t="s">
        <v>80</v>
      </c>
      <c r="AY426" s="269" t="s">
        <v>241</v>
      </c>
    </row>
    <row r="427" s="13" customFormat="1">
      <c r="A427" s="13"/>
      <c r="B427" s="247"/>
      <c r="C427" s="248"/>
      <c r="D427" s="249" t="s">
        <v>256</v>
      </c>
      <c r="E427" s="250" t="s">
        <v>1</v>
      </c>
      <c r="F427" s="251" t="s">
        <v>4711</v>
      </c>
      <c r="G427" s="248"/>
      <c r="H427" s="252">
        <v>0.52000000000000002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8" t="s">
        <v>256</v>
      </c>
      <c r="AU427" s="258" t="s">
        <v>88</v>
      </c>
      <c r="AV427" s="13" t="s">
        <v>88</v>
      </c>
      <c r="AW427" s="13" t="s">
        <v>36</v>
      </c>
      <c r="AX427" s="13" t="s">
        <v>80</v>
      </c>
      <c r="AY427" s="258" t="s">
        <v>241</v>
      </c>
    </row>
    <row r="428" s="13" customFormat="1">
      <c r="A428" s="13"/>
      <c r="B428" s="247"/>
      <c r="C428" s="248"/>
      <c r="D428" s="249" t="s">
        <v>256</v>
      </c>
      <c r="E428" s="250" t="s">
        <v>1</v>
      </c>
      <c r="F428" s="251" t="s">
        <v>432</v>
      </c>
      <c r="G428" s="248"/>
      <c r="H428" s="252">
        <v>7.8899999999999997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8" t="s">
        <v>256</v>
      </c>
      <c r="AU428" s="258" t="s">
        <v>88</v>
      </c>
      <c r="AV428" s="13" t="s">
        <v>88</v>
      </c>
      <c r="AW428" s="13" t="s">
        <v>36</v>
      </c>
      <c r="AX428" s="13" t="s">
        <v>80</v>
      </c>
      <c r="AY428" s="258" t="s">
        <v>241</v>
      </c>
    </row>
    <row r="429" s="14" customFormat="1">
      <c r="A429" s="14"/>
      <c r="B429" s="259"/>
      <c r="C429" s="260"/>
      <c r="D429" s="249" t="s">
        <v>256</v>
      </c>
      <c r="E429" s="261" t="s">
        <v>1</v>
      </c>
      <c r="F429" s="262" t="s">
        <v>258</v>
      </c>
      <c r="G429" s="260"/>
      <c r="H429" s="263">
        <v>8.4100000000000001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9" t="s">
        <v>256</v>
      </c>
      <c r="AU429" s="269" t="s">
        <v>88</v>
      </c>
      <c r="AV429" s="14" t="s">
        <v>175</v>
      </c>
      <c r="AW429" s="14" t="s">
        <v>36</v>
      </c>
      <c r="AX429" s="14" t="s">
        <v>14</v>
      </c>
      <c r="AY429" s="269" t="s">
        <v>241</v>
      </c>
    </row>
    <row r="430" s="12" customFormat="1" ht="22.8" customHeight="1">
      <c r="A430" s="12"/>
      <c r="B430" s="213"/>
      <c r="C430" s="214"/>
      <c r="D430" s="215" t="s">
        <v>79</v>
      </c>
      <c r="E430" s="227" t="s">
        <v>292</v>
      </c>
      <c r="F430" s="227" t="s">
        <v>842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SUM(P431:P537)</f>
        <v>0</v>
      </c>
      <c r="Q430" s="221"/>
      <c r="R430" s="222">
        <f>SUM(R431:R537)</f>
        <v>5.2234609499999998</v>
      </c>
      <c r="S430" s="221"/>
      <c r="T430" s="223">
        <f>SUM(T431:T537)</f>
        <v>0.084999999999999992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14</v>
      </c>
      <c r="AT430" s="225" t="s">
        <v>79</v>
      </c>
      <c r="AU430" s="225" t="s">
        <v>14</v>
      </c>
      <c r="AY430" s="224" t="s">
        <v>241</v>
      </c>
      <c r="BK430" s="226">
        <f>SUM(BK431:BK537)</f>
        <v>0</v>
      </c>
    </row>
    <row r="431" s="2" customFormat="1" ht="24.15" customHeight="1">
      <c r="A431" s="39"/>
      <c r="B431" s="40"/>
      <c r="C431" s="229" t="s">
        <v>820</v>
      </c>
      <c r="D431" s="229" t="s">
        <v>243</v>
      </c>
      <c r="E431" s="230" t="s">
        <v>4712</v>
      </c>
      <c r="F431" s="231" t="s">
        <v>4713</v>
      </c>
      <c r="G431" s="232" t="s">
        <v>289</v>
      </c>
      <c r="H431" s="233">
        <v>47</v>
      </c>
      <c r="I431" s="234"/>
      <c r="J431" s="235">
        <f>ROUND(I431*H431,2)</f>
        <v>0</v>
      </c>
      <c r="K431" s="231" t="s">
        <v>1</v>
      </c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175</v>
      </c>
      <c r="AT431" s="240" t="s">
        <v>243</v>
      </c>
      <c r="AU431" s="240" t="s">
        <v>88</v>
      </c>
      <c r="AY431" s="18" t="s">
        <v>241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14</v>
      </c>
      <c r="BK431" s="241">
        <f>ROUND(I431*H431,2)</f>
        <v>0</v>
      </c>
      <c r="BL431" s="18" t="s">
        <v>175</v>
      </c>
      <c r="BM431" s="240" t="s">
        <v>4714</v>
      </c>
    </row>
    <row r="432" s="13" customFormat="1">
      <c r="A432" s="13"/>
      <c r="B432" s="247"/>
      <c r="C432" s="248"/>
      <c r="D432" s="249" t="s">
        <v>256</v>
      </c>
      <c r="E432" s="250" t="s">
        <v>1</v>
      </c>
      <c r="F432" s="251" t="s">
        <v>4715</v>
      </c>
      <c r="G432" s="248"/>
      <c r="H432" s="252">
        <v>47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88</v>
      </c>
      <c r="AV432" s="13" t="s">
        <v>88</v>
      </c>
      <c r="AW432" s="13" t="s">
        <v>36</v>
      </c>
      <c r="AX432" s="13" t="s">
        <v>80</v>
      </c>
      <c r="AY432" s="258" t="s">
        <v>241</v>
      </c>
    </row>
    <row r="433" s="14" customFormat="1">
      <c r="A433" s="14"/>
      <c r="B433" s="259"/>
      <c r="C433" s="260"/>
      <c r="D433" s="249" t="s">
        <v>256</v>
      </c>
      <c r="E433" s="261" t="s">
        <v>1</v>
      </c>
      <c r="F433" s="262" t="s">
        <v>258</v>
      </c>
      <c r="G433" s="260"/>
      <c r="H433" s="263">
        <v>47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88</v>
      </c>
      <c r="AV433" s="14" t="s">
        <v>175</v>
      </c>
      <c r="AW433" s="14" t="s">
        <v>36</v>
      </c>
      <c r="AX433" s="14" t="s">
        <v>14</v>
      </c>
      <c r="AY433" s="269" t="s">
        <v>241</v>
      </c>
    </row>
    <row r="434" s="2" customFormat="1" ht="24.15" customHeight="1">
      <c r="A434" s="39"/>
      <c r="B434" s="40"/>
      <c r="C434" s="288" t="s">
        <v>825</v>
      </c>
      <c r="D434" s="288" t="s">
        <v>716</v>
      </c>
      <c r="E434" s="289" t="s">
        <v>4716</v>
      </c>
      <c r="F434" s="290" t="s">
        <v>4717</v>
      </c>
      <c r="G434" s="291" t="s">
        <v>289</v>
      </c>
      <c r="H434" s="292">
        <v>47.704999999999998</v>
      </c>
      <c r="I434" s="293"/>
      <c r="J434" s="294">
        <f>ROUND(I434*H434,2)</f>
        <v>0</v>
      </c>
      <c r="K434" s="290" t="s">
        <v>1</v>
      </c>
      <c r="L434" s="295"/>
      <c r="M434" s="296" t="s">
        <v>1</v>
      </c>
      <c r="N434" s="297" t="s">
        <v>45</v>
      </c>
      <c r="O434" s="92"/>
      <c r="P434" s="238">
        <f>O434*H434</f>
        <v>0</v>
      </c>
      <c r="Q434" s="238">
        <v>0.00027999999999999998</v>
      </c>
      <c r="R434" s="238">
        <f>Q434*H434</f>
        <v>0.013357399999999998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292</v>
      </c>
      <c r="AT434" s="240" t="s">
        <v>716</v>
      </c>
      <c r="AU434" s="240" t="s">
        <v>88</v>
      </c>
      <c r="AY434" s="18" t="s">
        <v>241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14</v>
      </c>
      <c r="BK434" s="241">
        <f>ROUND(I434*H434,2)</f>
        <v>0</v>
      </c>
      <c r="BL434" s="18" t="s">
        <v>175</v>
      </c>
      <c r="BM434" s="240" t="s">
        <v>4718</v>
      </c>
    </row>
    <row r="435" s="2" customFormat="1">
      <c r="A435" s="39"/>
      <c r="B435" s="40"/>
      <c r="C435" s="41"/>
      <c r="D435" s="249" t="s">
        <v>701</v>
      </c>
      <c r="E435" s="41"/>
      <c r="F435" s="287" t="s">
        <v>4719</v>
      </c>
      <c r="G435" s="41"/>
      <c r="H435" s="41"/>
      <c r="I435" s="244"/>
      <c r="J435" s="41"/>
      <c r="K435" s="41"/>
      <c r="L435" s="45"/>
      <c r="M435" s="245"/>
      <c r="N435" s="24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701</v>
      </c>
      <c r="AU435" s="18" t="s">
        <v>88</v>
      </c>
    </row>
    <row r="436" s="13" customFormat="1">
      <c r="A436" s="13"/>
      <c r="B436" s="247"/>
      <c r="C436" s="248"/>
      <c r="D436" s="249" t="s">
        <v>256</v>
      </c>
      <c r="E436" s="248"/>
      <c r="F436" s="251" t="s">
        <v>4720</v>
      </c>
      <c r="G436" s="248"/>
      <c r="H436" s="252">
        <v>47.704999999999998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88</v>
      </c>
      <c r="AV436" s="13" t="s">
        <v>88</v>
      </c>
      <c r="AW436" s="13" t="s">
        <v>4</v>
      </c>
      <c r="AX436" s="13" t="s">
        <v>14</v>
      </c>
      <c r="AY436" s="258" t="s">
        <v>241</v>
      </c>
    </row>
    <row r="437" s="2" customFormat="1" ht="24.15" customHeight="1">
      <c r="A437" s="39"/>
      <c r="B437" s="40"/>
      <c r="C437" s="229" t="s">
        <v>830</v>
      </c>
      <c r="D437" s="229" t="s">
        <v>243</v>
      </c>
      <c r="E437" s="230" t="s">
        <v>4721</v>
      </c>
      <c r="F437" s="231" t="s">
        <v>4722</v>
      </c>
      <c r="G437" s="232" t="s">
        <v>289</v>
      </c>
      <c r="H437" s="233">
        <v>22</v>
      </c>
      <c r="I437" s="234"/>
      <c r="J437" s="235">
        <f>ROUND(I437*H437,2)</f>
        <v>0</v>
      </c>
      <c r="K437" s="231" t="s">
        <v>247</v>
      </c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0.0025000000000000001</v>
      </c>
      <c r="T437" s="239">
        <f>S437*H437</f>
        <v>0.055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175</v>
      </c>
      <c r="AT437" s="240" t="s">
        <v>243</v>
      </c>
      <c r="AU437" s="240" t="s">
        <v>88</v>
      </c>
      <c r="AY437" s="18" t="s">
        <v>241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14</v>
      </c>
      <c r="BK437" s="241">
        <f>ROUND(I437*H437,2)</f>
        <v>0</v>
      </c>
      <c r="BL437" s="18" t="s">
        <v>175</v>
      </c>
      <c r="BM437" s="240" t="s">
        <v>4723</v>
      </c>
    </row>
    <row r="438" s="2" customFormat="1">
      <c r="A438" s="39"/>
      <c r="B438" s="40"/>
      <c r="C438" s="41"/>
      <c r="D438" s="242" t="s">
        <v>249</v>
      </c>
      <c r="E438" s="41"/>
      <c r="F438" s="243" t="s">
        <v>4724</v>
      </c>
      <c r="G438" s="41"/>
      <c r="H438" s="41"/>
      <c r="I438" s="244"/>
      <c r="J438" s="41"/>
      <c r="K438" s="41"/>
      <c r="L438" s="45"/>
      <c r="M438" s="245"/>
      <c r="N438" s="24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249</v>
      </c>
      <c r="AU438" s="18" t="s">
        <v>88</v>
      </c>
    </row>
    <row r="439" s="13" customFormat="1">
      <c r="A439" s="13"/>
      <c r="B439" s="247"/>
      <c r="C439" s="248"/>
      <c r="D439" s="249" t="s">
        <v>256</v>
      </c>
      <c r="E439" s="250" t="s">
        <v>1</v>
      </c>
      <c r="F439" s="251" t="s">
        <v>4725</v>
      </c>
      <c r="G439" s="248"/>
      <c r="H439" s="252">
        <v>22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8" t="s">
        <v>256</v>
      </c>
      <c r="AU439" s="258" t="s">
        <v>88</v>
      </c>
      <c r="AV439" s="13" t="s">
        <v>88</v>
      </c>
      <c r="AW439" s="13" t="s">
        <v>36</v>
      </c>
      <c r="AX439" s="13" t="s">
        <v>80</v>
      </c>
      <c r="AY439" s="258" t="s">
        <v>241</v>
      </c>
    </row>
    <row r="440" s="14" customFormat="1">
      <c r="A440" s="14"/>
      <c r="B440" s="259"/>
      <c r="C440" s="260"/>
      <c r="D440" s="249" t="s">
        <v>256</v>
      </c>
      <c r="E440" s="261" t="s">
        <v>1</v>
      </c>
      <c r="F440" s="262" t="s">
        <v>258</v>
      </c>
      <c r="G440" s="260"/>
      <c r="H440" s="263">
        <v>22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88</v>
      </c>
      <c r="AV440" s="14" t="s">
        <v>175</v>
      </c>
      <c r="AW440" s="14" t="s">
        <v>36</v>
      </c>
      <c r="AX440" s="14" t="s">
        <v>14</v>
      </c>
      <c r="AY440" s="269" t="s">
        <v>241</v>
      </c>
    </row>
    <row r="441" s="2" customFormat="1" ht="33" customHeight="1">
      <c r="A441" s="39"/>
      <c r="B441" s="40"/>
      <c r="C441" s="229" t="s">
        <v>835</v>
      </c>
      <c r="D441" s="229" t="s">
        <v>243</v>
      </c>
      <c r="E441" s="230" t="s">
        <v>4726</v>
      </c>
      <c r="F441" s="231" t="s">
        <v>4727</v>
      </c>
      <c r="G441" s="232" t="s">
        <v>289</v>
      </c>
      <c r="H441" s="233">
        <v>31</v>
      </c>
      <c r="I441" s="234"/>
      <c r="J441" s="235">
        <f>ROUND(I441*H441,2)</f>
        <v>0</v>
      </c>
      <c r="K441" s="231" t="s">
        <v>247</v>
      </c>
      <c r="L441" s="45"/>
      <c r="M441" s="236" t="s">
        <v>1</v>
      </c>
      <c r="N441" s="237" t="s">
        <v>45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175</v>
      </c>
      <c r="AT441" s="240" t="s">
        <v>243</v>
      </c>
      <c r="AU441" s="240" t="s">
        <v>88</v>
      </c>
      <c r="AY441" s="18" t="s">
        <v>241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14</v>
      </c>
      <c r="BK441" s="241">
        <f>ROUND(I441*H441,2)</f>
        <v>0</v>
      </c>
      <c r="BL441" s="18" t="s">
        <v>175</v>
      </c>
      <c r="BM441" s="240" t="s">
        <v>4728</v>
      </c>
    </row>
    <row r="442" s="2" customFormat="1">
      <c r="A442" s="39"/>
      <c r="B442" s="40"/>
      <c r="C442" s="41"/>
      <c r="D442" s="242" t="s">
        <v>249</v>
      </c>
      <c r="E442" s="41"/>
      <c r="F442" s="243" t="s">
        <v>4729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249</v>
      </c>
      <c r="AU442" s="18" t="s">
        <v>88</v>
      </c>
    </row>
    <row r="443" s="13" customFormat="1">
      <c r="A443" s="13"/>
      <c r="B443" s="247"/>
      <c r="C443" s="248"/>
      <c r="D443" s="249" t="s">
        <v>256</v>
      </c>
      <c r="E443" s="250" t="s">
        <v>1</v>
      </c>
      <c r="F443" s="251" t="s">
        <v>4730</v>
      </c>
      <c r="G443" s="248"/>
      <c r="H443" s="252">
        <v>22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8" t="s">
        <v>256</v>
      </c>
      <c r="AU443" s="258" t="s">
        <v>88</v>
      </c>
      <c r="AV443" s="13" t="s">
        <v>88</v>
      </c>
      <c r="AW443" s="13" t="s">
        <v>36</v>
      </c>
      <c r="AX443" s="13" t="s">
        <v>80</v>
      </c>
      <c r="AY443" s="258" t="s">
        <v>241</v>
      </c>
    </row>
    <row r="444" s="13" customFormat="1">
      <c r="A444" s="13"/>
      <c r="B444" s="247"/>
      <c r="C444" s="248"/>
      <c r="D444" s="249" t="s">
        <v>256</v>
      </c>
      <c r="E444" s="250" t="s">
        <v>1</v>
      </c>
      <c r="F444" s="251" t="s">
        <v>4731</v>
      </c>
      <c r="G444" s="248"/>
      <c r="H444" s="252">
        <v>2</v>
      </c>
      <c r="I444" s="253"/>
      <c r="J444" s="248"/>
      <c r="K444" s="248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88</v>
      </c>
      <c r="AV444" s="13" t="s">
        <v>88</v>
      </c>
      <c r="AW444" s="13" t="s">
        <v>36</v>
      </c>
      <c r="AX444" s="13" t="s">
        <v>80</v>
      </c>
      <c r="AY444" s="258" t="s">
        <v>241</v>
      </c>
    </row>
    <row r="445" s="13" customFormat="1">
      <c r="A445" s="13"/>
      <c r="B445" s="247"/>
      <c r="C445" s="248"/>
      <c r="D445" s="249" t="s">
        <v>256</v>
      </c>
      <c r="E445" s="250" t="s">
        <v>1</v>
      </c>
      <c r="F445" s="251" t="s">
        <v>4732</v>
      </c>
      <c r="G445" s="248"/>
      <c r="H445" s="252">
        <v>7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8" t="s">
        <v>256</v>
      </c>
      <c r="AU445" s="258" t="s">
        <v>88</v>
      </c>
      <c r="AV445" s="13" t="s">
        <v>88</v>
      </c>
      <c r="AW445" s="13" t="s">
        <v>36</v>
      </c>
      <c r="AX445" s="13" t="s">
        <v>80</v>
      </c>
      <c r="AY445" s="258" t="s">
        <v>241</v>
      </c>
    </row>
    <row r="446" s="14" customFormat="1">
      <c r="A446" s="14"/>
      <c r="B446" s="259"/>
      <c r="C446" s="260"/>
      <c r="D446" s="249" t="s">
        <v>256</v>
      </c>
      <c r="E446" s="261" t="s">
        <v>1</v>
      </c>
      <c r="F446" s="262" t="s">
        <v>258</v>
      </c>
      <c r="G446" s="260"/>
      <c r="H446" s="263">
        <v>31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88</v>
      </c>
      <c r="AV446" s="14" t="s">
        <v>175</v>
      </c>
      <c r="AW446" s="14" t="s">
        <v>36</v>
      </c>
      <c r="AX446" s="14" t="s">
        <v>14</v>
      </c>
      <c r="AY446" s="269" t="s">
        <v>241</v>
      </c>
    </row>
    <row r="447" s="2" customFormat="1" ht="24.15" customHeight="1">
      <c r="A447" s="39"/>
      <c r="B447" s="40"/>
      <c r="C447" s="288" t="s">
        <v>843</v>
      </c>
      <c r="D447" s="288" t="s">
        <v>716</v>
      </c>
      <c r="E447" s="289" t="s">
        <v>4733</v>
      </c>
      <c r="F447" s="290" t="s">
        <v>4734</v>
      </c>
      <c r="G447" s="291" t="s">
        <v>289</v>
      </c>
      <c r="H447" s="292">
        <v>31.465</v>
      </c>
      <c r="I447" s="293"/>
      <c r="J447" s="294">
        <f>ROUND(I447*H447,2)</f>
        <v>0</v>
      </c>
      <c r="K447" s="290" t="s">
        <v>1</v>
      </c>
      <c r="L447" s="295"/>
      <c r="M447" s="296" t="s">
        <v>1</v>
      </c>
      <c r="N447" s="297" t="s">
        <v>45</v>
      </c>
      <c r="O447" s="92"/>
      <c r="P447" s="238">
        <f>O447*H447</f>
        <v>0</v>
      </c>
      <c r="Q447" s="238">
        <v>0.00147</v>
      </c>
      <c r="R447" s="238">
        <f>Q447*H447</f>
        <v>0.046253549999999997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292</v>
      </c>
      <c r="AT447" s="240" t="s">
        <v>716</v>
      </c>
      <c r="AU447" s="240" t="s">
        <v>88</v>
      </c>
      <c r="AY447" s="18" t="s">
        <v>241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14</v>
      </c>
      <c r="BK447" s="241">
        <f>ROUND(I447*H447,2)</f>
        <v>0</v>
      </c>
      <c r="BL447" s="18" t="s">
        <v>175</v>
      </c>
      <c r="BM447" s="240" t="s">
        <v>4735</v>
      </c>
    </row>
    <row r="448" s="2" customFormat="1">
      <c r="A448" s="39"/>
      <c r="B448" s="40"/>
      <c r="C448" s="41"/>
      <c r="D448" s="249" t="s">
        <v>701</v>
      </c>
      <c r="E448" s="41"/>
      <c r="F448" s="287" t="s">
        <v>4719</v>
      </c>
      <c r="G448" s="41"/>
      <c r="H448" s="41"/>
      <c r="I448" s="244"/>
      <c r="J448" s="41"/>
      <c r="K448" s="41"/>
      <c r="L448" s="45"/>
      <c r="M448" s="245"/>
      <c r="N448" s="24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701</v>
      </c>
      <c r="AU448" s="18" t="s">
        <v>88</v>
      </c>
    </row>
    <row r="449" s="13" customFormat="1">
      <c r="A449" s="13"/>
      <c r="B449" s="247"/>
      <c r="C449" s="248"/>
      <c r="D449" s="249" t="s">
        <v>256</v>
      </c>
      <c r="E449" s="248"/>
      <c r="F449" s="251" t="s">
        <v>4736</v>
      </c>
      <c r="G449" s="248"/>
      <c r="H449" s="252">
        <v>31.465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8" t="s">
        <v>256</v>
      </c>
      <c r="AU449" s="258" t="s">
        <v>88</v>
      </c>
      <c r="AV449" s="13" t="s">
        <v>88</v>
      </c>
      <c r="AW449" s="13" t="s">
        <v>4</v>
      </c>
      <c r="AX449" s="13" t="s">
        <v>14</v>
      </c>
      <c r="AY449" s="258" t="s">
        <v>241</v>
      </c>
    </row>
    <row r="450" s="2" customFormat="1" ht="24.15" customHeight="1">
      <c r="A450" s="39"/>
      <c r="B450" s="40"/>
      <c r="C450" s="229" t="s">
        <v>852</v>
      </c>
      <c r="D450" s="229" t="s">
        <v>243</v>
      </c>
      <c r="E450" s="230" t="s">
        <v>4737</v>
      </c>
      <c r="F450" s="231" t="s">
        <v>4738</v>
      </c>
      <c r="G450" s="232" t="s">
        <v>289</v>
      </c>
      <c r="H450" s="233">
        <v>15</v>
      </c>
      <c r="I450" s="234"/>
      <c r="J450" s="235">
        <f>ROUND(I450*H450,2)</f>
        <v>0</v>
      </c>
      <c r="K450" s="231" t="s">
        <v>247</v>
      </c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0.01323</v>
      </c>
      <c r="R450" s="238">
        <f>Q450*H450</f>
        <v>0.19845000000000002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175</v>
      </c>
      <c r="AT450" s="240" t="s">
        <v>243</v>
      </c>
      <c r="AU450" s="240" t="s">
        <v>88</v>
      </c>
      <c r="AY450" s="18" t="s">
        <v>241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</v>
      </c>
      <c r="BK450" s="241">
        <f>ROUND(I450*H450,2)</f>
        <v>0</v>
      </c>
      <c r="BL450" s="18" t="s">
        <v>175</v>
      </c>
      <c r="BM450" s="240" t="s">
        <v>4739</v>
      </c>
    </row>
    <row r="451" s="2" customFormat="1">
      <c r="A451" s="39"/>
      <c r="B451" s="40"/>
      <c r="C451" s="41"/>
      <c r="D451" s="242" t="s">
        <v>249</v>
      </c>
      <c r="E451" s="41"/>
      <c r="F451" s="243" t="s">
        <v>4740</v>
      </c>
      <c r="G451" s="41"/>
      <c r="H451" s="41"/>
      <c r="I451" s="244"/>
      <c r="J451" s="41"/>
      <c r="K451" s="41"/>
      <c r="L451" s="45"/>
      <c r="M451" s="245"/>
      <c r="N451" s="246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249</v>
      </c>
      <c r="AU451" s="18" t="s">
        <v>88</v>
      </c>
    </row>
    <row r="452" s="13" customFormat="1">
      <c r="A452" s="13"/>
      <c r="B452" s="247"/>
      <c r="C452" s="248"/>
      <c r="D452" s="249" t="s">
        <v>256</v>
      </c>
      <c r="E452" s="250" t="s">
        <v>1</v>
      </c>
      <c r="F452" s="251" t="s">
        <v>4698</v>
      </c>
      <c r="G452" s="248"/>
      <c r="H452" s="252">
        <v>11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8" t="s">
        <v>256</v>
      </c>
      <c r="AU452" s="258" t="s">
        <v>88</v>
      </c>
      <c r="AV452" s="13" t="s">
        <v>88</v>
      </c>
      <c r="AW452" s="13" t="s">
        <v>36</v>
      </c>
      <c r="AX452" s="13" t="s">
        <v>80</v>
      </c>
      <c r="AY452" s="258" t="s">
        <v>241</v>
      </c>
    </row>
    <row r="453" s="13" customFormat="1">
      <c r="A453" s="13"/>
      <c r="B453" s="247"/>
      <c r="C453" s="248"/>
      <c r="D453" s="249" t="s">
        <v>256</v>
      </c>
      <c r="E453" s="250" t="s">
        <v>1</v>
      </c>
      <c r="F453" s="251" t="s">
        <v>4701</v>
      </c>
      <c r="G453" s="248"/>
      <c r="H453" s="252">
        <v>4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88</v>
      </c>
      <c r="AV453" s="13" t="s">
        <v>88</v>
      </c>
      <c r="AW453" s="13" t="s">
        <v>36</v>
      </c>
      <c r="AX453" s="13" t="s">
        <v>80</v>
      </c>
      <c r="AY453" s="258" t="s">
        <v>241</v>
      </c>
    </row>
    <row r="454" s="14" customFormat="1">
      <c r="A454" s="14"/>
      <c r="B454" s="259"/>
      <c r="C454" s="260"/>
      <c r="D454" s="249" t="s">
        <v>256</v>
      </c>
      <c r="E454" s="261" t="s">
        <v>1</v>
      </c>
      <c r="F454" s="262" t="s">
        <v>258</v>
      </c>
      <c r="G454" s="260"/>
      <c r="H454" s="263">
        <v>15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88</v>
      </c>
      <c r="AV454" s="14" t="s">
        <v>175</v>
      </c>
      <c r="AW454" s="14" t="s">
        <v>36</v>
      </c>
      <c r="AX454" s="14" t="s">
        <v>14</v>
      </c>
      <c r="AY454" s="269" t="s">
        <v>241</v>
      </c>
    </row>
    <row r="455" s="2" customFormat="1" ht="24.15" customHeight="1">
      <c r="A455" s="39"/>
      <c r="B455" s="40"/>
      <c r="C455" s="229" t="s">
        <v>856</v>
      </c>
      <c r="D455" s="229" t="s">
        <v>243</v>
      </c>
      <c r="E455" s="230" t="s">
        <v>4741</v>
      </c>
      <c r="F455" s="231" t="s">
        <v>4742</v>
      </c>
      <c r="G455" s="232" t="s">
        <v>289</v>
      </c>
      <c r="H455" s="233">
        <v>2</v>
      </c>
      <c r="I455" s="234"/>
      <c r="J455" s="235">
        <f>ROUND(I455*H455,2)</f>
        <v>0</v>
      </c>
      <c r="K455" s="231" t="s">
        <v>247</v>
      </c>
      <c r="L455" s="45"/>
      <c r="M455" s="236" t="s">
        <v>1</v>
      </c>
      <c r="N455" s="237" t="s">
        <v>45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0.014999999999999999</v>
      </c>
      <c r="T455" s="239">
        <f>S455*H455</f>
        <v>0.029999999999999999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175</v>
      </c>
      <c r="AT455" s="240" t="s">
        <v>243</v>
      </c>
      <c r="AU455" s="240" t="s">
        <v>88</v>
      </c>
      <c r="AY455" s="18" t="s">
        <v>241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14</v>
      </c>
      <c r="BK455" s="241">
        <f>ROUND(I455*H455,2)</f>
        <v>0</v>
      </c>
      <c r="BL455" s="18" t="s">
        <v>175</v>
      </c>
      <c r="BM455" s="240" t="s">
        <v>4743</v>
      </c>
    </row>
    <row r="456" s="2" customFormat="1">
      <c r="A456" s="39"/>
      <c r="B456" s="40"/>
      <c r="C456" s="41"/>
      <c r="D456" s="242" t="s">
        <v>249</v>
      </c>
      <c r="E456" s="41"/>
      <c r="F456" s="243" t="s">
        <v>4744</v>
      </c>
      <c r="G456" s="41"/>
      <c r="H456" s="41"/>
      <c r="I456" s="244"/>
      <c r="J456" s="41"/>
      <c r="K456" s="41"/>
      <c r="L456" s="45"/>
      <c r="M456" s="245"/>
      <c r="N456" s="24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249</v>
      </c>
      <c r="AU456" s="18" t="s">
        <v>88</v>
      </c>
    </row>
    <row r="457" s="13" customFormat="1">
      <c r="A457" s="13"/>
      <c r="B457" s="247"/>
      <c r="C457" s="248"/>
      <c r="D457" s="249" t="s">
        <v>256</v>
      </c>
      <c r="E457" s="250" t="s">
        <v>1</v>
      </c>
      <c r="F457" s="251" t="s">
        <v>4745</v>
      </c>
      <c r="G457" s="248"/>
      <c r="H457" s="252">
        <v>2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8" t="s">
        <v>256</v>
      </c>
      <c r="AU457" s="258" t="s">
        <v>88</v>
      </c>
      <c r="AV457" s="13" t="s">
        <v>88</v>
      </c>
      <c r="AW457" s="13" t="s">
        <v>36</v>
      </c>
      <c r="AX457" s="13" t="s">
        <v>80</v>
      </c>
      <c r="AY457" s="258" t="s">
        <v>241</v>
      </c>
    </row>
    <row r="458" s="14" customFormat="1">
      <c r="A458" s="14"/>
      <c r="B458" s="259"/>
      <c r="C458" s="260"/>
      <c r="D458" s="249" t="s">
        <v>256</v>
      </c>
      <c r="E458" s="261" t="s">
        <v>1</v>
      </c>
      <c r="F458" s="262" t="s">
        <v>258</v>
      </c>
      <c r="G458" s="260"/>
      <c r="H458" s="263">
        <v>2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88</v>
      </c>
      <c r="AV458" s="14" t="s">
        <v>175</v>
      </c>
      <c r="AW458" s="14" t="s">
        <v>36</v>
      </c>
      <c r="AX458" s="14" t="s">
        <v>14</v>
      </c>
      <c r="AY458" s="269" t="s">
        <v>241</v>
      </c>
    </row>
    <row r="459" s="2" customFormat="1" ht="24.15" customHeight="1">
      <c r="A459" s="39"/>
      <c r="B459" s="40"/>
      <c r="C459" s="229" t="s">
        <v>860</v>
      </c>
      <c r="D459" s="229" t="s">
        <v>243</v>
      </c>
      <c r="E459" s="230" t="s">
        <v>4746</v>
      </c>
      <c r="F459" s="231" t="s">
        <v>4747</v>
      </c>
      <c r="G459" s="232" t="s">
        <v>299</v>
      </c>
      <c r="H459" s="233">
        <v>1</v>
      </c>
      <c r="I459" s="234"/>
      <c r="J459" s="235">
        <f>ROUND(I459*H459,2)</f>
        <v>0</v>
      </c>
      <c r="K459" s="231" t="s">
        <v>1</v>
      </c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0.025000000000000001</v>
      </c>
      <c r="R459" s="238">
        <f>Q459*H459</f>
        <v>0.025000000000000001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175</v>
      </c>
      <c r="AT459" s="240" t="s">
        <v>243</v>
      </c>
      <c r="AU459" s="240" t="s">
        <v>88</v>
      </c>
      <c r="AY459" s="18" t="s">
        <v>241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14</v>
      </c>
      <c r="BK459" s="241">
        <f>ROUND(I459*H459,2)</f>
        <v>0</v>
      </c>
      <c r="BL459" s="18" t="s">
        <v>175</v>
      </c>
      <c r="BM459" s="240" t="s">
        <v>4748</v>
      </c>
    </row>
    <row r="460" s="2" customFormat="1" ht="24.15" customHeight="1">
      <c r="A460" s="39"/>
      <c r="B460" s="40"/>
      <c r="C460" s="229" t="s">
        <v>864</v>
      </c>
      <c r="D460" s="229" t="s">
        <v>243</v>
      </c>
      <c r="E460" s="230" t="s">
        <v>4749</v>
      </c>
      <c r="F460" s="231" t="s">
        <v>4750</v>
      </c>
      <c r="G460" s="232" t="s">
        <v>299</v>
      </c>
      <c r="H460" s="233">
        <v>1</v>
      </c>
      <c r="I460" s="234"/>
      <c r="J460" s="235">
        <f>ROUND(I460*H460,2)</f>
        <v>0</v>
      </c>
      <c r="K460" s="231" t="s">
        <v>1</v>
      </c>
      <c r="L460" s="45"/>
      <c r="M460" s="236" t="s">
        <v>1</v>
      </c>
      <c r="N460" s="237" t="s">
        <v>45</v>
      </c>
      <c r="O460" s="92"/>
      <c r="P460" s="238">
        <f>O460*H460</f>
        <v>0</v>
      </c>
      <c r="Q460" s="238">
        <v>0.0030000000000000001</v>
      </c>
      <c r="R460" s="238">
        <f>Q460*H460</f>
        <v>0.0030000000000000001</v>
      </c>
      <c r="S460" s="238">
        <v>0</v>
      </c>
      <c r="T460" s="23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0" t="s">
        <v>175</v>
      </c>
      <c r="AT460" s="240" t="s">
        <v>243</v>
      </c>
      <c r="AU460" s="240" t="s">
        <v>88</v>
      </c>
      <c r="AY460" s="18" t="s">
        <v>241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14</v>
      </c>
      <c r="BK460" s="241">
        <f>ROUND(I460*H460,2)</f>
        <v>0</v>
      </c>
      <c r="BL460" s="18" t="s">
        <v>175</v>
      </c>
      <c r="BM460" s="240" t="s">
        <v>4751</v>
      </c>
    </row>
    <row r="461" s="2" customFormat="1">
      <c r="A461" s="39"/>
      <c r="B461" s="40"/>
      <c r="C461" s="41"/>
      <c r="D461" s="249" t="s">
        <v>701</v>
      </c>
      <c r="E461" s="41"/>
      <c r="F461" s="287" t="s">
        <v>4752</v>
      </c>
      <c r="G461" s="41"/>
      <c r="H461" s="41"/>
      <c r="I461" s="244"/>
      <c r="J461" s="41"/>
      <c r="K461" s="41"/>
      <c r="L461" s="45"/>
      <c r="M461" s="245"/>
      <c r="N461" s="246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701</v>
      </c>
      <c r="AU461" s="18" t="s">
        <v>88</v>
      </c>
    </row>
    <row r="462" s="2" customFormat="1" ht="21.75" customHeight="1">
      <c r="A462" s="39"/>
      <c r="B462" s="40"/>
      <c r="C462" s="229" t="s">
        <v>868</v>
      </c>
      <c r="D462" s="229" t="s">
        <v>243</v>
      </c>
      <c r="E462" s="230" t="s">
        <v>4753</v>
      </c>
      <c r="F462" s="231" t="s">
        <v>4754</v>
      </c>
      <c r="G462" s="232" t="s">
        <v>299</v>
      </c>
      <c r="H462" s="233">
        <v>1</v>
      </c>
      <c r="I462" s="234"/>
      <c r="J462" s="235">
        <f>ROUND(I462*H462,2)</f>
        <v>0</v>
      </c>
      <c r="K462" s="231" t="s">
        <v>1</v>
      </c>
      <c r="L462" s="45"/>
      <c r="M462" s="236" t="s">
        <v>1</v>
      </c>
      <c r="N462" s="237" t="s">
        <v>45</v>
      </c>
      <c r="O462" s="92"/>
      <c r="P462" s="238">
        <f>O462*H462</f>
        <v>0</v>
      </c>
      <c r="Q462" s="238">
        <v>0.025000000000000001</v>
      </c>
      <c r="R462" s="238">
        <f>Q462*H462</f>
        <v>0.025000000000000001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175</v>
      </c>
      <c r="AT462" s="240" t="s">
        <v>243</v>
      </c>
      <c r="AU462" s="240" t="s">
        <v>88</v>
      </c>
      <c r="AY462" s="18" t="s">
        <v>241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14</v>
      </c>
      <c r="BK462" s="241">
        <f>ROUND(I462*H462,2)</f>
        <v>0</v>
      </c>
      <c r="BL462" s="18" t="s">
        <v>175</v>
      </c>
      <c r="BM462" s="240" t="s">
        <v>4755</v>
      </c>
    </row>
    <row r="463" s="2" customFormat="1">
      <c r="A463" s="39"/>
      <c r="B463" s="40"/>
      <c r="C463" s="41"/>
      <c r="D463" s="249" t="s">
        <v>701</v>
      </c>
      <c r="E463" s="41"/>
      <c r="F463" s="287" t="s">
        <v>4719</v>
      </c>
      <c r="G463" s="41"/>
      <c r="H463" s="41"/>
      <c r="I463" s="244"/>
      <c r="J463" s="41"/>
      <c r="K463" s="41"/>
      <c r="L463" s="45"/>
      <c r="M463" s="245"/>
      <c r="N463" s="246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701</v>
      </c>
      <c r="AU463" s="18" t="s">
        <v>88</v>
      </c>
    </row>
    <row r="464" s="13" customFormat="1">
      <c r="A464" s="13"/>
      <c r="B464" s="247"/>
      <c r="C464" s="248"/>
      <c r="D464" s="249" t="s">
        <v>256</v>
      </c>
      <c r="E464" s="250" t="s">
        <v>1</v>
      </c>
      <c r="F464" s="251" t="s">
        <v>4756</v>
      </c>
      <c r="G464" s="248"/>
      <c r="H464" s="252">
        <v>1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8" t="s">
        <v>256</v>
      </c>
      <c r="AU464" s="258" t="s">
        <v>88</v>
      </c>
      <c r="AV464" s="13" t="s">
        <v>88</v>
      </c>
      <c r="AW464" s="13" t="s">
        <v>36</v>
      </c>
      <c r="AX464" s="13" t="s">
        <v>80</v>
      </c>
      <c r="AY464" s="258" t="s">
        <v>241</v>
      </c>
    </row>
    <row r="465" s="14" customFormat="1">
      <c r="A465" s="14"/>
      <c r="B465" s="259"/>
      <c r="C465" s="260"/>
      <c r="D465" s="249" t="s">
        <v>256</v>
      </c>
      <c r="E465" s="261" t="s">
        <v>1</v>
      </c>
      <c r="F465" s="262" t="s">
        <v>258</v>
      </c>
      <c r="G465" s="260"/>
      <c r="H465" s="263">
        <v>1</v>
      </c>
      <c r="I465" s="264"/>
      <c r="J465" s="260"/>
      <c r="K465" s="260"/>
      <c r="L465" s="265"/>
      <c r="M465" s="266"/>
      <c r="N465" s="267"/>
      <c r="O465" s="267"/>
      <c r="P465" s="267"/>
      <c r="Q465" s="267"/>
      <c r="R465" s="267"/>
      <c r="S465" s="267"/>
      <c r="T465" s="26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9" t="s">
        <v>256</v>
      </c>
      <c r="AU465" s="269" t="s">
        <v>88</v>
      </c>
      <c r="AV465" s="14" t="s">
        <v>175</v>
      </c>
      <c r="AW465" s="14" t="s">
        <v>36</v>
      </c>
      <c r="AX465" s="14" t="s">
        <v>14</v>
      </c>
      <c r="AY465" s="269" t="s">
        <v>241</v>
      </c>
    </row>
    <row r="466" s="2" customFormat="1" ht="21.75" customHeight="1">
      <c r="A466" s="39"/>
      <c r="B466" s="40"/>
      <c r="C466" s="229" t="s">
        <v>872</v>
      </c>
      <c r="D466" s="229" t="s">
        <v>243</v>
      </c>
      <c r="E466" s="230" t="s">
        <v>4757</v>
      </c>
      <c r="F466" s="231" t="s">
        <v>4758</v>
      </c>
      <c r="G466" s="232" t="s">
        <v>299</v>
      </c>
      <c r="H466" s="233">
        <v>2</v>
      </c>
      <c r="I466" s="234"/>
      <c r="J466" s="235">
        <f>ROUND(I466*H466,2)</f>
        <v>0</v>
      </c>
      <c r="K466" s="231" t="s">
        <v>1</v>
      </c>
      <c r="L466" s="45"/>
      <c r="M466" s="236" t="s">
        <v>1</v>
      </c>
      <c r="N466" s="237" t="s">
        <v>45</v>
      </c>
      <c r="O466" s="92"/>
      <c r="P466" s="238">
        <f>O466*H466</f>
        <v>0</v>
      </c>
      <c r="Q466" s="238">
        <v>0.019199999999999998</v>
      </c>
      <c r="R466" s="238">
        <f>Q466*H466</f>
        <v>0.038399999999999997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175</v>
      </c>
      <c r="AT466" s="240" t="s">
        <v>243</v>
      </c>
      <c r="AU466" s="240" t="s">
        <v>88</v>
      </c>
      <c r="AY466" s="18" t="s">
        <v>241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14</v>
      </c>
      <c r="BK466" s="241">
        <f>ROUND(I466*H466,2)</f>
        <v>0</v>
      </c>
      <c r="BL466" s="18" t="s">
        <v>175</v>
      </c>
      <c r="BM466" s="240" t="s">
        <v>4759</v>
      </c>
    </row>
    <row r="467" s="2" customFormat="1">
      <c r="A467" s="39"/>
      <c r="B467" s="40"/>
      <c r="C467" s="41"/>
      <c r="D467" s="249" t="s">
        <v>701</v>
      </c>
      <c r="E467" s="41"/>
      <c r="F467" s="287" t="s">
        <v>4719</v>
      </c>
      <c r="G467" s="41"/>
      <c r="H467" s="41"/>
      <c r="I467" s="244"/>
      <c r="J467" s="41"/>
      <c r="K467" s="41"/>
      <c r="L467" s="45"/>
      <c r="M467" s="245"/>
      <c r="N467" s="246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701</v>
      </c>
      <c r="AU467" s="18" t="s">
        <v>88</v>
      </c>
    </row>
    <row r="468" s="13" customFormat="1">
      <c r="A468" s="13"/>
      <c r="B468" s="247"/>
      <c r="C468" s="248"/>
      <c r="D468" s="249" t="s">
        <v>256</v>
      </c>
      <c r="E468" s="250" t="s">
        <v>1</v>
      </c>
      <c r="F468" s="251" t="s">
        <v>4760</v>
      </c>
      <c r="G468" s="248"/>
      <c r="H468" s="252">
        <v>1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8" t="s">
        <v>256</v>
      </c>
      <c r="AU468" s="258" t="s">
        <v>88</v>
      </c>
      <c r="AV468" s="13" t="s">
        <v>88</v>
      </c>
      <c r="AW468" s="13" t="s">
        <v>36</v>
      </c>
      <c r="AX468" s="13" t="s">
        <v>80</v>
      </c>
      <c r="AY468" s="258" t="s">
        <v>241</v>
      </c>
    </row>
    <row r="469" s="13" customFormat="1">
      <c r="A469" s="13"/>
      <c r="B469" s="247"/>
      <c r="C469" s="248"/>
      <c r="D469" s="249" t="s">
        <v>256</v>
      </c>
      <c r="E469" s="250" t="s">
        <v>1</v>
      </c>
      <c r="F469" s="251" t="s">
        <v>4761</v>
      </c>
      <c r="G469" s="248"/>
      <c r="H469" s="252">
        <v>1</v>
      </c>
      <c r="I469" s="253"/>
      <c r="J469" s="248"/>
      <c r="K469" s="248"/>
      <c r="L469" s="254"/>
      <c r="M469" s="255"/>
      <c r="N469" s="256"/>
      <c r="O469" s="256"/>
      <c r="P469" s="256"/>
      <c r="Q469" s="256"/>
      <c r="R469" s="256"/>
      <c r="S469" s="256"/>
      <c r="T469" s="25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8" t="s">
        <v>256</v>
      </c>
      <c r="AU469" s="258" t="s">
        <v>88</v>
      </c>
      <c r="AV469" s="13" t="s">
        <v>88</v>
      </c>
      <c r="AW469" s="13" t="s">
        <v>36</v>
      </c>
      <c r="AX469" s="13" t="s">
        <v>80</v>
      </c>
      <c r="AY469" s="258" t="s">
        <v>241</v>
      </c>
    </row>
    <row r="470" s="14" customFormat="1">
      <c r="A470" s="14"/>
      <c r="B470" s="259"/>
      <c r="C470" s="260"/>
      <c r="D470" s="249" t="s">
        <v>256</v>
      </c>
      <c r="E470" s="261" t="s">
        <v>1</v>
      </c>
      <c r="F470" s="262" t="s">
        <v>258</v>
      </c>
      <c r="G470" s="260"/>
      <c r="H470" s="263">
        <v>2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88</v>
      </c>
      <c r="AV470" s="14" t="s">
        <v>175</v>
      </c>
      <c r="AW470" s="14" t="s">
        <v>36</v>
      </c>
      <c r="AX470" s="14" t="s">
        <v>14</v>
      </c>
      <c r="AY470" s="269" t="s">
        <v>241</v>
      </c>
    </row>
    <row r="471" s="2" customFormat="1" ht="24.15" customHeight="1">
      <c r="A471" s="39"/>
      <c r="B471" s="40"/>
      <c r="C471" s="229" t="s">
        <v>876</v>
      </c>
      <c r="D471" s="229" t="s">
        <v>243</v>
      </c>
      <c r="E471" s="230" t="s">
        <v>4762</v>
      </c>
      <c r="F471" s="231" t="s">
        <v>4763</v>
      </c>
      <c r="G471" s="232" t="s">
        <v>289</v>
      </c>
      <c r="H471" s="233">
        <v>4</v>
      </c>
      <c r="I471" s="234"/>
      <c r="J471" s="235">
        <f>ROUND(I471*H471,2)</f>
        <v>0</v>
      </c>
      <c r="K471" s="231" t="s">
        <v>1</v>
      </c>
      <c r="L471" s="45"/>
      <c r="M471" s="236" t="s">
        <v>1</v>
      </c>
      <c r="N471" s="237" t="s">
        <v>45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175</v>
      </c>
      <c r="AT471" s="240" t="s">
        <v>243</v>
      </c>
      <c r="AU471" s="240" t="s">
        <v>88</v>
      </c>
      <c r="AY471" s="18" t="s">
        <v>241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14</v>
      </c>
      <c r="BK471" s="241">
        <f>ROUND(I471*H471,2)</f>
        <v>0</v>
      </c>
      <c r="BL471" s="18" t="s">
        <v>175</v>
      </c>
      <c r="BM471" s="240" t="s">
        <v>4764</v>
      </c>
    </row>
    <row r="472" s="13" customFormat="1">
      <c r="A472" s="13"/>
      <c r="B472" s="247"/>
      <c r="C472" s="248"/>
      <c r="D472" s="249" t="s">
        <v>256</v>
      </c>
      <c r="E472" s="250" t="s">
        <v>1</v>
      </c>
      <c r="F472" s="251" t="s">
        <v>4765</v>
      </c>
      <c r="G472" s="248"/>
      <c r="H472" s="252">
        <v>4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8" t="s">
        <v>256</v>
      </c>
      <c r="AU472" s="258" t="s">
        <v>88</v>
      </c>
      <c r="AV472" s="13" t="s">
        <v>88</v>
      </c>
      <c r="AW472" s="13" t="s">
        <v>36</v>
      </c>
      <c r="AX472" s="13" t="s">
        <v>80</v>
      </c>
      <c r="AY472" s="258" t="s">
        <v>241</v>
      </c>
    </row>
    <row r="473" s="14" customFormat="1">
      <c r="A473" s="14"/>
      <c r="B473" s="259"/>
      <c r="C473" s="260"/>
      <c r="D473" s="249" t="s">
        <v>256</v>
      </c>
      <c r="E473" s="261" t="s">
        <v>1</v>
      </c>
      <c r="F473" s="262" t="s">
        <v>258</v>
      </c>
      <c r="G473" s="260"/>
      <c r="H473" s="263">
        <v>4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9" t="s">
        <v>256</v>
      </c>
      <c r="AU473" s="269" t="s">
        <v>88</v>
      </c>
      <c r="AV473" s="14" t="s">
        <v>175</v>
      </c>
      <c r="AW473" s="14" t="s">
        <v>36</v>
      </c>
      <c r="AX473" s="14" t="s">
        <v>14</v>
      </c>
      <c r="AY473" s="269" t="s">
        <v>241</v>
      </c>
    </row>
    <row r="474" s="2" customFormat="1" ht="24.15" customHeight="1">
      <c r="A474" s="39"/>
      <c r="B474" s="40"/>
      <c r="C474" s="229" t="s">
        <v>882</v>
      </c>
      <c r="D474" s="229" t="s">
        <v>243</v>
      </c>
      <c r="E474" s="230" t="s">
        <v>4766</v>
      </c>
      <c r="F474" s="231" t="s">
        <v>4767</v>
      </c>
      <c r="G474" s="232" t="s">
        <v>289</v>
      </c>
      <c r="H474" s="233">
        <v>47</v>
      </c>
      <c r="I474" s="234"/>
      <c r="J474" s="235">
        <f>ROUND(I474*H474,2)</f>
        <v>0</v>
      </c>
      <c r="K474" s="231" t="s">
        <v>1</v>
      </c>
      <c r="L474" s="45"/>
      <c r="M474" s="236" t="s">
        <v>1</v>
      </c>
      <c r="N474" s="237" t="s">
        <v>45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175</v>
      </c>
      <c r="AT474" s="240" t="s">
        <v>243</v>
      </c>
      <c r="AU474" s="240" t="s">
        <v>88</v>
      </c>
      <c r="AY474" s="18" t="s">
        <v>241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14</v>
      </c>
      <c r="BK474" s="241">
        <f>ROUND(I474*H474,2)</f>
        <v>0</v>
      </c>
      <c r="BL474" s="18" t="s">
        <v>175</v>
      </c>
      <c r="BM474" s="240" t="s">
        <v>4768</v>
      </c>
    </row>
    <row r="475" s="13" customFormat="1">
      <c r="A475" s="13"/>
      <c r="B475" s="247"/>
      <c r="C475" s="248"/>
      <c r="D475" s="249" t="s">
        <v>256</v>
      </c>
      <c r="E475" s="250" t="s">
        <v>1</v>
      </c>
      <c r="F475" s="251" t="s">
        <v>4769</v>
      </c>
      <c r="G475" s="248"/>
      <c r="H475" s="252">
        <v>47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8" t="s">
        <v>256</v>
      </c>
      <c r="AU475" s="258" t="s">
        <v>88</v>
      </c>
      <c r="AV475" s="13" t="s">
        <v>88</v>
      </c>
      <c r="AW475" s="13" t="s">
        <v>36</v>
      </c>
      <c r="AX475" s="13" t="s">
        <v>80</v>
      </c>
      <c r="AY475" s="258" t="s">
        <v>241</v>
      </c>
    </row>
    <row r="476" s="14" customFormat="1">
      <c r="A476" s="14"/>
      <c r="B476" s="259"/>
      <c r="C476" s="260"/>
      <c r="D476" s="249" t="s">
        <v>256</v>
      </c>
      <c r="E476" s="261" t="s">
        <v>1</v>
      </c>
      <c r="F476" s="262" t="s">
        <v>258</v>
      </c>
      <c r="G476" s="260"/>
      <c r="H476" s="263">
        <v>47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88</v>
      </c>
      <c r="AV476" s="14" t="s">
        <v>175</v>
      </c>
      <c r="AW476" s="14" t="s">
        <v>36</v>
      </c>
      <c r="AX476" s="14" t="s">
        <v>14</v>
      </c>
      <c r="AY476" s="269" t="s">
        <v>241</v>
      </c>
    </row>
    <row r="477" s="2" customFormat="1" ht="16.5" customHeight="1">
      <c r="A477" s="39"/>
      <c r="B477" s="40"/>
      <c r="C477" s="229" t="s">
        <v>886</v>
      </c>
      <c r="D477" s="229" t="s">
        <v>243</v>
      </c>
      <c r="E477" s="230" t="s">
        <v>1520</v>
      </c>
      <c r="F477" s="231" t="s">
        <v>1521</v>
      </c>
      <c r="G477" s="232" t="s">
        <v>289</v>
      </c>
      <c r="H477" s="233">
        <v>47</v>
      </c>
      <c r="I477" s="234"/>
      <c r="J477" s="235">
        <f>ROUND(I477*H477,2)</f>
        <v>0</v>
      </c>
      <c r="K477" s="231" t="s">
        <v>247</v>
      </c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175</v>
      </c>
      <c r="AT477" s="240" t="s">
        <v>243</v>
      </c>
      <c r="AU477" s="240" t="s">
        <v>88</v>
      </c>
      <c r="AY477" s="18" t="s">
        <v>241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14</v>
      </c>
      <c r="BK477" s="241">
        <f>ROUND(I477*H477,2)</f>
        <v>0</v>
      </c>
      <c r="BL477" s="18" t="s">
        <v>175</v>
      </c>
      <c r="BM477" s="240" t="s">
        <v>4770</v>
      </c>
    </row>
    <row r="478" s="2" customFormat="1">
      <c r="A478" s="39"/>
      <c r="B478" s="40"/>
      <c r="C478" s="41"/>
      <c r="D478" s="242" t="s">
        <v>249</v>
      </c>
      <c r="E478" s="41"/>
      <c r="F478" s="243" t="s">
        <v>1523</v>
      </c>
      <c r="G478" s="41"/>
      <c r="H478" s="41"/>
      <c r="I478" s="244"/>
      <c r="J478" s="41"/>
      <c r="K478" s="41"/>
      <c r="L478" s="45"/>
      <c r="M478" s="245"/>
      <c r="N478" s="24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249</v>
      </c>
      <c r="AU478" s="18" t="s">
        <v>88</v>
      </c>
    </row>
    <row r="479" s="13" customFormat="1">
      <c r="A479" s="13"/>
      <c r="B479" s="247"/>
      <c r="C479" s="248"/>
      <c r="D479" s="249" t="s">
        <v>256</v>
      </c>
      <c r="E479" s="250" t="s">
        <v>1</v>
      </c>
      <c r="F479" s="251" t="s">
        <v>4769</v>
      </c>
      <c r="G479" s="248"/>
      <c r="H479" s="252">
        <v>47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8" t="s">
        <v>256</v>
      </c>
      <c r="AU479" s="258" t="s">
        <v>88</v>
      </c>
      <c r="AV479" s="13" t="s">
        <v>88</v>
      </c>
      <c r="AW479" s="13" t="s">
        <v>36</v>
      </c>
      <c r="AX479" s="13" t="s">
        <v>80</v>
      </c>
      <c r="AY479" s="258" t="s">
        <v>241</v>
      </c>
    </row>
    <row r="480" s="14" customFormat="1">
      <c r="A480" s="14"/>
      <c r="B480" s="259"/>
      <c r="C480" s="260"/>
      <c r="D480" s="249" t="s">
        <v>256</v>
      </c>
      <c r="E480" s="261" t="s">
        <v>1</v>
      </c>
      <c r="F480" s="262" t="s">
        <v>258</v>
      </c>
      <c r="G480" s="260"/>
      <c r="H480" s="263">
        <v>47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88</v>
      </c>
      <c r="AV480" s="14" t="s">
        <v>175</v>
      </c>
      <c r="AW480" s="14" t="s">
        <v>36</v>
      </c>
      <c r="AX480" s="14" t="s">
        <v>14</v>
      </c>
      <c r="AY480" s="269" t="s">
        <v>241</v>
      </c>
    </row>
    <row r="481" s="2" customFormat="1" ht="24.15" customHeight="1">
      <c r="A481" s="39"/>
      <c r="B481" s="40"/>
      <c r="C481" s="229" t="s">
        <v>891</v>
      </c>
      <c r="D481" s="229" t="s">
        <v>243</v>
      </c>
      <c r="E481" s="230" t="s">
        <v>2669</v>
      </c>
      <c r="F481" s="231" t="s">
        <v>2670</v>
      </c>
      <c r="G481" s="232" t="s">
        <v>2671</v>
      </c>
      <c r="H481" s="233">
        <v>2</v>
      </c>
      <c r="I481" s="234"/>
      <c r="J481" s="235">
        <f>ROUND(I481*H481,2)</f>
        <v>0</v>
      </c>
      <c r="K481" s="231" t="s">
        <v>247</v>
      </c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0.00010000000000000001</v>
      </c>
      <c r="R481" s="238">
        <f>Q481*H481</f>
        <v>0.00020000000000000001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175</v>
      </c>
      <c r="AT481" s="240" t="s">
        <v>243</v>
      </c>
      <c r="AU481" s="240" t="s">
        <v>88</v>
      </c>
      <c r="AY481" s="18" t="s">
        <v>241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14</v>
      </c>
      <c r="BK481" s="241">
        <f>ROUND(I481*H481,2)</f>
        <v>0</v>
      </c>
      <c r="BL481" s="18" t="s">
        <v>175</v>
      </c>
      <c r="BM481" s="240" t="s">
        <v>4771</v>
      </c>
    </row>
    <row r="482" s="2" customFormat="1">
      <c r="A482" s="39"/>
      <c r="B482" s="40"/>
      <c r="C482" s="41"/>
      <c r="D482" s="242" t="s">
        <v>249</v>
      </c>
      <c r="E482" s="41"/>
      <c r="F482" s="243" t="s">
        <v>2673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249</v>
      </c>
      <c r="AU482" s="18" t="s">
        <v>88</v>
      </c>
    </row>
    <row r="483" s="13" customFormat="1">
      <c r="A483" s="13"/>
      <c r="B483" s="247"/>
      <c r="C483" s="248"/>
      <c r="D483" s="249" t="s">
        <v>256</v>
      </c>
      <c r="E483" s="250" t="s">
        <v>1</v>
      </c>
      <c r="F483" s="251" t="s">
        <v>4772</v>
      </c>
      <c r="G483" s="248"/>
      <c r="H483" s="252">
        <v>1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8" t="s">
        <v>256</v>
      </c>
      <c r="AU483" s="258" t="s">
        <v>88</v>
      </c>
      <c r="AV483" s="13" t="s">
        <v>88</v>
      </c>
      <c r="AW483" s="13" t="s">
        <v>36</v>
      </c>
      <c r="AX483" s="13" t="s">
        <v>80</v>
      </c>
      <c r="AY483" s="258" t="s">
        <v>241</v>
      </c>
    </row>
    <row r="484" s="13" customFormat="1">
      <c r="A484" s="13"/>
      <c r="B484" s="247"/>
      <c r="C484" s="248"/>
      <c r="D484" s="249" t="s">
        <v>256</v>
      </c>
      <c r="E484" s="250" t="s">
        <v>1</v>
      </c>
      <c r="F484" s="251" t="s">
        <v>4760</v>
      </c>
      <c r="G484" s="248"/>
      <c r="H484" s="252">
        <v>1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8" t="s">
        <v>256</v>
      </c>
      <c r="AU484" s="258" t="s">
        <v>88</v>
      </c>
      <c r="AV484" s="13" t="s">
        <v>88</v>
      </c>
      <c r="AW484" s="13" t="s">
        <v>36</v>
      </c>
      <c r="AX484" s="13" t="s">
        <v>80</v>
      </c>
      <c r="AY484" s="258" t="s">
        <v>241</v>
      </c>
    </row>
    <row r="485" s="14" customFormat="1">
      <c r="A485" s="14"/>
      <c r="B485" s="259"/>
      <c r="C485" s="260"/>
      <c r="D485" s="249" t="s">
        <v>256</v>
      </c>
      <c r="E485" s="261" t="s">
        <v>1</v>
      </c>
      <c r="F485" s="262" t="s">
        <v>258</v>
      </c>
      <c r="G485" s="260"/>
      <c r="H485" s="263">
        <v>2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256</v>
      </c>
      <c r="AU485" s="269" t="s">
        <v>88</v>
      </c>
      <c r="AV485" s="14" t="s">
        <v>175</v>
      </c>
      <c r="AW485" s="14" t="s">
        <v>36</v>
      </c>
      <c r="AX485" s="14" t="s">
        <v>14</v>
      </c>
      <c r="AY485" s="269" t="s">
        <v>241</v>
      </c>
    </row>
    <row r="486" s="2" customFormat="1" ht="24.15" customHeight="1">
      <c r="A486" s="39"/>
      <c r="B486" s="40"/>
      <c r="C486" s="229" t="s">
        <v>896</v>
      </c>
      <c r="D486" s="229" t="s">
        <v>243</v>
      </c>
      <c r="E486" s="230" t="s">
        <v>4773</v>
      </c>
      <c r="F486" s="231" t="s">
        <v>4774</v>
      </c>
      <c r="G486" s="232" t="s">
        <v>2671</v>
      </c>
      <c r="H486" s="233">
        <v>5</v>
      </c>
      <c r="I486" s="234"/>
      <c r="J486" s="235">
        <f>ROUND(I486*H486,2)</f>
        <v>0</v>
      </c>
      <c r="K486" s="231" t="s">
        <v>247</v>
      </c>
      <c r="L486" s="45"/>
      <c r="M486" s="236" t="s">
        <v>1</v>
      </c>
      <c r="N486" s="237" t="s">
        <v>45</v>
      </c>
      <c r="O486" s="92"/>
      <c r="P486" s="238">
        <f>O486*H486</f>
        <v>0</v>
      </c>
      <c r="Q486" s="238">
        <v>0.00031</v>
      </c>
      <c r="R486" s="238">
        <f>Q486*H486</f>
        <v>0.00155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175</v>
      </c>
      <c r="AT486" s="240" t="s">
        <v>243</v>
      </c>
      <c r="AU486" s="240" t="s">
        <v>88</v>
      </c>
      <c r="AY486" s="18" t="s">
        <v>241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14</v>
      </c>
      <c r="BK486" s="241">
        <f>ROUND(I486*H486,2)</f>
        <v>0</v>
      </c>
      <c r="BL486" s="18" t="s">
        <v>175</v>
      </c>
      <c r="BM486" s="240" t="s">
        <v>4775</v>
      </c>
    </row>
    <row r="487" s="2" customFormat="1">
      <c r="A487" s="39"/>
      <c r="B487" s="40"/>
      <c r="C487" s="41"/>
      <c r="D487" s="242" t="s">
        <v>249</v>
      </c>
      <c r="E487" s="41"/>
      <c r="F487" s="243" t="s">
        <v>4776</v>
      </c>
      <c r="G487" s="41"/>
      <c r="H487" s="41"/>
      <c r="I487" s="244"/>
      <c r="J487" s="41"/>
      <c r="K487" s="41"/>
      <c r="L487" s="45"/>
      <c r="M487" s="245"/>
      <c r="N487" s="24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249</v>
      </c>
      <c r="AU487" s="18" t="s">
        <v>88</v>
      </c>
    </row>
    <row r="488" s="13" customFormat="1">
      <c r="A488" s="13"/>
      <c r="B488" s="247"/>
      <c r="C488" s="248"/>
      <c r="D488" s="249" t="s">
        <v>256</v>
      </c>
      <c r="E488" s="250" t="s">
        <v>1</v>
      </c>
      <c r="F488" s="251" t="s">
        <v>4777</v>
      </c>
      <c r="G488" s="248"/>
      <c r="H488" s="252">
        <v>3</v>
      </c>
      <c r="I488" s="253"/>
      <c r="J488" s="248"/>
      <c r="K488" s="248"/>
      <c r="L488" s="254"/>
      <c r="M488" s="255"/>
      <c r="N488" s="256"/>
      <c r="O488" s="256"/>
      <c r="P488" s="256"/>
      <c r="Q488" s="256"/>
      <c r="R488" s="256"/>
      <c r="S488" s="256"/>
      <c r="T488" s="25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8" t="s">
        <v>256</v>
      </c>
      <c r="AU488" s="258" t="s">
        <v>88</v>
      </c>
      <c r="AV488" s="13" t="s">
        <v>88</v>
      </c>
      <c r="AW488" s="13" t="s">
        <v>36</v>
      </c>
      <c r="AX488" s="13" t="s">
        <v>80</v>
      </c>
      <c r="AY488" s="258" t="s">
        <v>241</v>
      </c>
    </row>
    <row r="489" s="13" customFormat="1">
      <c r="A489" s="13"/>
      <c r="B489" s="247"/>
      <c r="C489" s="248"/>
      <c r="D489" s="249" t="s">
        <v>256</v>
      </c>
      <c r="E489" s="250" t="s">
        <v>1</v>
      </c>
      <c r="F489" s="251" t="s">
        <v>4778</v>
      </c>
      <c r="G489" s="248"/>
      <c r="H489" s="252">
        <v>2</v>
      </c>
      <c r="I489" s="253"/>
      <c r="J489" s="248"/>
      <c r="K489" s="248"/>
      <c r="L489" s="254"/>
      <c r="M489" s="255"/>
      <c r="N489" s="256"/>
      <c r="O489" s="256"/>
      <c r="P489" s="256"/>
      <c r="Q489" s="256"/>
      <c r="R489" s="256"/>
      <c r="S489" s="256"/>
      <c r="T489" s="25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8" t="s">
        <v>256</v>
      </c>
      <c r="AU489" s="258" t="s">
        <v>88</v>
      </c>
      <c r="AV489" s="13" t="s">
        <v>88</v>
      </c>
      <c r="AW489" s="13" t="s">
        <v>36</v>
      </c>
      <c r="AX489" s="13" t="s">
        <v>80</v>
      </c>
      <c r="AY489" s="258" t="s">
        <v>241</v>
      </c>
    </row>
    <row r="490" s="14" customFormat="1">
      <c r="A490" s="14"/>
      <c r="B490" s="259"/>
      <c r="C490" s="260"/>
      <c r="D490" s="249" t="s">
        <v>256</v>
      </c>
      <c r="E490" s="261" t="s">
        <v>1</v>
      </c>
      <c r="F490" s="262" t="s">
        <v>258</v>
      </c>
      <c r="G490" s="260"/>
      <c r="H490" s="263">
        <v>5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88</v>
      </c>
      <c r="AV490" s="14" t="s">
        <v>175</v>
      </c>
      <c r="AW490" s="14" t="s">
        <v>36</v>
      </c>
      <c r="AX490" s="14" t="s">
        <v>14</v>
      </c>
      <c r="AY490" s="269" t="s">
        <v>241</v>
      </c>
    </row>
    <row r="491" s="2" customFormat="1" ht="24.15" customHeight="1">
      <c r="A491" s="39"/>
      <c r="B491" s="40"/>
      <c r="C491" s="229" t="s">
        <v>901</v>
      </c>
      <c r="D491" s="229" t="s">
        <v>243</v>
      </c>
      <c r="E491" s="230" t="s">
        <v>1008</v>
      </c>
      <c r="F491" s="231" t="s">
        <v>1009</v>
      </c>
      <c r="G491" s="232" t="s">
        <v>295</v>
      </c>
      <c r="H491" s="233">
        <v>1</v>
      </c>
      <c r="I491" s="234"/>
      <c r="J491" s="235">
        <f>ROUND(I491*H491,2)</f>
        <v>0</v>
      </c>
      <c r="K491" s="231" t="s">
        <v>247</v>
      </c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0.45937</v>
      </c>
      <c r="R491" s="238">
        <f>Q491*H491</f>
        <v>0.45937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175</v>
      </c>
      <c r="AT491" s="240" t="s">
        <v>243</v>
      </c>
      <c r="AU491" s="240" t="s">
        <v>88</v>
      </c>
      <c r="AY491" s="18" t="s">
        <v>241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14</v>
      </c>
      <c r="BK491" s="241">
        <f>ROUND(I491*H491,2)</f>
        <v>0</v>
      </c>
      <c r="BL491" s="18" t="s">
        <v>175</v>
      </c>
      <c r="BM491" s="240" t="s">
        <v>4779</v>
      </c>
    </row>
    <row r="492" s="2" customFormat="1">
      <c r="A492" s="39"/>
      <c r="B492" s="40"/>
      <c r="C492" s="41"/>
      <c r="D492" s="242" t="s">
        <v>249</v>
      </c>
      <c r="E492" s="41"/>
      <c r="F492" s="243" t="s">
        <v>1011</v>
      </c>
      <c r="G492" s="41"/>
      <c r="H492" s="41"/>
      <c r="I492" s="244"/>
      <c r="J492" s="41"/>
      <c r="K492" s="41"/>
      <c r="L492" s="45"/>
      <c r="M492" s="245"/>
      <c r="N492" s="24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249</v>
      </c>
      <c r="AU492" s="18" t="s">
        <v>88</v>
      </c>
    </row>
    <row r="493" s="13" customFormat="1">
      <c r="A493" s="13"/>
      <c r="B493" s="247"/>
      <c r="C493" s="248"/>
      <c r="D493" s="249" t="s">
        <v>256</v>
      </c>
      <c r="E493" s="250" t="s">
        <v>1</v>
      </c>
      <c r="F493" s="251" t="s">
        <v>4780</v>
      </c>
      <c r="G493" s="248"/>
      <c r="H493" s="252">
        <v>1</v>
      </c>
      <c r="I493" s="253"/>
      <c r="J493" s="248"/>
      <c r="K493" s="248"/>
      <c r="L493" s="254"/>
      <c r="M493" s="255"/>
      <c r="N493" s="256"/>
      <c r="O493" s="256"/>
      <c r="P493" s="256"/>
      <c r="Q493" s="256"/>
      <c r="R493" s="256"/>
      <c r="S493" s="256"/>
      <c r="T493" s="25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8" t="s">
        <v>256</v>
      </c>
      <c r="AU493" s="258" t="s">
        <v>88</v>
      </c>
      <c r="AV493" s="13" t="s">
        <v>88</v>
      </c>
      <c r="AW493" s="13" t="s">
        <v>36</v>
      </c>
      <c r="AX493" s="13" t="s">
        <v>80</v>
      </c>
      <c r="AY493" s="258" t="s">
        <v>241</v>
      </c>
    </row>
    <row r="494" s="14" customFormat="1">
      <c r="A494" s="14"/>
      <c r="B494" s="259"/>
      <c r="C494" s="260"/>
      <c r="D494" s="249" t="s">
        <v>256</v>
      </c>
      <c r="E494" s="261" t="s">
        <v>1</v>
      </c>
      <c r="F494" s="262" t="s">
        <v>258</v>
      </c>
      <c r="G494" s="260"/>
      <c r="H494" s="263">
        <v>1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88</v>
      </c>
      <c r="AV494" s="14" t="s">
        <v>175</v>
      </c>
      <c r="AW494" s="14" t="s">
        <v>36</v>
      </c>
      <c r="AX494" s="14" t="s">
        <v>14</v>
      </c>
      <c r="AY494" s="269" t="s">
        <v>241</v>
      </c>
    </row>
    <row r="495" s="2" customFormat="1" ht="24.15" customHeight="1">
      <c r="A495" s="39"/>
      <c r="B495" s="40"/>
      <c r="C495" s="229" t="s">
        <v>906</v>
      </c>
      <c r="D495" s="229" t="s">
        <v>243</v>
      </c>
      <c r="E495" s="230" t="s">
        <v>3374</v>
      </c>
      <c r="F495" s="231" t="s">
        <v>3375</v>
      </c>
      <c r="G495" s="232" t="s">
        <v>295</v>
      </c>
      <c r="H495" s="233">
        <v>2</v>
      </c>
      <c r="I495" s="234"/>
      <c r="J495" s="235">
        <f>ROUND(I495*H495,2)</f>
        <v>0</v>
      </c>
      <c r="K495" s="231" t="s">
        <v>247</v>
      </c>
      <c r="L495" s="45"/>
      <c r="M495" s="236" t="s">
        <v>1</v>
      </c>
      <c r="N495" s="237" t="s">
        <v>45</v>
      </c>
      <c r="O495" s="92"/>
      <c r="P495" s="238">
        <f>O495*H495</f>
        <v>0</v>
      </c>
      <c r="Q495" s="238">
        <v>0.0070200000000000002</v>
      </c>
      <c r="R495" s="238">
        <f>Q495*H495</f>
        <v>0.01404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175</v>
      </c>
      <c r="AT495" s="240" t="s">
        <v>243</v>
      </c>
      <c r="AU495" s="240" t="s">
        <v>88</v>
      </c>
      <c r="AY495" s="18" t="s">
        <v>241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14</v>
      </c>
      <c r="BK495" s="241">
        <f>ROUND(I495*H495,2)</f>
        <v>0</v>
      </c>
      <c r="BL495" s="18" t="s">
        <v>175</v>
      </c>
      <c r="BM495" s="240" t="s">
        <v>4781</v>
      </c>
    </row>
    <row r="496" s="2" customFormat="1">
      <c r="A496" s="39"/>
      <c r="B496" s="40"/>
      <c r="C496" s="41"/>
      <c r="D496" s="242" t="s">
        <v>249</v>
      </c>
      <c r="E496" s="41"/>
      <c r="F496" s="243" t="s">
        <v>3377</v>
      </c>
      <c r="G496" s="41"/>
      <c r="H496" s="41"/>
      <c r="I496" s="244"/>
      <c r="J496" s="41"/>
      <c r="K496" s="41"/>
      <c r="L496" s="45"/>
      <c r="M496" s="245"/>
      <c r="N496" s="24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249</v>
      </c>
      <c r="AU496" s="18" t="s">
        <v>88</v>
      </c>
    </row>
    <row r="497" s="13" customFormat="1">
      <c r="A497" s="13"/>
      <c r="B497" s="247"/>
      <c r="C497" s="248"/>
      <c r="D497" s="249" t="s">
        <v>256</v>
      </c>
      <c r="E497" s="250" t="s">
        <v>1</v>
      </c>
      <c r="F497" s="251" t="s">
        <v>4782</v>
      </c>
      <c r="G497" s="248"/>
      <c r="H497" s="252">
        <v>2</v>
      </c>
      <c r="I497" s="253"/>
      <c r="J497" s="248"/>
      <c r="K497" s="248"/>
      <c r="L497" s="254"/>
      <c r="M497" s="255"/>
      <c r="N497" s="256"/>
      <c r="O497" s="256"/>
      <c r="P497" s="256"/>
      <c r="Q497" s="256"/>
      <c r="R497" s="256"/>
      <c r="S497" s="256"/>
      <c r="T497" s="25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8" t="s">
        <v>256</v>
      </c>
      <c r="AU497" s="258" t="s">
        <v>88</v>
      </c>
      <c r="AV497" s="13" t="s">
        <v>88</v>
      </c>
      <c r="AW497" s="13" t="s">
        <v>36</v>
      </c>
      <c r="AX497" s="13" t="s">
        <v>80</v>
      </c>
      <c r="AY497" s="258" t="s">
        <v>241</v>
      </c>
    </row>
    <row r="498" s="14" customFormat="1">
      <c r="A498" s="14"/>
      <c r="B498" s="259"/>
      <c r="C498" s="260"/>
      <c r="D498" s="249" t="s">
        <v>256</v>
      </c>
      <c r="E498" s="261" t="s">
        <v>1</v>
      </c>
      <c r="F498" s="262" t="s">
        <v>258</v>
      </c>
      <c r="G498" s="260"/>
      <c r="H498" s="263">
        <v>2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88</v>
      </c>
      <c r="AV498" s="14" t="s">
        <v>175</v>
      </c>
      <c r="AW498" s="14" t="s">
        <v>36</v>
      </c>
      <c r="AX498" s="14" t="s">
        <v>14</v>
      </c>
      <c r="AY498" s="269" t="s">
        <v>241</v>
      </c>
    </row>
    <row r="499" s="2" customFormat="1" ht="21.75" customHeight="1">
      <c r="A499" s="39"/>
      <c r="B499" s="40"/>
      <c r="C499" s="288" t="s">
        <v>913</v>
      </c>
      <c r="D499" s="288" t="s">
        <v>716</v>
      </c>
      <c r="E499" s="289" t="s">
        <v>3378</v>
      </c>
      <c r="F499" s="290" t="s">
        <v>3379</v>
      </c>
      <c r="G499" s="291" t="s">
        <v>295</v>
      </c>
      <c r="H499" s="292">
        <v>2</v>
      </c>
      <c r="I499" s="293"/>
      <c r="J499" s="294">
        <f>ROUND(I499*H499,2)</f>
        <v>0</v>
      </c>
      <c r="K499" s="290" t="s">
        <v>247</v>
      </c>
      <c r="L499" s="295"/>
      <c r="M499" s="296" t="s">
        <v>1</v>
      </c>
      <c r="N499" s="297" t="s">
        <v>45</v>
      </c>
      <c r="O499" s="92"/>
      <c r="P499" s="238">
        <f>O499*H499</f>
        <v>0</v>
      </c>
      <c r="Q499" s="238">
        <v>0.059999999999999998</v>
      </c>
      <c r="R499" s="238">
        <f>Q499*H499</f>
        <v>0.12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292</v>
      </c>
      <c r="AT499" s="240" t="s">
        <v>716</v>
      </c>
      <c r="AU499" s="240" t="s">
        <v>88</v>
      </c>
      <c r="AY499" s="18" t="s">
        <v>241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14</v>
      </c>
      <c r="BK499" s="241">
        <f>ROUND(I499*H499,2)</f>
        <v>0</v>
      </c>
      <c r="BL499" s="18" t="s">
        <v>175</v>
      </c>
      <c r="BM499" s="240" t="s">
        <v>4783</v>
      </c>
    </row>
    <row r="500" s="2" customFormat="1" ht="21.75" customHeight="1">
      <c r="A500" s="39"/>
      <c r="B500" s="40"/>
      <c r="C500" s="229" t="s">
        <v>918</v>
      </c>
      <c r="D500" s="229" t="s">
        <v>243</v>
      </c>
      <c r="E500" s="230" t="s">
        <v>2712</v>
      </c>
      <c r="F500" s="231" t="s">
        <v>2713</v>
      </c>
      <c r="G500" s="232" t="s">
        <v>295</v>
      </c>
      <c r="H500" s="233">
        <v>1</v>
      </c>
      <c r="I500" s="234"/>
      <c r="J500" s="235">
        <f>ROUND(I500*H500,2)</f>
        <v>0</v>
      </c>
      <c r="K500" s="231" t="s">
        <v>247</v>
      </c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0.0117</v>
      </c>
      <c r="R500" s="238">
        <f>Q500*H500</f>
        <v>0.0117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175</v>
      </c>
      <c r="AT500" s="240" t="s">
        <v>243</v>
      </c>
      <c r="AU500" s="240" t="s">
        <v>88</v>
      </c>
      <c r="AY500" s="18" t="s">
        <v>241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14</v>
      </c>
      <c r="BK500" s="241">
        <f>ROUND(I500*H500,2)</f>
        <v>0</v>
      </c>
      <c r="BL500" s="18" t="s">
        <v>175</v>
      </c>
      <c r="BM500" s="240" t="s">
        <v>4784</v>
      </c>
    </row>
    <row r="501" s="2" customFormat="1">
      <c r="A501" s="39"/>
      <c r="B501" s="40"/>
      <c r="C501" s="41"/>
      <c r="D501" s="242" t="s">
        <v>249</v>
      </c>
      <c r="E501" s="41"/>
      <c r="F501" s="243" t="s">
        <v>2715</v>
      </c>
      <c r="G501" s="41"/>
      <c r="H501" s="41"/>
      <c r="I501" s="244"/>
      <c r="J501" s="41"/>
      <c r="K501" s="41"/>
      <c r="L501" s="45"/>
      <c r="M501" s="245"/>
      <c r="N501" s="24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249</v>
      </c>
      <c r="AU501" s="18" t="s">
        <v>88</v>
      </c>
    </row>
    <row r="502" s="13" customFormat="1">
      <c r="A502" s="13"/>
      <c r="B502" s="247"/>
      <c r="C502" s="248"/>
      <c r="D502" s="249" t="s">
        <v>256</v>
      </c>
      <c r="E502" s="250" t="s">
        <v>1</v>
      </c>
      <c r="F502" s="251" t="s">
        <v>4785</v>
      </c>
      <c r="G502" s="248"/>
      <c r="H502" s="252">
        <v>1</v>
      </c>
      <c r="I502" s="253"/>
      <c r="J502" s="248"/>
      <c r="K502" s="248"/>
      <c r="L502" s="254"/>
      <c r="M502" s="255"/>
      <c r="N502" s="256"/>
      <c r="O502" s="256"/>
      <c r="P502" s="256"/>
      <c r="Q502" s="256"/>
      <c r="R502" s="256"/>
      <c r="S502" s="256"/>
      <c r="T502" s="25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8" t="s">
        <v>256</v>
      </c>
      <c r="AU502" s="258" t="s">
        <v>88</v>
      </c>
      <c r="AV502" s="13" t="s">
        <v>88</v>
      </c>
      <c r="AW502" s="13" t="s">
        <v>36</v>
      </c>
      <c r="AX502" s="13" t="s">
        <v>80</v>
      </c>
      <c r="AY502" s="258" t="s">
        <v>241</v>
      </c>
    </row>
    <row r="503" s="14" customFormat="1">
      <c r="A503" s="14"/>
      <c r="B503" s="259"/>
      <c r="C503" s="260"/>
      <c r="D503" s="249" t="s">
        <v>256</v>
      </c>
      <c r="E503" s="261" t="s">
        <v>1</v>
      </c>
      <c r="F503" s="262" t="s">
        <v>258</v>
      </c>
      <c r="G503" s="260"/>
      <c r="H503" s="263">
        <v>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88</v>
      </c>
      <c r="AV503" s="14" t="s">
        <v>175</v>
      </c>
      <c r="AW503" s="14" t="s">
        <v>36</v>
      </c>
      <c r="AX503" s="14" t="s">
        <v>14</v>
      </c>
      <c r="AY503" s="269" t="s">
        <v>241</v>
      </c>
    </row>
    <row r="504" s="2" customFormat="1" ht="21.75" customHeight="1">
      <c r="A504" s="39"/>
      <c r="B504" s="40"/>
      <c r="C504" s="288" t="s">
        <v>923</v>
      </c>
      <c r="D504" s="288" t="s">
        <v>716</v>
      </c>
      <c r="E504" s="289" t="s">
        <v>2716</v>
      </c>
      <c r="F504" s="290" t="s">
        <v>2717</v>
      </c>
      <c r="G504" s="291" t="s">
        <v>295</v>
      </c>
      <c r="H504" s="292">
        <v>1</v>
      </c>
      <c r="I504" s="293"/>
      <c r="J504" s="294">
        <f>ROUND(I504*H504,2)</f>
        <v>0</v>
      </c>
      <c r="K504" s="290" t="s">
        <v>247</v>
      </c>
      <c r="L504" s="295"/>
      <c r="M504" s="296" t="s">
        <v>1</v>
      </c>
      <c r="N504" s="297" t="s">
        <v>45</v>
      </c>
      <c r="O504" s="92"/>
      <c r="P504" s="238">
        <f>O504*H504</f>
        <v>0</v>
      </c>
      <c r="Q504" s="238">
        <v>0.19600000000000001</v>
      </c>
      <c r="R504" s="238">
        <f>Q504*H504</f>
        <v>0.19600000000000001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292</v>
      </c>
      <c r="AT504" s="240" t="s">
        <v>716</v>
      </c>
      <c r="AU504" s="240" t="s">
        <v>88</v>
      </c>
      <c r="AY504" s="18" t="s">
        <v>241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14</v>
      </c>
      <c r="BK504" s="241">
        <f>ROUND(I504*H504,2)</f>
        <v>0</v>
      </c>
      <c r="BL504" s="18" t="s">
        <v>175</v>
      </c>
      <c r="BM504" s="240" t="s">
        <v>4786</v>
      </c>
    </row>
    <row r="505" s="2" customFormat="1" ht="24.15" customHeight="1">
      <c r="A505" s="39"/>
      <c r="B505" s="40"/>
      <c r="C505" s="229" t="s">
        <v>928</v>
      </c>
      <c r="D505" s="229" t="s">
        <v>243</v>
      </c>
      <c r="E505" s="230" t="s">
        <v>1045</v>
      </c>
      <c r="F505" s="231" t="s">
        <v>1046</v>
      </c>
      <c r="G505" s="232" t="s">
        <v>295</v>
      </c>
      <c r="H505" s="233">
        <v>10</v>
      </c>
      <c r="I505" s="234"/>
      <c r="J505" s="235">
        <f>ROUND(I505*H505,2)</f>
        <v>0</v>
      </c>
      <c r="K505" s="231" t="s">
        <v>247</v>
      </c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0.00016000000000000001</v>
      </c>
      <c r="R505" s="238">
        <f>Q505*H505</f>
        <v>0.0016000000000000001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175</v>
      </c>
      <c r="AT505" s="240" t="s">
        <v>243</v>
      </c>
      <c r="AU505" s="240" t="s">
        <v>88</v>
      </c>
      <c r="AY505" s="18" t="s">
        <v>241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14</v>
      </c>
      <c r="BK505" s="241">
        <f>ROUND(I505*H505,2)</f>
        <v>0</v>
      </c>
      <c r="BL505" s="18" t="s">
        <v>175</v>
      </c>
      <c r="BM505" s="240" t="s">
        <v>4787</v>
      </c>
    </row>
    <row r="506" s="2" customFormat="1">
      <c r="A506" s="39"/>
      <c r="B506" s="40"/>
      <c r="C506" s="41"/>
      <c r="D506" s="242" t="s">
        <v>249</v>
      </c>
      <c r="E506" s="41"/>
      <c r="F506" s="243" t="s">
        <v>1048</v>
      </c>
      <c r="G506" s="41"/>
      <c r="H506" s="41"/>
      <c r="I506" s="244"/>
      <c r="J506" s="41"/>
      <c r="K506" s="41"/>
      <c r="L506" s="45"/>
      <c r="M506" s="245"/>
      <c r="N506" s="24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249</v>
      </c>
      <c r="AU506" s="18" t="s">
        <v>88</v>
      </c>
    </row>
    <row r="507" s="13" customFormat="1">
      <c r="A507" s="13"/>
      <c r="B507" s="247"/>
      <c r="C507" s="248"/>
      <c r="D507" s="249" t="s">
        <v>256</v>
      </c>
      <c r="E507" s="250" t="s">
        <v>1</v>
      </c>
      <c r="F507" s="251" t="s">
        <v>4788</v>
      </c>
      <c r="G507" s="248"/>
      <c r="H507" s="252">
        <v>10</v>
      </c>
      <c r="I507" s="253"/>
      <c r="J507" s="248"/>
      <c r="K507" s="248"/>
      <c r="L507" s="254"/>
      <c r="M507" s="255"/>
      <c r="N507" s="256"/>
      <c r="O507" s="256"/>
      <c r="P507" s="256"/>
      <c r="Q507" s="256"/>
      <c r="R507" s="256"/>
      <c r="S507" s="256"/>
      <c r="T507" s="25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8" t="s">
        <v>256</v>
      </c>
      <c r="AU507" s="258" t="s">
        <v>88</v>
      </c>
      <c r="AV507" s="13" t="s">
        <v>88</v>
      </c>
      <c r="AW507" s="13" t="s">
        <v>36</v>
      </c>
      <c r="AX507" s="13" t="s">
        <v>80</v>
      </c>
      <c r="AY507" s="258" t="s">
        <v>241</v>
      </c>
    </row>
    <row r="508" s="14" customFormat="1">
      <c r="A508" s="14"/>
      <c r="B508" s="259"/>
      <c r="C508" s="260"/>
      <c r="D508" s="249" t="s">
        <v>256</v>
      </c>
      <c r="E508" s="261" t="s">
        <v>1</v>
      </c>
      <c r="F508" s="262" t="s">
        <v>258</v>
      </c>
      <c r="G508" s="260"/>
      <c r="H508" s="263">
        <v>10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88</v>
      </c>
      <c r="AV508" s="14" t="s">
        <v>175</v>
      </c>
      <c r="AW508" s="14" t="s">
        <v>36</v>
      </c>
      <c r="AX508" s="14" t="s">
        <v>14</v>
      </c>
      <c r="AY508" s="269" t="s">
        <v>241</v>
      </c>
    </row>
    <row r="509" s="2" customFormat="1" ht="16.5" customHeight="1">
      <c r="A509" s="39"/>
      <c r="B509" s="40"/>
      <c r="C509" s="229" t="s">
        <v>932</v>
      </c>
      <c r="D509" s="229" t="s">
        <v>243</v>
      </c>
      <c r="E509" s="230" t="s">
        <v>1052</v>
      </c>
      <c r="F509" s="231" t="s">
        <v>1053</v>
      </c>
      <c r="G509" s="232" t="s">
        <v>289</v>
      </c>
      <c r="H509" s="233">
        <v>47</v>
      </c>
      <c r="I509" s="234"/>
      <c r="J509" s="235">
        <f>ROUND(I509*H509,2)</f>
        <v>0</v>
      </c>
      <c r="K509" s="231" t="s">
        <v>247</v>
      </c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0.00019000000000000001</v>
      </c>
      <c r="R509" s="238">
        <f>Q509*H509</f>
        <v>0.0089300000000000004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175</v>
      </c>
      <c r="AT509" s="240" t="s">
        <v>243</v>
      </c>
      <c r="AU509" s="240" t="s">
        <v>88</v>
      </c>
      <c r="AY509" s="18" t="s">
        <v>241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14</v>
      </c>
      <c r="BK509" s="241">
        <f>ROUND(I509*H509,2)</f>
        <v>0</v>
      </c>
      <c r="BL509" s="18" t="s">
        <v>175</v>
      </c>
      <c r="BM509" s="240" t="s">
        <v>4789</v>
      </c>
    </row>
    <row r="510" s="2" customFormat="1">
      <c r="A510" s="39"/>
      <c r="B510" s="40"/>
      <c r="C510" s="41"/>
      <c r="D510" s="242" t="s">
        <v>249</v>
      </c>
      <c r="E510" s="41"/>
      <c r="F510" s="243" t="s">
        <v>1055</v>
      </c>
      <c r="G510" s="41"/>
      <c r="H510" s="41"/>
      <c r="I510" s="244"/>
      <c r="J510" s="41"/>
      <c r="K510" s="41"/>
      <c r="L510" s="45"/>
      <c r="M510" s="245"/>
      <c r="N510" s="24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249</v>
      </c>
      <c r="AU510" s="18" t="s">
        <v>88</v>
      </c>
    </row>
    <row r="511" s="13" customFormat="1">
      <c r="A511" s="13"/>
      <c r="B511" s="247"/>
      <c r="C511" s="248"/>
      <c r="D511" s="249" t="s">
        <v>256</v>
      </c>
      <c r="E511" s="250" t="s">
        <v>1</v>
      </c>
      <c r="F511" s="251" t="s">
        <v>4769</v>
      </c>
      <c r="G511" s="248"/>
      <c r="H511" s="252">
        <v>47</v>
      </c>
      <c r="I511" s="253"/>
      <c r="J511" s="248"/>
      <c r="K511" s="248"/>
      <c r="L511" s="254"/>
      <c r="M511" s="255"/>
      <c r="N511" s="256"/>
      <c r="O511" s="256"/>
      <c r="P511" s="256"/>
      <c r="Q511" s="256"/>
      <c r="R511" s="256"/>
      <c r="S511" s="256"/>
      <c r="T511" s="25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8" t="s">
        <v>256</v>
      </c>
      <c r="AU511" s="258" t="s">
        <v>88</v>
      </c>
      <c r="AV511" s="13" t="s">
        <v>88</v>
      </c>
      <c r="AW511" s="13" t="s">
        <v>36</v>
      </c>
      <c r="AX511" s="13" t="s">
        <v>80</v>
      </c>
      <c r="AY511" s="258" t="s">
        <v>241</v>
      </c>
    </row>
    <row r="512" s="14" customFormat="1">
      <c r="A512" s="14"/>
      <c r="B512" s="259"/>
      <c r="C512" s="260"/>
      <c r="D512" s="249" t="s">
        <v>256</v>
      </c>
      <c r="E512" s="261" t="s">
        <v>1</v>
      </c>
      <c r="F512" s="262" t="s">
        <v>258</v>
      </c>
      <c r="G512" s="260"/>
      <c r="H512" s="263">
        <v>47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88</v>
      </c>
      <c r="AV512" s="14" t="s">
        <v>175</v>
      </c>
      <c r="AW512" s="14" t="s">
        <v>36</v>
      </c>
      <c r="AX512" s="14" t="s">
        <v>14</v>
      </c>
      <c r="AY512" s="269" t="s">
        <v>241</v>
      </c>
    </row>
    <row r="513" s="2" customFormat="1" ht="21.75" customHeight="1">
      <c r="A513" s="39"/>
      <c r="B513" s="40"/>
      <c r="C513" s="229" t="s">
        <v>936</v>
      </c>
      <c r="D513" s="229" t="s">
        <v>243</v>
      </c>
      <c r="E513" s="230" t="s">
        <v>1057</v>
      </c>
      <c r="F513" s="231" t="s">
        <v>1058</v>
      </c>
      <c r="G513" s="232" t="s">
        <v>289</v>
      </c>
      <c r="H513" s="233">
        <v>24</v>
      </c>
      <c r="I513" s="234"/>
      <c r="J513" s="235">
        <f>ROUND(I513*H513,2)</f>
        <v>0</v>
      </c>
      <c r="K513" s="231" t="s">
        <v>247</v>
      </c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6.0000000000000002E-05</v>
      </c>
      <c r="R513" s="238">
        <f>Q513*H513</f>
        <v>0.0014400000000000001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175</v>
      </c>
      <c r="AT513" s="240" t="s">
        <v>243</v>
      </c>
      <c r="AU513" s="240" t="s">
        <v>88</v>
      </c>
      <c r="AY513" s="18" t="s">
        <v>241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14</v>
      </c>
      <c r="BK513" s="241">
        <f>ROUND(I513*H513,2)</f>
        <v>0</v>
      </c>
      <c r="BL513" s="18" t="s">
        <v>175</v>
      </c>
      <c r="BM513" s="240" t="s">
        <v>4790</v>
      </c>
    </row>
    <row r="514" s="2" customFormat="1">
      <c r="A514" s="39"/>
      <c r="B514" s="40"/>
      <c r="C514" s="41"/>
      <c r="D514" s="242" t="s">
        <v>249</v>
      </c>
      <c r="E514" s="41"/>
      <c r="F514" s="243" t="s">
        <v>1060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249</v>
      </c>
      <c r="AU514" s="18" t="s">
        <v>88</v>
      </c>
    </row>
    <row r="515" s="13" customFormat="1">
      <c r="A515" s="13"/>
      <c r="B515" s="247"/>
      <c r="C515" s="248"/>
      <c r="D515" s="249" t="s">
        <v>256</v>
      </c>
      <c r="E515" s="250" t="s">
        <v>1</v>
      </c>
      <c r="F515" s="251" t="s">
        <v>4791</v>
      </c>
      <c r="G515" s="248"/>
      <c r="H515" s="252">
        <v>22</v>
      </c>
      <c r="I515" s="253"/>
      <c r="J515" s="248"/>
      <c r="K515" s="248"/>
      <c r="L515" s="254"/>
      <c r="M515" s="255"/>
      <c r="N515" s="256"/>
      <c r="O515" s="256"/>
      <c r="P515" s="256"/>
      <c r="Q515" s="256"/>
      <c r="R515" s="256"/>
      <c r="S515" s="256"/>
      <c r="T515" s="25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8" t="s">
        <v>256</v>
      </c>
      <c r="AU515" s="258" t="s">
        <v>88</v>
      </c>
      <c r="AV515" s="13" t="s">
        <v>88</v>
      </c>
      <c r="AW515" s="13" t="s">
        <v>36</v>
      </c>
      <c r="AX515" s="13" t="s">
        <v>80</v>
      </c>
      <c r="AY515" s="258" t="s">
        <v>241</v>
      </c>
    </row>
    <row r="516" s="13" customFormat="1">
      <c r="A516" s="13"/>
      <c r="B516" s="247"/>
      <c r="C516" s="248"/>
      <c r="D516" s="249" t="s">
        <v>256</v>
      </c>
      <c r="E516" s="250" t="s">
        <v>1</v>
      </c>
      <c r="F516" s="251" t="s">
        <v>4731</v>
      </c>
      <c r="G516" s="248"/>
      <c r="H516" s="252">
        <v>2</v>
      </c>
      <c r="I516" s="253"/>
      <c r="J516" s="248"/>
      <c r="K516" s="248"/>
      <c r="L516" s="254"/>
      <c r="M516" s="255"/>
      <c r="N516" s="256"/>
      <c r="O516" s="256"/>
      <c r="P516" s="256"/>
      <c r="Q516" s="256"/>
      <c r="R516" s="256"/>
      <c r="S516" s="256"/>
      <c r="T516" s="25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8" t="s">
        <v>256</v>
      </c>
      <c r="AU516" s="258" t="s">
        <v>88</v>
      </c>
      <c r="AV516" s="13" t="s">
        <v>88</v>
      </c>
      <c r="AW516" s="13" t="s">
        <v>36</v>
      </c>
      <c r="AX516" s="13" t="s">
        <v>80</v>
      </c>
      <c r="AY516" s="258" t="s">
        <v>241</v>
      </c>
    </row>
    <row r="517" s="14" customFormat="1">
      <c r="A517" s="14"/>
      <c r="B517" s="259"/>
      <c r="C517" s="260"/>
      <c r="D517" s="249" t="s">
        <v>256</v>
      </c>
      <c r="E517" s="261" t="s">
        <v>1</v>
      </c>
      <c r="F517" s="262" t="s">
        <v>258</v>
      </c>
      <c r="G517" s="260"/>
      <c r="H517" s="263">
        <v>24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88</v>
      </c>
      <c r="AV517" s="14" t="s">
        <v>175</v>
      </c>
      <c r="AW517" s="14" t="s">
        <v>36</v>
      </c>
      <c r="AX517" s="14" t="s">
        <v>14</v>
      </c>
      <c r="AY517" s="269" t="s">
        <v>241</v>
      </c>
    </row>
    <row r="518" s="2" customFormat="1" ht="21.75" customHeight="1">
      <c r="A518" s="39"/>
      <c r="B518" s="40"/>
      <c r="C518" s="229" t="s">
        <v>940</v>
      </c>
      <c r="D518" s="229" t="s">
        <v>243</v>
      </c>
      <c r="E518" s="230" t="s">
        <v>4792</v>
      </c>
      <c r="F518" s="231" t="s">
        <v>4793</v>
      </c>
      <c r="G518" s="232" t="s">
        <v>289</v>
      </c>
      <c r="H518" s="233">
        <v>13</v>
      </c>
      <c r="I518" s="234"/>
      <c r="J518" s="235">
        <f>ROUND(I518*H518,2)</f>
        <v>0</v>
      </c>
      <c r="K518" s="231" t="s">
        <v>247</v>
      </c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9.0000000000000006E-05</v>
      </c>
      <c r="R518" s="238">
        <f>Q518*H518</f>
        <v>0.00117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175</v>
      </c>
      <c r="AT518" s="240" t="s">
        <v>243</v>
      </c>
      <c r="AU518" s="240" t="s">
        <v>88</v>
      </c>
      <c r="AY518" s="18" t="s">
        <v>241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14</v>
      </c>
      <c r="BK518" s="241">
        <f>ROUND(I518*H518,2)</f>
        <v>0</v>
      </c>
      <c r="BL518" s="18" t="s">
        <v>175</v>
      </c>
      <c r="BM518" s="240" t="s">
        <v>4794</v>
      </c>
    </row>
    <row r="519" s="2" customFormat="1">
      <c r="A519" s="39"/>
      <c r="B519" s="40"/>
      <c r="C519" s="41"/>
      <c r="D519" s="242" t="s">
        <v>249</v>
      </c>
      <c r="E519" s="41"/>
      <c r="F519" s="243" t="s">
        <v>4795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249</v>
      </c>
      <c r="AU519" s="18" t="s">
        <v>88</v>
      </c>
    </row>
    <row r="520" s="13" customFormat="1">
      <c r="A520" s="13"/>
      <c r="B520" s="247"/>
      <c r="C520" s="248"/>
      <c r="D520" s="249" t="s">
        <v>256</v>
      </c>
      <c r="E520" s="250" t="s">
        <v>1</v>
      </c>
      <c r="F520" s="251" t="s">
        <v>4698</v>
      </c>
      <c r="G520" s="248"/>
      <c r="H520" s="252">
        <v>11</v>
      </c>
      <c r="I520" s="253"/>
      <c r="J520" s="248"/>
      <c r="K520" s="248"/>
      <c r="L520" s="254"/>
      <c r="M520" s="255"/>
      <c r="N520" s="256"/>
      <c r="O520" s="256"/>
      <c r="P520" s="256"/>
      <c r="Q520" s="256"/>
      <c r="R520" s="256"/>
      <c r="S520" s="256"/>
      <c r="T520" s="25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8" t="s">
        <v>256</v>
      </c>
      <c r="AU520" s="258" t="s">
        <v>88</v>
      </c>
      <c r="AV520" s="13" t="s">
        <v>88</v>
      </c>
      <c r="AW520" s="13" t="s">
        <v>36</v>
      </c>
      <c r="AX520" s="13" t="s">
        <v>80</v>
      </c>
      <c r="AY520" s="258" t="s">
        <v>241</v>
      </c>
    </row>
    <row r="521" s="13" customFormat="1">
      <c r="A521" s="13"/>
      <c r="B521" s="247"/>
      <c r="C521" s="248"/>
      <c r="D521" s="249" t="s">
        <v>256</v>
      </c>
      <c r="E521" s="250" t="s">
        <v>1</v>
      </c>
      <c r="F521" s="251" t="s">
        <v>4778</v>
      </c>
      <c r="G521" s="248"/>
      <c r="H521" s="252">
        <v>2</v>
      </c>
      <c r="I521" s="253"/>
      <c r="J521" s="248"/>
      <c r="K521" s="248"/>
      <c r="L521" s="254"/>
      <c r="M521" s="255"/>
      <c r="N521" s="256"/>
      <c r="O521" s="256"/>
      <c r="P521" s="256"/>
      <c r="Q521" s="256"/>
      <c r="R521" s="256"/>
      <c r="S521" s="256"/>
      <c r="T521" s="25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8" t="s">
        <v>256</v>
      </c>
      <c r="AU521" s="258" t="s">
        <v>88</v>
      </c>
      <c r="AV521" s="13" t="s">
        <v>88</v>
      </c>
      <c r="AW521" s="13" t="s">
        <v>36</v>
      </c>
      <c r="AX521" s="13" t="s">
        <v>80</v>
      </c>
      <c r="AY521" s="258" t="s">
        <v>241</v>
      </c>
    </row>
    <row r="522" s="14" customFormat="1">
      <c r="A522" s="14"/>
      <c r="B522" s="259"/>
      <c r="C522" s="260"/>
      <c r="D522" s="249" t="s">
        <v>256</v>
      </c>
      <c r="E522" s="261" t="s">
        <v>1</v>
      </c>
      <c r="F522" s="262" t="s">
        <v>258</v>
      </c>
      <c r="G522" s="260"/>
      <c r="H522" s="263">
        <v>13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88</v>
      </c>
      <c r="AV522" s="14" t="s">
        <v>175</v>
      </c>
      <c r="AW522" s="14" t="s">
        <v>36</v>
      </c>
      <c r="AX522" s="14" t="s">
        <v>14</v>
      </c>
      <c r="AY522" s="269" t="s">
        <v>241</v>
      </c>
    </row>
    <row r="523" s="2" customFormat="1" ht="16.5" customHeight="1">
      <c r="A523" s="39"/>
      <c r="B523" s="40"/>
      <c r="C523" s="229" t="s">
        <v>945</v>
      </c>
      <c r="D523" s="229" t="s">
        <v>243</v>
      </c>
      <c r="E523" s="230" t="s">
        <v>3725</v>
      </c>
      <c r="F523" s="231" t="s">
        <v>3726</v>
      </c>
      <c r="G523" s="232" t="s">
        <v>295</v>
      </c>
      <c r="H523" s="233">
        <v>3</v>
      </c>
      <c r="I523" s="234"/>
      <c r="J523" s="235">
        <f>ROUND(I523*H523,2)</f>
        <v>0</v>
      </c>
      <c r="K523" s="231" t="s">
        <v>1</v>
      </c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0.050000000000000003</v>
      </c>
      <c r="R523" s="238">
        <f>Q523*H523</f>
        <v>0.15000000000000002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175</v>
      </c>
      <c r="AT523" s="240" t="s">
        <v>243</v>
      </c>
      <c r="AU523" s="240" t="s">
        <v>88</v>
      </c>
      <c r="AY523" s="18" t="s">
        <v>241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14</v>
      </c>
      <c r="BK523" s="241">
        <f>ROUND(I523*H523,2)</f>
        <v>0</v>
      </c>
      <c r="BL523" s="18" t="s">
        <v>175</v>
      </c>
      <c r="BM523" s="240" t="s">
        <v>4796</v>
      </c>
    </row>
    <row r="524" s="13" customFormat="1">
      <c r="A524" s="13"/>
      <c r="B524" s="247"/>
      <c r="C524" s="248"/>
      <c r="D524" s="249" t="s">
        <v>256</v>
      </c>
      <c r="E524" s="250" t="s">
        <v>1</v>
      </c>
      <c r="F524" s="251" t="s">
        <v>4777</v>
      </c>
      <c r="G524" s="248"/>
      <c r="H524" s="252">
        <v>3</v>
      </c>
      <c r="I524" s="253"/>
      <c r="J524" s="248"/>
      <c r="K524" s="248"/>
      <c r="L524" s="254"/>
      <c r="M524" s="255"/>
      <c r="N524" s="256"/>
      <c r="O524" s="256"/>
      <c r="P524" s="256"/>
      <c r="Q524" s="256"/>
      <c r="R524" s="256"/>
      <c r="S524" s="256"/>
      <c r="T524" s="25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8" t="s">
        <v>256</v>
      </c>
      <c r="AU524" s="258" t="s">
        <v>88</v>
      </c>
      <c r="AV524" s="13" t="s">
        <v>88</v>
      </c>
      <c r="AW524" s="13" t="s">
        <v>36</v>
      </c>
      <c r="AX524" s="13" t="s">
        <v>80</v>
      </c>
      <c r="AY524" s="258" t="s">
        <v>241</v>
      </c>
    </row>
    <row r="525" s="14" customFormat="1">
      <c r="A525" s="14"/>
      <c r="B525" s="259"/>
      <c r="C525" s="260"/>
      <c r="D525" s="249" t="s">
        <v>256</v>
      </c>
      <c r="E525" s="261" t="s">
        <v>1</v>
      </c>
      <c r="F525" s="262" t="s">
        <v>258</v>
      </c>
      <c r="G525" s="260"/>
      <c r="H525" s="263">
        <v>3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88</v>
      </c>
      <c r="AV525" s="14" t="s">
        <v>175</v>
      </c>
      <c r="AW525" s="14" t="s">
        <v>36</v>
      </c>
      <c r="AX525" s="14" t="s">
        <v>14</v>
      </c>
      <c r="AY525" s="269" t="s">
        <v>241</v>
      </c>
    </row>
    <row r="526" s="2" customFormat="1" ht="24.15" customHeight="1">
      <c r="A526" s="39"/>
      <c r="B526" s="40"/>
      <c r="C526" s="229" t="s">
        <v>949</v>
      </c>
      <c r="D526" s="229" t="s">
        <v>243</v>
      </c>
      <c r="E526" s="230" t="s">
        <v>4797</v>
      </c>
      <c r="F526" s="231" t="s">
        <v>4798</v>
      </c>
      <c r="G526" s="232" t="s">
        <v>299</v>
      </c>
      <c r="H526" s="233">
        <v>1</v>
      </c>
      <c r="I526" s="234"/>
      <c r="J526" s="235">
        <f>ROUND(I526*H526,2)</f>
        <v>0</v>
      </c>
      <c r="K526" s="231" t="s">
        <v>1</v>
      </c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1.25</v>
      </c>
      <c r="R526" s="238">
        <f>Q526*H526</f>
        <v>1.25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175</v>
      </c>
      <c r="AT526" s="240" t="s">
        <v>243</v>
      </c>
      <c r="AU526" s="240" t="s">
        <v>88</v>
      </c>
      <c r="AY526" s="18" t="s">
        <v>241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</v>
      </c>
      <c r="BK526" s="241">
        <f>ROUND(I526*H526,2)</f>
        <v>0</v>
      </c>
      <c r="BL526" s="18" t="s">
        <v>175</v>
      </c>
      <c r="BM526" s="240" t="s">
        <v>4799</v>
      </c>
    </row>
    <row r="527" s="2" customFormat="1">
      <c r="A527" s="39"/>
      <c r="B527" s="40"/>
      <c r="C527" s="41"/>
      <c r="D527" s="249" t="s">
        <v>701</v>
      </c>
      <c r="E527" s="41"/>
      <c r="F527" s="287" t="s">
        <v>4800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701</v>
      </c>
      <c r="AU527" s="18" t="s">
        <v>88</v>
      </c>
    </row>
    <row r="528" s="13" customFormat="1">
      <c r="A528" s="13"/>
      <c r="B528" s="247"/>
      <c r="C528" s="248"/>
      <c r="D528" s="249" t="s">
        <v>256</v>
      </c>
      <c r="E528" s="250" t="s">
        <v>1</v>
      </c>
      <c r="F528" s="251" t="s">
        <v>4785</v>
      </c>
      <c r="G528" s="248"/>
      <c r="H528" s="252">
        <v>1</v>
      </c>
      <c r="I528" s="253"/>
      <c r="J528" s="248"/>
      <c r="K528" s="248"/>
      <c r="L528" s="254"/>
      <c r="M528" s="255"/>
      <c r="N528" s="256"/>
      <c r="O528" s="256"/>
      <c r="P528" s="256"/>
      <c r="Q528" s="256"/>
      <c r="R528" s="256"/>
      <c r="S528" s="256"/>
      <c r="T528" s="25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8" t="s">
        <v>256</v>
      </c>
      <c r="AU528" s="258" t="s">
        <v>88</v>
      </c>
      <c r="AV528" s="13" t="s">
        <v>88</v>
      </c>
      <c r="AW528" s="13" t="s">
        <v>36</v>
      </c>
      <c r="AX528" s="13" t="s">
        <v>14</v>
      </c>
      <c r="AY528" s="258" t="s">
        <v>241</v>
      </c>
    </row>
    <row r="529" s="14" customFormat="1">
      <c r="A529" s="14"/>
      <c r="B529" s="259"/>
      <c r="C529" s="260"/>
      <c r="D529" s="249" t="s">
        <v>256</v>
      </c>
      <c r="E529" s="261" t="s">
        <v>1</v>
      </c>
      <c r="F529" s="262" t="s">
        <v>258</v>
      </c>
      <c r="G529" s="260"/>
      <c r="H529" s="263">
        <v>1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88</v>
      </c>
      <c r="AV529" s="14" t="s">
        <v>175</v>
      </c>
      <c r="AW529" s="14" t="s">
        <v>36</v>
      </c>
      <c r="AX529" s="14" t="s">
        <v>80</v>
      </c>
      <c r="AY529" s="269" t="s">
        <v>241</v>
      </c>
    </row>
    <row r="530" s="2" customFormat="1" ht="24.15" customHeight="1">
      <c r="A530" s="39"/>
      <c r="B530" s="40"/>
      <c r="C530" s="229" t="s">
        <v>954</v>
      </c>
      <c r="D530" s="229" t="s">
        <v>243</v>
      </c>
      <c r="E530" s="230" t="s">
        <v>3395</v>
      </c>
      <c r="F530" s="231" t="s">
        <v>3396</v>
      </c>
      <c r="G530" s="232" t="s">
        <v>299</v>
      </c>
      <c r="H530" s="233">
        <v>2</v>
      </c>
      <c r="I530" s="234"/>
      <c r="J530" s="235">
        <f>ROUND(I530*H530,2)</f>
        <v>0</v>
      </c>
      <c r="K530" s="231" t="s">
        <v>1</v>
      </c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1.25</v>
      </c>
      <c r="R530" s="238">
        <f>Q530*H530</f>
        <v>2.5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175</v>
      </c>
      <c r="AT530" s="240" t="s">
        <v>243</v>
      </c>
      <c r="AU530" s="240" t="s">
        <v>88</v>
      </c>
      <c r="AY530" s="18" t="s">
        <v>241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14</v>
      </c>
      <c r="BK530" s="241">
        <f>ROUND(I530*H530,2)</f>
        <v>0</v>
      </c>
      <c r="BL530" s="18" t="s">
        <v>175</v>
      </c>
      <c r="BM530" s="240" t="s">
        <v>4801</v>
      </c>
    </row>
    <row r="531" s="13" customFormat="1">
      <c r="A531" s="13"/>
      <c r="B531" s="247"/>
      <c r="C531" s="248"/>
      <c r="D531" s="249" t="s">
        <v>256</v>
      </c>
      <c r="E531" s="250" t="s">
        <v>1</v>
      </c>
      <c r="F531" s="251" t="s">
        <v>4802</v>
      </c>
      <c r="G531" s="248"/>
      <c r="H531" s="252">
        <v>2</v>
      </c>
      <c r="I531" s="253"/>
      <c r="J531" s="248"/>
      <c r="K531" s="248"/>
      <c r="L531" s="254"/>
      <c r="M531" s="255"/>
      <c r="N531" s="256"/>
      <c r="O531" s="256"/>
      <c r="P531" s="256"/>
      <c r="Q531" s="256"/>
      <c r="R531" s="256"/>
      <c r="S531" s="256"/>
      <c r="T531" s="25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8" t="s">
        <v>256</v>
      </c>
      <c r="AU531" s="258" t="s">
        <v>88</v>
      </c>
      <c r="AV531" s="13" t="s">
        <v>88</v>
      </c>
      <c r="AW531" s="13" t="s">
        <v>36</v>
      </c>
      <c r="AX531" s="13" t="s">
        <v>80</v>
      </c>
      <c r="AY531" s="258" t="s">
        <v>241</v>
      </c>
    </row>
    <row r="532" s="14" customFormat="1">
      <c r="A532" s="14"/>
      <c r="B532" s="259"/>
      <c r="C532" s="260"/>
      <c r="D532" s="249" t="s">
        <v>256</v>
      </c>
      <c r="E532" s="261" t="s">
        <v>1</v>
      </c>
      <c r="F532" s="262" t="s">
        <v>258</v>
      </c>
      <c r="G532" s="260"/>
      <c r="H532" s="263">
        <v>2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88</v>
      </c>
      <c r="AV532" s="14" t="s">
        <v>175</v>
      </c>
      <c r="AW532" s="14" t="s">
        <v>36</v>
      </c>
      <c r="AX532" s="14" t="s">
        <v>14</v>
      </c>
      <c r="AY532" s="269" t="s">
        <v>241</v>
      </c>
    </row>
    <row r="533" s="2" customFormat="1" ht="21.75" customHeight="1">
      <c r="A533" s="39"/>
      <c r="B533" s="40"/>
      <c r="C533" s="229" t="s">
        <v>958</v>
      </c>
      <c r="D533" s="229" t="s">
        <v>243</v>
      </c>
      <c r="E533" s="230" t="s">
        <v>4803</v>
      </c>
      <c r="F533" s="231" t="s">
        <v>4804</v>
      </c>
      <c r="G533" s="232" t="s">
        <v>299</v>
      </c>
      <c r="H533" s="233">
        <v>1</v>
      </c>
      <c r="I533" s="234"/>
      <c r="J533" s="235">
        <f>ROUND(I533*H533,2)</f>
        <v>0</v>
      </c>
      <c r="K533" s="231" t="s">
        <v>1</v>
      </c>
      <c r="L533" s="45"/>
      <c r="M533" s="236" t="s">
        <v>1</v>
      </c>
      <c r="N533" s="237" t="s">
        <v>45</v>
      </c>
      <c r="O533" s="92"/>
      <c r="P533" s="238">
        <f>O533*H533</f>
        <v>0</v>
      </c>
      <c r="Q533" s="238">
        <v>0.14999999999999999</v>
      </c>
      <c r="R533" s="238">
        <f>Q533*H533</f>
        <v>0.14999999999999999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175</v>
      </c>
      <c r="AT533" s="240" t="s">
        <v>243</v>
      </c>
      <c r="AU533" s="240" t="s">
        <v>88</v>
      </c>
      <c r="AY533" s="18" t="s">
        <v>241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14</v>
      </c>
      <c r="BK533" s="241">
        <f>ROUND(I533*H533,2)</f>
        <v>0</v>
      </c>
      <c r="BL533" s="18" t="s">
        <v>175</v>
      </c>
      <c r="BM533" s="240" t="s">
        <v>4805</v>
      </c>
    </row>
    <row r="534" s="2" customFormat="1">
      <c r="A534" s="39"/>
      <c r="B534" s="40"/>
      <c r="C534" s="41"/>
      <c r="D534" s="249" t="s">
        <v>701</v>
      </c>
      <c r="E534" s="41"/>
      <c r="F534" s="287" t="s">
        <v>4806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701</v>
      </c>
      <c r="AU534" s="18" t="s">
        <v>88</v>
      </c>
    </row>
    <row r="535" s="2" customFormat="1" ht="16.5" customHeight="1">
      <c r="A535" s="39"/>
      <c r="B535" s="40"/>
      <c r="C535" s="229" t="s">
        <v>962</v>
      </c>
      <c r="D535" s="229" t="s">
        <v>243</v>
      </c>
      <c r="E535" s="230" t="s">
        <v>4807</v>
      </c>
      <c r="F535" s="231" t="s">
        <v>4808</v>
      </c>
      <c r="G535" s="232" t="s">
        <v>299</v>
      </c>
      <c r="H535" s="233">
        <v>1</v>
      </c>
      <c r="I535" s="234"/>
      <c r="J535" s="235">
        <f>ROUND(I535*H535,2)</f>
        <v>0</v>
      </c>
      <c r="K535" s="231" t="s">
        <v>1</v>
      </c>
      <c r="L535" s="45"/>
      <c r="M535" s="236" t="s">
        <v>1</v>
      </c>
      <c r="N535" s="237" t="s">
        <v>45</v>
      </c>
      <c r="O535" s="92"/>
      <c r="P535" s="238">
        <f>O535*H535</f>
        <v>0</v>
      </c>
      <c r="Q535" s="238">
        <v>0.0080000000000000002</v>
      </c>
      <c r="R535" s="238">
        <f>Q535*H535</f>
        <v>0.0080000000000000002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175</v>
      </c>
      <c r="AT535" s="240" t="s">
        <v>243</v>
      </c>
      <c r="AU535" s="240" t="s">
        <v>88</v>
      </c>
      <c r="AY535" s="18" t="s">
        <v>241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14</v>
      </c>
      <c r="BK535" s="241">
        <f>ROUND(I535*H535,2)</f>
        <v>0</v>
      </c>
      <c r="BL535" s="18" t="s">
        <v>175</v>
      </c>
      <c r="BM535" s="240" t="s">
        <v>4809</v>
      </c>
    </row>
    <row r="536" s="13" customFormat="1">
      <c r="A536" s="13"/>
      <c r="B536" s="247"/>
      <c r="C536" s="248"/>
      <c r="D536" s="249" t="s">
        <v>256</v>
      </c>
      <c r="E536" s="250" t="s">
        <v>1</v>
      </c>
      <c r="F536" s="251" t="s">
        <v>4772</v>
      </c>
      <c r="G536" s="248"/>
      <c r="H536" s="252">
        <v>1</v>
      </c>
      <c r="I536" s="253"/>
      <c r="J536" s="248"/>
      <c r="K536" s="248"/>
      <c r="L536" s="254"/>
      <c r="M536" s="255"/>
      <c r="N536" s="256"/>
      <c r="O536" s="256"/>
      <c r="P536" s="256"/>
      <c r="Q536" s="256"/>
      <c r="R536" s="256"/>
      <c r="S536" s="256"/>
      <c r="T536" s="25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8" t="s">
        <v>256</v>
      </c>
      <c r="AU536" s="258" t="s">
        <v>88</v>
      </c>
      <c r="AV536" s="13" t="s">
        <v>88</v>
      </c>
      <c r="AW536" s="13" t="s">
        <v>36</v>
      </c>
      <c r="AX536" s="13" t="s">
        <v>80</v>
      </c>
      <c r="AY536" s="258" t="s">
        <v>241</v>
      </c>
    </row>
    <row r="537" s="14" customFormat="1">
      <c r="A537" s="14"/>
      <c r="B537" s="259"/>
      <c r="C537" s="260"/>
      <c r="D537" s="249" t="s">
        <v>256</v>
      </c>
      <c r="E537" s="261" t="s">
        <v>1</v>
      </c>
      <c r="F537" s="262" t="s">
        <v>258</v>
      </c>
      <c r="G537" s="260"/>
      <c r="H537" s="263">
        <v>1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9" t="s">
        <v>256</v>
      </c>
      <c r="AU537" s="269" t="s">
        <v>88</v>
      </c>
      <c r="AV537" s="14" t="s">
        <v>175</v>
      </c>
      <c r="AW537" s="14" t="s">
        <v>36</v>
      </c>
      <c r="AX537" s="14" t="s">
        <v>14</v>
      </c>
      <c r="AY537" s="269" t="s">
        <v>241</v>
      </c>
    </row>
    <row r="538" s="12" customFormat="1" ht="22.8" customHeight="1">
      <c r="A538" s="12"/>
      <c r="B538" s="213"/>
      <c r="C538" s="214"/>
      <c r="D538" s="215" t="s">
        <v>79</v>
      </c>
      <c r="E538" s="227" t="s">
        <v>275</v>
      </c>
      <c r="F538" s="227" t="s">
        <v>276</v>
      </c>
      <c r="G538" s="214"/>
      <c r="H538" s="214"/>
      <c r="I538" s="217"/>
      <c r="J538" s="228">
        <f>BK538</f>
        <v>0</v>
      </c>
      <c r="K538" s="214"/>
      <c r="L538" s="219"/>
      <c r="M538" s="220"/>
      <c r="N538" s="221"/>
      <c r="O538" s="221"/>
      <c r="P538" s="222">
        <f>SUM(P539:P540)</f>
        <v>0</v>
      </c>
      <c r="Q538" s="221"/>
      <c r="R538" s="222">
        <f>SUM(R539:R540)</f>
        <v>0.189</v>
      </c>
      <c r="S538" s="221"/>
      <c r="T538" s="223">
        <f>SUM(T539:T540)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4" t="s">
        <v>14</v>
      </c>
      <c r="AT538" s="225" t="s">
        <v>79</v>
      </c>
      <c r="AU538" s="225" t="s">
        <v>14</v>
      </c>
      <c r="AY538" s="224" t="s">
        <v>241</v>
      </c>
      <c r="BK538" s="226">
        <f>SUM(BK539:BK540)</f>
        <v>0</v>
      </c>
    </row>
    <row r="539" s="2" customFormat="1" ht="24.15" customHeight="1">
      <c r="A539" s="39"/>
      <c r="B539" s="40"/>
      <c r="C539" s="229" t="s">
        <v>967</v>
      </c>
      <c r="D539" s="229" t="s">
        <v>243</v>
      </c>
      <c r="E539" s="230" t="s">
        <v>3809</v>
      </c>
      <c r="F539" s="231" t="s">
        <v>3810</v>
      </c>
      <c r="G539" s="232" t="s">
        <v>299</v>
      </c>
      <c r="H539" s="233">
        <v>1</v>
      </c>
      <c r="I539" s="234"/>
      <c r="J539" s="235">
        <f>ROUND(I539*H539,2)</f>
        <v>0</v>
      </c>
      <c r="K539" s="231" t="s">
        <v>1</v>
      </c>
      <c r="L539" s="45"/>
      <c r="M539" s="236" t="s">
        <v>1</v>
      </c>
      <c r="N539" s="237" t="s">
        <v>45</v>
      </c>
      <c r="O539" s="92"/>
      <c r="P539" s="238">
        <f>O539*H539</f>
        <v>0</v>
      </c>
      <c r="Q539" s="238">
        <v>0.189</v>
      </c>
      <c r="R539" s="238">
        <f>Q539*H539</f>
        <v>0.189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175</v>
      </c>
      <c r="AT539" s="240" t="s">
        <v>243</v>
      </c>
      <c r="AU539" s="240" t="s">
        <v>88</v>
      </c>
      <c r="AY539" s="18" t="s">
        <v>241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14</v>
      </c>
      <c r="BK539" s="241">
        <f>ROUND(I539*H539,2)</f>
        <v>0</v>
      </c>
      <c r="BL539" s="18" t="s">
        <v>175</v>
      </c>
      <c r="BM539" s="240" t="s">
        <v>4810</v>
      </c>
    </row>
    <row r="540" s="2" customFormat="1">
      <c r="A540" s="39"/>
      <c r="B540" s="40"/>
      <c r="C540" s="41"/>
      <c r="D540" s="249" t="s">
        <v>701</v>
      </c>
      <c r="E540" s="41"/>
      <c r="F540" s="287" t="s">
        <v>4811</v>
      </c>
      <c r="G540" s="41"/>
      <c r="H540" s="41"/>
      <c r="I540" s="244"/>
      <c r="J540" s="41"/>
      <c r="K540" s="41"/>
      <c r="L540" s="45"/>
      <c r="M540" s="245"/>
      <c r="N540" s="246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701</v>
      </c>
      <c r="AU540" s="18" t="s">
        <v>88</v>
      </c>
    </row>
    <row r="541" s="12" customFormat="1" ht="22.8" customHeight="1">
      <c r="A541" s="12"/>
      <c r="B541" s="213"/>
      <c r="C541" s="214"/>
      <c r="D541" s="215" t="s">
        <v>79</v>
      </c>
      <c r="E541" s="227" t="s">
        <v>1069</v>
      </c>
      <c r="F541" s="227" t="s">
        <v>1070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SUM(P542:P554)</f>
        <v>0</v>
      </c>
      <c r="Q541" s="221"/>
      <c r="R541" s="222">
        <f>SUM(R542:R554)</f>
        <v>0</v>
      </c>
      <c r="S541" s="221"/>
      <c r="T541" s="223">
        <f>SUM(T542:T554)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14</v>
      </c>
      <c r="AT541" s="225" t="s">
        <v>79</v>
      </c>
      <c r="AU541" s="225" t="s">
        <v>14</v>
      </c>
      <c r="AY541" s="224" t="s">
        <v>241</v>
      </c>
      <c r="BK541" s="226">
        <f>SUM(BK542:BK554)</f>
        <v>0</v>
      </c>
    </row>
    <row r="542" s="2" customFormat="1" ht="33" customHeight="1">
      <c r="A542" s="39"/>
      <c r="B542" s="40"/>
      <c r="C542" s="229" t="s">
        <v>971</v>
      </c>
      <c r="D542" s="229" t="s">
        <v>243</v>
      </c>
      <c r="E542" s="230" t="s">
        <v>1072</v>
      </c>
      <c r="F542" s="231" t="s">
        <v>1073</v>
      </c>
      <c r="G542" s="232" t="s">
        <v>467</v>
      </c>
      <c r="H542" s="233">
        <v>0.085000000000000006</v>
      </c>
      <c r="I542" s="234"/>
      <c r="J542" s="235">
        <f>ROUND(I542*H542,2)</f>
        <v>0</v>
      </c>
      <c r="K542" s="231" t="s">
        <v>247</v>
      </c>
      <c r="L542" s="45"/>
      <c r="M542" s="236" t="s">
        <v>1</v>
      </c>
      <c r="N542" s="237" t="s">
        <v>45</v>
      </c>
      <c r="O542" s="92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0" t="s">
        <v>175</v>
      </c>
      <c r="AT542" s="240" t="s">
        <v>243</v>
      </c>
      <c r="AU542" s="240" t="s">
        <v>88</v>
      </c>
      <c r="AY542" s="18" t="s">
        <v>241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14</v>
      </c>
      <c r="BK542" s="241">
        <f>ROUND(I542*H542,2)</f>
        <v>0</v>
      </c>
      <c r="BL542" s="18" t="s">
        <v>175</v>
      </c>
      <c r="BM542" s="240" t="s">
        <v>4812</v>
      </c>
    </row>
    <row r="543" s="2" customFormat="1">
      <c r="A543" s="39"/>
      <c r="B543" s="40"/>
      <c r="C543" s="41"/>
      <c r="D543" s="242" t="s">
        <v>249</v>
      </c>
      <c r="E543" s="41"/>
      <c r="F543" s="243" t="s">
        <v>1075</v>
      </c>
      <c r="G543" s="41"/>
      <c r="H543" s="41"/>
      <c r="I543" s="244"/>
      <c r="J543" s="41"/>
      <c r="K543" s="41"/>
      <c r="L543" s="45"/>
      <c r="M543" s="245"/>
      <c r="N543" s="246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249</v>
      </c>
      <c r="AU543" s="18" t="s">
        <v>88</v>
      </c>
    </row>
    <row r="544" s="13" customFormat="1">
      <c r="A544" s="13"/>
      <c r="B544" s="247"/>
      <c r="C544" s="248"/>
      <c r="D544" s="249" t="s">
        <v>256</v>
      </c>
      <c r="E544" s="250" t="s">
        <v>1</v>
      </c>
      <c r="F544" s="251" t="s">
        <v>465</v>
      </c>
      <c r="G544" s="248"/>
      <c r="H544" s="252">
        <v>0.085000000000000006</v>
      </c>
      <c r="I544" s="253"/>
      <c r="J544" s="248"/>
      <c r="K544" s="248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88</v>
      </c>
      <c r="AV544" s="13" t="s">
        <v>88</v>
      </c>
      <c r="AW544" s="13" t="s">
        <v>36</v>
      </c>
      <c r="AX544" s="13" t="s">
        <v>80</v>
      </c>
      <c r="AY544" s="258" t="s">
        <v>241</v>
      </c>
    </row>
    <row r="545" s="14" customFormat="1">
      <c r="A545" s="14"/>
      <c r="B545" s="259"/>
      <c r="C545" s="260"/>
      <c r="D545" s="249" t="s">
        <v>256</v>
      </c>
      <c r="E545" s="261" t="s">
        <v>1</v>
      </c>
      <c r="F545" s="262" t="s">
        <v>258</v>
      </c>
      <c r="G545" s="260"/>
      <c r="H545" s="263">
        <v>0.085000000000000006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88</v>
      </c>
      <c r="AV545" s="14" t="s">
        <v>175</v>
      </c>
      <c r="AW545" s="14" t="s">
        <v>36</v>
      </c>
      <c r="AX545" s="14" t="s">
        <v>14</v>
      </c>
      <c r="AY545" s="269" t="s">
        <v>241</v>
      </c>
    </row>
    <row r="546" s="2" customFormat="1" ht="21.75" customHeight="1">
      <c r="A546" s="39"/>
      <c r="B546" s="40"/>
      <c r="C546" s="229" t="s">
        <v>976</v>
      </c>
      <c r="D546" s="229" t="s">
        <v>243</v>
      </c>
      <c r="E546" s="230" t="s">
        <v>1077</v>
      </c>
      <c r="F546" s="231" t="s">
        <v>1078</v>
      </c>
      <c r="G546" s="232" t="s">
        <v>467</v>
      </c>
      <c r="H546" s="233">
        <v>1.8700000000000001</v>
      </c>
      <c r="I546" s="234"/>
      <c r="J546" s="235">
        <f>ROUND(I546*H546,2)</f>
        <v>0</v>
      </c>
      <c r="K546" s="231" t="s">
        <v>247</v>
      </c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175</v>
      </c>
      <c r="AT546" s="240" t="s">
        <v>243</v>
      </c>
      <c r="AU546" s="240" t="s">
        <v>88</v>
      </c>
      <c r="AY546" s="18" t="s">
        <v>241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14</v>
      </c>
      <c r="BK546" s="241">
        <f>ROUND(I546*H546,2)</f>
        <v>0</v>
      </c>
      <c r="BL546" s="18" t="s">
        <v>175</v>
      </c>
      <c r="BM546" s="240" t="s">
        <v>4813</v>
      </c>
    </row>
    <row r="547" s="2" customFormat="1">
      <c r="A547" s="39"/>
      <c r="B547" s="40"/>
      <c r="C547" s="41"/>
      <c r="D547" s="242" t="s">
        <v>249</v>
      </c>
      <c r="E547" s="41"/>
      <c r="F547" s="243" t="s">
        <v>1080</v>
      </c>
      <c r="G547" s="41"/>
      <c r="H547" s="41"/>
      <c r="I547" s="244"/>
      <c r="J547" s="41"/>
      <c r="K547" s="41"/>
      <c r="L547" s="45"/>
      <c r="M547" s="245"/>
      <c r="N547" s="24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249</v>
      </c>
      <c r="AU547" s="18" t="s">
        <v>88</v>
      </c>
    </row>
    <row r="548" s="15" customFormat="1">
      <c r="A548" s="15"/>
      <c r="B548" s="270"/>
      <c r="C548" s="271"/>
      <c r="D548" s="249" t="s">
        <v>256</v>
      </c>
      <c r="E548" s="272" t="s">
        <v>1</v>
      </c>
      <c r="F548" s="273" t="s">
        <v>667</v>
      </c>
      <c r="G548" s="271"/>
      <c r="H548" s="272" t="s">
        <v>1</v>
      </c>
      <c r="I548" s="274"/>
      <c r="J548" s="271"/>
      <c r="K548" s="271"/>
      <c r="L548" s="275"/>
      <c r="M548" s="276"/>
      <c r="N548" s="277"/>
      <c r="O548" s="277"/>
      <c r="P548" s="277"/>
      <c r="Q548" s="277"/>
      <c r="R548" s="277"/>
      <c r="S548" s="277"/>
      <c r="T548" s="27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9" t="s">
        <v>256</v>
      </c>
      <c r="AU548" s="279" t="s">
        <v>88</v>
      </c>
      <c r="AV548" s="15" t="s">
        <v>14</v>
      </c>
      <c r="AW548" s="15" t="s">
        <v>36</v>
      </c>
      <c r="AX548" s="15" t="s">
        <v>80</v>
      </c>
      <c r="AY548" s="279" t="s">
        <v>241</v>
      </c>
    </row>
    <row r="549" s="13" customFormat="1">
      <c r="A549" s="13"/>
      <c r="B549" s="247"/>
      <c r="C549" s="248"/>
      <c r="D549" s="249" t="s">
        <v>256</v>
      </c>
      <c r="E549" s="250" t="s">
        <v>1</v>
      </c>
      <c r="F549" s="251" t="s">
        <v>1081</v>
      </c>
      <c r="G549" s="248"/>
      <c r="H549" s="252">
        <v>1.8700000000000001</v>
      </c>
      <c r="I549" s="253"/>
      <c r="J549" s="248"/>
      <c r="K549" s="248"/>
      <c r="L549" s="254"/>
      <c r="M549" s="255"/>
      <c r="N549" s="256"/>
      <c r="O549" s="256"/>
      <c r="P549" s="256"/>
      <c r="Q549" s="256"/>
      <c r="R549" s="256"/>
      <c r="S549" s="256"/>
      <c r="T549" s="25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8" t="s">
        <v>256</v>
      </c>
      <c r="AU549" s="258" t="s">
        <v>88</v>
      </c>
      <c r="AV549" s="13" t="s">
        <v>88</v>
      </c>
      <c r="AW549" s="13" t="s">
        <v>36</v>
      </c>
      <c r="AX549" s="13" t="s">
        <v>80</v>
      </c>
      <c r="AY549" s="258" t="s">
        <v>241</v>
      </c>
    </row>
    <row r="550" s="14" customFormat="1">
      <c r="A550" s="14"/>
      <c r="B550" s="259"/>
      <c r="C550" s="260"/>
      <c r="D550" s="249" t="s">
        <v>256</v>
      </c>
      <c r="E550" s="261" t="s">
        <v>1</v>
      </c>
      <c r="F550" s="262" t="s">
        <v>258</v>
      </c>
      <c r="G550" s="260"/>
      <c r="H550" s="263">
        <v>1.8700000000000001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88</v>
      </c>
      <c r="AV550" s="14" t="s">
        <v>175</v>
      </c>
      <c r="AW550" s="14" t="s">
        <v>36</v>
      </c>
      <c r="AX550" s="14" t="s">
        <v>14</v>
      </c>
      <c r="AY550" s="269" t="s">
        <v>241</v>
      </c>
    </row>
    <row r="551" s="2" customFormat="1" ht="44.25" customHeight="1">
      <c r="A551" s="39"/>
      <c r="B551" s="40"/>
      <c r="C551" s="229" t="s">
        <v>980</v>
      </c>
      <c r="D551" s="229" t="s">
        <v>243</v>
      </c>
      <c r="E551" s="230" t="s">
        <v>1083</v>
      </c>
      <c r="F551" s="231" t="s">
        <v>1084</v>
      </c>
      <c r="G551" s="232" t="s">
        <v>467</v>
      </c>
      <c r="H551" s="233">
        <v>0.085000000000000006</v>
      </c>
      <c r="I551" s="234"/>
      <c r="J551" s="235">
        <f>ROUND(I551*H551,2)</f>
        <v>0</v>
      </c>
      <c r="K551" s="231" t="s">
        <v>247</v>
      </c>
      <c r="L551" s="45"/>
      <c r="M551" s="236" t="s">
        <v>1</v>
      </c>
      <c r="N551" s="237" t="s">
        <v>45</v>
      </c>
      <c r="O551" s="92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175</v>
      </c>
      <c r="AT551" s="240" t="s">
        <v>243</v>
      </c>
      <c r="AU551" s="240" t="s">
        <v>88</v>
      </c>
      <c r="AY551" s="18" t="s">
        <v>241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14</v>
      </c>
      <c r="BK551" s="241">
        <f>ROUND(I551*H551,2)</f>
        <v>0</v>
      </c>
      <c r="BL551" s="18" t="s">
        <v>175</v>
      </c>
      <c r="BM551" s="240" t="s">
        <v>4814</v>
      </c>
    </row>
    <row r="552" s="2" customFormat="1">
      <c r="A552" s="39"/>
      <c r="B552" s="40"/>
      <c r="C552" s="41"/>
      <c r="D552" s="242" t="s">
        <v>249</v>
      </c>
      <c r="E552" s="41"/>
      <c r="F552" s="243" t="s">
        <v>1086</v>
      </c>
      <c r="G552" s="41"/>
      <c r="H552" s="41"/>
      <c r="I552" s="244"/>
      <c r="J552" s="41"/>
      <c r="K552" s="41"/>
      <c r="L552" s="45"/>
      <c r="M552" s="245"/>
      <c r="N552" s="246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249</v>
      </c>
      <c r="AU552" s="18" t="s">
        <v>88</v>
      </c>
    </row>
    <row r="553" s="13" customFormat="1">
      <c r="A553" s="13"/>
      <c r="B553" s="247"/>
      <c r="C553" s="248"/>
      <c r="D553" s="249" t="s">
        <v>256</v>
      </c>
      <c r="E553" s="250" t="s">
        <v>1</v>
      </c>
      <c r="F553" s="251" t="s">
        <v>472</v>
      </c>
      <c r="G553" s="248"/>
      <c r="H553" s="252">
        <v>0.085000000000000006</v>
      </c>
      <c r="I553" s="253"/>
      <c r="J553" s="248"/>
      <c r="K553" s="248"/>
      <c r="L553" s="254"/>
      <c r="M553" s="255"/>
      <c r="N553" s="256"/>
      <c r="O553" s="256"/>
      <c r="P553" s="256"/>
      <c r="Q553" s="256"/>
      <c r="R553" s="256"/>
      <c r="S553" s="256"/>
      <c r="T553" s="25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8" t="s">
        <v>256</v>
      </c>
      <c r="AU553" s="258" t="s">
        <v>88</v>
      </c>
      <c r="AV553" s="13" t="s">
        <v>88</v>
      </c>
      <c r="AW553" s="13" t="s">
        <v>36</v>
      </c>
      <c r="AX553" s="13" t="s">
        <v>80</v>
      </c>
      <c r="AY553" s="258" t="s">
        <v>241</v>
      </c>
    </row>
    <row r="554" s="14" customFormat="1">
      <c r="A554" s="14"/>
      <c r="B554" s="259"/>
      <c r="C554" s="260"/>
      <c r="D554" s="249" t="s">
        <v>256</v>
      </c>
      <c r="E554" s="261" t="s">
        <v>1</v>
      </c>
      <c r="F554" s="262" t="s">
        <v>258</v>
      </c>
      <c r="G554" s="260"/>
      <c r="H554" s="263">
        <v>0.085000000000000006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88</v>
      </c>
      <c r="AV554" s="14" t="s">
        <v>175</v>
      </c>
      <c r="AW554" s="14" t="s">
        <v>36</v>
      </c>
      <c r="AX554" s="14" t="s">
        <v>14</v>
      </c>
      <c r="AY554" s="269" t="s">
        <v>241</v>
      </c>
    </row>
    <row r="555" s="12" customFormat="1" ht="22.8" customHeight="1">
      <c r="A555" s="12"/>
      <c r="B555" s="213"/>
      <c r="C555" s="214"/>
      <c r="D555" s="215" t="s">
        <v>79</v>
      </c>
      <c r="E555" s="227" t="s">
        <v>1097</v>
      </c>
      <c r="F555" s="227" t="s">
        <v>1098</v>
      </c>
      <c r="G555" s="214"/>
      <c r="H555" s="214"/>
      <c r="I555" s="217"/>
      <c r="J555" s="228">
        <f>BK555</f>
        <v>0</v>
      </c>
      <c r="K555" s="214"/>
      <c r="L555" s="219"/>
      <c r="M555" s="220"/>
      <c r="N555" s="221"/>
      <c r="O555" s="221"/>
      <c r="P555" s="222">
        <f>SUM(P556:P557)</f>
        <v>0</v>
      </c>
      <c r="Q555" s="221"/>
      <c r="R555" s="222">
        <f>SUM(R556:R557)</f>
        <v>0</v>
      </c>
      <c r="S555" s="221"/>
      <c r="T555" s="223">
        <f>SUM(T556:T557)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4" t="s">
        <v>14</v>
      </c>
      <c r="AT555" s="225" t="s">
        <v>79</v>
      </c>
      <c r="AU555" s="225" t="s">
        <v>14</v>
      </c>
      <c r="AY555" s="224" t="s">
        <v>241</v>
      </c>
      <c r="BK555" s="226">
        <f>SUM(BK556:BK557)</f>
        <v>0</v>
      </c>
    </row>
    <row r="556" s="2" customFormat="1" ht="24.15" customHeight="1">
      <c r="A556" s="39"/>
      <c r="B556" s="40"/>
      <c r="C556" s="229" t="s">
        <v>984</v>
      </c>
      <c r="D556" s="229" t="s">
        <v>243</v>
      </c>
      <c r="E556" s="230" t="s">
        <v>1100</v>
      </c>
      <c r="F556" s="231" t="s">
        <v>1101</v>
      </c>
      <c r="G556" s="232" t="s">
        <v>467</v>
      </c>
      <c r="H556" s="233">
        <v>9.6859999999999999</v>
      </c>
      <c r="I556" s="234"/>
      <c r="J556" s="235">
        <f>ROUND(I556*H556,2)</f>
        <v>0</v>
      </c>
      <c r="K556" s="231" t="s">
        <v>247</v>
      </c>
      <c r="L556" s="45"/>
      <c r="M556" s="236" t="s">
        <v>1</v>
      </c>
      <c r="N556" s="237" t="s">
        <v>45</v>
      </c>
      <c r="O556" s="92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175</v>
      </c>
      <c r="AT556" s="240" t="s">
        <v>243</v>
      </c>
      <c r="AU556" s="240" t="s">
        <v>88</v>
      </c>
      <c r="AY556" s="18" t="s">
        <v>241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14</v>
      </c>
      <c r="BK556" s="241">
        <f>ROUND(I556*H556,2)</f>
        <v>0</v>
      </c>
      <c r="BL556" s="18" t="s">
        <v>175</v>
      </c>
      <c r="BM556" s="240" t="s">
        <v>4815</v>
      </c>
    </row>
    <row r="557" s="2" customFormat="1">
      <c r="A557" s="39"/>
      <c r="B557" s="40"/>
      <c r="C557" s="41"/>
      <c r="D557" s="242" t="s">
        <v>249</v>
      </c>
      <c r="E557" s="41"/>
      <c r="F557" s="243" t="s">
        <v>1103</v>
      </c>
      <c r="G557" s="41"/>
      <c r="H557" s="41"/>
      <c r="I557" s="244"/>
      <c r="J557" s="41"/>
      <c r="K557" s="41"/>
      <c r="L557" s="45"/>
      <c r="M557" s="298"/>
      <c r="N557" s="299"/>
      <c r="O557" s="282"/>
      <c r="P557" s="282"/>
      <c r="Q557" s="282"/>
      <c r="R557" s="282"/>
      <c r="S557" s="282"/>
      <c r="T557" s="300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249</v>
      </c>
      <c r="AU557" s="18" t="s">
        <v>88</v>
      </c>
    </row>
    <row r="558" s="2" customFormat="1" ht="6.96" customHeight="1">
      <c r="A558" s="39"/>
      <c r="B558" s="67"/>
      <c r="C558" s="68"/>
      <c r="D558" s="68"/>
      <c r="E558" s="68"/>
      <c r="F558" s="68"/>
      <c r="G558" s="68"/>
      <c r="H558" s="68"/>
      <c r="I558" s="68"/>
      <c r="J558" s="68"/>
      <c r="K558" s="68"/>
      <c r="L558" s="45"/>
      <c r="M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</sheetData>
  <sheetProtection sheet="1" autoFilter="0" formatColumns="0" formatRows="0" objects="1" scenarios="1" spinCount="100000" saltValue="AWfv6BZZjzCfEmGl5tsOO3tnzpvZaZcZ9hhCVGAU8JOP3izD2Ny+DTUEXjhymejbVxnOVRhpWpHFpLgXmki2hQ==" hashValue="GkuQqZexkLfKa2rem4glSJCwpybdb6AlaIheH8bXe/GXJXQn/d3TrStcj7I4IsmTrRRuPmoR8DvSlEJythxeeg==" algorithmName="SHA-512" password="CC35"/>
  <autoFilter ref="C132:K5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hyperlinks>
    <hyperlink ref="F137" r:id="rId1" display="https://podminky.urs.cz/item/CS_URS_2021_02/115001101"/>
    <hyperlink ref="F141" r:id="rId2" display="https://podminky.urs.cz/item/CS_URS_2021_02/115101201"/>
    <hyperlink ref="F145" r:id="rId3" display="https://podminky.urs.cz/item/CS_URS_2021_02/115101301"/>
    <hyperlink ref="F149" r:id="rId4" display="https://podminky.urs.cz/item/CS_URS_2021_02/119001422"/>
    <hyperlink ref="F153" r:id="rId5" display="https://podminky.urs.cz/item/CS_URS_2021_02/132212212"/>
    <hyperlink ref="F157" r:id="rId6" display="https://podminky.urs.cz/item/CS_URS_2021_02/132254201"/>
    <hyperlink ref="F161" r:id="rId7" display="https://podminky.urs.cz/item/CS_URS_2021_02/132312212"/>
    <hyperlink ref="F165" r:id="rId8" display="https://podminky.urs.cz/item/CS_URS_2021_02/132354201"/>
    <hyperlink ref="F169" r:id="rId9" display="https://podminky.urs.cz/item/CS_URS_2021_02/132412212"/>
    <hyperlink ref="F173" r:id="rId10" display="https://podminky.urs.cz/item/CS_URS_2021_02/132454201"/>
    <hyperlink ref="F177" r:id="rId11" display="https://podminky.urs.cz/item/CS_URS_2021_02/132554201"/>
    <hyperlink ref="F181" r:id="rId12" display="https://podminky.urs.cz/item/CS_URS_2021_02/133212012"/>
    <hyperlink ref="F185" r:id="rId13" display="https://podminky.urs.cz/item/CS_URS_2021_02/133254101"/>
    <hyperlink ref="F189" r:id="rId14" display="https://podminky.urs.cz/item/CS_URS_2021_02/133312012"/>
    <hyperlink ref="F193" r:id="rId15" display="https://podminky.urs.cz/item/CS_URS_2021_02/133354102"/>
    <hyperlink ref="F197" r:id="rId16" display="https://podminky.urs.cz/item/CS_URS_2021_02/133412012"/>
    <hyperlink ref="F201" r:id="rId17" display="https://podminky.urs.cz/item/CS_URS_2021_02/133454101"/>
    <hyperlink ref="F205" r:id="rId18" display="https://podminky.urs.cz/item/CS_URS_2021_02/133554101"/>
    <hyperlink ref="F209" r:id="rId19" display="https://podminky.urs.cz/item/CS_URS_2021_02/138511201"/>
    <hyperlink ref="F213" r:id="rId20" display="https://podminky.urs.cz/item/CS_URS_2021_02/138511301"/>
    <hyperlink ref="F217" r:id="rId21" display="https://podminky.urs.cz/item/CS_URS_2021_02/139001101"/>
    <hyperlink ref="F261" r:id="rId22" display="https://podminky.urs.cz/item/CS_URS_2021_02/151101101"/>
    <hyperlink ref="F269" r:id="rId23" display="https://podminky.urs.cz/item/CS_URS_2021_02/151101102"/>
    <hyperlink ref="F274" r:id="rId24" display="https://podminky.urs.cz/item/CS_URS_2021_02/151101111"/>
    <hyperlink ref="F278" r:id="rId25" display="https://podminky.urs.cz/item/CS_URS_2021_02/151101112"/>
    <hyperlink ref="F282" r:id="rId26" display="https://podminky.urs.cz/item/CS_URS_2021_02/162551108"/>
    <hyperlink ref="F289" r:id="rId27" display="https://podminky.urs.cz/item/CS_URS_2021_02/162551128"/>
    <hyperlink ref="F294" r:id="rId28" display="https://podminky.urs.cz/item/CS_URS_2021_02/162751117"/>
    <hyperlink ref="F301" r:id="rId29" display="https://podminky.urs.cz/item/CS_URS_2021_02/162751119"/>
    <hyperlink ref="F306" r:id="rId30" display="https://podminky.urs.cz/item/CS_URS_2021_02/162751137"/>
    <hyperlink ref="F314" r:id="rId31" display="https://podminky.urs.cz/item/CS_URS_2021_02/162751139"/>
    <hyperlink ref="F319" r:id="rId32" display="https://podminky.urs.cz/item/CS_URS_2021_02/162751157"/>
    <hyperlink ref="F325" r:id="rId33" display="https://podminky.urs.cz/item/CS_URS_2021_02/162751159"/>
    <hyperlink ref="F330" r:id="rId34" display="https://podminky.urs.cz/item/CS_URS_2021_02/167151101"/>
    <hyperlink ref="F335" r:id="rId35" display="https://podminky.urs.cz/item/CS_URS_2021_02/167151102"/>
    <hyperlink ref="F343" r:id="rId36" display="https://podminky.urs.cz/item/CS_URS_2021_02/171151111"/>
    <hyperlink ref="F349" r:id="rId37" display="https://podminky.urs.cz/item/CS_URS_2021_02/171201231"/>
    <hyperlink ref="F354" r:id="rId38" display="https://podminky.urs.cz/item/CS_URS_2021_02/171251201"/>
    <hyperlink ref="F358" r:id="rId39" display="https://podminky.urs.cz/item/CS_URS_2021_02/174151101"/>
    <hyperlink ref="F373" r:id="rId40" display="https://podminky.urs.cz/item/CS_URS_2021_02/175111101"/>
    <hyperlink ref="F378" r:id="rId41" display="https://podminky.urs.cz/item/CS_URS_2021_02/175151101"/>
    <hyperlink ref="F402" r:id="rId42" display="https://podminky.urs.cz/item/CS_URS_2021_02/212752101"/>
    <hyperlink ref="F407" r:id="rId43" display="https://podminky.urs.cz/item/CS_URS_2021_02/359901211"/>
    <hyperlink ref="F413" r:id="rId44" display="https://podminky.urs.cz/item/CS_URS_2021_02/359901212"/>
    <hyperlink ref="F420" r:id="rId45" display="https://podminky.urs.cz/item/CS_URS_2021_02/451573111"/>
    <hyperlink ref="F438" r:id="rId46" display="https://podminky.urs.cz/item/CS_URS_2021_02/871251811"/>
    <hyperlink ref="F442" r:id="rId47" display="https://podminky.urs.cz/item/CS_URS_2021_02/871254301"/>
    <hyperlink ref="F451" r:id="rId48" display="https://podminky.urs.cz/item/CS_URS_2021_02/871365241"/>
    <hyperlink ref="F456" r:id="rId49" display="https://podminky.urs.cz/item/CS_URS_2021_02/871365811"/>
    <hyperlink ref="F478" r:id="rId50" display="https://podminky.urs.cz/item/CS_URS_2021_02/892241111"/>
    <hyperlink ref="F482" r:id="rId51" display="https://podminky.urs.cz/item/CS_URS_2021_02/892312121"/>
    <hyperlink ref="F487" r:id="rId52" display="https://podminky.urs.cz/item/CS_URS_2021_02/892362121"/>
    <hyperlink ref="F492" r:id="rId53" display="https://podminky.urs.cz/item/CS_URS_2021_02/892372111"/>
    <hyperlink ref="F496" r:id="rId54" display="https://podminky.urs.cz/item/CS_URS_2021_02/899311112"/>
    <hyperlink ref="F501" r:id="rId55" display="https://podminky.urs.cz/item/CS_URS_2021_02/899311114"/>
    <hyperlink ref="F506" r:id="rId56" display="https://podminky.urs.cz/item/CS_URS_2021_02/899713111"/>
    <hyperlink ref="F510" r:id="rId57" display="https://podminky.urs.cz/item/CS_URS_2021_02/899721111"/>
    <hyperlink ref="F514" r:id="rId58" display="https://podminky.urs.cz/item/CS_URS_2021_02/899722111"/>
    <hyperlink ref="F519" r:id="rId59" display="https://podminky.urs.cz/item/CS_URS_2021_02/899722113"/>
    <hyperlink ref="F543" r:id="rId60" display="https://podminky.urs.cz/item/CS_URS_2021_02/997002511"/>
    <hyperlink ref="F547" r:id="rId61" display="https://podminky.urs.cz/item/CS_URS_2021_02/997002519"/>
    <hyperlink ref="F552" r:id="rId62" display="https://podminky.urs.cz/item/CS_URS_2021_02/997013871"/>
    <hyperlink ref="F557" r:id="rId63" display="https://podminky.urs.cz/item/CS_URS_2021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ROUND((SUM(BE128:BE182)),  2)</f>
        <v>0</v>
      </c>
      <c r="G37" s="39"/>
      <c r="H37" s="39"/>
      <c r="I37" s="166">
        <v>0.20999999999999999</v>
      </c>
      <c r="J37" s="165">
        <f>ROUND(((SUM(BE128:BE182))*I37),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ROUND((SUM(BF128:BF182)),  2)</f>
        <v>0</v>
      </c>
      <c r="G38" s="39"/>
      <c r="H38" s="39"/>
      <c r="I38" s="166">
        <v>0.14999999999999999</v>
      </c>
      <c r="J38" s="165">
        <f>ROUND(((SUM(BF128:BF182))*I38),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04.4 - Oplocení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1894</v>
      </c>
      <c r="E103" s="199"/>
      <c r="F103" s="199"/>
      <c r="G103" s="199"/>
      <c r="H103" s="199"/>
      <c r="I103" s="199"/>
      <c r="J103" s="200">
        <f>J153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503</v>
      </c>
      <c r="E104" s="199"/>
      <c r="F104" s="199"/>
      <c r="G104" s="199"/>
      <c r="H104" s="199"/>
      <c r="I104" s="199"/>
      <c r="J104" s="200">
        <f>J180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3750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04.4 - Oplocení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4.1228260000000008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239</v>
      </c>
      <c r="F129" s="216" t="s">
        <v>240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P130+P153+P180</f>
        <v>0</v>
      </c>
      <c r="Q129" s="221"/>
      <c r="R129" s="222">
        <f>R130+R153+R180</f>
        <v>4.1228260000000008</v>
      </c>
      <c r="S129" s="221"/>
      <c r="T129" s="223">
        <f>T130+T153+T180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BK130+BK153+BK180</f>
        <v>0</v>
      </c>
    </row>
    <row r="130" s="12" customFormat="1" ht="22.8" customHeight="1">
      <c r="A130" s="12"/>
      <c r="B130" s="213"/>
      <c r="C130" s="214"/>
      <c r="D130" s="215" t="s">
        <v>79</v>
      </c>
      <c r="E130" s="227" t="s">
        <v>14</v>
      </c>
      <c r="F130" s="227" t="s">
        <v>242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SUM(P131:P152)</f>
        <v>0</v>
      </c>
      <c r="Q130" s="221"/>
      <c r="R130" s="222">
        <f>SUM(R131:R152)</f>
        <v>0</v>
      </c>
      <c r="S130" s="221"/>
      <c r="T130" s="223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14</v>
      </c>
      <c r="AY130" s="224" t="s">
        <v>241</v>
      </c>
      <c r="BK130" s="226">
        <f>SUM(BK131:BK152)</f>
        <v>0</v>
      </c>
    </row>
    <row r="131" s="2" customFormat="1" ht="24.15" customHeight="1">
      <c r="A131" s="39"/>
      <c r="B131" s="40"/>
      <c r="C131" s="229" t="s">
        <v>14</v>
      </c>
      <c r="D131" s="229" t="s">
        <v>243</v>
      </c>
      <c r="E131" s="230" t="s">
        <v>2756</v>
      </c>
      <c r="F131" s="231" t="s">
        <v>2757</v>
      </c>
      <c r="G131" s="232" t="s">
        <v>289</v>
      </c>
      <c r="H131" s="233">
        <v>12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4817</v>
      </c>
    </row>
    <row r="132" s="15" customFormat="1">
      <c r="A132" s="15"/>
      <c r="B132" s="270"/>
      <c r="C132" s="271"/>
      <c r="D132" s="249" t="s">
        <v>256</v>
      </c>
      <c r="E132" s="272" t="s">
        <v>1</v>
      </c>
      <c r="F132" s="273" t="s">
        <v>2759</v>
      </c>
      <c r="G132" s="271"/>
      <c r="H132" s="272" t="s">
        <v>1</v>
      </c>
      <c r="I132" s="274"/>
      <c r="J132" s="271"/>
      <c r="K132" s="271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256</v>
      </c>
      <c r="AU132" s="279" t="s">
        <v>88</v>
      </c>
      <c r="AV132" s="15" t="s">
        <v>14</v>
      </c>
      <c r="AW132" s="15" t="s">
        <v>36</v>
      </c>
      <c r="AX132" s="15" t="s">
        <v>80</v>
      </c>
      <c r="AY132" s="279" t="s">
        <v>241</v>
      </c>
    </row>
    <row r="133" s="15" customFormat="1">
      <c r="A133" s="15"/>
      <c r="B133" s="270"/>
      <c r="C133" s="271"/>
      <c r="D133" s="249" t="s">
        <v>256</v>
      </c>
      <c r="E133" s="272" t="s">
        <v>1</v>
      </c>
      <c r="F133" s="273" t="s">
        <v>2760</v>
      </c>
      <c r="G133" s="271"/>
      <c r="H133" s="272" t="s">
        <v>1</v>
      </c>
      <c r="I133" s="274"/>
      <c r="J133" s="271"/>
      <c r="K133" s="271"/>
      <c r="L133" s="275"/>
      <c r="M133" s="276"/>
      <c r="N133" s="277"/>
      <c r="O133" s="277"/>
      <c r="P133" s="277"/>
      <c r="Q133" s="277"/>
      <c r="R133" s="277"/>
      <c r="S133" s="277"/>
      <c r="T133" s="27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9" t="s">
        <v>256</v>
      </c>
      <c r="AU133" s="279" t="s">
        <v>88</v>
      </c>
      <c r="AV133" s="15" t="s">
        <v>14</v>
      </c>
      <c r="AW133" s="15" t="s">
        <v>36</v>
      </c>
      <c r="AX133" s="15" t="s">
        <v>80</v>
      </c>
      <c r="AY133" s="279" t="s">
        <v>241</v>
      </c>
    </row>
    <row r="134" s="13" customFormat="1">
      <c r="A134" s="13"/>
      <c r="B134" s="247"/>
      <c r="C134" s="248"/>
      <c r="D134" s="249" t="s">
        <v>256</v>
      </c>
      <c r="E134" s="250" t="s">
        <v>1</v>
      </c>
      <c r="F134" s="251" t="s">
        <v>4818</v>
      </c>
      <c r="G134" s="248"/>
      <c r="H134" s="252">
        <v>9.5999999999999996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256</v>
      </c>
      <c r="AU134" s="258" t="s">
        <v>88</v>
      </c>
      <c r="AV134" s="13" t="s">
        <v>88</v>
      </c>
      <c r="AW134" s="13" t="s">
        <v>36</v>
      </c>
      <c r="AX134" s="13" t="s">
        <v>80</v>
      </c>
      <c r="AY134" s="258" t="s">
        <v>241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4819</v>
      </c>
      <c r="G135" s="248"/>
      <c r="H135" s="252">
        <v>2.3999999999999999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12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2" customFormat="1" ht="24.15" customHeight="1">
      <c r="A137" s="39"/>
      <c r="B137" s="40"/>
      <c r="C137" s="229" t="s">
        <v>88</v>
      </c>
      <c r="D137" s="229" t="s">
        <v>243</v>
      </c>
      <c r="E137" s="230" t="s">
        <v>2763</v>
      </c>
      <c r="F137" s="231" t="s">
        <v>2764</v>
      </c>
      <c r="G137" s="232" t="s">
        <v>289</v>
      </c>
      <c r="H137" s="233">
        <v>12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4820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2766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2" customFormat="1" ht="37.8" customHeight="1">
      <c r="A139" s="39"/>
      <c r="B139" s="40"/>
      <c r="C139" s="229" t="s">
        <v>96</v>
      </c>
      <c r="D139" s="229" t="s">
        <v>243</v>
      </c>
      <c r="E139" s="230" t="s">
        <v>654</v>
      </c>
      <c r="F139" s="231" t="s">
        <v>655</v>
      </c>
      <c r="G139" s="232" t="s">
        <v>253</v>
      </c>
      <c r="H139" s="233">
        <v>1.909</v>
      </c>
      <c r="I139" s="234"/>
      <c r="J139" s="235">
        <f>ROUND(I139*H139,2)</f>
        <v>0</v>
      </c>
      <c r="K139" s="231" t="s">
        <v>247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4821</v>
      </c>
    </row>
    <row r="140" s="2" customFormat="1">
      <c r="A140" s="39"/>
      <c r="B140" s="40"/>
      <c r="C140" s="41"/>
      <c r="D140" s="242" t="s">
        <v>249</v>
      </c>
      <c r="E140" s="41"/>
      <c r="F140" s="243" t="s">
        <v>657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249</v>
      </c>
      <c r="AU140" s="18" t="s">
        <v>88</v>
      </c>
    </row>
    <row r="141" s="2" customFormat="1" ht="37.8" customHeight="1">
      <c r="A141" s="39"/>
      <c r="B141" s="40"/>
      <c r="C141" s="229" t="s">
        <v>175</v>
      </c>
      <c r="D141" s="229" t="s">
        <v>243</v>
      </c>
      <c r="E141" s="230" t="s">
        <v>663</v>
      </c>
      <c r="F141" s="231" t="s">
        <v>664</v>
      </c>
      <c r="G141" s="232" t="s">
        <v>253</v>
      </c>
      <c r="H141" s="233">
        <v>9.5449999999999999</v>
      </c>
      <c r="I141" s="234"/>
      <c r="J141" s="235">
        <f>ROUND(I141*H141,2)</f>
        <v>0</v>
      </c>
      <c r="K141" s="231" t="s">
        <v>247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4822</v>
      </c>
    </row>
    <row r="142" s="2" customFormat="1">
      <c r="A142" s="39"/>
      <c r="B142" s="40"/>
      <c r="C142" s="41"/>
      <c r="D142" s="242" t="s">
        <v>249</v>
      </c>
      <c r="E142" s="41"/>
      <c r="F142" s="243" t="s">
        <v>666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249</v>
      </c>
      <c r="AU142" s="18" t="s">
        <v>88</v>
      </c>
    </row>
    <row r="143" s="13" customFormat="1">
      <c r="A143" s="13"/>
      <c r="B143" s="247"/>
      <c r="C143" s="248"/>
      <c r="D143" s="249" t="s">
        <v>256</v>
      </c>
      <c r="E143" s="248"/>
      <c r="F143" s="251" t="s">
        <v>4823</v>
      </c>
      <c r="G143" s="248"/>
      <c r="H143" s="252">
        <v>9.5449999999999999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88</v>
      </c>
      <c r="AV143" s="13" t="s">
        <v>88</v>
      </c>
      <c r="AW143" s="13" t="s">
        <v>4</v>
      </c>
      <c r="AX143" s="13" t="s">
        <v>14</v>
      </c>
      <c r="AY143" s="258" t="s">
        <v>241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2770</v>
      </c>
      <c r="F144" s="231" t="s">
        <v>2771</v>
      </c>
      <c r="G144" s="232" t="s">
        <v>253</v>
      </c>
      <c r="H144" s="233">
        <v>1.909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4824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2773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5" customFormat="1">
      <c r="A146" s="15"/>
      <c r="B146" s="270"/>
      <c r="C146" s="271"/>
      <c r="D146" s="249" t="s">
        <v>256</v>
      </c>
      <c r="E146" s="272" t="s">
        <v>1</v>
      </c>
      <c r="F146" s="273" t="s">
        <v>2774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256</v>
      </c>
      <c r="AU146" s="279" t="s">
        <v>88</v>
      </c>
      <c r="AV146" s="15" t="s">
        <v>14</v>
      </c>
      <c r="AW146" s="15" t="s">
        <v>36</v>
      </c>
      <c r="AX146" s="15" t="s">
        <v>80</v>
      </c>
      <c r="AY146" s="279" t="s">
        <v>241</v>
      </c>
    </row>
    <row r="147" s="13" customFormat="1">
      <c r="A147" s="13"/>
      <c r="B147" s="247"/>
      <c r="C147" s="248"/>
      <c r="D147" s="249" t="s">
        <v>256</v>
      </c>
      <c r="E147" s="250" t="s">
        <v>1</v>
      </c>
      <c r="F147" s="251" t="s">
        <v>4825</v>
      </c>
      <c r="G147" s="248"/>
      <c r="H147" s="252">
        <v>1.5269999999999999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36</v>
      </c>
      <c r="AX147" s="13" t="s">
        <v>80</v>
      </c>
      <c r="AY147" s="258" t="s">
        <v>241</v>
      </c>
    </row>
    <row r="148" s="13" customFormat="1">
      <c r="A148" s="13"/>
      <c r="B148" s="247"/>
      <c r="C148" s="248"/>
      <c r="D148" s="249" t="s">
        <v>256</v>
      </c>
      <c r="E148" s="250" t="s">
        <v>1</v>
      </c>
      <c r="F148" s="251" t="s">
        <v>4826</v>
      </c>
      <c r="G148" s="248"/>
      <c r="H148" s="252">
        <v>0.38200000000000001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88</v>
      </c>
      <c r="AV148" s="13" t="s">
        <v>88</v>
      </c>
      <c r="AW148" s="13" t="s">
        <v>36</v>
      </c>
      <c r="AX148" s="13" t="s">
        <v>80</v>
      </c>
      <c r="AY148" s="258" t="s">
        <v>241</v>
      </c>
    </row>
    <row r="149" s="14" customFormat="1">
      <c r="A149" s="14"/>
      <c r="B149" s="259"/>
      <c r="C149" s="260"/>
      <c r="D149" s="249" t="s">
        <v>256</v>
      </c>
      <c r="E149" s="261" t="s">
        <v>1</v>
      </c>
      <c r="F149" s="262" t="s">
        <v>258</v>
      </c>
      <c r="G149" s="260"/>
      <c r="H149" s="263">
        <v>1.909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88</v>
      </c>
      <c r="AV149" s="14" t="s">
        <v>175</v>
      </c>
      <c r="AW149" s="14" t="s">
        <v>36</v>
      </c>
      <c r="AX149" s="14" t="s">
        <v>14</v>
      </c>
      <c r="AY149" s="269" t="s">
        <v>241</v>
      </c>
    </row>
    <row r="150" s="2" customFormat="1" ht="33" customHeight="1">
      <c r="A150" s="39"/>
      <c r="B150" s="40"/>
      <c r="C150" s="229" t="s">
        <v>277</v>
      </c>
      <c r="D150" s="229" t="s">
        <v>243</v>
      </c>
      <c r="E150" s="230" t="s">
        <v>697</v>
      </c>
      <c r="F150" s="231" t="s">
        <v>698</v>
      </c>
      <c r="G150" s="232" t="s">
        <v>467</v>
      </c>
      <c r="H150" s="233">
        <v>3.1499999999999999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4827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700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13" customFormat="1">
      <c r="A152" s="13"/>
      <c r="B152" s="247"/>
      <c r="C152" s="248"/>
      <c r="D152" s="249" t="s">
        <v>256</v>
      </c>
      <c r="E152" s="248"/>
      <c r="F152" s="251" t="s">
        <v>4828</v>
      </c>
      <c r="G152" s="248"/>
      <c r="H152" s="252">
        <v>3.1499999999999999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8" t="s">
        <v>256</v>
      </c>
      <c r="AU152" s="258" t="s">
        <v>88</v>
      </c>
      <c r="AV152" s="13" t="s">
        <v>88</v>
      </c>
      <c r="AW152" s="13" t="s">
        <v>4</v>
      </c>
      <c r="AX152" s="13" t="s">
        <v>14</v>
      </c>
      <c r="AY152" s="258" t="s">
        <v>241</v>
      </c>
    </row>
    <row r="153" s="12" customFormat="1" ht="22.8" customHeight="1">
      <c r="A153" s="12"/>
      <c r="B153" s="213"/>
      <c r="C153" s="214"/>
      <c r="D153" s="215" t="s">
        <v>79</v>
      </c>
      <c r="E153" s="227" t="s">
        <v>96</v>
      </c>
      <c r="F153" s="227" t="s">
        <v>1988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SUM(P154:P179)</f>
        <v>0</v>
      </c>
      <c r="Q153" s="221"/>
      <c r="R153" s="222">
        <f>SUM(R154:R179)</f>
        <v>4.1228260000000008</v>
      </c>
      <c r="S153" s="221"/>
      <c r="T153" s="223">
        <f>SUM(T154:T179)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14</v>
      </c>
      <c r="AT153" s="225" t="s">
        <v>79</v>
      </c>
      <c r="AU153" s="225" t="s">
        <v>14</v>
      </c>
      <c r="AY153" s="224" t="s">
        <v>241</v>
      </c>
      <c r="BK153" s="226">
        <f>SUM(BK154:BK179)</f>
        <v>0</v>
      </c>
    </row>
    <row r="154" s="2" customFormat="1" ht="24.15" customHeight="1">
      <c r="A154" s="39"/>
      <c r="B154" s="40"/>
      <c r="C154" s="229" t="s">
        <v>286</v>
      </c>
      <c r="D154" s="229" t="s">
        <v>243</v>
      </c>
      <c r="E154" s="230" t="s">
        <v>4829</v>
      </c>
      <c r="F154" s="231" t="s">
        <v>4830</v>
      </c>
      <c r="G154" s="232" t="s">
        <v>295</v>
      </c>
      <c r="H154" s="233">
        <v>15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0.17488999999999999</v>
      </c>
      <c r="R154" s="238">
        <f>Q154*H154</f>
        <v>2.6233499999999998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4831</v>
      </c>
    </row>
    <row r="155" s="15" customFormat="1">
      <c r="A155" s="15"/>
      <c r="B155" s="270"/>
      <c r="C155" s="271"/>
      <c r="D155" s="249" t="s">
        <v>256</v>
      </c>
      <c r="E155" s="272" t="s">
        <v>1</v>
      </c>
      <c r="F155" s="273" t="s">
        <v>2760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256</v>
      </c>
      <c r="AU155" s="279" t="s">
        <v>88</v>
      </c>
      <c r="AV155" s="15" t="s">
        <v>14</v>
      </c>
      <c r="AW155" s="15" t="s">
        <v>36</v>
      </c>
      <c r="AX155" s="15" t="s">
        <v>80</v>
      </c>
      <c r="AY155" s="279" t="s">
        <v>241</v>
      </c>
    </row>
    <row r="156" s="13" customFormat="1">
      <c r="A156" s="13"/>
      <c r="B156" s="247"/>
      <c r="C156" s="248"/>
      <c r="D156" s="249" t="s">
        <v>256</v>
      </c>
      <c r="E156" s="250" t="s">
        <v>1</v>
      </c>
      <c r="F156" s="251" t="s">
        <v>4832</v>
      </c>
      <c r="G156" s="248"/>
      <c r="H156" s="252">
        <v>12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88</v>
      </c>
      <c r="AV156" s="13" t="s">
        <v>88</v>
      </c>
      <c r="AW156" s="13" t="s">
        <v>36</v>
      </c>
      <c r="AX156" s="13" t="s">
        <v>80</v>
      </c>
      <c r="AY156" s="258" t="s">
        <v>241</v>
      </c>
    </row>
    <row r="157" s="13" customFormat="1">
      <c r="A157" s="13"/>
      <c r="B157" s="247"/>
      <c r="C157" s="248"/>
      <c r="D157" s="249" t="s">
        <v>256</v>
      </c>
      <c r="E157" s="250" t="s">
        <v>1</v>
      </c>
      <c r="F157" s="251" t="s">
        <v>4833</v>
      </c>
      <c r="G157" s="248"/>
      <c r="H157" s="252">
        <v>3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8" t="s">
        <v>256</v>
      </c>
      <c r="AU157" s="258" t="s">
        <v>88</v>
      </c>
      <c r="AV157" s="13" t="s">
        <v>88</v>
      </c>
      <c r="AW157" s="13" t="s">
        <v>36</v>
      </c>
      <c r="AX157" s="13" t="s">
        <v>80</v>
      </c>
      <c r="AY157" s="258" t="s">
        <v>241</v>
      </c>
    </row>
    <row r="158" s="14" customFormat="1">
      <c r="A158" s="14"/>
      <c r="B158" s="259"/>
      <c r="C158" s="260"/>
      <c r="D158" s="249" t="s">
        <v>256</v>
      </c>
      <c r="E158" s="261" t="s">
        <v>1</v>
      </c>
      <c r="F158" s="262" t="s">
        <v>258</v>
      </c>
      <c r="G158" s="260"/>
      <c r="H158" s="263">
        <v>15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88</v>
      </c>
      <c r="AV158" s="14" t="s">
        <v>175</v>
      </c>
      <c r="AW158" s="14" t="s">
        <v>36</v>
      </c>
      <c r="AX158" s="14" t="s">
        <v>14</v>
      </c>
      <c r="AY158" s="269" t="s">
        <v>241</v>
      </c>
    </row>
    <row r="159" s="2" customFormat="1" ht="24.15" customHeight="1">
      <c r="A159" s="39"/>
      <c r="B159" s="40"/>
      <c r="C159" s="288" t="s">
        <v>292</v>
      </c>
      <c r="D159" s="288" t="s">
        <v>716</v>
      </c>
      <c r="E159" s="289" t="s">
        <v>4834</v>
      </c>
      <c r="F159" s="290" t="s">
        <v>4835</v>
      </c>
      <c r="G159" s="291" t="s">
        <v>295</v>
      </c>
      <c r="H159" s="292">
        <v>12</v>
      </c>
      <c r="I159" s="293"/>
      <c r="J159" s="294">
        <f>ROUND(I159*H159,2)</f>
        <v>0</v>
      </c>
      <c r="K159" s="290" t="s">
        <v>1</v>
      </c>
      <c r="L159" s="295"/>
      <c r="M159" s="296" t="s">
        <v>1</v>
      </c>
      <c r="N159" s="297" t="s">
        <v>45</v>
      </c>
      <c r="O159" s="92"/>
      <c r="P159" s="238">
        <f>O159*H159</f>
        <v>0</v>
      </c>
      <c r="Q159" s="238">
        <v>0.0047000000000000002</v>
      </c>
      <c r="R159" s="238">
        <f>Q159*H159</f>
        <v>0.056400000000000006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292</v>
      </c>
      <c r="AT159" s="240" t="s">
        <v>716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4836</v>
      </c>
    </row>
    <row r="160" s="2" customFormat="1" ht="24.15" customHeight="1">
      <c r="A160" s="39"/>
      <c r="B160" s="40"/>
      <c r="C160" s="288" t="s">
        <v>275</v>
      </c>
      <c r="D160" s="288" t="s">
        <v>716</v>
      </c>
      <c r="E160" s="289" t="s">
        <v>4837</v>
      </c>
      <c r="F160" s="290" t="s">
        <v>4838</v>
      </c>
      <c r="G160" s="291" t="s">
        <v>295</v>
      </c>
      <c r="H160" s="292">
        <v>3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45</v>
      </c>
      <c r="O160" s="92"/>
      <c r="P160" s="238">
        <f>O160*H160</f>
        <v>0</v>
      </c>
      <c r="Q160" s="238">
        <v>0.0047000000000000002</v>
      </c>
      <c r="R160" s="238">
        <f>Q160*H160</f>
        <v>0.014100000000000001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292</v>
      </c>
      <c r="AT160" s="240" t="s">
        <v>716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4839</v>
      </c>
    </row>
    <row r="161" s="2" customFormat="1" ht="24.15" customHeight="1">
      <c r="A161" s="39"/>
      <c r="B161" s="40"/>
      <c r="C161" s="229" t="s">
        <v>301</v>
      </c>
      <c r="D161" s="229" t="s">
        <v>243</v>
      </c>
      <c r="E161" s="230" t="s">
        <v>2791</v>
      </c>
      <c r="F161" s="231" t="s">
        <v>2792</v>
      </c>
      <c r="G161" s="232" t="s">
        <v>295</v>
      </c>
      <c r="H161" s="233">
        <v>8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4840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2794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5" customFormat="1">
      <c r="A163" s="15"/>
      <c r="B163" s="270"/>
      <c r="C163" s="271"/>
      <c r="D163" s="249" t="s">
        <v>256</v>
      </c>
      <c r="E163" s="272" t="s">
        <v>1</v>
      </c>
      <c r="F163" s="273" t="s">
        <v>2795</v>
      </c>
      <c r="G163" s="271"/>
      <c r="H163" s="272" t="s">
        <v>1</v>
      </c>
      <c r="I163" s="274"/>
      <c r="J163" s="271"/>
      <c r="K163" s="271"/>
      <c r="L163" s="275"/>
      <c r="M163" s="276"/>
      <c r="N163" s="277"/>
      <c r="O163" s="277"/>
      <c r="P163" s="277"/>
      <c r="Q163" s="277"/>
      <c r="R163" s="277"/>
      <c r="S163" s="277"/>
      <c r="T163" s="27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9" t="s">
        <v>256</v>
      </c>
      <c r="AU163" s="279" t="s">
        <v>88</v>
      </c>
      <c r="AV163" s="15" t="s">
        <v>14</v>
      </c>
      <c r="AW163" s="15" t="s">
        <v>36</v>
      </c>
      <c r="AX163" s="15" t="s">
        <v>80</v>
      </c>
      <c r="AY163" s="279" t="s">
        <v>241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2796</v>
      </c>
      <c r="G164" s="248"/>
      <c r="H164" s="252">
        <v>8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14</v>
      </c>
      <c r="AY164" s="258" t="s">
        <v>241</v>
      </c>
    </row>
    <row r="165" s="2" customFormat="1" ht="24.15" customHeight="1">
      <c r="A165" s="39"/>
      <c r="B165" s="40"/>
      <c r="C165" s="288" t="s">
        <v>305</v>
      </c>
      <c r="D165" s="288" t="s">
        <v>716</v>
      </c>
      <c r="E165" s="289" t="s">
        <v>4841</v>
      </c>
      <c r="F165" s="290" t="s">
        <v>4842</v>
      </c>
      <c r="G165" s="291" t="s">
        <v>295</v>
      </c>
      <c r="H165" s="292">
        <v>8</v>
      </c>
      <c r="I165" s="293"/>
      <c r="J165" s="294">
        <f>ROUND(I165*H165,2)</f>
        <v>0</v>
      </c>
      <c r="K165" s="290" t="s">
        <v>1</v>
      </c>
      <c r="L165" s="295"/>
      <c r="M165" s="296" t="s">
        <v>1</v>
      </c>
      <c r="N165" s="297" t="s">
        <v>45</v>
      </c>
      <c r="O165" s="92"/>
      <c r="P165" s="238">
        <f>O165*H165</f>
        <v>0</v>
      </c>
      <c r="Q165" s="238">
        <v>0.002</v>
      </c>
      <c r="R165" s="238">
        <f>Q165*H165</f>
        <v>0.016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292</v>
      </c>
      <c r="AT165" s="240" t="s">
        <v>716</v>
      </c>
      <c r="AU165" s="240" t="s">
        <v>88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4843</v>
      </c>
    </row>
    <row r="166" s="2" customFormat="1" ht="24.15" customHeight="1">
      <c r="A166" s="39"/>
      <c r="B166" s="40"/>
      <c r="C166" s="229" t="s">
        <v>309</v>
      </c>
      <c r="D166" s="229" t="s">
        <v>243</v>
      </c>
      <c r="E166" s="230" t="s">
        <v>2807</v>
      </c>
      <c r="F166" s="231" t="s">
        <v>2808</v>
      </c>
      <c r="G166" s="232" t="s">
        <v>295</v>
      </c>
      <c r="H166" s="233">
        <v>14</v>
      </c>
      <c r="I166" s="234"/>
      <c r="J166" s="235">
        <f>ROUND(I166*H166,2)</f>
        <v>0</v>
      </c>
      <c r="K166" s="231" t="s">
        <v>247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0.00040000000000000002</v>
      </c>
      <c r="R166" s="238">
        <f>Q166*H166</f>
        <v>0.0055999999999999999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88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4844</v>
      </c>
    </row>
    <row r="167" s="2" customFormat="1">
      <c r="A167" s="39"/>
      <c r="B167" s="40"/>
      <c r="C167" s="41"/>
      <c r="D167" s="242" t="s">
        <v>249</v>
      </c>
      <c r="E167" s="41"/>
      <c r="F167" s="243" t="s">
        <v>2810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249</v>
      </c>
      <c r="AU167" s="18" t="s">
        <v>88</v>
      </c>
    </row>
    <row r="168" s="15" customFormat="1">
      <c r="A168" s="15"/>
      <c r="B168" s="270"/>
      <c r="C168" s="271"/>
      <c r="D168" s="249" t="s">
        <v>256</v>
      </c>
      <c r="E168" s="272" t="s">
        <v>1</v>
      </c>
      <c r="F168" s="273" t="s">
        <v>2811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9" t="s">
        <v>256</v>
      </c>
      <c r="AU168" s="279" t="s">
        <v>88</v>
      </c>
      <c r="AV168" s="15" t="s">
        <v>14</v>
      </c>
      <c r="AW168" s="15" t="s">
        <v>36</v>
      </c>
      <c r="AX168" s="15" t="s">
        <v>80</v>
      </c>
      <c r="AY168" s="279" t="s">
        <v>241</v>
      </c>
    </row>
    <row r="169" s="13" customFormat="1">
      <c r="A169" s="13"/>
      <c r="B169" s="247"/>
      <c r="C169" s="248"/>
      <c r="D169" s="249" t="s">
        <v>256</v>
      </c>
      <c r="E169" s="250" t="s">
        <v>1</v>
      </c>
      <c r="F169" s="251" t="s">
        <v>322</v>
      </c>
      <c r="G169" s="248"/>
      <c r="H169" s="252">
        <v>14</v>
      </c>
      <c r="I169" s="253"/>
      <c r="J169" s="248"/>
      <c r="K169" s="248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256</v>
      </c>
      <c r="AU169" s="258" t="s">
        <v>88</v>
      </c>
      <c r="AV169" s="13" t="s">
        <v>88</v>
      </c>
      <c r="AW169" s="13" t="s">
        <v>36</v>
      </c>
      <c r="AX169" s="13" t="s">
        <v>14</v>
      </c>
      <c r="AY169" s="258" t="s">
        <v>241</v>
      </c>
    </row>
    <row r="170" s="2" customFormat="1" ht="16.5" customHeight="1">
      <c r="A170" s="39"/>
      <c r="B170" s="40"/>
      <c r="C170" s="288" t="s">
        <v>316</v>
      </c>
      <c r="D170" s="288" t="s">
        <v>716</v>
      </c>
      <c r="E170" s="289" t="s">
        <v>2812</v>
      </c>
      <c r="F170" s="290" t="s">
        <v>2813</v>
      </c>
      <c r="G170" s="291" t="s">
        <v>295</v>
      </c>
      <c r="H170" s="292">
        <v>14</v>
      </c>
      <c r="I170" s="293"/>
      <c r="J170" s="294">
        <f>ROUND(I170*H170,2)</f>
        <v>0</v>
      </c>
      <c r="K170" s="290" t="s">
        <v>247</v>
      </c>
      <c r="L170" s="295"/>
      <c r="M170" s="296" t="s">
        <v>1</v>
      </c>
      <c r="N170" s="297" t="s">
        <v>45</v>
      </c>
      <c r="O170" s="92"/>
      <c r="P170" s="238">
        <f>O170*H170</f>
        <v>0</v>
      </c>
      <c r="Q170" s="238">
        <v>0.096000000000000002</v>
      </c>
      <c r="R170" s="238">
        <f>Q170*H170</f>
        <v>1.3440000000000001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292</v>
      </c>
      <c r="AT170" s="240" t="s">
        <v>716</v>
      </c>
      <c r="AU170" s="240" t="s">
        <v>88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4845</v>
      </c>
    </row>
    <row r="171" s="2" customFormat="1" ht="24.15" customHeight="1">
      <c r="A171" s="39"/>
      <c r="B171" s="40"/>
      <c r="C171" s="229" t="s">
        <v>322</v>
      </c>
      <c r="D171" s="229" t="s">
        <v>243</v>
      </c>
      <c r="E171" s="230" t="s">
        <v>2815</v>
      </c>
      <c r="F171" s="231" t="s">
        <v>2816</v>
      </c>
      <c r="G171" s="232" t="s">
        <v>289</v>
      </c>
      <c r="H171" s="233">
        <v>36.799999999999997</v>
      </c>
      <c r="I171" s="234"/>
      <c r="J171" s="235">
        <f>ROUND(I171*H171,2)</f>
        <v>0</v>
      </c>
      <c r="K171" s="231" t="s">
        <v>247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88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4846</v>
      </c>
    </row>
    <row r="172" s="2" customFormat="1">
      <c r="A172" s="39"/>
      <c r="B172" s="40"/>
      <c r="C172" s="41"/>
      <c r="D172" s="242" t="s">
        <v>249</v>
      </c>
      <c r="E172" s="41"/>
      <c r="F172" s="243" t="s">
        <v>2818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249</v>
      </c>
      <c r="AU172" s="18" t="s">
        <v>88</v>
      </c>
    </row>
    <row r="173" s="15" customFormat="1">
      <c r="A173" s="15"/>
      <c r="B173" s="270"/>
      <c r="C173" s="271"/>
      <c r="D173" s="249" t="s">
        <v>256</v>
      </c>
      <c r="E173" s="272" t="s">
        <v>1</v>
      </c>
      <c r="F173" s="273" t="s">
        <v>2819</v>
      </c>
      <c r="G173" s="271"/>
      <c r="H173" s="272" t="s">
        <v>1</v>
      </c>
      <c r="I173" s="274"/>
      <c r="J173" s="271"/>
      <c r="K173" s="271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256</v>
      </c>
      <c r="AU173" s="279" t="s">
        <v>88</v>
      </c>
      <c r="AV173" s="15" t="s">
        <v>14</v>
      </c>
      <c r="AW173" s="15" t="s">
        <v>36</v>
      </c>
      <c r="AX173" s="15" t="s">
        <v>80</v>
      </c>
      <c r="AY173" s="279" t="s">
        <v>241</v>
      </c>
    </row>
    <row r="174" s="13" customFormat="1">
      <c r="A174" s="13"/>
      <c r="B174" s="247"/>
      <c r="C174" s="248"/>
      <c r="D174" s="249" t="s">
        <v>256</v>
      </c>
      <c r="E174" s="250" t="s">
        <v>1</v>
      </c>
      <c r="F174" s="251" t="s">
        <v>4847</v>
      </c>
      <c r="G174" s="248"/>
      <c r="H174" s="252">
        <v>36.799999999999997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8" t="s">
        <v>256</v>
      </c>
      <c r="AU174" s="258" t="s">
        <v>88</v>
      </c>
      <c r="AV174" s="13" t="s">
        <v>88</v>
      </c>
      <c r="AW174" s="13" t="s">
        <v>36</v>
      </c>
      <c r="AX174" s="13" t="s">
        <v>14</v>
      </c>
      <c r="AY174" s="258" t="s">
        <v>241</v>
      </c>
    </row>
    <row r="175" s="2" customFormat="1" ht="24.15" customHeight="1">
      <c r="A175" s="39"/>
      <c r="B175" s="40"/>
      <c r="C175" s="288" t="s">
        <v>8</v>
      </c>
      <c r="D175" s="288" t="s">
        <v>716</v>
      </c>
      <c r="E175" s="289" t="s">
        <v>4848</v>
      </c>
      <c r="F175" s="290" t="s">
        <v>4849</v>
      </c>
      <c r="G175" s="291" t="s">
        <v>289</v>
      </c>
      <c r="H175" s="292">
        <v>38.640000000000001</v>
      </c>
      <c r="I175" s="293"/>
      <c r="J175" s="294">
        <f>ROUND(I175*H175,2)</f>
        <v>0</v>
      </c>
      <c r="K175" s="290" t="s">
        <v>1</v>
      </c>
      <c r="L175" s="295"/>
      <c r="M175" s="296" t="s">
        <v>1</v>
      </c>
      <c r="N175" s="297" t="s">
        <v>45</v>
      </c>
      <c r="O175" s="92"/>
      <c r="P175" s="238">
        <f>O175*H175</f>
        <v>0</v>
      </c>
      <c r="Q175" s="238">
        <v>0.0015</v>
      </c>
      <c r="R175" s="238">
        <f>Q175*H175</f>
        <v>0.057960000000000005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292</v>
      </c>
      <c r="AT175" s="240" t="s">
        <v>716</v>
      </c>
      <c r="AU175" s="240" t="s">
        <v>88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4850</v>
      </c>
    </row>
    <row r="176" s="13" customFormat="1">
      <c r="A176" s="13"/>
      <c r="B176" s="247"/>
      <c r="C176" s="248"/>
      <c r="D176" s="249" t="s">
        <v>256</v>
      </c>
      <c r="E176" s="248"/>
      <c r="F176" s="251" t="s">
        <v>4851</v>
      </c>
      <c r="G176" s="248"/>
      <c r="H176" s="252">
        <v>38.640000000000001</v>
      </c>
      <c r="I176" s="253"/>
      <c r="J176" s="248"/>
      <c r="K176" s="248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88</v>
      </c>
      <c r="AV176" s="13" t="s">
        <v>88</v>
      </c>
      <c r="AW176" s="13" t="s">
        <v>4</v>
      </c>
      <c r="AX176" s="13" t="s">
        <v>14</v>
      </c>
      <c r="AY176" s="258" t="s">
        <v>241</v>
      </c>
    </row>
    <row r="177" s="2" customFormat="1" ht="16.5" customHeight="1">
      <c r="A177" s="39"/>
      <c r="B177" s="40"/>
      <c r="C177" s="288" t="s">
        <v>332</v>
      </c>
      <c r="D177" s="288" t="s">
        <v>716</v>
      </c>
      <c r="E177" s="289" t="s">
        <v>2825</v>
      </c>
      <c r="F177" s="290" t="s">
        <v>2826</v>
      </c>
      <c r="G177" s="291" t="s">
        <v>289</v>
      </c>
      <c r="H177" s="292">
        <v>110.40000000000001</v>
      </c>
      <c r="I177" s="293"/>
      <c r="J177" s="294">
        <f>ROUND(I177*H177,2)</f>
        <v>0</v>
      </c>
      <c r="K177" s="290" t="s">
        <v>247</v>
      </c>
      <c r="L177" s="295"/>
      <c r="M177" s="296" t="s">
        <v>1</v>
      </c>
      <c r="N177" s="297" t="s">
        <v>45</v>
      </c>
      <c r="O177" s="92"/>
      <c r="P177" s="238">
        <f>O177*H177</f>
        <v>0</v>
      </c>
      <c r="Q177" s="238">
        <v>4.0000000000000003E-05</v>
      </c>
      <c r="R177" s="238">
        <f>Q177*H177</f>
        <v>0.0044160000000000007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292</v>
      </c>
      <c r="AT177" s="240" t="s">
        <v>716</v>
      </c>
      <c r="AU177" s="240" t="s">
        <v>88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4852</v>
      </c>
    </row>
    <row r="178" s="13" customFormat="1">
      <c r="A178" s="13"/>
      <c r="B178" s="247"/>
      <c r="C178" s="248"/>
      <c r="D178" s="249" t="s">
        <v>256</v>
      </c>
      <c r="E178" s="250" t="s">
        <v>1</v>
      </c>
      <c r="F178" s="251" t="s">
        <v>4853</v>
      </c>
      <c r="G178" s="248"/>
      <c r="H178" s="252">
        <v>110.40000000000001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88</v>
      </c>
      <c r="AV178" s="13" t="s">
        <v>88</v>
      </c>
      <c r="AW178" s="13" t="s">
        <v>36</v>
      </c>
      <c r="AX178" s="13" t="s">
        <v>14</v>
      </c>
      <c r="AY178" s="258" t="s">
        <v>241</v>
      </c>
    </row>
    <row r="179" s="2" customFormat="1" ht="16.5" customHeight="1">
      <c r="A179" s="39"/>
      <c r="B179" s="40"/>
      <c r="C179" s="288" t="s">
        <v>337</v>
      </c>
      <c r="D179" s="288" t="s">
        <v>716</v>
      </c>
      <c r="E179" s="289" t="s">
        <v>2829</v>
      </c>
      <c r="F179" s="290" t="s">
        <v>2830</v>
      </c>
      <c r="G179" s="291" t="s">
        <v>289</v>
      </c>
      <c r="H179" s="292">
        <v>50</v>
      </c>
      <c r="I179" s="293"/>
      <c r="J179" s="294">
        <f>ROUND(I179*H179,2)</f>
        <v>0</v>
      </c>
      <c r="K179" s="290" t="s">
        <v>247</v>
      </c>
      <c r="L179" s="295"/>
      <c r="M179" s="296" t="s">
        <v>1</v>
      </c>
      <c r="N179" s="297" t="s">
        <v>45</v>
      </c>
      <c r="O179" s="92"/>
      <c r="P179" s="238">
        <f>O179*H179</f>
        <v>0</v>
      </c>
      <c r="Q179" s="238">
        <v>2.0000000000000002E-05</v>
      </c>
      <c r="R179" s="238">
        <f>Q179*H179</f>
        <v>0.001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292</v>
      </c>
      <c r="AT179" s="240" t="s">
        <v>716</v>
      </c>
      <c r="AU179" s="240" t="s">
        <v>88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4854</v>
      </c>
    </row>
    <row r="180" s="12" customFormat="1" ht="22.8" customHeight="1">
      <c r="A180" s="12"/>
      <c r="B180" s="213"/>
      <c r="C180" s="214"/>
      <c r="D180" s="215" t="s">
        <v>79</v>
      </c>
      <c r="E180" s="227" t="s">
        <v>1097</v>
      </c>
      <c r="F180" s="227" t="s">
        <v>1098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SUM(P181:P182)</f>
        <v>0</v>
      </c>
      <c r="Q180" s="221"/>
      <c r="R180" s="222">
        <f>SUM(R181:R182)</f>
        <v>0</v>
      </c>
      <c r="S180" s="221"/>
      <c r="T180" s="223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14</v>
      </c>
      <c r="AT180" s="225" t="s">
        <v>79</v>
      </c>
      <c r="AU180" s="225" t="s">
        <v>14</v>
      </c>
      <c r="AY180" s="224" t="s">
        <v>241</v>
      </c>
      <c r="BK180" s="226">
        <f>SUM(BK181:BK182)</f>
        <v>0</v>
      </c>
    </row>
    <row r="181" s="2" customFormat="1" ht="24.15" customHeight="1">
      <c r="A181" s="39"/>
      <c r="B181" s="40"/>
      <c r="C181" s="229" t="s">
        <v>342</v>
      </c>
      <c r="D181" s="229" t="s">
        <v>243</v>
      </c>
      <c r="E181" s="230" t="s">
        <v>2832</v>
      </c>
      <c r="F181" s="231" t="s">
        <v>2833</v>
      </c>
      <c r="G181" s="232" t="s">
        <v>467</v>
      </c>
      <c r="H181" s="233">
        <v>4.1230000000000002</v>
      </c>
      <c r="I181" s="234"/>
      <c r="J181" s="235">
        <f>ROUND(I181*H181,2)</f>
        <v>0</v>
      </c>
      <c r="K181" s="231" t="s">
        <v>247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88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4855</v>
      </c>
    </row>
    <row r="182" s="2" customFormat="1">
      <c r="A182" s="39"/>
      <c r="B182" s="40"/>
      <c r="C182" s="41"/>
      <c r="D182" s="242" t="s">
        <v>249</v>
      </c>
      <c r="E182" s="41"/>
      <c r="F182" s="243" t="s">
        <v>2835</v>
      </c>
      <c r="G182" s="41"/>
      <c r="H182" s="41"/>
      <c r="I182" s="244"/>
      <c r="J182" s="41"/>
      <c r="K182" s="41"/>
      <c r="L182" s="45"/>
      <c r="M182" s="298"/>
      <c r="N182" s="299"/>
      <c r="O182" s="282"/>
      <c r="P182" s="282"/>
      <c r="Q182" s="282"/>
      <c r="R182" s="282"/>
      <c r="S182" s="282"/>
      <c r="T182" s="300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249</v>
      </c>
      <c r="AU182" s="18" t="s">
        <v>88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rumeKsQ7eHu02nJHZI1lvqQrMl8f+9ZNsFEwhnrbdbejSk/n/h7KcnIjJtZFuxXIpzwEve2RKmDgRbPL/Bcssw==" hashValue="+RMkeqZr7FcnFR6g4Iigc5f8LwmQs41yyfnc98SaFlaO3dN7HHcIUOW2voRJjJRpLEkuvttx56WUgfJ9bYV4rw==" algorithmName="SHA-512" password="CC35"/>
  <autoFilter ref="C127:K18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hyperlinks>
    <hyperlink ref="F138" r:id="rId1" display="https://podminky.urs.cz/item/CS_URS_2021_02/131111359"/>
    <hyperlink ref="F140" r:id="rId2" display="https://podminky.urs.cz/item/CS_URS_2021_02/162751117"/>
    <hyperlink ref="F142" r:id="rId3" display="https://podminky.urs.cz/item/CS_URS_2021_02/162751119"/>
    <hyperlink ref="F145" r:id="rId4" display="https://podminky.urs.cz/item/CS_URS_2021_02/167111101"/>
    <hyperlink ref="F151" r:id="rId5" display="https://podminky.urs.cz/item/CS_URS_2021_02/171201231"/>
    <hyperlink ref="F162" r:id="rId6" display="https://podminky.urs.cz/item/CS_URS_2021_02/338171125"/>
    <hyperlink ref="F167" r:id="rId7" display="https://podminky.urs.cz/item/CS_URS_2021_02/348121221"/>
    <hyperlink ref="F172" r:id="rId8" display="https://podminky.urs.cz/item/CS_URS_2021_02/348401130"/>
    <hyperlink ref="F182" r:id="rId9" display="https://podminky.urs.cz/item/CS_URS_2021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ROUND((SUM(BE127:BE164)),  2)</f>
        <v>0</v>
      </c>
      <c r="G37" s="39"/>
      <c r="H37" s="39"/>
      <c r="I37" s="166">
        <v>0.20999999999999999</v>
      </c>
      <c r="J37" s="165">
        <f>ROUND(((SUM(BE127:BE164))*I37),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ROUND((SUM(BF127:BF164)),  2)</f>
        <v>0</v>
      </c>
      <c r="G38" s="39"/>
      <c r="H38" s="39"/>
      <c r="I38" s="166">
        <v>0.14999999999999999</v>
      </c>
      <c r="J38" s="165">
        <f>ROUND(((SUM(BF127:BF164))*I38),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04.5 - Terénní a sadové úpravy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503</v>
      </c>
      <c r="E103" s="199"/>
      <c r="F103" s="199"/>
      <c r="G103" s="199"/>
      <c r="H103" s="199"/>
      <c r="I103" s="199"/>
      <c r="J103" s="200">
        <f>J162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Zaječov rozšíření a intenzifikace ČOV Horní Kváň - kanalizace a vodovod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211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212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213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3750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04.5 - Terénní a sadové úpravy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obec Zaječov, místní část Kvaň, Nová Ves</v>
      </c>
      <c r="G121" s="41"/>
      <c r="H121" s="41"/>
      <c r="I121" s="33" t="s">
        <v>22</v>
      </c>
      <c r="J121" s="80" t="str">
        <f>IF(J16="","",J16)</f>
        <v>18. 8. 2021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E19</f>
        <v>Obec Zaječov, Zaječov 265, 267 63 Zaječov</v>
      </c>
      <c r="G123" s="41"/>
      <c r="H123" s="41"/>
      <c r="I123" s="33" t="s">
        <v>32</v>
      </c>
      <c r="J123" s="37" t="str">
        <f>E25</f>
        <v>PIK VÍTEK s.r.o.,Kořenského 1025/7, 150 00 Praha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37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227</v>
      </c>
      <c r="D126" s="205" t="s">
        <v>65</v>
      </c>
      <c r="E126" s="205" t="s">
        <v>61</v>
      </c>
      <c r="F126" s="205" t="s">
        <v>62</v>
      </c>
      <c r="G126" s="205" t="s">
        <v>228</v>
      </c>
      <c r="H126" s="205" t="s">
        <v>229</v>
      </c>
      <c r="I126" s="205" t="s">
        <v>230</v>
      </c>
      <c r="J126" s="205" t="s">
        <v>219</v>
      </c>
      <c r="K126" s="206" t="s">
        <v>231</v>
      </c>
      <c r="L126" s="207"/>
      <c r="M126" s="101" t="s">
        <v>1</v>
      </c>
      <c r="N126" s="102" t="s">
        <v>44</v>
      </c>
      <c r="O126" s="102" t="s">
        <v>232</v>
      </c>
      <c r="P126" s="102" t="s">
        <v>233</v>
      </c>
      <c r="Q126" s="102" t="s">
        <v>234</v>
      </c>
      <c r="R126" s="102" t="s">
        <v>235</v>
      </c>
      <c r="S126" s="102" t="s">
        <v>236</v>
      </c>
      <c r="T126" s="103" t="s">
        <v>237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238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0.013800000000000002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221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239</v>
      </c>
      <c r="F128" s="216" t="s">
        <v>240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P129+P162</f>
        <v>0</v>
      </c>
      <c r="Q128" s="221"/>
      <c r="R128" s="222">
        <f>R129+R162</f>
        <v>0.013800000000000002</v>
      </c>
      <c r="S128" s="221"/>
      <c r="T128" s="223">
        <f>T129+T162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80</v>
      </c>
      <c r="AY128" s="224" t="s">
        <v>241</v>
      </c>
      <c r="BK128" s="226">
        <f>BK129+BK162</f>
        <v>0</v>
      </c>
    </row>
    <row r="129" s="12" customFormat="1" ht="22.8" customHeight="1">
      <c r="A129" s="12"/>
      <c r="B129" s="213"/>
      <c r="C129" s="214"/>
      <c r="D129" s="215" t="s">
        <v>79</v>
      </c>
      <c r="E129" s="227" t="s">
        <v>14</v>
      </c>
      <c r="F129" s="227" t="s">
        <v>242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SUM(P130:P161)</f>
        <v>0</v>
      </c>
      <c r="Q129" s="221"/>
      <c r="R129" s="222">
        <f>SUM(R130:R161)</f>
        <v>0.013800000000000002</v>
      </c>
      <c r="S129" s="221"/>
      <c r="T129" s="223">
        <f>SUM(T130:T161)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14</v>
      </c>
      <c r="AY129" s="224" t="s">
        <v>241</v>
      </c>
      <c r="BK129" s="226">
        <f>SUM(BK130:BK161)</f>
        <v>0</v>
      </c>
    </row>
    <row r="130" s="2" customFormat="1" ht="37.8" customHeight="1">
      <c r="A130" s="39"/>
      <c r="B130" s="40"/>
      <c r="C130" s="229" t="s">
        <v>14</v>
      </c>
      <c r="D130" s="229" t="s">
        <v>243</v>
      </c>
      <c r="E130" s="230" t="s">
        <v>639</v>
      </c>
      <c r="F130" s="231" t="s">
        <v>640</v>
      </c>
      <c r="G130" s="232" t="s">
        <v>253</v>
      </c>
      <c r="H130" s="233">
        <v>450</v>
      </c>
      <c r="I130" s="234"/>
      <c r="J130" s="235">
        <f>ROUND(I130*H130,2)</f>
        <v>0</v>
      </c>
      <c r="K130" s="231" t="s">
        <v>247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88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4857</v>
      </c>
    </row>
    <row r="131" s="2" customFormat="1">
      <c r="A131" s="39"/>
      <c r="B131" s="40"/>
      <c r="C131" s="41"/>
      <c r="D131" s="242" t="s">
        <v>249</v>
      </c>
      <c r="E131" s="41"/>
      <c r="F131" s="243" t="s">
        <v>642</v>
      </c>
      <c r="G131" s="41"/>
      <c r="H131" s="41"/>
      <c r="I131" s="244"/>
      <c r="J131" s="41"/>
      <c r="K131" s="41"/>
      <c r="L131" s="45"/>
      <c r="M131" s="245"/>
      <c r="N131" s="24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249</v>
      </c>
      <c r="AU131" s="18" t="s">
        <v>88</v>
      </c>
    </row>
    <row r="132" s="15" customFormat="1">
      <c r="A132" s="15"/>
      <c r="B132" s="270"/>
      <c r="C132" s="271"/>
      <c r="D132" s="249" t="s">
        <v>256</v>
      </c>
      <c r="E132" s="272" t="s">
        <v>1</v>
      </c>
      <c r="F132" s="273" t="s">
        <v>4858</v>
      </c>
      <c r="G132" s="271"/>
      <c r="H132" s="272" t="s">
        <v>1</v>
      </c>
      <c r="I132" s="274"/>
      <c r="J132" s="271"/>
      <c r="K132" s="271"/>
      <c r="L132" s="275"/>
      <c r="M132" s="276"/>
      <c r="N132" s="277"/>
      <c r="O132" s="277"/>
      <c r="P132" s="277"/>
      <c r="Q132" s="277"/>
      <c r="R132" s="277"/>
      <c r="S132" s="277"/>
      <c r="T132" s="27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9" t="s">
        <v>256</v>
      </c>
      <c r="AU132" s="279" t="s">
        <v>88</v>
      </c>
      <c r="AV132" s="15" t="s">
        <v>14</v>
      </c>
      <c r="AW132" s="15" t="s">
        <v>36</v>
      </c>
      <c r="AX132" s="15" t="s">
        <v>80</v>
      </c>
      <c r="AY132" s="279" t="s">
        <v>241</v>
      </c>
    </row>
    <row r="133" s="13" customFormat="1">
      <c r="A133" s="13"/>
      <c r="B133" s="247"/>
      <c r="C133" s="248"/>
      <c r="D133" s="249" t="s">
        <v>256</v>
      </c>
      <c r="E133" s="250" t="s">
        <v>1</v>
      </c>
      <c r="F133" s="251" t="s">
        <v>4859</v>
      </c>
      <c r="G133" s="248"/>
      <c r="H133" s="252">
        <v>450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8" t="s">
        <v>256</v>
      </c>
      <c r="AU133" s="258" t="s">
        <v>88</v>
      </c>
      <c r="AV133" s="13" t="s">
        <v>88</v>
      </c>
      <c r="AW133" s="13" t="s">
        <v>36</v>
      </c>
      <c r="AX133" s="13" t="s">
        <v>80</v>
      </c>
      <c r="AY133" s="258" t="s">
        <v>241</v>
      </c>
    </row>
    <row r="134" s="14" customFormat="1">
      <c r="A134" s="14"/>
      <c r="B134" s="259"/>
      <c r="C134" s="260"/>
      <c r="D134" s="249" t="s">
        <v>256</v>
      </c>
      <c r="E134" s="261" t="s">
        <v>1</v>
      </c>
      <c r="F134" s="262" t="s">
        <v>258</v>
      </c>
      <c r="G134" s="260"/>
      <c r="H134" s="263">
        <v>450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88</v>
      </c>
      <c r="AV134" s="14" t="s">
        <v>175</v>
      </c>
      <c r="AW134" s="14" t="s">
        <v>36</v>
      </c>
      <c r="AX134" s="14" t="s">
        <v>14</v>
      </c>
      <c r="AY134" s="269" t="s">
        <v>241</v>
      </c>
    </row>
    <row r="135" s="2" customFormat="1" ht="24.15" customHeight="1">
      <c r="A135" s="39"/>
      <c r="B135" s="40"/>
      <c r="C135" s="229" t="s">
        <v>88</v>
      </c>
      <c r="D135" s="229" t="s">
        <v>243</v>
      </c>
      <c r="E135" s="230" t="s">
        <v>681</v>
      </c>
      <c r="F135" s="231" t="s">
        <v>682</v>
      </c>
      <c r="G135" s="232" t="s">
        <v>253</v>
      </c>
      <c r="H135" s="233">
        <v>450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4860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684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15" customFormat="1">
      <c r="A137" s="15"/>
      <c r="B137" s="270"/>
      <c r="C137" s="271"/>
      <c r="D137" s="249" t="s">
        <v>256</v>
      </c>
      <c r="E137" s="272" t="s">
        <v>1</v>
      </c>
      <c r="F137" s="273" t="s">
        <v>4861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256</v>
      </c>
      <c r="AU137" s="279" t="s">
        <v>88</v>
      </c>
      <c r="AV137" s="15" t="s">
        <v>14</v>
      </c>
      <c r="AW137" s="15" t="s">
        <v>36</v>
      </c>
      <c r="AX137" s="15" t="s">
        <v>80</v>
      </c>
      <c r="AY137" s="279" t="s">
        <v>241</v>
      </c>
    </row>
    <row r="138" s="13" customFormat="1">
      <c r="A138" s="13"/>
      <c r="B138" s="247"/>
      <c r="C138" s="248"/>
      <c r="D138" s="249" t="s">
        <v>256</v>
      </c>
      <c r="E138" s="250" t="s">
        <v>1</v>
      </c>
      <c r="F138" s="251" t="s">
        <v>4859</v>
      </c>
      <c r="G138" s="248"/>
      <c r="H138" s="252">
        <v>450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8" t="s">
        <v>256</v>
      </c>
      <c r="AU138" s="258" t="s">
        <v>88</v>
      </c>
      <c r="AV138" s="13" t="s">
        <v>88</v>
      </c>
      <c r="AW138" s="13" t="s">
        <v>36</v>
      </c>
      <c r="AX138" s="13" t="s">
        <v>80</v>
      </c>
      <c r="AY138" s="258" t="s">
        <v>241</v>
      </c>
    </row>
    <row r="139" s="14" customFormat="1">
      <c r="A139" s="14"/>
      <c r="B139" s="259"/>
      <c r="C139" s="260"/>
      <c r="D139" s="249" t="s">
        <v>256</v>
      </c>
      <c r="E139" s="261" t="s">
        <v>1</v>
      </c>
      <c r="F139" s="262" t="s">
        <v>258</v>
      </c>
      <c r="G139" s="260"/>
      <c r="H139" s="263">
        <v>450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88</v>
      </c>
      <c r="AV139" s="14" t="s">
        <v>175</v>
      </c>
      <c r="AW139" s="14" t="s">
        <v>36</v>
      </c>
      <c r="AX139" s="14" t="s">
        <v>14</v>
      </c>
      <c r="AY139" s="269" t="s">
        <v>241</v>
      </c>
    </row>
    <row r="140" s="2" customFormat="1" ht="24.15" customHeight="1">
      <c r="A140" s="39"/>
      <c r="B140" s="40"/>
      <c r="C140" s="229" t="s">
        <v>96</v>
      </c>
      <c r="D140" s="229" t="s">
        <v>243</v>
      </c>
      <c r="E140" s="230" t="s">
        <v>692</v>
      </c>
      <c r="F140" s="231" t="s">
        <v>693</v>
      </c>
      <c r="G140" s="232" t="s">
        <v>253</v>
      </c>
      <c r="H140" s="233">
        <v>450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4862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695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33" customHeight="1">
      <c r="A142" s="39"/>
      <c r="B142" s="40"/>
      <c r="C142" s="229" t="s">
        <v>175</v>
      </c>
      <c r="D142" s="229" t="s">
        <v>243</v>
      </c>
      <c r="E142" s="230" t="s">
        <v>4863</v>
      </c>
      <c r="F142" s="231" t="s">
        <v>4864</v>
      </c>
      <c r="G142" s="232" t="s">
        <v>246</v>
      </c>
      <c r="H142" s="233">
        <v>400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4865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4866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4867</v>
      </c>
      <c r="F144" s="231" t="s">
        <v>4868</v>
      </c>
      <c r="G144" s="232" t="s">
        <v>246</v>
      </c>
      <c r="H144" s="233">
        <v>690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4869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4870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2" customFormat="1" ht="16.5" customHeight="1">
      <c r="A146" s="39"/>
      <c r="B146" s="40"/>
      <c r="C146" s="288" t="s">
        <v>277</v>
      </c>
      <c r="D146" s="288" t="s">
        <v>716</v>
      </c>
      <c r="E146" s="289" t="s">
        <v>767</v>
      </c>
      <c r="F146" s="290" t="s">
        <v>768</v>
      </c>
      <c r="G146" s="291" t="s">
        <v>769</v>
      </c>
      <c r="H146" s="292">
        <v>13.800000000000001</v>
      </c>
      <c r="I146" s="293"/>
      <c r="J146" s="294">
        <f>ROUND(I146*H146,2)</f>
        <v>0</v>
      </c>
      <c r="K146" s="290" t="s">
        <v>247</v>
      </c>
      <c r="L146" s="295"/>
      <c r="M146" s="296" t="s">
        <v>1</v>
      </c>
      <c r="N146" s="297" t="s">
        <v>45</v>
      </c>
      <c r="O146" s="92"/>
      <c r="P146" s="238">
        <f>O146*H146</f>
        <v>0</v>
      </c>
      <c r="Q146" s="238">
        <v>0.001</v>
      </c>
      <c r="R146" s="238">
        <f>Q146*H146</f>
        <v>0.013800000000000002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292</v>
      </c>
      <c r="AT146" s="240" t="s">
        <v>716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4871</v>
      </c>
    </row>
    <row r="147" s="13" customFormat="1">
      <c r="A147" s="13"/>
      <c r="B147" s="247"/>
      <c r="C147" s="248"/>
      <c r="D147" s="249" t="s">
        <v>256</v>
      </c>
      <c r="E147" s="248"/>
      <c r="F147" s="251" t="s">
        <v>4872</v>
      </c>
      <c r="G147" s="248"/>
      <c r="H147" s="252">
        <v>13.800000000000001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8" t="s">
        <v>256</v>
      </c>
      <c r="AU147" s="258" t="s">
        <v>88</v>
      </c>
      <c r="AV147" s="13" t="s">
        <v>88</v>
      </c>
      <c r="AW147" s="13" t="s">
        <v>4</v>
      </c>
      <c r="AX147" s="13" t="s">
        <v>14</v>
      </c>
      <c r="AY147" s="258" t="s">
        <v>241</v>
      </c>
    </row>
    <row r="148" s="2" customFormat="1" ht="24.15" customHeight="1">
      <c r="A148" s="39"/>
      <c r="B148" s="40"/>
      <c r="C148" s="229" t="s">
        <v>286</v>
      </c>
      <c r="D148" s="229" t="s">
        <v>243</v>
      </c>
      <c r="E148" s="230" t="s">
        <v>773</v>
      </c>
      <c r="F148" s="231" t="s">
        <v>774</v>
      </c>
      <c r="G148" s="232" t="s">
        <v>246</v>
      </c>
      <c r="H148" s="233">
        <v>690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4873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776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2" customFormat="1" ht="24.15" customHeight="1">
      <c r="A150" s="39"/>
      <c r="B150" s="40"/>
      <c r="C150" s="229" t="s">
        <v>292</v>
      </c>
      <c r="D150" s="229" t="s">
        <v>243</v>
      </c>
      <c r="E150" s="230" t="s">
        <v>4874</v>
      </c>
      <c r="F150" s="231" t="s">
        <v>4875</v>
      </c>
      <c r="G150" s="232" t="s">
        <v>246</v>
      </c>
      <c r="H150" s="233">
        <v>320</v>
      </c>
      <c r="I150" s="234"/>
      <c r="J150" s="235">
        <f>ROUND(I150*H150,2)</f>
        <v>0</v>
      </c>
      <c r="K150" s="231" t="s">
        <v>247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4876</v>
      </c>
    </row>
    <row r="151" s="2" customFormat="1">
      <c r="A151" s="39"/>
      <c r="B151" s="40"/>
      <c r="C151" s="41"/>
      <c r="D151" s="242" t="s">
        <v>249</v>
      </c>
      <c r="E151" s="41"/>
      <c r="F151" s="243" t="s">
        <v>4877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249</v>
      </c>
      <c r="AU151" s="18" t="s">
        <v>88</v>
      </c>
    </row>
    <row r="152" s="2" customFormat="1" ht="16.5" customHeight="1">
      <c r="A152" s="39"/>
      <c r="B152" s="40"/>
      <c r="C152" s="229" t="s">
        <v>275</v>
      </c>
      <c r="D152" s="229" t="s">
        <v>243</v>
      </c>
      <c r="E152" s="230" t="s">
        <v>4878</v>
      </c>
      <c r="F152" s="231" t="s">
        <v>4879</v>
      </c>
      <c r="G152" s="232" t="s">
        <v>246</v>
      </c>
      <c r="H152" s="233">
        <v>320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4880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4881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2" customFormat="1" ht="33" customHeight="1">
      <c r="A154" s="39"/>
      <c r="B154" s="40"/>
      <c r="C154" s="229" t="s">
        <v>301</v>
      </c>
      <c r="D154" s="229" t="s">
        <v>243</v>
      </c>
      <c r="E154" s="230" t="s">
        <v>789</v>
      </c>
      <c r="F154" s="231" t="s">
        <v>790</v>
      </c>
      <c r="G154" s="232" t="s">
        <v>246</v>
      </c>
      <c r="H154" s="233">
        <v>690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4882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792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2" customFormat="1" ht="24.15" customHeight="1">
      <c r="A156" s="39"/>
      <c r="B156" s="40"/>
      <c r="C156" s="229" t="s">
        <v>305</v>
      </c>
      <c r="D156" s="229" t="s">
        <v>243</v>
      </c>
      <c r="E156" s="230" t="s">
        <v>794</v>
      </c>
      <c r="F156" s="231" t="s">
        <v>795</v>
      </c>
      <c r="G156" s="232" t="s">
        <v>246</v>
      </c>
      <c r="H156" s="233">
        <v>690</v>
      </c>
      <c r="I156" s="234"/>
      <c r="J156" s="235">
        <f>ROUND(I156*H156,2)</f>
        <v>0</v>
      </c>
      <c r="K156" s="231" t="s">
        <v>247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4883</v>
      </c>
    </row>
    <row r="157" s="2" customFormat="1">
      <c r="A157" s="39"/>
      <c r="B157" s="40"/>
      <c r="C157" s="41"/>
      <c r="D157" s="242" t="s">
        <v>249</v>
      </c>
      <c r="E157" s="41"/>
      <c r="F157" s="243" t="s">
        <v>797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249</v>
      </c>
      <c r="AU157" s="18" t="s">
        <v>88</v>
      </c>
    </row>
    <row r="158" s="2" customFormat="1" ht="16.5" customHeight="1">
      <c r="A158" s="39"/>
      <c r="B158" s="40"/>
      <c r="C158" s="229" t="s">
        <v>309</v>
      </c>
      <c r="D158" s="229" t="s">
        <v>243</v>
      </c>
      <c r="E158" s="230" t="s">
        <v>4884</v>
      </c>
      <c r="F158" s="231" t="s">
        <v>4885</v>
      </c>
      <c r="G158" s="232" t="s">
        <v>246</v>
      </c>
      <c r="H158" s="233">
        <v>320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4886</v>
      </c>
    </row>
    <row r="159" s="2" customFormat="1" ht="37.8" customHeight="1">
      <c r="A159" s="39"/>
      <c r="B159" s="40"/>
      <c r="C159" s="229" t="s">
        <v>316</v>
      </c>
      <c r="D159" s="229" t="s">
        <v>243</v>
      </c>
      <c r="E159" s="230" t="s">
        <v>4887</v>
      </c>
      <c r="F159" s="231" t="s">
        <v>4888</v>
      </c>
      <c r="G159" s="232" t="s">
        <v>295</v>
      </c>
      <c r="H159" s="233">
        <v>9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4889</v>
      </c>
    </row>
    <row r="160" s="2" customFormat="1" ht="16.5" customHeight="1">
      <c r="A160" s="39"/>
      <c r="B160" s="40"/>
      <c r="C160" s="288" t="s">
        <v>322</v>
      </c>
      <c r="D160" s="288" t="s">
        <v>716</v>
      </c>
      <c r="E160" s="289" t="s">
        <v>4890</v>
      </c>
      <c r="F160" s="290" t="s">
        <v>4891</v>
      </c>
      <c r="G160" s="291" t="s">
        <v>295</v>
      </c>
      <c r="H160" s="292">
        <v>2</v>
      </c>
      <c r="I160" s="293"/>
      <c r="J160" s="294">
        <f>ROUND(I160*H160,2)</f>
        <v>0</v>
      </c>
      <c r="K160" s="290" t="s">
        <v>1</v>
      </c>
      <c r="L160" s="295"/>
      <c r="M160" s="296" t="s">
        <v>1</v>
      </c>
      <c r="N160" s="29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292</v>
      </c>
      <c r="AT160" s="240" t="s">
        <v>716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4892</v>
      </c>
    </row>
    <row r="161" s="2" customFormat="1" ht="16.5" customHeight="1">
      <c r="A161" s="39"/>
      <c r="B161" s="40"/>
      <c r="C161" s="288" t="s">
        <v>8</v>
      </c>
      <c r="D161" s="288" t="s">
        <v>716</v>
      </c>
      <c r="E161" s="289" t="s">
        <v>4893</v>
      </c>
      <c r="F161" s="290" t="s">
        <v>4894</v>
      </c>
      <c r="G161" s="291" t="s">
        <v>295</v>
      </c>
      <c r="H161" s="292">
        <v>7</v>
      </c>
      <c r="I161" s="293"/>
      <c r="J161" s="294">
        <f>ROUND(I161*H161,2)</f>
        <v>0</v>
      </c>
      <c r="K161" s="290" t="s">
        <v>1</v>
      </c>
      <c r="L161" s="295"/>
      <c r="M161" s="296" t="s">
        <v>1</v>
      </c>
      <c r="N161" s="29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292</v>
      </c>
      <c r="AT161" s="240" t="s">
        <v>716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4895</v>
      </c>
    </row>
    <row r="162" s="12" customFormat="1" ht="22.8" customHeight="1">
      <c r="A162" s="12"/>
      <c r="B162" s="213"/>
      <c r="C162" s="214"/>
      <c r="D162" s="215" t="s">
        <v>79</v>
      </c>
      <c r="E162" s="227" t="s">
        <v>1097</v>
      </c>
      <c r="F162" s="227" t="s">
        <v>1098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14</v>
      </c>
      <c r="AT162" s="225" t="s">
        <v>79</v>
      </c>
      <c r="AU162" s="225" t="s">
        <v>14</v>
      </c>
      <c r="AY162" s="224" t="s">
        <v>241</v>
      </c>
      <c r="BK162" s="226">
        <f>SUM(BK163:BK164)</f>
        <v>0</v>
      </c>
    </row>
    <row r="163" s="2" customFormat="1" ht="24.15" customHeight="1">
      <c r="A163" s="39"/>
      <c r="B163" s="40"/>
      <c r="C163" s="229" t="s">
        <v>332</v>
      </c>
      <c r="D163" s="229" t="s">
        <v>243</v>
      </c>
      <c r="E163" s="230" t="s">
        <v>3830</v>
      </c>
      <c r="F163" s="231" t="s">
        <v>3831</v>
      </c>
      <c r="G163" s="232" t="s">
        <v>467</v>
      </c>
      <c r="H163" s="233">
        <v>0.014</v>
      </c>
      <c r="I163" s="234"/>
      <c r="J163" s="235">
        <f>ROUND(I163*H163,2)</f>
        <v>0</v>
      </c>
      <c r="K163" s="231" t="s">
        <v>247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88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4896</v>
      </c>
    </row>
    <row r="164" s="2" customFormat="1">
      <c r="A164" s="39"/>
      <c r="B164" s="40"/>
      <c r="C164" s="41"/>
      <c r="D164" s="242" t="s">
        <v>249</v>
      </c>
      <c r="E164" s="41"/>
      <c r="F164" s="243" t="s">
        <v>3833</v>
      </c>
      <c r="G164" s="41"/>
      <c r="H164" s="41"/>
      <c r="I164" s="244"/>
      <c r="J164" s="41"/>
      <c r="K164" s="41"/>
      <c r="L164" s="45"/>
      <c r="M164" s="298"/>
      <c r="N164" s="299"/>
      <c r="O164" s="282"/>
      <c r="P164" s="282"/>
      <c r="Q164" s="282"/>
      <c r="R164" s="282"/>
      <c r="S164" s="282"/>
      <c r="T164" s="300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249</v>
      </c>
      <c r="AU164" s="18" t="s">
        <v>88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FRpSogyKUOehhPCPIP6OqmgOt0k3YRl9PxT9m/FVrerit8itSr0bUdoCaPQQF0CTBQX5ZMFuK9kEtU2nv4Yl2A==" hashValue="USoc1U/aZzSYvunI7ge/41qcKY9Dgnec0mrt8Is/eiFGwZqdt5d7Owz/Y0CtryT+JeIiDKXl7NmquG1TUARd5A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1" r:id="rId1" display="https://podminky.urs.cz/item/CS_URS_2021_02/162551108"/>
    <hyperlink ref="F136" r:id="rId2" display="https://podminky.urs.cz/item/CS_URS_2021_02/167151101"/>
    <hyperlink ref="F141" r:id="rId3" display="https://podminky.urs.cz/item/CS_URS_2021_02/171151111"/>
    <hyperlink ref="F143" r:id="rId4" display="https://podminky.urs.cz/item/CS_URS_2021_02/181351103"/>
    <hyperlink ref="F145" r:id="rId5" display="https://podminky.urs.cz/item/CS_URS_2021_02/181411131"/>
    <hyperlink ref="F149" r:id="rId6" display="https://podminky.urs.cz/item/CS_URS_2021_02/181913111"/>
    <hyperlink ref="F151" r:id="rId7" display="https://podminky.urs.cz/item/CS_URS_2021_02/181951114"/>
    <hyperlink ref="F153" r:id="rId8" display="https://podminky.urs.cz/item/CS_URS_2021_02/182251101"/>
    <hyperlink ref="F155" r:id="rId9" display="https://podminky.urs.cz/item/CS_URS_2021_02/184802111"/>
    <hyperlink ref="F157" r:id="rId10" display="https://podminky.urs.cz/item/CS_URS_2021_02/184802611"/>
    <hyperlink ref="F164" r:id="rId11" display="https://podminky.urs.cz/item/CS_URS_2021_02/9982314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ROUND((SUM(BE129:BE168)),  2)</f>
        <v>0</v>
      </c>
      <c r="G37" s="39"/>
      <c r="H37" s="39"/>
      <c r="I37" s="166">
        <v>0.20999999999999999</v>
      </c>
      <c r="J37" s="165">
        <f>ROUND(((SUM(BE129:BE168))*I37),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ROUND((SUM(BF129:BF168)),  2)</f>
        <v>0</v>
      </c>
      <c r="G38" s="39"/>
      <c r="H38" s="39"/>
      <c r="I38" s="166">
        <v>0.14999999999999999</v>
      </c>
      <c r="J38" s="165">
        <f>ROUND(((SUM(BF129:BF168))*I38),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ROUND((SUM(BG129:BG168)),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ROUND((SUM(BH129:BH168)),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ROUND((SUM(BI129:BI168)),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04.6 - Zpevněné plochy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222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223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500</v>
      </c>
      <c r="E103" s="199"/>
      <c r="F103" s="199"/>
      <c r="G103" s="199"/>
      <c r="H103" s="199"/>
      <c r="I103" s="199"/>
      <c r="J103" s="200">
        <f>J137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225</v>
      </c>
      <c r="E104" s="199"/>
      <c r="F104" s="199"/>
      <c r="G104" s="199"/>
      <c r="H104" s="199"/>
      <c r="I104" s="199"/>
      <c r="J104" s="200">
        <f>J152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503</v>
      </c>
      <c r="E105" s="199"/>
      <c r="F105" s="199"/>
      <c r="G105" s="199"/>
      <c r="H105" s="199"/>
      <c r="I105" s="199"/>
      <c r="J105" s="200">
        <f>J166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Zaječov rozšíření a intenzifikace ČOV Horní Kváň - kanalizace a vodovod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211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212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213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3750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215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SO 04.6 - Zpevněné plochy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obec Zaječov, místní část Kvaň, Nová Ves</v>
      </c>
      <c r="G123" s="41"/>
      <c r="H123" s="41"/>
      <c r="I123" s="33" t="s">
        <v>22</v>
      </c>
      <c r="J123" s="80" t="str">
        <f>IF(J16="","",J16)</f>
        <v>18. 8. 2021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4.45" customHeight="1">
      <c r="A125" s="39"/>
      <c r="B125" s="40"/>
      <c r="C125" s="33" t="s">
        <v>24</v>
      </c>
      <c r="D125" s="41"/>
      <c r="E125" s="41"/>
      <c r="F125" s="28" t="str">
        <f>E19</f>
        <v>Obec Zaječov, Zaječov 265, 267 63 Zaječov</v>
      </c>
      <c r="G125" s="41"/>
      <c r="H125" s="41"/>
      <c r="I125" s="33" t="s">
        <v>32</v>
      </c>
      <c r="J125" s="37" t="str">
        <f>E25</f>
        <v>PIK VÍTEK s.r.o.,Kořenského 1025/7, 150 00 Praha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37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227</v>
      </c>
      <c r="D128" s="205" t="s">
        <v>65</v>
      </c>
      <c r="E128" s="205" t="s">
        <v>61</v>
      </c>
      <c r="F128" s="205" t="s">
        <v>62</v>
      </c>
      <c r="G128" s="205" t="s">
        <v>228</v>
      </c>
      <c r="H128" s="205" t="s">
        <v>229</v>
      </c>
      <c r="I128" s="205" t="s">
        <v>230</v>
      </c>
      <c r="J128" s="205" t="s">
        <v>219</v>
      </c>
      <c r="K128" s="206" t="s">
        <v>231</v>
      </c>
      <c r="L128" s="207"/>
      <c r="M128" s="101" t="s">
        <v>1</v>
      </c>
      <c r="N128" s="102" t="s">
        <v>44</v>
      </c>
      <c r="O128" s="102" t="s">
        <v>232</v>
      </c>
      <c r="P128" s="102" t="s">
        <v>233</v>
      </c>
      <c r="Q128" s="102" t="s">
        <v>234</v>
      </c>
      <c r="R128" s="102" t="s">
        <v>235</v>
      </c>
      <c r="S128" s="102" t="s">
        <v>236</v>
      </c>
      <c r="T128" s="103" t="s">
        <v>237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238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25.987962599999999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221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239</v>
      </c>
      <c r="F130" s="216" t="s">
        <v>240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P131+P137+P152+P166</f>
        <v>0</v>
      </c>
      <c r="Q130" s="221"/>
      <c r="R130" s="222">
        <f>R131+R137+R152+R166</f>
        <v>25.987962599999999</v>
      </c>
      <c r="S130" s="221"/>
      <c r="T130" s="223">
        <f>T131+T137+T152+T166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80</v>
      </c>
      <c r="AY130" s="224" t="s">
        <v>241</v>
      </c>
      <c r="BK130" s="226">
        <f>BK131+BK137+BK152+BK166</f>
        <v>0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14</v>
      </c>
      <c r="F131" s="227" t="s">
        <v>242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SUM(P132:P136)</f>
        <v>0</v>
      </c>
      <c r="Q131" s="221"/>
      <c r="R131" s="222">
        <f>SUM(R132:R136)</f>
        <v>0</v>
      </c>
      <c r="S131" s="221"/>
      <c r="T131" s="223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14</v>
      </c>
      <c r="AY131" s="224" t="s">
        <v>241</v>
      </c>
      <c r="BK131" s="226">
        <f>SUM(BK132:BK136)</f>
        <v>0</v>
      </c>
    </row>
    <row r="132" s="2" customFormat="1" ht="24.15" customHeight="1">
      <c r="A132" s="39"/>
      <c r="B132" s="40"/>
      <c r="C132" s="229" t="s">
        <v>14</v>
      </c>
      <c r="D132" s="229" t="s">
        <v>243</v>
      </c>
      <c r="E132" s="230" t="s">
        <v>780</v>
      </c>
      <c r="F132" s="231" t="s">
        <v>781</v>
      </c>
      <c r="G132" s="232" t="s">
        <v>246</v>
      </c>
      <c r="H132" s="233">
        <v>97.5</v>
      </c>
      <c r="I132" s="234"/>
      <c r="J132" s="235">
        <f>ROUND(I132*H132,2)</f>
        <v>0</v>
      </c>
      <c r="K132" s="231" t="s">
        <v>247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4898</v>
      </c>
    </row>
    <row r="133" s="2" customFormat="1">
      <c r="A133" s="39"/>
      <c r="B133" s="40"/>
      <c r="C133" s="41"/>
      <c r="D133" s="242" t="s">
        <v>249</v>
      </c>
      <c r="E133" s="41"/>
      <c r="F133" s="243" t="s">
        <v>783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88</v>
      </c>
    </row>
    <row r="134" s="13" customFormat="1">
      <c r="A134" s="13"/>
      <c r="B134" s="247"/>
      <c r="C134" s="248"/>
      <c r="D134" s="249" t="s">
        <v>256</v>
      </c>
      <c r="E134" s="250" t="s">
        <v>1</v>
      </c>
      <c r="F134" s="251" t="s">
        <v>4899</v>
      </c>
      <c r="G134" s="248"/>
      <c r="H134" s="252">
        <v>57.5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8" t="s">
        <v>256</v>
      </c>
      <c r="AU134" s="258" t="s">
        <v>88</v>
      </c>
      <c r="AV134" s="13" t="s">
        <v>88</v>
      </c>
      <c r="AW134" s="13" t="s">
        <v>36</v>
      </c>
      <c r="AX134" s="13" t="s">
        <v>80</v>
      </c>
      <c r="AY134" s="258" t="s">
        <v>241</v>
      </c>
    </row>
    <row r="135" s="13" customFormat="1">
      <c r="A135" s="13"/>
      <c r="B135" s="247"/>
      <c r="C135" s="248"/>
      <c r="D135" s="249" t="s">
        <v>256</v>
      </c>
      <c r="E135" s="250" t="s">
        <v>1</v>
      </c>
      <c r="F135" s="251" t="s">
        <v>4900</v>
      </c>
      <c r="G135" s="248"/>
      <c r="H135" s="252">
        <v>40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8" t="s">
        <v>256</v>
      </c>
      <c r="AU135" s="258" t="s">
        <v>88</v>
      </c>
      <c r="AV135" s="13" t="s">
        <v>88</v>
      </c>
      <c r="AW135" s="13" t="s">
        <v>36</v>
      </c>
      <c r="AX135" s="13" t="s">
        <v>80</v>
      </c>
      <c r="AY135" s="258" t="s">
        <v>241</v>
      </c>
    </row>
    <row r="136" s="14" customFormat="1">
      <c r="A136" s="14"/>
      <c r="B136" s="259"/>
      <c r="C136" s="260"/>
      <c r="D136" s="249" t="s">
        <v>256</v>
      </c>
      <c r="E136" s="261" t="s">
        <v>1</v>
      </c>
      <c r="F136" s="262" t="s">
        <v>258</v>
      </c>
      <c r="G136" s="260"/>
      <c r="H136" s="263">
        <v>97.5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256</v>
      </c>
      <c r="AU136" s="269" t="s">
        <v>88</v>
      </c>
      <c r="AV136" s="14" t="s">
        <v>175</v>
      </c>
      <c r="AW136" s="14" t="s">
        <v>36</v>
      </c>
      <c r="AX136" s="14" t="s">
        <v>14</v>
      </c>
      <c r="AY136" s="269" t="s">
        <v>241</v>
      </c>
    </row>
    <row r="137" s="12" customFormat="1" ht="22.8" customHeight="1">
      <c r="A137" s="12"/>
      <c r="B137" s="213"/>
      <c r="C137" s="214"/>
      <c r="D137" s="215" t="s">
        <v>79</v>
      </c>
      <c r="E137" s="227" t="s">
        <v>269</v>
      </c>
      <c r="F137" s="227" t="s">
        <v>812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SUM(P138:P151)</f>
        <v>0</v>
      </c>
      <c r="Q137" s="221"/>
      <c r="R137" s="222">
        <f>SUM(R138:R151)</f>
        <v>8.0256000000000007</v>
      </c>
      <c r="S137" s="221"/>
      <c r="T137" s="223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14</v>
      </c>
      <c r="AT137" s="225" t="s">
        <v>79</v>
      </c>
      <c r="AU137" s="225" t="s">
        <v>14</v>
      </c>
      <c r="AY137" s="224" t="s">
        <v>241</v>
      </c>
      <c r="BK137" s="226">
        <f>SUM(BK138:BK151)</f>
        <v>0</v>
      </c>
    </row>
    <row r="138" s="2" customFormat="1" ht="16.5" customHeight="1">
      <c r="A138" s="39"/>
      <c r="B138" s="40"/>
      <c r="C138" s="229" t="s">
        <v>88</v>
      </c>
      <c r="D138" s="229" t="s">
        <v>243</v>
      </c>
      <c r="E138" s="230" t="s">
        <v>1389</v>
      </c>
      <c r="F138" s="231" t="s">
        <v>1390</v>
      </c>
      <c r="G138" s="232" t="s">
        <v>246</v>
      </c>
      <c r="H138" s="233">
        <v>40</v>
      </c>
      <c r="I138" s="234"/>
      <c r="J138" s="235">
        <f>ROUND(I138*H138,2)</f>
        <v>0</v>
      </c>
      <c r="K138" s="231" t="s">
        <v>247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4901</v>
      </c>
    </row>
    <row r="139" s="2" customFormat="1">
      <c r="A139" s="39"/>
      <c r="B139" s="40"/>
      <c r="C139" s="41"/>
      <c r="D139" s="242" t="s">
        <v>249</v>
      </c>
      <c r="E139" s="41"/>
      <c r="F139" s="243" t="s">
        <v>1392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88</v>
      </c>
    </row>
    <row r="140" s="2" customFormat="1" ht="16.5" customHeight="1">
      <c r="A140" s="39"/>
      <c r="B140" s="40"/>
      <c r="C140" s="229" t="s">
        <v>96</v>
      </c>
      <c r="D140" s="229" t="s">
        <v>243</v>
      </c>
      <c r="E140" s="230" t="s">
        <v>4902</v>
      </c>
      <c r="F140" s="231" t="s">
        <v>4903</v>
      </c>
      <c r="G140" s="232" t="s">
        <v>246</v>
      </c>
      <c r="H140" s="233">
        <v>57.5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4904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4905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24.15" customHeight="1">
      <c r="A142" s="39"/>
      <c r="B142" s="40"/>
      <c r="C142" s="229" t="s">
        <v>175</v>
      </c>
      <c r="D142" s="229" t="s">
        <v>243</v>
      </c>
      <c r="E142" s="230" t="s">
        <v>4906</v>
      </c>
      <c r="F142" s="231" t="s">
        <v>4907</v>
      </c>
      <c r="G142" s="232" t="s">
        <v>246</v>
      </c>
      <c r="H142" s="233">
        <v>57.5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4908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4909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24.15" customHeight="1">
      <c r="A144" s="39"/>
      <c r="B144" s="40"/>
      <c r="C144" s="229" t="s">
        <v>269</v>
      </c>
      <c r="D144" s="229" t="s">
        <v>243</v>
      </c>
      <c r="E144" s="230" t="s">
        <v>4910</v>
      </c>
      <c r="F144" s="231" t="s">
        <v>4911</v>
      </c>
      <c r="G144" s="232" t="s">
        <v>246</v>
      </c>
      <c r="H144" s="233">
        <v>57.5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4912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4913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2" customFormat="1" ht="33" customHeight="1">
      <c r="A146" s="39"/>
      <c r="B146" s="40"/>
      <c r="C146" s="229" t="s">
        <v>277</v>
      </c>
      <c r="D146" s="229" t="s">
        <v>243</v>
      </c>
      <c r="E146" s="230" t="s">
        <v>1402</v>
      </c>
      <c r="F146" s="231" t="s">
        <v>1403</v>
      </c>
      <c r="G146" s="232" t="s">
        <v>246</v>
      </c>
      <c r="H146" s="233">
        <v>115</v>
      </c>
      <c r="I146" s="234"/>
      <c r="J146" s="235">
        <f>ROUND(I146*H146,2)</f>
        <v>0</v>
      </c>
      <c r="K146" s="231" t="s">
        <v>247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4914</v>
      </c>
    </row>
    <row r="147" s="2" customFormat="1">
      <c r="A147" s="39"/>
      <c r="B147" s="40"/>
      <c r="C147" s="41"/>
      <c r="D147" s="242" t="s">
        <v>249</v>
      </c>
      <c r="E147" s="41"/>
      <c r="F147" s="243" t="s">
        <v>1405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249</v>
      </c>
      <c r="AU147" s="18" t="s">
        <v>88</v>
      </c>
    </row>
    <row r="148" s="2" customFormat="1" ht="24.15" customHeight="1">
      <c r="A148" s="39"/>
      <c r="B148" s="40"/>
      <c r="C148" s="229" t="s">
        <v>286</v>
      </c>
      <c r="D148" s="229" t="s">
        <v>243</v>
      </c>
      <c r="E148" s="230" t="s">
        <v>4915</v>
      </c>
      <c r="F148" s="231" t="s">
        <v>4916</v>
      </c>
      <c r="G148" s="232" t="s">
        <v>246</v>
      </c>
      <c r="H148" s="233">
        <v>40</v>
      </c>
      <c r="I148" s="234"/>
      <c r="J148" s="235">
        <f>ROUND(I148*H148,2)</f>
        <v>0</v>
      </c>
      <c r="K148" s="231" t="s">
        <v>247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0.084250000000000005</v>
      </c>
      <c r="R148" s="238">
        <f>Q148*H148</f>
        <v>3.3700000000000001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4917</v>
      </c>
    </row>
    <row r="149" s="2" customFormat="1">
      <c r="A149" s="39"/>
      <c r="B149" s="40"/>
      <c r="C149" s="41"/>
      <c r="D149" s="242" t="s">
        <v>249</v>
      </c>
      <c r="E149" s="41"/>
      <c r="F149" s="243" t="s">
        <v>4918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249</v>
      </c>
      <c r="AU149" s="18" t="s">
        <v>88</v>
      </c>
    </row>
    <row r="150" s="2" customFormat="1" ht="16.5" customHeight="1">
      <c r="A150" s="39"/>
      <c r="B150" s="40"/>
      <c r="C150" s="288" t="s">
        <v>292</v>
      </c>
      <c r="D150" s="288" t="s">
        <v>716</v>
      </c>
      <c r="E150" s="289" t="s">
        <v>4919</v>
      </c>
      <c r="F150" s="290" t="s">
        <v>4920</v>
      </c>
      <c r="G150" s="291" t="s">
        <v>246</v>
      </c>
      <c r="H150" s="292">
        <v>41.200000000000003</v>
      </c>
      <c r="I150" s="293"/>
      <c r="J150" s="294">
        <f>ROUND(I150*H150,2)</f>
        <v>0</v>
      </c>
      <c r="K150" s="290" t="s">
        <v>247</v>
      </c>
      <c r="L150" s="295"/>
      <c r="M150" s="296" t="s">
        <v>1</v>
      </c>
      <c r="N150" s="297" t="s">
        <v>45</v>
      </c>
      <c r="O150" s="92"/>
      <c r="P150" s="238">
        <f>O150*H150</f>
        <v>0</v>
      </c>
      <c r="Q150" s="238">
        <v>0.113</v>
      </c>
      <c r="R150" s="238">
        <f>Q150*H150</f>
        <v>4.6556000000000006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292</v>
      </c>
      <c r="AT150" s="240" t="s">
        <v>716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4921</v>
      </c>
    </row>
    <row r="151" s="13" customFormat="1">
      <c r="A151" s="13"/>
      <c r="B151" s="247"/>
      <c r="C151" s="248"/>
      <c r="D151" s="249" t="s">
        <v>256</v>
      </c>
      <c r="E151" s="248"/>
      <c r="F151" s="251" t="s">
        <v>4922</v>
      </c>
      <c r="G151" s="248"/>
      <c r="H151" s="252">
        <v>41.200000000000003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88</v>
      </c>
      <c r="AV151" s="13" t="s">
        <v>88</v>
      </c>
      <c r="AW151" s="13" t="s">
        <v>4</v>
      </c>
      <c r="AX151" s="13" t="s">
        <v>14</v>
      </c>
      <c r="AY151" s="258" t="s">
        <v>241</v>
      </c>
    </row>
    <row r="152" s="12" customFormat="1" ht="22.8" customHeight="1">
      <c r="A152" s="12"/>
      <c r="B152" s="213"/>
      <c r="C152" s="214"/>
      <c r="D152" s="215" t="s">
        <v>79</v>
      </c>
      <c r="E152" s="227" t="s">
        <v>275</v>
      </c>
      <c r="F152" s="227" t="s">
        <v>276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SUM(P153:P165)</f>
        <v>0</v>
      </c>
      <c r="Q152" s="221"/>
      <c r="R152" s="222">
        <f>SUM(R153:R165)</f>
        <v>17.962362599999999</v>
      </c>
      <c r="S152" s="221"/>
      <c r="T152" s="223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14</v>
      </c>
      <c r="AT152" s="225" t="s">
        <v>79</v>
      </c>
      <c r="AU152" s="225" t="s">
        <v>14</v>
      </c>
      <c r="AY152" s="224" t="s">
        <v>241</v>
      </c>
      <c r="BK152" s="226">
        <f>SUM(BK153:BK165)</f>
        <v>0</v>
      </c>
    </row>
    <row r="153" s="2" customFormat="1" ht="33" customHeight="1">
      <c r="A153" s="39"/>
      <c r="B153" s="40"/>
      <c r="C153" s="229" t="s">
        <v>275</v>
      </c>
      <c r="D153" s="229" t="s">
        <v>243</v>
      </c>
      <c r="E153" s="230" t="s">
        <v>4923</v>
      </c>
      <c r="F153" s="231" t="s">
        <v>4924</v>
      </c>
      <c r="G153" s="232" t="s">
        <v>289</v>
      </c>
      <c r="H153" s="233">
        <v>14</v>
      </c>
      <c r="I153" s="234"/>
      <c r="J153" s="235">
        <f>ROUND(I153*H153,2)</f>
        <v>0</v>
      </c>
      <c r="K153" s="231" t="s">
        <v>247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0.15540000000000001</v>
      </c>
      <c r="R153" s="238">
        <f>Q153*H153</f>
        <v>2.1756000000000002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4925</v>
      </c>
    </row>
    <row r="154" s="2" customFormat="1">
      <c r="A154" s="39"/>
      <c r="B154" s="40"/>
      <c r="C154" s="41"/>
      <c r="D154" s="242" t="s">
        <v>249</v>
      </c>
      <c r="E154" s="41"/>
      <c r="F154" s="243" t="s">
        <v>4926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249</v>
      </c>
      <c r="AU154" s="18" t="s">
        <v>88</v>
      </c>
    </row>
    <row r="155" s="2" customFormat="1" ht="16.5" customHeight="1">
      <c r="A155" s="39"/>
      <c r="B155" s="40"/>
      <c r="C155" s="288" t="s">
        <v>301</v>
      </c>
      <c r="D155" s="288" t="s">
        <v>716</v>
      </c>
      <c r="E155" s="289" t="s">
        <v>4927</v>
      </c>
      <c r="F155" s="290" t="s">
        <v>4928</v>
      </c>
      <c r="G155" s="291" t="s">
        <v>289</v>
      </c>
      <c r="H155" s="292">
        <v>14.279999999999999</v>
      </c>
      <c r="I155" s="293"/>
      <c r="J155" s="294">
        <f>ROUND(I155*H155,2)</f>
        <v>0</v>
      </c>
      <c r="K155" s="290" t="s">
        <v>247</v>
      </c>
      <c r="L155" s="295"/>
      <c r="M155" s="296" t="s">
        <v>1</v>
      </c>
      <c r="N155" s="297" t="s">
        <v>45</v>
      </c>
      <c r="O155" s="92"/>
      <c r="P155" s="238">
        <f>O155*H155</f>
        <v>0</v>
      </c>
      <c r="Q155" s="238">
        <v>0.10199999999999999</v>
      </c>
      <c r="R155" s="238">
        <f>Q155*H155</f>
        <v>1.4565599999999999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292</v>
      </c>
      <c r="AT155" s="240" t="s">
        <v>716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4929</v>
      </c>
    </row>
    <row r="156" s="13" customFormat="1">
      <c r="A156" s="13"/>
      <c r="B156" s="247"/>
      <c r="C156" s="248"/>
      <c r="D156" s="249" t="s">
        <v>256</v>
      </c>
      <c r="E156" s="248"/>
      <c r="F156" s="251" t="s">
        <v>4930</v>
      </c>
      <c r="G156" s="248"/>
      <c r="H156" s="252">
        <v>14.279999999999999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88</v>
      </c>
      <c r="AV156" s="13" t="s">
        <v>88</v>
      </c>
      <c r="AW156" s="13" t="s">
        <v>4</v>
      </c>
      <c r="AX156" s="13" t="s">
        <v>14</v>
      </c>
      <c r="AY156" s="258" t="s">
        <v>241</v>
      </c>
    </row>
    <row r="157" s="2" customFormat="1" ht="33" customHeight="1">
      <c r="A157" s="39"/>
      <c r="B157" s="40"/>
      <c r="C157" s="229" t="s">
        <v>305</v>
      </c>
      <c r="D157" s="229" t="s">
        <v>243</v>
      </c>
      <c r="E157" s="230" t="s">
        <v>4099</v>
      </c>
      <c r="F157" s="231" t="s">
        <v>4100</v>
      </c>
      <c r="G157" s="232" t="s">
        <v>289</v>
      </c>
      <c r="H157" s="233">
        <v>42</v>
      </c>
      <c r="I157" s="234"/>
      <c r="J157" s="235">
        <f>ROUND(I157*H157,2)</f>
        <v>0</v>
      </c>
      <c r="K157" s="231" t="s">
        <v>247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0.1295</v>
      </c>
      <c r="R157" s="238">
        <f>Q157*H157</f>
        <v>5.4390000000000001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4931</v>
      </c>
    </row>
    <row r="158" s="2" customFormat="1">
      <c r="A158" s="39"/>
      <c r="B158" s="40"/>
      <c r="C158" s="41"/>
      <c r="D158" s="242" t="s">
        <v>249</v>
      </c>
      <c r="E158" s="41"/>
      <c r="F158" s="243" t="s">
        <v>4102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249</v>
      </c>
      <c r="AU158" s="18" t="s">
        <v>88</v>
      </c>
    </row>
    <row r="159" s="2" customFormat="1" ht="16.5" customHeight="1">
      <c r="A159" s="39"/>
      <c r="B159" s="40"/>
      <c r="C159" s="288" t="s">
        <v>309</v>
      </c>
      <c r="D159" s="288" t="s">
        <v>716</v>
      </c>
      <c r="E159" s="289" t="s">
        <v>4932</v>
      </c>
      <c r="F159" s="290" t="s">
        <v>4933</v>
      </c>
      <c r="G159" s="291" t="s">
        <v>289</v>
      </c>
      <c r="H159" s="292">
        <v>42.840000000000003</v>
      </c>
      <c r="I159" s="293"/>
      <c r="J159" s="294">
        <f>ROUND(I159*H159,2)</f>
        <v>0</v>
      </c>
      <c r="K159" s="290" t="s">
        <v>247</v>
      </c>
      <c r="L159" s="295"/>
      <c r="M159" s="296" t="s">
        <v>1</v>
      </c>
      <c r="N159" s="297" t="s">
        <v>45</v>
      </c>
      <c r="O159" s="92"/>
      <c r="P159" s="238">
        <f>O159*H159</f>
        <v>0</v>
      </c>
      <c r="Q159" s="238">
        <v>0.108</v>
      </c>
      <c r="R159" s="238">
        <f>Q159*H159</f>
        <v>4.6267200000000006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292</v>
      </c>
      <c r="AT159" s="240" t="s">
        <v>716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4934</v>
      </c>
    </row>
    <row r="160" s="13" customFormat="1">
      <c r="A160" s="13"/>
      <c r="B160" s="247"/>
      <c r="C160" s="248"/>
      <c r="D160" s="249" t="s">
        <v>256</v>
      </c>
      <c r="E160" s="248"/>
      <c r="F160" s="251" t="s">
        <v>4106</v>
      </c>
      <c r="G160" s="248"/>
      <c r="H160" s="252">
        <v>42.840000000000003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88</v>
      </c>
      <c r="AV160" s="13" t="s">
        <v>88</v>
      </c>
      <c r="AW160" s="13" t="s">
        <v>4</v>
      </c>
      <c r="AX160" s="13" t="s">
        <v>14</v>
      </c>
      <c r="AY160" s="258" t="s">
        <v>241</v>
      </c>
    </row>
    <row r="161" s="2" customFormat="1" ht="24.15" customHeight="1">
      <c r="A161" s="39"/>
      <c r="B161" s="40"/>
      <c r="C161" s="229" t="s">
        <v>316</v>
      </c>
      <c r="D161" s="229" t="s">
        <v>243</v>
      </c>
      <c r="E161" s="230" t="s">
        <v>4935</v>
      </c>
      <c r="F161" s="231" t="s">
        <v>4936</v>
      </c>
      <c r="G161" s="232" t="s">
        <v>253</v>
      </c>
      <c r="H161" s="233">
        <v>1.8899999999999999</v>
      </c>
      <c r="I161" s="234"/>
      <c r="J161" s="235">
        <f>ROUND(I161*H161,2)</f>
        <v>0</v>
      </c>
      <c r="K161" s="231" t="s">
        <v>247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2.2563399999999998</v>
      </c>
      <c r="R161" s="238">
        <f>Q161*H161</f>
        <v>4.2644825999999991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88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4937</v>
      </c>
    </row>
    <row r="162" s="2" customFormat="1">
      <c r="A162" s="39"/>
      <c r="B162" s="40"/>
      <c r="C162" s="41"/>
      <c r="D162" s="242" t="s">
        <v>249</v>
      </c>
      <c r="E162" s="41"/>
      <c r="F162" s="243" t="s">
        <v>4938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249</v>
      </c>
      <c r="AU162" s="18" t="s">
        <v>88</v>
      </c>
    </row>
    <row r="163" s="13" customFormat="1">
      <c r="A163" s="13"/>
      <c r="B163" s="247"/>
      <c r="C163" s="248"/>
      <c r="D163" s="249" t="s">
        <v>256</v>
      </c>
      <c r="E163" s="250" t="s">
        <v>1</v>
      </c>
      <c r="F163" s="251" t="s">
        <v>4939</v>
      </c>
      <c r="G163" s="248"/>
      <c r="H163" s="252">
        <v>0.63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8" t="s">
        <v>256</v>
      </c>
      <c r="AU163" s="258" t="s">
        <v>88</v>
      </c>
      <c r="AV163" s="13" t="s">
        <v>88</v>
      </c>
      <c r="AW163" s="13" t="s">
        <v>36</v>
      </c>
      <c r="AX163" s="13" t="s">
        <v>80</v>
      </c>
      <c r="AY163" s="258" t="s">
        <v>241</v>
      </c>
    </row>
    <row r="164" s="13" customFormat="1">
      <c r="A164" s="13"/>
      <c r="B164" s="247"/>
      <c r="C164" s="248"/>
      <c r="D164" s="249" t="s">
        <v>256</v>
      </c>
      <c r="E164" s="250" t="s">
        <v>1</v>
      </c>
      <c r="F164" s="251" t="s">
        <v>4940</v>
      </c>
      <c r="G164" s="248"/>
      <c r="H164" s="252">
        <v>1.26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256</v>
      </c>
      <c r="AU164" s="258" t="s">
        <v>88</v>
      </c>
      <c r="AV164" s="13" t="s">
        <v>88</v>
      </c>
      <c r="AW164" s="13" t="s">
        <v>36</v>
      </c>
      <c r="AX164" s="13" t="s">
        <v>80</v>
      </c>
      <c r="AY164" s="258" t="s">
        <v>241</v>
      </c>
    </row>
    <row r="165" s="14" customFormat="1">
      <c r="A165" s="14"/>
      <c r="B165" s="259"/>
      <c r="C165" s="260"/>
      <c r="D165" s="249" t="s">
        <v>256</v>
      </c>
      <c r="E165" s="261" t="s">
        <v>1</v>
      </c>
      <c r="F165" s="262" t="s">
        <v>258</v>
      </c>
      <c r="G165" s="260"/>
      <c r="H165" s="263">
        <v>1.8900000000000001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88</v>
      </c>
      <c r="AV165" s="14" t="s">
        <v>175</v>
      </c>
      <c r="AW165" s="14" t="s">
        <v>36</v>
      </c>
      <c r="AX165" s="14" t="s">
        <v>14</v>
      </c>
      <c r="AY165" s="269" t="s">
        <v>241</v>
      </c>
    </row>
    <row r="166" s="12" customFormat="1" ht="22.8" customHeight="1">
      <c r="A166" s="12"/>
      <c r="B166" s="213"/>
      <c r="C166" s="214"/>
      <c r="D166" s="215" t="s">
        <v>79</v>
      </c>
      <c r="E166" s="227" t="s">
        <v>1097</v>
      </c>
      <c r="F166" s="227" t="s">
        <v>1098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SUM(P167:P168)</f>
        <v>0</v>
      </c>
      <c r="Q166" s="221"/>
      <c r="R166" s="222">
        <f>SUM(R167:R168)</f>
        <v>0</v>
      </c>
      <c r="S166" s="221"/>
      <c r="T166" s="223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14</v>
      </c>
      <c r="AT166" s="225" t="s">
        <v>79</v>
      </c>
      <c r="AU166" s="225" t="s">
        <v>14</v>
      </c>
      <c r="AY166" s="224" t="s">
        <v>241</v>
      </c>
      <c r="BK166" s="226">
        <f>SUM(BK167:BK168)</f>
        <v>0</v>
      </c>
    </row>
    <row r="167" s="2" customFormat="1" ht="24.15" customHeight="1">
      <c r="A167" s="39"/>
      <c r="B167" s="40"/>
      <c r="C167" s="229" t="s">
        <v>322</v>
      </c>
      <c r="D167" s="229" t="s">
        <v>243</v>
      </c>
      <c r="E167" s="230" t="s">
        <v>4941</v>
      </c>
      <c r="F167" s="231" t="s">
        <v>4942</v>
      </c>
      <c r="G167" s="232" t="s">
        <v>467</v>
      </c>
      <c r="H167" s="233">
        <v>25.988</v>
      </c>
      <c r="I167" s="234"/>
      <c r="J167" s="235">
        <f>ROUND(I167*H167,2)</f>
        <v>0</v>
      </c>
      <c r="K167" s="231" t="s">
        <v>247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88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4943</v>
      </c>
    </row>
    <row r="168" s="2" customFormat="1">
      <c r="A168" s="39"/>
      <c r="B168" s="40"/>
      <c r="C168" s="41"/>
      <c r="D168" s="242" t="s">
        <v>249</v>
      </c>
      <c r="E168" s="41"/>
      <c r="F168" s="243" t="s">
        <v>4944</v>
      </c>
      <c r="G168" s="41"/>
      <c r="H168" s="41"/>
      <c r="I168" s="244"/>
      <c r="J168" s="41"/>
      <c r="K168" s="41"/>
      <c r="L168" s="45"/>
      <c r="M168" s="298"/>
      <c r="N168" s="299"/>
      <c r="O168" s="282"/>
      <c r="P168" s="282"/>
      <c r="Q168" s="282"/>
      <c r="R168" s="282"/>
      <c r="S168" s="282"/>
      <c r="T168" s="300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249</v>
      </c>
      <c r="AU168" s="18" t="s">
        <v>88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aDNaOc5mh2ost89mA/VhICrP12JaGqQ6aOdNxBnUYWoTB8Zn06iSDcOmziNV6HVgIqkesNECr9lIjowedQPmig==" hashValue="sWsJLl4iD/b4tsdfCvp0Hf0FTu+tsGg/v7NbmHQJq1vAXA3pZPXa824IYSOwY9xT41L/NULI88YU3sS0Gp0bQA==" algorithmName="SHA-512" password="CC35"/>
  <autoFilter ref="C128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hyperlinks>
    <hyperlink ref="F133" r:id="rId1" display="https://podminky.urs.cz/item/CS_URS_2021_02/181913112"/>
    <hyperlink ref="F139" r:id="rId2" display="https://podminky.urs.cz/item/CS_URS_2021_02/564851111"/>
    <hyperlink ref="F141" r:id="rId3" display="https://podminky.urs.cz/item/CS_URS_2021_02/564871111"/>
    <hyperlink ref="F143" r:id="rId4" display="https://podminky.urs.cz/item/CS_URS_2021_02/564952112"/>
    <hyperlink ref="F145" r:id="rId5" display="https://podminky.urs.cz/item/CS_URS_2021_02/573231108"/>
    <hyperlink ref="F147" r:id="rId6" display="https://podminky.urs.cz/item/CS_URS_2021_02/577144111"/>
    <hyperlink ref="F149" r:id="rId7" display="https://podminky.urs.cz/item/CS_URS_2021_02/596211110"/>
    <hyperlink ref="F154" r:id="rId8" display="https://podminky.urs.cz/item/CS_URS_2021_02/916131213"/>
    <hyperlink ref="F158" r:id="rId9" display="https://podminky.urs.cz/item/CS_URS_2021_02/916231213"/>
    <hyperlink ref="F162" r:id="rId10" display="https://podminky.urs.cz/item/CS_URS_2021_02/916991121"/>
    <hyperlink ref="F168" r:id="rId11" display="https://podminky.urs.cz/item/CS_URS_2021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212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3750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ROUND((SUM(BE128:BE185)),  2)</f>
        <v>0</v>
      </c>
      <c r="G37" s="39"/>
      <c r="H37" s="39"/>
      <c r="I37" s="166">
        <v>0.20999999999999999</v>
      </c>
      <c r="J37" s="165">
        <f>ROUND(((SUM(BE128:BE185))*I37),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ROUND((SUM(BF128:BF185)),  2)</f>
        <v>0</v>
      </c>
      <c r="G38" s="39"/>
      <c r="H38" s="39"/>
      <c r="I38" s="166">
        <v>0.14999999999999999</v>
      </c>
      <c r="J38" s="165">
        <f>ROUND(((SUM(BF128:BF185))*I38),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212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04.7 - Přípojka NN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1902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2837</v>
      </c>
      <c r="E102" s="194"/>
      <c r="F102" s="194"/>
      <c r="G102" s="194"/>
      <c r="H102" s="194"/>
      <c r="I102" s="194"/>
      <c r="J102" s="195">
        <f>J144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2838</v>
      </c>
      <c r="E103" s="194"/>
      <c r="F103" s="194"/>
      <c r="G103" s="194"/>
      <c r="H103" s="194"/>
      <c r="I103" s="194"/>
      <c r="J103" s="195">
        <f>J158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2839</v>
      </c>
      <c r="E104" s="194"/>
      <c r="F104" s="194"/>
      <c r="G104" s="194"/>
      <c r="H104" s="194"/>
      <c r="I104" s="194"/>
      <c r="J104" s="195">
        <f>J171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212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3750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 04.7 - Přípojka NN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P129+P144+P158+P171</f>
        <v>0</v>
      </c>
      <c r="Q128" s="105"/>
      <c r="R128" s="210">
        <f>R129+R144+R158+R171</f>
        <v>0</v>
      </c>
      <c r="S128" s="105"/>
      <c r="T128" s="211">
        <f>T129+T144+T158+T171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BK129+BK144+BK158+BK171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2059</v>
      </c>
      <c r="F129" s="216" t="s">
        <v>2060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SUM(P130:P143)</f>
        <v>0</v>
      </c>
      <c r="Q129" s="221"/>
      <c r="R129" s="222">
        <f>SUM(R130:R143)</f>
        <v>0</v>
      </c>
      <c r="S129" s="221"/>
      <c r="T129" s="223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SUM(BK130:BK143)</f>
        <v>0</v>
      </c>
    </row>
    <row r="130" s="2" customFormat="1" ht="16.5" customHeight="1">
      <c r="A130" s="39"/>
      <c r="B130" s="40"/>
      <c r="C130" s="229" t="s">
        <v>14</v>
      </c>
      <c r="D130" s="229" t="s">
        <v>243</v>
      </c>
      <c r="E130" s="230" t="s">
        <v>2074</v>
      </c>
      <c r="F130" s="231" t="s">
        <v>2075</v>
      </c>
      <c r="G130" s="232" t="s">
        <v>2066</v>
      </c>
      <c r="H130" s="233">
        <v>6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4946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4947</v>
      </c>
      <c r="F131" s="231" t="s">
        <v>4948</v>
      </c>
      <c r="G131" s="232" t="s">
        <v>2066</v>
      </c>
      <c r="H131" s="233">
        <v>8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4949</v>
      </c>
    </row>
    <row r="132" s="2" customFormat="1" ht="16.5" customHeight="1">
      <c r="A132" s="39"/>
      <c r="B132" s="40"/>
      <c r="C132" s="229" t="s">
        <v>96</v>
      </c>
      <c r="D132" s="229" t="s">
        <v>243</v>
      </c>
      <c r="E132" s="230" t="s">
        <v>4950</v>
      </c>
      <c r="F132" s="231" t="s">
        <v>4951</v>
      </c>
      <c r="G132" s="232" t="s">
        <v>2066</v>
      </c>
      <c r="H132" s="233">
        <v>8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4952</v>
      </c>
    </row>
    <row r="133" s="2" customFormat="1" ht="16.5" customHeight="1">
      <c r="A133" s="39"/>
      <c r="B133" s="40"/>
      <c r="C133" s="229" t="s">
        <v>175</v>
      </c>
      <c r="D133" s="229" t="s">
        <v>243</v>
      </c>
      <c r="E133" s="230" t="s">
        <v>4953</v>
      </c>
      <c r="F133" s="231" t="s">
        <v>4954</v>
      </c>
      <c r="G133" s="232" t="s">
        <v>2066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4955</v>
      </c>
    </row>
    <row r="134" s="2" customFormat="1" ht="16.5" customHeight="1">
      <c r="A134" s="39"/>
      <c r="B134" s="40"/>
      <c r="C134" s="229" t="s">
        <v>269</v>
      </c>
      <c r="D134" s="229" t="s">
        <v>243</v>
      </c>
      <c r="E134" s="230" t="s">
        <v>4956</v>
      </c>
      <c r="F134" s="231" t="s">
        <v>4957</v>
      </c>
      <c r="G134" s="232" t="s">
        <v>2066</v>
      </c>
      <c r="H134" s="233">
        <v>6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4958</v>
      </c>
    </row>
    <row r="135" s="2" customFormat="1" ht="16.5" customHeight="1">
      <c r="A135" s="39"/>
      <c r="B135" s="40"/>
      <c r="C135" s="229" t="s">
        <v>277</v>
      </c>
      <c r="D135" s="229" t="s">
        <v>243</v>
      </c>
      <c r="E135" s="230" t="s">
        <v>2849</v>
      </c>
      <c r="F135" s="231" t="s">
        <v>2850</v>
      </c>
      <c r="G135" s="232" t="s">
        <v>2066</v>
      </c>
      <c r="H135" s="233">
        <v>6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4959</v>
      </c>
    </row>
    <row r="136" s="2" customFormat="1" ht="24.15" customHeight="1">
      <c r="A136" s="39"/>
      <c r="B136" s="40"/>
      <c r="C136" s="229" t="s">
        <v>286</v>
      </c>
      <c r="D136" s="229" t="s">
        <v>243</v>
      </c>
      <c r="E136" s="230" t="s">
        <v>2855</v>
      </c>
      <c r="F136" s="231" t="s">
        <v>2856</v>
      </c>
      <c r="G136" s="232" t="s">
        <v>2066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4960</v>
      </c>
    </row>
    <row r="137" s="2" customFormat="1" ht="21.75" customHeight="1">
      <c r="A137" s="39"/>
      <c r="B137" s="40"/>
      <c r="C137" s="229" t="s">
        <v>292</v>
      </c>
      <c r="D137" s="229" t="s">
        <v>243</v>
      </c>
      <c r="E137" s="230" t="s">
        <v>2101</v>
      </c>
      <c r="F137" s="231" t="s">
        <v>2102</v>
      </c>
      <c r="G137" s="232" t="s">
        <v>289</v>
      </c>
      <c r="H137" s="233">
        <v>50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4961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2143</v>
      </c>
      <c r="F138" s="231" t="s">
        <v>2144</v>
      </c>
      <c r="G138" s="232" t="s">
        <v>289</v>
      </c>
      <c r="H138" s="233">
        <v>29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4962</v>
      </c>
    </row>
    <row r="139" s="2" customFormat="1" ht="16.5" customHeight="1">
      <c r="A139" s="39"/>
      <c r="B139" s="40"/>
      <c r="C139" s="229" t="s">
        <v>301</v>
      </c>
      <c r="D139" s="229" t="s">
        <v>243</v>
      </c>
      <c r="E139" s="230" t="s">
        <v>4963</v>
      </c>
      <c r="F139" s="231" t="s">
        <v>4964</v>
      </c>
      <c r="G139" s="232" t="s">
        <v>289</v>
      </c>
      <c r="H139" s="233">
        <v>29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4965</v>
      </c>
    </row>
    <row r="140" s="2" customFormat="1" ht="16.5" customHeight="1">
      <c r="A140" s="39"/>
      <c r="B140" s="40"/>
      <c r="C140" s="229" t="s">
        <v>305</v>
      </c>
      <c r="D140" s="229" t="s">
        <v>243</v>
      </c>
      <c r="E140" s="230" t="s">
        <v>4966</v>
      </c>
      <c r="F140" s="231" t="s">
        <v>4967</v>
      </c>
      <c r="G140" s="232" t="s">
        <v>289</v>
      </c>
      <c r="H140" s="233">
        <v>290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4968</v>
      </c>
    </row>
    <row r="141" s="2" customFormat="1" ht="21.75" customHeight="1">
      <c r="A141" s="39"/>
      <c r="B141" s="40"/>
      <c r="C141" s="229" t="s">
        <v>309</v>
      </c>
      <c r="D141" s="229" t="s">
        <v>243</v>
      </c>
      <c r="E141" s="230" t="s">
        <v>2865</v>
      </c>
      <c r="F141" s="231" t="s">
        <v>2866</v>
      </c>
      <c r="G141" s="232" t="s">
        <v>289</v>
      </c>
      <c r="H141" s="233">
        <v>13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4969</v>
      </c>
    </row>
    <row r="142" s="2" customFormat="1" ht="16.5" customHeight="1">
      <c r="A142" s="39"/>
      <c r="B142" s="40"/>
      <c r="C142" s="229" t="s">
        <v>316</v>
      </c>
      <c r="D142" s="229" t="s">
        <v>243</v>
      </c>
      <c r="E142" s="230" t="s">
        <v>2868</v>
      </c>
      <c r="F142" s="231" t="s">
        <v>2869</v>
      </c>
      <c r="G142" s="232" t="s">
        <v>289</v>
      </c>
      <c r="H142" s="233">
        <v>13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4970</v>
      </c>
    </row>
    <row r="143" s="2" customFormat="1" ht="16.5" customHeight="1">
      <c r="A143" s="39"/>
      <c r="B143" s="40"/>
      <c r="C143" s="229" t="s">
        <v>322</v>
      </c>
      <c r="D143" s="229" t="s">
        <v>243</v>
      </c>
      <c r="E143" s="230" t="s">
        <v>4971</v>
      </c>
      <c r="F143" s="231" t="s">
        <v>4972</v>
      </c>
      <c r="G143" s="232" t="s">
        <v>289</v>
      </c>
      <c r="H143" s="233">
        <v>285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4973</v>
      </c>
    </row>
    <row r="144" s="12" customFormat="1" ht="25.92" customHeight="1">
      <c r="A144" s="12"/>
      <c r="B144" s="213"/>
      <c r="C144" s="214"/>
      <c r="D144" s="215" t="s">
        <v>79</v>
      </c>
      <c r="E144" s="216" t="s">
        <v>2164</v>
      </c>
      <c r="F144" s="216" t="s">
        <v>2871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SUM(P145:P157)</f>
        <v>0</v>
      </c>
      <c r="Q144" s="221"/>
      <c r="R144" s="222">
        <f>SUM(R145:R157)</f>
        <v>0</v>
      </c>
      <c r="S144" s="221"/>
      <c r="T144" s="223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14</v>
      </c>
      <c r="AT144" s="225" t="s">
        <v>79</v>
      </c>
      <c r="AU144" s="225" t="s">
        <v>80</v>
      </c>
      <c r="AY144" s="224" t="s">
        <v>241</v>
      </c>
      <c r="BK144" s="226">
        <f>SUM(BK145:BK157)</f>
        <v>0</v>
      </c>
    </row>
    <row r="145" s="2" customFormat="1" ht="16.5" customHeight="1">
      <c r="A145" s="39"/>
      <c r="B145" s="40"/>
      <c r="C145" s="229" t="s">
        <v>8</v>
      </c>
      <c r="D145" s="229" t="s">
        <v>243</v>
      </c>
      <c r="E145" s="230" t="s">
        <v>2193</v>
      </c>
      <c r="F145" s="231" t="s">
        <v>2194</v>
      </c>
      <c r="G145" s="232" t="s">
        <v>289</v>
      </c>
      <c r="H145" s="233">
        <v>50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4974</v>
      </c>
    </row>
    <row r="146" s="2" customFormat="1" ht="16.5" customHeight="1">
      <c r="A146" s="39"/>
      <c r="B146" s="40"/>
      <c r="C146" s="229" t="s">
        <v>332</v>
      </c>
      <c r="D146" s="229" t="s">
        <v>243</v>
      </c>
      <c r="E146" s="230" t="s">
        <v>4975</v>
      </c>
      <c r="F146" s="231" t="s">
        <v>4976</v>
      </c>
      <c r="G146" s="232" t="s">
        <v>289</v>
      </c>
      <c r="H146" s="233">
        <v>290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4977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2259</v>
      </c>
      <c r="F147" s="231" t="s">
        <v>2260</v>
      </c>
      <c r="G147" s="232" t="s">
        <v>289</v>
      </c>
      <c r="H147" s="233">
        <v>29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4978</v>
      </c>
    </row>
    <row r="148" s="2" customFormat="1" ht="16.5" customHeight="1">
      <c r="A148" s="39"/>
      <c r="B148" s="40"/>
      <c r="C148" s="229" t="s">
        <v>342</v>
      </c>
      <c r="D148" s="229" t="s">
        <v>243</v>
      </c>
      <c r="E148" s="230" t="s">
        <v>4979</v>
      </c>
      <c r="F148" s="231" t="s">
        <v>4980</v>
      </c>
      <c r="G148" s="232" t="s">
        <v>289</v>
      </c>
      <c r="H148" s="233">
        <v>29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4981</v>
      </c>
    </row>
    <row r="149" s="2" customFormat="1" ht="16.5" customHeight="1">
      <c r="A149" s="39"/>
      <c r="B149" s="40"/>
      <c r="C149" s="229" t="s">
        <v>347</v>
      </c>
      <c r="D149" s="229" t="s">
        <v>243</v>
      </c>
      <c r="E149" s="230" t="s">
        <v>4982</v>
      </c>
      <c r="F149" s="231" t="s">
        <v>4983</v>
      </c>
      <c r="G149" s="232" t="s">
        <v>2066</v>
      </c>
      <c r="H149" s="233">
        <v>3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4984</v>
      </c>
    </row>
    <row r="150" s="2" customFormat="1" ht="16.5" customHeight="1">
      <c r="A150" s="39"/>
      <c r="B150" s="40"/>
      <c r="C150" s="229" t="s">
        <v>352</v>
      </c>
      <c r="D150" s="229" t="s">
        <v>243</v>
      </c>
      <c r="E150" s="230" t="s">
        <v>4985</v>
      </c>
      <c r="F150" s="231" t="s">
        <v>4986</v>
      </c>
      <c r="G150" s="232" t="s">
        <v>2066</v>
      </c>
      <c r="H150" s="233">
        <v>3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4987</v>
      </c>
    </row>
    <row r="151" s="2" customFormat="1" ht="37.8" customHeight="1">
      <c r="A151" s="39"/>
      <c r="B151" s="40"/>
      <c r="C151" s="229" t="s">
        <v>7</v>
      </c>
      <c r="D151" s="229" t="s">
        <v>243</v>
      </c>
      <c r="E151" s="230" t="s">
        <v>2277</v>
      </c>
      <c r="F151" s="231" t="s">
        <v>4988</v>
      </c>
      <c r="G151" s="232" t="s">
        <v>2066</v>
      </c>
      <c r="H151" s="233">
        <v>1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4989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2893</v>
      </c>
      <c r="F152" s="231" t="s">
        <v>2894</v>
      </c>
      <c r="G152" s="232" t="s">
        <v>289</v>
      </c>
      <c r="H152" s="233">
        <v>254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4990</v>
      </c>
    </row>
    <row r="153" s="2" customFormat="1" ht="16.5" customHeight="1">
      <c r="A153" s="39"/>
      <c r="B153" s="40"/>
      <c r="C153" s="229" t="s">
        <v>366</v>
      </c>
      <c r="D153" s="229" t="s">
        <v>243</v>
      </c>
      <c r="E153" s="230" t="s">
        <v>2896</v>
      </c>
      <c r="F153" s="231" t="s">
        <v>2897</v>
      </c>
      <c r="G153" s="232" t="s">
        <v>289</v>
      </c>
      <c r="H153" s="233">
        <v>13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4991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2899</v>
      </c>
      <c r="F154" s="231" t="s">
        <v>2900</v>
      </c>
      <c r="G154" s="232" t="s">
        <v>289</v>
      </c>
      <c r="H154" s="233">
        <v>13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4992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4993</v>
      </c>
      <c r="F155" s="231" t="s">
        <v>4994</v>
      </c>
      <c r="G155" s="232" t="s">
        <v>289</v>
      </c>
      <c r="H155" s="233">
        <v>285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4995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2286</v>
      </c>
      <c r="F156" s="231" t="s">
        <v>2287</v>
      </c>
      <c r="G156" s="232" t="s">
        <v>2288</v>
      </c>
      <c r="H156" s="301"/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4996</v>
      </c>
    </row>
    <row r="157" s="2" customFormat="1" ht="16.5" customHeight="1">
      <c r="A157" s="39"/>
      <c r="B157" s="40"/>
      <c r="C157" s="229" t="s">
        <v>386</v>
      </c>
      <c r="D157" s="229" t="s">
        <v>243</v>
      </c>
      <c r="E157" s="230" t="s">
        <v>2290</v>
      </c>
      <c r="F157" s="231" t="s">
        <v>2291</v>
      </c>
      <c r="G157" s="232" t="s">
        <v>2288</v>
      </c>
      <c r="H157" s="301"/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4997</v>
      </c>
    </row>
    <row r="158" s="12" customFormat="1" ht="25.92" customHeight="1">
      <c r="A158" s="12"/>
      <c r="B158" s="213"/>
      <c r="C158" s="214"/>
      <c r="D158" s="215" t="s">
        <v>79</v>
      </c>
      <c r="E158" s="216" t="s">
        <v>2293</v>
      </c>
      <c r="F158" s="216" t="s">
        <v>2294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SUM(P159:P170)</f>
        <v>0</v>
      </c>
      <c r="Q158" s="221"/>
      <c r="R158" s="222">
        <f>SUM(R159:R170)</f>
        <v>0</v>
      </c>
      <c r="S158" s="221"/>
      <c r="T158" s="223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14</v>
      </c>
      <c r="AT158" s="225" t="s">
        <v>79</v>
      </c>
      <c r="AU158" s="225" t="s">
        <v>80</v>
      </c>
      <c r="AY158" s="224" t="s">
        <v>241</v>
      </c>
      <c r="BK158" s="226">
        <f>SUM(BK159:BK170)</f>
        <v>0</v>
      </c>
    </row>
    <row r="159" s="2" customFormat="1" ht="16.5" customHeight="1">
      <c r="A159" s="39"/>
      <c r="B159" s="40"/>
      <c r="C159" s="229" t="s">
        <v>390</v>
      </c>
      <c r="D159" s="229" t="s">
        <v>243</v>
      </c>
      <c r="E159" s="230" t="s">
        <v>2295</v>
      </c>
      <c r="F159" s="231" t="s">
        <v>4998</v>
      </c>
      <c r="G159" s="232" t="s">
        <v>2066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4999</v>
      </c>
    </row>
    <row r="160" s="2" customFormat="1" ht="24.15" customHeight="1">
      <c r="A160" s="39"/>
      <c r="B160" s="40"/>
      <c r="C160" s="229" t="s">
        <v>394</v>
      </c>
      <c r="D160" s="229" t="s">
        <v>243</v>
      </c>
      <c r="E160" s="230" t="s">
        <v>2298</v>
      </c>
      <c r="F160" s="231" t="s">
        <v>5000</v>
      </c>
      <c r="G160" s="232" t="s">
        <v>2066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5001</v>
      </c>
    </row>
    <row r="161" s="2" customFormat="1" ht="16.5" customHeight="1">
      <c r="A161" s="39"/>
      <c r="B161" s="40"/>
      <c r="C161" s="229" t="s">
        <v>398</v>
      </c>
      <c r="D161" s="229" t="s">
        <v>243</v>
      </c>
      <c r="E161" s="230" t="s">
        <v>2301</v>
      </c>
      <c r="F161" s="231" t="s">
        <v>2296</v>
      </c>
      <c r="G161" s="232" t="s">
        <v>2066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5002</v>
      </c>
    </row>
    <row r="162" s="2" customFormat="1" ht="16.5" customHeight="1">
      <c r="A162" s="39"/>
      <c r="B162" s="40"/>
      <c r="C162" s="229" t="s">
        <v>696</v>
      </c>
      <c r="D162" s="229" t="s">
        <v>243</v>
      </c>
      <c r="E162" s="230" t="s">
        <v>2305</v>
      </c>
      <c r="F162" s="231" t="s">
        <v>2906</v>
      </c>
      <c r="G162" s="232" t="s">
        <v>2066</v>
      </c>
      <c r="H162" s="233">
        <v>1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5003</v>
      </c>
    </row>
    <row r="163" s="2" customFormat="1" ht="24.15" customHeight="1">
      <c r="A163" s="39"/>
      <c r="B163" s="40"/>
      <c r="C163" s="229" t="s">
        <v>704</v>
      </c>
      <c r="D163" s="229" t="s">
        <v>243</v>
      </c>
      <c r="E163" s="230" t="s">
        <v>2309</v>
      </c>
      <c r="F163" s="231" t="s">
        <v>2306</v>
      </c>
      <c r="G163" s="232" t="s">
        <v>2066</v>
      </c>
      <c r="H163" s="233">
        <v>1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5004</v>
      </c>
    </row>
    <row r="164" s="2" customFormat="1" ht="24.15" customHeight="1">
      <c r="A164" s="39"/>
      <c r="B164" s="40"/>
      <c r="C164" s="229" t="s">
        <v>706</v>
      </c>
      <c r="D164" s="229" t="s">
        <v>243</v>
      </c>
      <c r="E164" s="230" t="s">
        <v>2313</v>
      </c>
      <c r="F164" s="231" t="s">
        <v>2302</v>
      </c>
      <c r="G164" s="232" t="s">
        <v>2066</v>
      </c>
      <c r="H164" s="233">
        <v>1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5005</v>
      </c>
    </row>
    <row r="165" s="2" customFormat="1" ht="16.5" customHeight="1">
      <c r="A165" s="39"/>
      <c r="B165" s="40"/>
      <c r="C165" s="229" t="s">
        <v>715</v>
      </c>
      <c r="D165" s="229" t="s">
        <v>243</v>
      </c>
      <c r="E165" s="230" t="s">
        <v>2317</v>
      </c>
      <c r="F165" s="231" t="s">
        <v>2310</v>
      </c>
      <c r="G165" s="232" t="s">
        <v>2066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5006</v>
      </c>
    </row>
    <row r="166" s="2" customFormat="1" ht="24.15" customHeight="1">
      <c r="A166" s="39"/>
      <c r="B166" s="40"/>
      <c r="C166" s="229" t="s">
        <v>721</v>
      </c>
      <c r="D166" s="229" t="s">
        <v>243</v>
      </c>
      <c r="E166" s="230" t="s">
        <v>2321</v>
      </c>
      <c r="F166" s="231" t="s">
        <v>2314</v>
      </c>
      <c r="G166" s="232" t="s">
        <v>2066</v>
      </c>
      <c r="H166" s="233">
        <v>1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5007</v>
      </c>
    </row>
    <row r="167" s="2" customFormat="1" ht="21.75" customHeight="1">
      <c r="A167" s="39"/>
      <c r="B167" s="40"/>
      <c r="C167" s="229" t="s">
        <v>729</v>
      </c>
      <c r="D167" s="229" t="s">
        <v>243</v>
      </c>
      <c r="E167" s="230" t="s">
        <v>2325</v>
      </c>
      <c r="F167" s="231" t="s">
        <v>2913</v>
      </c>
      <c r="G167" s="232" t="s">
        <v>2066</v>
      </c>
      <c r="H167" s="233">
        <v>1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5008</v>
      </c>
    </row>
    <row r="168" s="2" customFormat="1" ht="16.5" customHeight="1">
      <c r="A168" s="39"/>
      <c r="B168" s="40"/>
      <c r="C168" s="229" t="s">
        <v>735</v>
      </c>
      <c r="D168" s="229" t="s">
        <v>243</v>
      </c>
      <c r="E168" s="230" t="s">
        <v>2917</v>
      </c>
      <c r="F168" s="231" t="s">
        <v>2915</v>
      </c>
      <c r="G168" s="232" t="s">
        <v>2066</v>
      </c>
      <c r="H168" s="233">
        <v>1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5009</v>
      </c>
    </row>
    <row r="169" s="2" customFormat="1" ht="16.5" customHeight="1">
      <c r="A169" s="39"/>
      <c r="B169" s="40"/>
      <c r="C169" s="229" t="s">
        <v>740</v>
      </c>
      <c r="D169" s="229" t="s">
        <v>243</v>
      </c>
      <c r="E169" s="230" t="s">
        <v>2919</v>
      </c>
      <c r="F169" s="231" t="s">
        <v>2322</v>
      </c>
      <c r="G169" s="232" t="s">
        <v>2066</v>
      </c>
      <c r="H169" s="233">
        <v>1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5010</v>
      </c>
    </row>
    <row r="170" s="2" customFormat="1" ht="16.5" customHeight="1">
      <c r="A170" s="39"/>
      <c r="B170" s="40"/>
      <c r="C170" s="229" t="s">
        <v>749</v>
      </c>
      <c r="D170" s="229" t="s">
        <v>243</v>
      </c>
      <c r="E170" s="230" t="s">
        <v>5011</v>
      </c>
      <c r="F170" s="231" t="s">
        <v>2326</v>
      </c>
      <c r="G170" s="232" t="s">
        <v>2066</v>
      </c>
      <c r="H170" s="233">
        <v>1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5012</v>
      </c>
    </row>
    <row r="171" s="12" customFormat="1" ht="25.92" customHeight="1">
      <c r="A171" s="12"/>
      <c r="B171" s="213"/>
      <c r="C171" s="214"/>
      <c r="D171" s="215" t="s">
        <v>79</v>
      </c>
      <c r="E171" s="216" t="s">
        <v>2328</v>
      </c>
      <c r="F171" s="216" t="s">
        <v>242</v>
      </c>
      <c r="G171" s="214"/>
      <c r="H171" s="214"/>
      <c r="I171" s="217"/>
      <c r="J171" s="218">
        <f>BK171</f>
        <v>0</v>
      </c>
      <c r="K171" s="214"/>
      <c r="L171" s="219"/>
      <c r="M171" s="220"/>
      <c r="N171" s="221"/>
      <c r="O171" s="221"/>
      <c r="P171" s="222">
        <f>SUM(P172:P185)</f>
        <v>0</v>
      </c>
      <c r="Q171" s="221"/>
      <c r="R171" s="222">
        <f>SUM(R172:R185)</f>
        <v>0</v>
      </c>
      <c r="S171" s="221"/>
      <c r="T171" s="223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14</v>
      </c>
      <c r="AT171" s="225" t="s">
        <v>79</v>
      </c>
      <c r="AU171" s="225" t="s">
        <v>80</v>
      </c>
      <c r="AY171" s="224" t="s">
        <v>241</v>
      </c>
      <c r="BK171" s="226">
        <f>SUM(BK172:BK185)</f>
        <v>0</v>
      </c>
    </row>
    <row r="172" s="2" customFormat="1" ht="16.5" customHeight="1">
      <c r="A172" s="39"/>
      <c r="B172" s="40"/>
      <c r="C172" s="229" t="s">
        <v>754</v>
      </c>
      <c r="D172" s="229" t="s">
        <v>243</v>
      </c>
      <c r="E172" s="230" t="s">
        <v>2330</v>
      </c>
      <c r="F172" s="231" t="s">
        <v>2331</v>
      </c>
      <c r="G172" s="232" t="s">
        <v>2332</v>
      </c>
      <c r="H172" s="233">
        <v>0.28999999999999998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5013</v>
      </c>
    </row>
    <row r="173" s="2" customFormat="1" ht="24.15" customHeight="1">
      <c r="A173" s="39"/>
      <c r="B173" s="40"/>
      <c r="C173" s="229" t="s">
        <v>759</v>
      </c>
      <c r="D173" s="229" t="s">
        <v>243</v>
      </c>
      <c r="E173" s="230" t="s">
        <v>2922</v>
      </c>
      <c r="F173" s="231" t="s">
        <v>2923</v>
      </c>
      <c r="G173" s="232" t="s">
        <v>253</v>
      </c>
      <c r="H173" s="233">
        <v>0.29999999999999999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5014</v>
      </c>
    </row>
    <row r="174" s="2" customFormat="1" ht="24.15" customHeight="1">
      <c r="A174" s="39"/>
      <c r="B174" s="40"/>
      <c r="C174" s="229" t="s">
        <v>766</v>
      </c>
      <c r="D174" s="229" t="s">
        <v>243</v>
      </c>
      <c r="E174" s="230" t="s">
        <v>2925</v>
      </c>
      <c r="F174" s="231" t="s">
        <v>2926</v>
      </c>
      <c r="G174" s="232" t="s">
        <v>289</v>
      </c>
      <c r="H174" s="233">
        <v>65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5015</v>
      </c>
    </row>
    <row r="175" s="2" customFormat="1" ht="24.15" customHeight="1">
      <c r="A175" s="39"/>
      <c r="B175" s="40"/>
      <c r="C175" s="229" t="s">
        <v>772</v>
      </c>
      <c r="D175" s="229" t="s">
        <v>243</v>
      </c>
      <c r="E175" s="230" t="s">
        <v>2928</v>
      </c>
      <c r="F175" s="231" t="s">
        <v>2929</v>
      </c>
      <c r="G175" s="232" t="s">
        <v>289</v>
      </c>
      <c r="H175" s="233">
        <v>189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5016</v>
      </c>
    </row>
    <row r="176" s="2" customFormat="1" ht="24.15" customHeight="1">
      <c r="A176" s="39"/>
      <c r="B176" s="40"/>
      <c r="C176" s="229" t="s">
        <v>779</v>
      </c>
      <c r="D176" s="229" t="s">
        <v>243</v>
      </c>
      <c r="E176" s="230" t="s">
        <v>2931</v>
      </c>
      <c r="F176" s="231" t="s">
        <v>2932</v>
      </c>
      <c r="G176" s="232" t="s">
        <v>289</v>
      </c>
      <c r="H176" s="233">
        <v>65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5017</v>
      </c>
    </row>
    <row r="177" s="2" customFormat="1" ht="24.15" customHeight="1">
      <c r="A177" s="39"/>
      <c r="B177" s="40"/>
      <c r="C177" s="229" t="s">
        <v>788</v>
      </c>
      <c r="D177" s="229" t="s">
        <v>243</v>
      </c>
      <c r="E177" s="230" t="s">
        <v>2934</v>
      </c>
      <c r="F177" s="231" t="s">
        <v>2935</v>
      </c>
      <c r="G177" s="232" t="s">
        <v>289</v>
      </c>
      <c r="H177" s="233">
        <v>189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5018</v>
      </c>
    </row>
    <row r="178" s="2" customFormat="1" ht="37.8" customHeight="1">
      <c r="A178" s="39"/>
      <c r="B178" s="40"/>
      <c r="C178" s="229" t="s">
        <v>793</v>
      </c>
      <c r="D178" s="229" t="s">
        <v>243</v>
      </c>
      <c r="E178" s="230" t="s">
        <v>5019</v>
      </c>
      <c r="F178" s="231" t="s">
        <v>5020</v>
      </c>
      <c r="G178" s="232" t="s">
        <v>289</v>
      </c>
      <c r="H178" s="233">
        <v>34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5021</v>
      </c>
    </row>
    <row r="179" s="2" customFormat="1" ht="24.15" customHeight="1">
      <c r="A179" s="39"/>
      <c r="B179" s="40"/>
      <c r="C179" s="229" t="s">
        <v>798</v>
      </c>
      <c r="D179" s="229" t="s">
        <v>243</v>
      </c>
      <c r="E179" s="230" t="s">
        <v>5022</v>
      </c>
      <c r="F179" s="231" t="s">
        <v>5023</v>
      </c>
      <c r="G179" s="232" t="s">
        <v>2066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5024</v>
      </c>
    </row>
    <row r="180" s="2" customFormat="1" ht="24.15" customHeight="1">
      <c r="A180" s="39"/>
      <c r="B180" s="40"/>
      <c r="C180" s="229" t="s">
        <v>804</v>
      </c>
      <c r="D180" s="229" t="s">
        <v>243</v>
      </c>
      <c r="E180" s="230" t="s">
        <v>5025</v>
      </c>
      <c r="F180" s="231" t="s">
        <v>5026</v>
      </c>
      <c r="G180" s="232" t="s">
        <v>2066</v>
      </c>
      <c r="H180" s="233">
        <v>1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5027</v>
      </c>
    </row>
    <row r="181" s="2" customFormat="1" ht="24.15" customHeight="1">
      <c r="A181" s="39"/>
      <c r="B181" s="40"/>
      <c r="C181" s="229" t="s">
        <v>813</v>
      </c>
      <c r="D181" s="229" t="s">
        <v>243</v>
      </c>
      <c r="E181" s="230" t="s">
        <v>2937</v>
      </c>
      <c r="F181" s="231" t="s">
        <v>2938</v>
      </c>
      <c r="G181" s="232" t="s">
        <v>253</v>
      </c>
      <c r="H181" s="233">
        <v>0.10000000000000001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5028</v>
      </c>
    </row>
    <row r="182" s="2" customFormat="1" ht="16.5" customHeight="1">
      <c r="A182" s="39"/>
      <c r="B182" s="40"/>
      <c r="C182" s="229" t="s">
        <v>820</v>
      </c>
      <c r="D182" s="229" t="s">
        <v>243</v>
      </c>
      <c r="E182" s="230" t="s">
        <v>2940</v>
      </c>
      <c r="F182" s="231" t="s">
        <v>2941</v>
      </c>
      <c r="G182" s="232" t="s">
        <v>289</v>
      </c>
      <c r="H182" s="233">
        <v>254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5029</v>
      </c>
    </row>
    <row r="183" s="2" customFormat="1" ht="33" customHeight="1">
      <c r="A183" s="39"/>
      <c r="B183" s="40"/>
      <c r="C183" s="229" t="s">
        <v>825</v>
      </c>
      <c r="D183" s="229" t="s">
        <v>243</v>
      </c>
      <c r="E183" s="230" t="s">
        <v>2943</v>
      </c>
      <c r="F183" s="231" t="s">
        <v>2944</v>
      </c>
      <c r="G183" s="232" t="s">
        <v>289</v>
      </c>
      <c r="H183" s="233">
        <v>13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5030</v>
      </c>
    </row>
    <row r="184" s="2" customFormat="1" ht="33" customHeight="1">
      <c r="A184" s="39"/>
      <c r="B184" s="40"/>
      <c r="C184" s="229" t="s">
        <v>830</v>
      </c>
      <c r="D184" s="229" t="s">
        <v>243</v>
      </c>
      <c r="E184" s="230" t="s">
        <v>2946</v>
      </c>
      <c r="F184" s="231" t="s">
        <v>2947</v>
      </c>
      <c r="G184" s="232" t="s">
        <v>289</v>
      </c>
      <c r="H184" s="233">
        <v>13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5031</v>
      </c>
    </row>
    <row r="185" s="2" customFormat="1" ht="37.8" customHeight="1">
      <c r="A185" s="39"/>
      <c r="B185" s="40"/>
      <c r="C185" s="229" t="s">
        <v>835</v>
      </c>
      <c r="D185" s="229" t="s">
        <v>243</v>
      </c>
      <c r="E185" s="230" t="s">
        <v>5032</v>
      </c>
      <c r="F185" s="231" t="s">
        <v>5033</v>
      </c>
      <c r="G185" s="232" t="s">
        <v>289</v>
      </c>
      <c r="H185" s="233">
        <v>285</v>
      </c>
      <c r="I185" s="234"/>
      <c r="J185" s="235">
        <f>ROUND(I185*H185,2)</f>
        <v>0</v>
      </c>
      <c r="K185" s="231" t="s">
        <v>1</v>
      </c>
      <c r="L185" s="45"/>
      <c r="M185" s="280" t="s">
        <v>1</v>
      </c>
      <c r="N185" s="281" t="s">
        <v>45</v>
      </c>
      <c r="O185" s="282"/>
      <c r="P185" s="283">
        <f>O185*H185</f>
        <v>0</v>
      </c>
      <c r="Q185" s="283">
        <v>0</v>
      </c>
      <c r="R185" s="283">
        <f>Q185*H185</f>
        <v>0</v>
      </c>
      <c r="S185" s="283">
        <v>0</v>
      </c>
      <c r="T185" s="28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5034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RHTbMFOtSCHmNe0305zAA7cListjdvgWn5qWe9rRkjYbAlTqGA09IJcckaThoY1/N8Po4v1IujG5fQsZb2Wj/g==" hashValue="vwPsNn4Pkx3Uczpwlki/kgFMsTYvahqbVsB7FeBaCECRQKk44s3BzJnUAhJzfhmQTK20ouZ3n7AHn0lwiTnjOg==" algorithmName="SHA-512" password="CC35"/>
  <autoFilter ref="C127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5036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5037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ROUND((SUM(BE126:BE143)),  2)</f>
        <v>0</v>
      </c>
      <c r="G37" s="39"/>
      <c r="H37" s="39"/>
      <c r="I37" s="166">
        <v>0.20999999999999999</v>
      </c>
      <c r="J37" s="165">
        <f>ROUND(((SUM(BE126:BE143))*I37),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ROUND((SUM(BF126:BF143)),  2)</f>
        <v>0</v>
      </c>
      <c r="G38" s="39"/>
      <c r="H38" s="39"/>
      <c r="I38" s="166">
        <v>0.14999999999999999</v>
      </c>
      <c r="J38" s="165">
        <f>ROUND(((SUM(BF126:BF143))*I38),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ROUND((SUM(BG126:BG143)),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ROUND((SUM(BH126:BH143)),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ROUND((SUM(BI126:BI143)),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5036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01.1 - Strojně technologická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5038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5039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5035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5036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01.1 - Strojně technologická část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5040</v>
      </c>
      <c r="F127" s="216" t="s">
        <v>5040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5041</v>
      </c>
      <c r="F128" s="227" t="s">
        <v>5042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SUM(P129:P143)</f>
        <v>0</v>
      </c>
      <c r="Q128" s="221"/>
      <c r="R128" s="222">
        <f>SUM(R129:R143)</f>
        <v>0</v>
      </c>
      <c r="S128" s="221"/>
      <c r="T128" s="223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SUM(BK129:BK143)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5043</v>
      </c>
      <c r="G129" s="232" t="s">
        <v>295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5044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5044</v>
      </c>
      <c r="BM129" s="240" t="s">
        <v>5045</v>
      </c>
    </row>
    <row r="130" s="2" customFormat="1">
      <c r="A130" s="39"/>
      <c r="B130" s="40"/>
      <c r="C130" s="41"/>
      <c r="D130" s="249" t="s">
        <v>701</v>
      </c>
      <c r="E130" s="41"/>
      <c r="F130" s="287" t="s">
        <v>5046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701</v>
      </c>
      <c r="AU130" s="18" t="s">
        <v>88</v>
      </c>
    </row>
    <row r="131" s="2" customFormat="1" ht="24.1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5047</v>
      </c>
      <c r="G131" s="232" t="s">
        <v>295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5044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5044</v>
      </c>
      <c r="BM131" s="240" t="s">
        <v>5048</v>
      </c>
    </row>
    <row r="132" s="2" customFormat="1">
      <c r="A132" s="39"/>
      <c r="B132" s="40"/>
      <c r="C132" s="41"/>
      <c r="D132" s="249" t="s">
        <v>701</v>
      </c>
      <c r="E132" s="41"/>
      <c r="F132" s="287" t="s">
        <v>5049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701</v>
      </c>
      <c r="AU132" s="18" t="s">
        <v>88</v>
      </c>
    </row>
    <row r="133" s="2" customFormat="1" ht="21.75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5050</v>
      </c>
      <c r="G133" s="232" t="s">
        <v>5051</v>
      </c>
      <c r="H133" s="233">
        <v>4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5044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5044</v>
      </c>
      <c r="BM133" s="240" t="s">
        <v>5052</v>
      </c>
    </row>
    <row r="134" s="2" customFormat="1" ht="24.15" customHeight="1">
      <c r="A134" s="39"/>
      <c r="B134" s="40"/>
      <c r="C134" s="229" t="s">
        <v>175</v>
      </c>
      <c r="D134" s="229" t="s">
        <v>243</v>
      </c>
      <c r="E134" s="230" t="s">
        <v>175</v>
      </c>
      <c r="F134" s="231" t="s">
        <v>5053</v>
      </c>
      <c r="G134" s="232" t="s">
        <v>5051</v>
      </c>
      <c r="H134" s="233">
        <v>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5044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5044</v>
      </c>
      <c r="BM134" s="240" t="s">
        <v>5054</v>
      </c>
    </row>
    <row r="135" s="2" customFormat="1" ht="21.75" customHeight="1">
      <c r="A135" s="39"/>
      <c r="B135" s="40"/>
      <c r="C135" s="229" t="s">
        <v>269</v>
      </c>
      <c r="D135" s="229" t="s">
        <v>243</v>
      </c>
      <c r="E135" s="230" t="s">
        <v>269</v>
      </c>
      <c r="F135" s="231" t="s">
        <v>5055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5044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5044</v>
      </c>
      <c r="BM135" s="240" t="s">
        <v>5056</v>
      </c>
    </row>
    <row r="136" s="2" customFormat="1" ht="16.5" customHeight="1">
      <c r="A136" s="39"/>
      <c r="B136" s="40"/>
      <c r="C136" s="229" t="s">
        <v>277</v>
      </c>
      <c r="D136" s="229" t="s">
        <v>243</v>
      </c>
      <c r="E136" s="230" t="s">
        <v>277</v>
      </c>
      <c r="F136" s="231" t="s">
        <v>5057</v>
      </c>
      <c r="G136" s="232" t="s">
        <v>295</v>
      </c>
      <c r="H136" s="233">
        <v>3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5044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5044</v>
      </c>
      <c r="BM136" s="240" t="s">
        <v>5058</v>
      </c>
    </row>
    <row r="137" s="2" customFormat="1" ht="16.5" customHeight="1">
      <c r="A137" s="39"/>
      <c r="B137" s="40"/>
      <c r="C137" s="229" t="s">
        <v>286</v>
      </c>
      <c r="D137" s="229" t="s">
        <v>243</v>
      </c>
      <c r="E137" s="230" t="s">
        <v>286</v>
      </c>
      <c r="F137" s="231" t="s">
        <v>5059</v>
      </c>
      <c r="G137" s="232" t="s">
        <v>295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5044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5044</v>
      </c>
      <c r="BM137" s="240" t="s">
        <v>5060</v>
      </c>
    </row>
    <row r="138" s="2" customFormat="1" ht="44.25" customHeight="1">
      <c r="A138" s="39"/>
      <c r="B138" s="40"/>
      <c r="C138" s="229" t="s">
        <v>292</v>
      </c>
      <c r="D138" s="229" t="s">
        <v>243</v>
      </c>
      <c r="E138" s="230" t="s">
        <v>292</v>
      </c>
      <c r="F138" s="231" t="s">
        <v>5061</v>
      </c>
      <c r="G138" s="232" t="s">
        <v>295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5044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5044</v>
      </c>
      <c r="BM138" s="240" t="s">
        <v>5062</v>
      </c>
    </row>
    <row r="139" s="2" customFormat="1" ht="16.5" customHeight="1">
      <c r="A139" s="39"/>
      <c r="B139" s="40"/>
      <c r="C139" s="229" t="s">
        <v>275</v>
      </c>
      <c r="D139" s="229" t="s">
        <v>243</v>
      </c>
      <c r="E139" s="230" t="s">
        <v>275</v>
      </c>
      <c r="F139" s="231" t="s">
        <v>5063</v>
      </c>
      <c r="G139" s="232" t="s">
        <v>295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5044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5044</v>
      </c>
      <c r="BM139" s="240" t="s">
        <v>5064</v>
      </c>
    </row>
    <row r="140" s="2" customFormat="1" ht="21.75" customHeight="1">
      <c r="A140" s="39"/>
      <c r="B140" s="40"/>
      <c r="C140" s="229" t="s">
        <v>301</v>
      </c>
      <c r="D140" s="229" t="s">
        <v>243</v>
      </c>
      <c r="E140" s="230" t="s">
        <v>301</v>
      </c>
      <c r="F140" s="231" t="s">
        <v>5065</v>
      </c>
      <c r="G140" s="232" t="s">
        <v>295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5044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5044</v>
      </c>
      <c r="BM140" s="240" t="s">
        <v>5066</v>
      </c>
    </row>
    <row r="141" s="2" customFormat="1" ht="16.5" customHeight="1">
      <c r="A141" s="39"/>
      <c r="B141" s="40"/>
      <c r="C141" s="229" t="s">
        <v>305</v>
      </c>
      <c r="D141" s="229" t="s">
        <v>243</v>
      </c>
      <c r="E141" s="230" t="s">
        <v>305</v>
      </c>
      <c r="F141" s="231" t="s">
        <v>5067</v>
      </c>
      <c r="G141" s="232" t="s">
        <v>295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5044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5044</v>
      </c>
      <c r="BM141" s="240" t="s">
        <v>5068</v>
      </c>
    </row>
    <row r="142" s="2" customFormat="1" ht="37.8" customHeight="1">
      <c r="A142" s="39"/>
      <c r="B142" s="40"/>
      <c r="C142" s="229" t="s">
        <v>309</v>
      </c>
      <c r="D142" s="229" t="s">
        <v>243</v>
      </c>
      <c r="E142" s="230" t="s">
        <v>309</v>
      </c>
      <c r="F142" s="231" t="s">
        <v>5069</v>
      </c>
      <c r="G142" s="232" t="s">
        <v>299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5044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5044</v>
      </c>
      <c r="BM142" s="240" t="s">
        <v>5070</v>
      </c>
    </row>
    <row r="143" s="2" customFormat="1" ht="24.15" customHeight="1">
      <c r="A143" s="39"/>
      <c r="B143" s="40"/>
      <c r="C143" s="229" t="s">
        <v>316</v>
      </c>
      <c r="D143" s="229" t="s">
        <v>243</v>
      </c>
      <c r="E143" s="230" t="s">
        <v>316</v>
      </c>
      <c r="F143" s="231" t="s">
        <v>5071</v>
      </c>
      <c r="G143" s="232" t="s">
        <v>299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80" t="s">
        <v>1</v>
      </c>
      <c r="N143" s="281" t="s">
        <v>45</v>
      </c>
      <c r="O143" s="282"/>
      <c r="P143" s="283">
        <f>O143*H143</f>
        <v>0</v>
      </c>
      <c r="Q143" s="283">
        <v>0</v>
      </c>
      <c r="R143" s="283">
        <f>Q143*H143</f>
        <v>0</v>
      </c>
      <c r="S143" s="283">
        <v>0</v>
      </c>
      <c r="T143" s="28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5044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5044</v>
      </c>
      <c r="BM143" s="240" t="s">
        <v>5072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hMBrIuPM5t8KJ6OFrWYuEtM5x0M+zomfQKpHdv8cOEU2KEeRtKDSiNktOLxFxLWhuFGVW0kWGFUPO8z0pnXkOQ==" hashValue="Btrus0lwVUjh57tpUx5YyOSuOVbclhDDNsVBk9/v9eXm3BsmDrM3SpUz3jVbvsXCIvaHuwA7nUxhvXl2Ftfcig==" algorithmName="SHA-512" password="CC35"/>
  <autoFilter ref="C125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5036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5073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ROUND((SUM(BE128:BE185)),  2)</f>
        <v>0</v>
      </c>
      <c r="G37" s="39"/>
      <c r="H37" s="39"/>
      <c r="I37" s="166">
        <v>0.20999999999999999</v>
      </c>
      <c r="J37" s="165">
        <f>ROUND(((SUM(BE128:BE185))*I37),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ROUND((SUM(BF128:BF185)),  2)</f>
        <v>0</v>
      </c>
      <c r="G38" s="39"/>
      <c r="H38" s="39"/>
      <c r="I38" s="166">
        <v>0.14999999999999999</v>
      </c>
      <c r="J38" s="165">
        <f>ROUND(((SUM(BF128:BF185))*I38),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ROUND((SUM(BG128:BG185)),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ROUND((SUM(BH128:BH185)),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ROUND((SUM(BI128:BI185)),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5036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01.2 - Elektročást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5074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5075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5076</v>
      </c>
      <c r="E103" s="194"/>
      <c r="F103" s="194"/>
      <c r="G103" s="194"/>
      <c r="H103" s="194"/>
      <c r="I103" s="194"/>
      <c r="J103" s="195">
        <f>J161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5077</v>
      </c>
      <c r="E104" s="194"/>
      <c r="F104" s="194"/>
      <c r="G104" s="194"/>
      <c r="H104" s="194"/>
      <c r="I104" s="194"/>
      <c r="J104" s="195">
        <f>J169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226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Zaječov rozšíření a intenzifikace ČOV Horní Kváň - kanalizace a vodovod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211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5035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213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5036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215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PS 01.2 - Elektročást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obec Zaječov, místní část Kvaň, Nová Ves</v>
      </c>
      <c r="G122" s="41"/>
      <c r="H122" s="41"/>
      <c r="I122" s="33" t="s">
        <v>22</v>
      </c>
      <c r="J122" s="80" t="str">
        <f>IF(J16="","",J16)</f>
        <v>18. 8. 2021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54.45" customHeight="1">
      <c r="A124" s="39"/>
      <c r="B124" s="40"/>
      <c r="C124" s="33" t="s">
        <v>24</v>
      </c>
      <c r="D124" s="41"/>
      <c r="E124" s="41"/>
      <c r="F124" s="28" t="str">
        <f>E19</f>
        <v>Obec Zaječov, Zaječov 265, 267 63 Zaječov</v>
      </c>
      <c r="G124" s="41"/>
      <c r="H124" s="41"/>
      <c r="I124" s="33" t="s">
        <v>32</v>
      </c>
      <c r="J124" s="37" t="str">
        <f>E25</f>
        <v>PIK VÍTEK s.r.o.,Kořenského 1025/7, 150 00 Praha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37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227</v>
      </c>
      <c r="D127" s="205" t="s">
        <v>65</v>
      </c>
      <c r="E127" s="205" t="s">
        <v>61</v>
      </c>
      <c r="F127" s="205" t="s">
        <v>62</v>
      </c>
      <c r="G127" s="205" t="s">
        <v>228</v>
      </c>
      <c r="H127" s="205" t="s">
        <v>229</v>
      </c>
      <c r="I127" s="205" t="s">
        <v>230</v>
      </c>
      <c r="J127" s="205" t="s">
        <v>219</v>
      </c>
      <c r="K127" s="206" t="s">
        <v>231</v>
      </c>
      <c r="L127" s="207"/>
      <c r="M127" s="101" t="s">
        <v>1</v>
      </c>
      <c r="N127" s="102" t="s">
        <v>44</v>
      </c>
      <c r="O127" s="102" t="s">
        <v>232</v>
      </c>
      <c r="P127" s="102" t="s">
        <v>233</v>
      </c>
      <c r="Q127" s="102" t="s">
        <v>234</v>
      </c>
      <c r="R127" s="102" t="s">
        <v>235</v>
      </c>
      <c r="S127" s="102" t="s">
        <v>236</v>
      </c>
      <c r="T127" s="103" t="s">
        <v>237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238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P129+P152+P161+P169</f>
        <v>0</v>
      </c>
      <c r="Q128" s="105"/>
      <c r="R128" s="210">
        <f>R129+R152+R161+R169</f>
        <v>0</v>
      </c>
      <c r="S128" s="105"/>
      <c r="T128" s="211">
        <f>T129+T152+T161+T169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221</v>
      </c>
      <c r="BK128" s="212">
        <f>BK129+BK152+BK161+BK169</f>
        <v>0</v>
      </c>
    </row>
    <row r="129" s="12" customFormat="1" ht="25.92" customHeight="1">
      <c r="A129" s="12"/>
      <c r="B129" s="213"/>
      <c r="C129" s="214"/>
      <c r="D129" s="215" t="s">
        <v>79</v>
      </c>
      <c r="E129" s="216" t="s">
        <v>4388</v>
      </c>
      <c r="F129" s="216" t="s">
        <v>5078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SUM(P130:P151)</f>
        <v>0</v>
      </c>
      <c r="Q129" s="221"/>
      <c r="R129" s="222">
        <f>SUM(R130:R151)</f>
        <v>0</v>
      </c>
      <c r="S129" s="221"/>
      <c r="T129" s="223">
        <f>SUM(T130:T151)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14</v>
      </c>
      <c r="AT129" s="225" t="s">
        <v>79</v>
      </c>
      <c r="AU129" s="225" t="s">
        <v>80</v>
      </c>
      <c r="AY129" s="224" t="s">
        <v>241</v>
      </c>
      <c r="BK129" s="226">
        <f>SUM(BK130:BK151)</f>
        <v>0</v>
      </c>
    </row>
    <row r="130" s="2" customFormat="1" ht="16.5" customHeight="1">
      <c r="A130" s="39"/>
      <c r="B130" s="40"/>
      <c r="C130" s="229" t="s">
        <v>14</v>
      </c>
      <c r="D130" s="229" t="s">
        <v>243</v>
      </c>
      <c r="E130" s="230" t="s">
        <v>5079</v>
      </c>
      <c r="F130" s="231" t="s">
        <v>5080</v>
      </c>
      <c r="G130" s="232" t="s">
        <v>2066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5081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5082</v>
      </c>
      <c r="F131" s="231" t="s">
        <v>5083</v>
      </c>
      <c r="G131" s="232" t="s">
        <v>2066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5084</v>
      </c>
    </row>
    <row r="132" s="2" customFormat="1" ht="24.15" customHeight="1">
      <c r="A132" s="39"/>
      <c r="B132" s="40"/>
      <c r="C132" s="229" t="s">
        <v>96</v>
      </c>
      <c r="D132" s="229" t="s">
        <v>243</v>
      </c>
      <c r="E132" s="230" t="s">
        <v>5085</v>
      </c>
      <c r="F132" s="231" t="s">
        <v>5086</v>
      </c>
      <c r="G132" s="232" t="s">
        <v>2066</v>
      </c>
      <c r="H132" s="233">
        <v>2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5087</v>
      </c>
    </row>
    <row r="133" s="2" customFormat="1" ht="16.5" customHeight="1">
      <c r="A133" s="39"/>
      <c r="B133" s="40"/>
      <c r="C133" s="229" t="s">
        <v>175</v>
      </c>
      <c r="D133" s="229" t="s">
        <v>243</v>
      </c>
      <c r="E133" s="230" t="s">
        <v>5088</v>
      </c>
      <c r="F133" s="231" t="s">
        <v>5089</v>
      </c>
      <c r="G133" s="232" t="s">
        <v>2066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5090</v>
      </c>
    </row>
    <row r="134" s="2" customFormat="1" ht="16.5" customHeight="1">
      <c r="A134" s="39"/>
      <c r="B134" s="40"/>
      <c r="C134" s="229" t="s">
        <v>269</v>
      </c>
      <c r="D134" s="229" t="s">
        <v>243</v>
      </c>
      <c r="E134" s="230" t="s">
        <v>5091</v>
      </c>
      <c r="F134" s="231" t="s">
        <v>5092</v>
      </c>
      <c r="G134" s="232" t="s">
        <v>2066</v>
      </c>
      <c r="H134" s="233">
        <v>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5093</v>
      </c>
    </row>
    <row r="135" s="2" customFormat="1" ht="24.15" customHeight="1">
      <c r="A135" s="39"/>
      <c r="B135" s="40"/>
      <c r="C135" s="229" t="s">
        <v>277</v>
      </c>
      <c r="D135" s="229" t="s">
        <v>243</v>
      </c>
      <c r="E135" s="230" t="s">
        <v>5094</v>
      </c>
      <c r="F135" s="231" t="s">
        <v>5095</v>
      </c>
      <c r="G135" s="232" t="s">
        <v>2066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5096</v>
      </c>
    </row>
    <row r="136" s="2" customFormat="1" ht="24.15" customHeight="1">
      <c r="A136" s="39"/>
      <c r="B136" s="40"/>
      <c r="C136" s="229" t="s">
        <v>286</v>
      </c>
      <c r="D136" s="229" t="s">
        <v>243</v>
      </c>
      <c r="E136" s="230" t="s">
        <v>5097</v>
      </c>
      <c r="F136" s="231" t="s">
        <v>5098</v>
      </c>
      <c r="G136" s="232" t="s">
        <v>2066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5099</v>
      </c>
    </row>
    <row r="137" s="2" customFormat="1" ht="21.75" customHeight="1">
      <c r="A137" s="39"/>
      <c r="B137" s="40"/>
      <c r="C137" s="229" t="s">
        <v>292</v>
      </c>
      <c r="D137" s="229" t="s">
        <v>243</v>
      </c>
      <c r="E137" s="230" t="s">
        <v>5100</v>
      </c>
      <c r="F137" s="231" t="s">
        <v>5101</v>
      </c>
      <c r="G137" s="232" t="s">
        <v>2066</v>
      </c>
      <c r="H137" s="233">
        <v>37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5102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5103</v>
      </c>
      <c r="F138" s="231" t="s">
        <v>5104</v>
      </c>
      <c r="G138" s="232" t="s">
        <v>2066</v>
      </c>
      <c r="H138" s="233">
        <v>5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5105</v>
      </c>
    </row>
    <row r="139" s="2" customFormat="1" ht="21.75" customHeight="1">
      <c r="A139" s="39"/>
      <c r="B139" s="40"/>
      <c r="C139" s="229" t="s">
        <v>301</v>
      </c>
      <c r="D139" s="229" t="s">
        <v>243</v>
      </c>
      <c r="E139" s="230" t="s">
        <v>5106</v>
      </c>
      <c r="F139" s="231" t="s">
        <v>5107</v>
      </c>
      <c r="G139" s="232" t="s">
        <v>2066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5108</v>
      </c>
    </row>
    <row r="140" s="2" customFormat="1" ht="16.5" customHeight="1">
      <c r="A140" s="39"/>
      <c r="B140" s="40"/>
      <c r="C140" s="229" t="s">
        <v>305</v>
      </c>
      <c r="D140" s="229" t="s">
        <v>243</v>
      </c>
      <c r="E140" s="230" t="s">
        <v>5109</v>
      </c>
      <c r="F140" s="231" t="s">
        <v>5110</v>
      </c>
      <c r="G140" s="232" t="s">
        <v>2066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5111</v>
      </c>
    </row>
    <row r="141" s="2" customFormat="1" ht="24.15" customHeight="1">
      <c r="A141" s="39"/>
      <c r="B141" s="40"/>
      <c r="C141" s="229" t="s">
        <v>309</v>
      </c>
      <c r="D141" s="229" t="s">
        <v>243</v>
      </c>
      <c r="E141" s="230" t="s">
        <v>5112</v>
      </c>
      <c r="F141" s="231" t="s">
        <v>5113</v>
      </c>
      <c r="G141" s="232" t="s">
        <v>2066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5114</v>
      </c>
    </row>
    <row r="142" s="2" customFormat="1" ht="21.75" customHeight="1">
      <c r="A142" s="39"/>
      <c r="B142" s="40"/>
      <c r="C142" s="229" t="s">
        <v>316</v>
      </c>
      <c r="D142" s="229" t="s">
        <v>243</v>
      </c>
      <c r="E142" s="230" t="s">
        <v>5115</v>
      </c>
      <c r="F142" s="231" t="s">
        <v>5116</v>
      </c>
      <c r="G142" s="232" t="s">
        <v>2066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5117</v>
      </c>
    </row>
    <row r="143" s="2" customFormat="1" ht="24.15" customHeight="1">
      <c r="A143" s="39"/>
      <c r="B143" s="40"/>
      <c r="C143" s="229" t="s">
        <v>322</v>
      </c>
      <c r="D143" s="229" t="s">
        <v>243</v>
      </c>
      <c r="E143" s="230" t="s">
        <v>5118</v>
      </c>
      <c r="F143" s="231" t="s">
        <v>5119</v>
      </c>
      <c r="G143" s="232" t="s">
        <v>2066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5120</v>
      </c>
    </row>
    <row r="144" s="2" customFormat="1" ht="24.15" customHeight="1">
      <c r="A144" s="39"/>
      <c r="B144" s="40"/>
      <c r="C144" s="229" t="s">
        <v>8</v>
      </c>
      <c r="D144" s="229" t="s">
        <v>243</v>
      </c>
      <c r="E144" s="230" t="s">
        <v>5121</v>
      </c>
      <c r="F144" s="231" t="s">
        <v>5122</v>
      </c>
      <c r="G144" s="232" t="s">
        <v>2066</v>
      </c>
      <c r="H144" s="233">
        <v>2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5123</v>
      </c>
    </row>
    <row r="145" s="2" customFormat="1" ht="24.15" customHeight="1">
      <c r="A145" s="39"/>
      <c r="B145" s="40"/>
      <c r="C145" s="229" t="s">
        <v>332</v>
      </c>
      <c r="D145" s="229" t="s">
        <v>243</v>
      </c>
      <c r="E145" s="230" t="s">
        <v>5124</v>
      </c>
      <c r="F145" s="231" t="s">
        <v>5125</v>
      </c>
      <c r="G145" s="232" t="s">
        <v>2066</v>
      </c>
      <c r="H145" s="233">
        <v>2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5126</v>
      </c>
    </row>
    <row r="146" s="2" customFormat="1" ht="16.5" customHeight="1">
      <c r="A146" s="39"/>
      <c r="B146" s="40"/>
      <c r="C146" s="229" t="s">
        <v>337</v>
      </c>
      <c r="D146" s="229" t="s">
        <v>243</v>
      </c>
      <c r="E146" s="230" t="s">
        <v>5127</v>
      </c>
      <c r="F146" s="231" t="s">
        <v>5128</v>
      </c>
      <c r="G146" s="232" t="s">
        <v>2066</v>
      </c>
      <c r="H146" s="233">
        <v>2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5129</v>
      </c>
    </row>
    <row r="147" s="2" customFormat="1" ht="16.5" customHeight="1">
      <c r="A147" s="39"/>
      <c r="B147" s="40"/>
      <c r="C147" s="229" t="s">
        <v>342</v>
      </c>
      <c r="D147" s="229" t="s">
        <v>243</v>
      </c>
      <c r="E147" s="230" t="s">
        <v>5130</v>
      </c>
      <c r="F147" s="231" t="s">
        <v>5131</v>
      </c>
      <c r="G147" s="232" t="s">
        <v>2066</v>
      </c>
      <c r="H147" s="233">
        <v>2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5132</v>
      </c>
    </row>
    <row r="148" s="2" customFormat="1" ht="24.15" customHeight="1">
      <c r="A148" s="39"/>
      <c r="B148" s="40"/>
      <c r="C148" s="229" t="s">
        <v>347</v>
      </c>
      <c r="D148" s="229" t="s">
        <v>243</v>
      </c>
      <c r="E148" s="230" t="s">
        <v>5133</v>
      </c>
      <c r="F148" s="231" t="s">
        <v>5134</v>
      </c>
      <c r="G148" s="232" t="s">
        <v>2066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5135</v>
      </c>
    </row>
    <row r="149" s="2" customFormat="1" ht="21.75" customHeight="1">
      <c r="A149" s="39"/>
      <c r="B149" s="40"/>
      <c r="C149" s="229" t="s">
        <v>352</v>
      </c>
      <c r="D149" s="229" t="s">
        <v>243</v>
      </c>
      <c r="E149" s="230" t="s">
        <v>5136</v>
      </c>
      <c r="F149" s="231" t="s">
        <v>5137</v>
      </c>
      <c r="G149" s="232" t="s">
        <v>2066</v>
      </c>
      <c r="H149" s="233">
        <v>16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5138</v>
      </c>
    </row>
    <row r="150" s="2" customFormat="1" ht="24.15" customHeight="1">
      <c r="A150" s="39"/>
      <c r="B150" s="40"/>
      <c r="C150" s="229" t="s">
        <v>7</v>
      </c>
      <c r="D150" s="229" t="s">
        <v>243</v>
      </c>
      <c r="E150" s="230" t="s">
        <v>5139</v>
      </c>
      <c r="F150" s="231" t="s">
        <v>5140</v>
      </c>
      <c r="G150" s="232" t="s">
        <v>2066</v>
      </c>
      <c r="H150" s="233">
        <v>2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5141</v>
      </c>
    </row>
    <row r="151" s="2" customFormat="1" ht="37.8" customHeight="1">
      <c r="A151" s="39"/>
      <c r="B151" s="40"/>
      <c r="C151" s="229" t="s">
        <v>361</v>
      </c>
      <c r="D151" s="229" t="s">
        <v>243</v>
      </c>
      <c r="E151" s="230" t="s">
        <v>5142</v>
      </c>
      <c r="F151" s="231" t="s">
        <v>5143</v>
      </c>
      <c r="G151" s="232" t="s">
        <v>2066</v>
      </c>
      <c r="H151" s="233">
        <v>2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5144</v>
      </c>
    </row>
    <row r="152" s="12" customFormat="1" ht="25.92" customHeight="1">
      <c r="A152" s="12"/>
      <c r="B152" s="213"/>
      <c r="C152" s="214"/>
      <c r="D152" s="215" t="s">
        <v>79</v>
      </c>
      <c r="E152" s="216" t="s">
        <v>4394</v>
      </c>
      <c r="F152" s="216" t="s">
        <v>5145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14</v>
      </c>
      <c r="AT152" s="225" t="s">
        <v>79</v>
      </c>
      <c r="AU152" s="225" t="s">
        <v>80</v>
      </c>
      <c r="AY152" s="224" t="s">
        <v>241</v>
      </c>
      <c r="BK152" s="226">
        <f>SUM(BK153:BK160)</f>
        <v>0</v>
      </c>
    </row>
    <row r="153" s="2" customFormat="1" ht="16.5" customHeight="1">
      <c r="A153" s="39"/>
      <c r="B153" s="40"/>
      <c r="C153" s="229" t="s">
        <v>366</v>
      </c>
      <c r="D153" s="229" t="s">
        <v>243</v>
      </c>
      <c r="E153" s="230" t="s">
        <v>2286</v>
      </c>
      <c r="F153" s="231" t="s">
        <v>5146</v>
      </c>
      <c r="G153" s="232" t="s">
        <v>289</v>
      </c>
      <c r="H153" s="233">
        <v>20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5147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2290</v>
      </c>
      <c r="F154" s="231" t="s">
        <v>5148</v>
      </c>
      <c r="G154" s="232" t="s">
        <v>289</v>
      </c>
      <c r="H154" s="233">
        <v>21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5149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5150</v>
      </c>
      <c r="F155" s="231" t="s">
        <v>5151</v>
      </c>
      <c r="G155" s="232" t="s">
        <v>289</v>
      </c>
      <c r="H155" s="233">
        <v>16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5152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5153</v>
      </c>
      <c r="F156" s="231" t="s">
        <v>5154</v>
      </c>
      <c r="G156" s="232" t="s">
        <v>289</v>
      </c>
      <c r="H156" s="233">
        <v>16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5155</v>
      </c>
    </row>
    <row r="157" s="2" customFormat="1" ht="16.5" customHeight="1">
      <c r="A157" s="39"/>
      <c r="B157" s="40"/>
      <c r="C157" s="229" t="s">
        <v>386</v>
      </c>
      <c r="D157" s="229" t="s">
        <v>243</v>
      </c>
      <c r="E157" s="230" t="s">
        <v>5156</v>
      </c>
      <c r="F157" s="231" t="s">
        <v>5157</v>
      </c>
      <c r="G157" s="232" t="s">
        <v>289</v>
      </c>
      <c r="H157" s="233">
        <v>20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5158</v>
      </c>
    </row>
    <row r="158" s="2" customFormat="1" ht="16.5" customHeight="1">
      <c r="A158" s="39"/>
      <c r="B158" s="40"/>
      <c r="C158" s="229" t="s">
        <v>390</v>
      </c>
      <c r="D158" s="229" t="s">
        <v>243</v>
      </c>
      <c r="E158" s="230" t="s">
        <v>5159</v>
      </c>
      <c r="F158" s="231" t="s">
        <v>5160</v>
      </c>
      <c r="G158" s="232" t="s">
        <v>289</v>
      </c>
      <c r="H158" s="233">
        <v>5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5161</v>
      </c>
    </row>
    <row r="159" s="2" customFormat="1" ht="16.5" customHeight="1">
      <c r="A159" s="39"/>
      <c r="B159" s="40"/>
      <c r="C159" s="229" t="s">
        <v>394</v>
      </c>
      <c r="D159" s="229" t="s">
        <v>243</v>
      </c>
      <c r="E159" s="230" t="s">
        <v>5162</v>
      </c>
      <c r="F159" s="231" t="s">
        <v>5163</v>
      </c>
      <c r="G159" s="232" t="s">
        <v>289</v>
      </c>
      <c r="H159" s="233">
        <v>16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5164</v>
      </c>
    </row>
    <row r="160" s="2" customFormat="1" ht="16.5" customHeight="1">
      <c r="A160" s="39"/>
      <c r="B160" s="40"/>
      <c r="C160" s="229" t="s">
        <v>398</v>
      </c>
      <c r="D160" s="229" t="s">
        <v>243</v>
      </c>
      <c r="E160" s="230" t="s">
        <v>5165</v>
      </c>
      <c r="F160" s="231" t="s">
        <v>5166</v>
      </c>
      <c r="G160" s="232" t="s">
        <v>289</v>
      </c>
      <c r="H160" s="233">
        <v>40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5167</v>
      </c>
    </row>
    <row r="161" s="12" customFormat="1" ht="25.92" customHeight="1">
      <c r="A161" s="12"/>
      <c r="B161" s="213"/>
      <c r="C161" s="214"/>
      <c r="D161" s="215" t="s">
        <v>79</v>
      </c>
      <c r="E161" s="216" t="s">
        <v>5168</v>
      </c>
      <c r="F161" s="216" t="s">
        <v>5169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SUM(P162:P168)</f>
        <v>0</v>
      </c>
      <c r="Q161" s="221"/>
      <c r="R161" s="222">
        <f>SUM(R162:R168)</f>
        <v>0</v>
      </c>
      <c r="S161" s="221"/>
      <c r="T161" s="223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14</v>
      </c>
      <c r="AT161" s="225" t="s">
        <v>79</v>
      </c>
      <c r="AU161" s="225" t="s">
        <v>80</v>
      </c>
      <c r="AY161" s="224" t="s">
        <v>241</v>
      </c>
      <c r="BK161" s="226">
        <f>SUM(BK162:BK168)</f>
        <v>0</v>
      </c>
    </row>
    <row r="162" s="2" customFormat="1" ht="16.5" customHeight="1">
      <c r="A162" s="39"/>
      <c r="B162" s="40"/>
      <c r="C162" s="229" t="s">
        <v>696</v>
      </c>
      <c r="D162" s="229" t="s">
        <v>243</v>
      </c>
      <c r="E162" s="230" t="s">
        <v>5170</v>
      </c>
      <c r="F162" s="231" t="s">
        <v>5171</v>
      </c>
      <c r="G162" s="232" t="s">
        <v>289</v>
      </c>
      <c r="H162" s="233">
        <v>8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5172</v>
      </c>
    </row>
    <row r="163" s="2" customFormat="1" ht="16.5" customHeight="1">
      <c r="A163" s="39"/>
      <c r="B163" s="40"/>
      <c r="C163" s="229" t="s">
        <v>704</v>
      </c>
      <c r="D163" s="229" t="s">
        <v>243</v>
      </c>
      <c r="E163" s="230" t="s">
        <v>5173</v>
      </c>
      <c r="F163" s="231" t="s">
        <v>5174</v>
      </c>
      <c r="G163" s="232" t="s">
        <v>289</v>
      </c>
      <c r="H163" s="233">
        <v>8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5175</v>
      </c>
    </row>
    <row r="164" s="2" customFormat="1" ht="24.15" customHeight="1">
      <c r="A164" s="39"/>
      <c r="B164" s="40"/>
      <c r="C164" s="229" t="s">
        <v>706</v>
      </c>
      <c r="D164" s="229" t="s">
        <v>243</v>
      </c>
      <c r="E164" s="230" t="s">
        <v>5176</v>
      </c>
      <c r="F164" s="231" t="s">
        <v>5177</v>
      </c>
      <c r="G164" s="232" t="s">
        <v>289</v>
      </c>
      <c r="H164" s="233">
        <v>6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5178</v>
      </c>
    </row>
    <row r="165" s="2" customFormat="1" ht="24.15" customHeight="1">
      <c r="A165" s="39"/>
      <c r="B165" s="40"/>
      <c r="C165" s="229" t="s">
        <v>715</v>
      </c>
      <c r="D165" s="229" t="s">
        <v>243</v>
      </c>
      <c r="E165" s="230" t="s">
        <v>5179</v>
      </c>
      <c r="F165" s="231" t="s">
        <v>5180</v>
      </c>
      <c r="G165" s="232" t="s">
        <v>289</v>
      </c>
      <c r="H165" s="233">
        <v>6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5181</v>
      </c>
    </row>
    <row r="166" s="2" customFormat="1" ht="24.15" customHeight="1">
      <c r="A166" s="39"/>
      <c r="B166" s="40"/>
      <c r="C166" s="229" t="s">
        <v>721</v>
      </c>
      <c r="D166" s="229" t="s">
        <v>243</v>
      </c>
      <c r="E166" s="230" t="s">
        <v>5182</v>
      </c>
      <c r="F166" s="231" t="s">
        <v>5183</v>
      </c>
      <c r="G166" s="232" t="s">
        <v>289</v>
      </c>
      <c r="H166" s="233">
        <v>8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5184</v>
      </c>
    </row>
    <row r="167" s="2" customFormat="1" ht="24.15" customHeight="1">
      <c r="A167" s="39"/>
      <c r="B167" s="40"/>
      <c r="C167" s="229" t="s">
        <v>729</v>
      </c>
      <c r="D167" s="229" t="s">
        <v>243</v>
      </c>
      <c r="E167" s="230" t="s">
        <v>5185</v>
      </c>
      <c r="F167" s="231" t="s">
        <v>5186</v>
      </c>
      <c r="G167" s="232" t="s">
        <v>289</v>
      </c>
      <c r="H167" s="233">
        <v>8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5187</v>
      </c>
    </row>
    <row r="168" s="2" customFormat="1" ht="16.5" customHeight="1">
      <c r="A168" s="39"/>
      <c r="B168" s="40"/>
      <c r="C168" s="229" t="s">
        <v>735</v>
      </c>
      <c r="D168" s="229" t="s">
        <v>243</v>
      </c>
      <c r="E168" s="230" t="s">
        <v>5188</v>
      </c>
      <c r="F168" s="231" t="s">
        <v>5189</v>
      </c>
      <c r="G168" s="232" t="s">
        <v>299</v>
      </c>
      <c r="H168" s="233">
        <v>1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5190</v>
      </c>
    </row>
    <row r="169" s="12" customFormat="1" ht="25.92" customHeight="1">
      <c r="A169" s="12"/>
      <c r="B169" s="213"/>
      <c r="C169" s="214"/>
      <c r="D169" s="215" t="s">
        <v>79</v>
      </c>
      <c r="E169" s="216" t="s">
        <v>5191</v>
      </c>
      <c r="F169" s="216" t="s">
        <v>5192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SUM(P170:P185)</f>
        <v>0</v>
      </c>
      <c r="Q169" s="221"/>
      <c r="R169" s="222">
        <f>SUM(R170:R185)</f>
        <v>0</v>
      </c>
      <c r="S169" s="221"/>
      <c r="T169" s="223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14</v>
      </c>
      <c r="AT169" s="225" t="s">
        <v>79</v>
      </c>
      <c r="AU169" s="225" t="s">
        <v>80</v>
      </c>
      <c r="AY169" s="224" t="s">
        <v>241</v>
      </c>
      <c r="BK169" s="226">
        <f>SUM(BK170:BK185)</f>
        <v>0</v>
      </c>
    </row>
    <row r="170" s="2" customFormat="1" ht="16.5" customHeight="1">
      <c r="A170" s="39"/>
      <c r="B170" s="40"/>
      <c r="C170" s="229" t="s">
        <v>740</v>
      </c>
      <c r="D170" s="229" t="s">
        <v>243</v>
      </c>
      <c r="E170" s="230" t="s">
        <v>5193</v>
      </c>
      <c r="F170" s="231" t="s">
        <v>5194</v>
      </c>
      <c r="G170" s="232" t="s">
        <v>299</v>
      </c>
      <c r="H170" s="233">
        <v>1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5195</v>
      </c>
    </row>
    <row r="171" s="2" customFormat="1" ht="16.5" customHeight="1">
      <c r="A171" s="39"/>
      <c r="B171" s="40"/>
      <c r="C171" s="229" t="s">
        <v>749</v>
      </c>
      <c r="D171" s="229" t="s">
        <v>243</v>
      </c>
      <c r="E171" s="230" t="s">
        <v>5196</v>
      </c>
      <c r="F171" s="231" t="s">
        <v>5197</v>
      </c>
      <c r="G171" s="232" t="s">
        <v>299</v>
      </c>
      <c r="H171" s="233">
        <v>1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5198</v>
      </c>
    </row>
    <row r="172" s="2" customFormat="1" ht="16.5" customHeight="1">
      <c r="A172" s="39"/>
      <c r="B172" s="40"/>
      <c r="C172" s="229" t="s">
        <v>754</v>
      </c>
      <c r="D172" s="229" t="s">
        <v>243</v>
      </c>
      <c r="E172" s="230" t="s">
        <v>5199</v>
      </c>
      <c r="F172" s="231" t="s">
        <v>5200</v>
      </c>
      <c r="G172" s="232" t="s">
        <v>299</v>
      </c>
      <c r="H172" s="233">
        <v>1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5201</v>
      </c>
    </row>
    <row r="173" s="2" customFormat="1" ht="24.15" customHeight="1">
      <c r="A173" s="39"/>
      <c r="B173" s="40"/>
      <c r="C173" s="229" t="s">
        <v>759</v>
      </c>
      <c r="D173" s="229" t="s">
        <v>243</v>
      </c>
      <c r="E173" s="230" t="s">
        <v>5202</v>
      </c>
      <c r="F173" s="231" t="s">
        <v>5203</v>
      </c>
      <c r="G173" s="232" t="s">
        <v>299</v>
      </c>
      <c r="H173" s="233">
        <v>1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5204</v>
      </c>
    </row>
    <row r="174" s="2" customFormat="1" ht="16.5" customHeight="1">
      <c r="A174" s="39"/>
      <c r="B174" s="40"/>
      <c r="C174" s="229" t="s">
        <v>766</v>
      </c>
      <c r="D174" s="229" t="s">
        <v>243</v>
      </c>
      <c r="E174" s="230" t="s">
        <v>5205</v>
      </c>
      <c r="F174" s="231" t="s">
        <v>5206</v>
      </c>
      <c r="G174" s="232" t="s">
        <v>299</v>
      </c>
      <c r="H174" s="233">
        <v>1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5207</v>
      </c>
    </row>
    <row r="175" s="2" customFormat="1" ht="16.5" customHeight="1">
      <c r="A175" s="39"/>
      <c r="B175" s="40"/>
      <c r="C175" s="229" t="s">
        <v>772</v>
      </c>
      <c r="D175" s="229" t="s">
        <v>243</v>
      </c>
      <c r="E175" s="230" t="s">
        <v>5208</v>
      </c>
      <c r="F175" s="231" t="s">
        <v>5209</v>
      </c>
      <c r="G175" s="232" t="s">
        <v>5210</v>
      </c>
      <c r="H175" s="233">
        <v>12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5211</v>
      </c>
    </row>
    <row r="176" s="2" customFormat="1" ht="16.5" customHeight="1">
      <c r="A176" s="39"/>
      <c r="B176" s="40"/>
      <c r="C176" s="229" t="s">
        <v>779</v>
      </c>
      <c r="D176" s="229" t="s">
        <v>243</v>
      </c>
      <c r="E176" s="230" t="s">
        <v>5212</v>
      </c>
      <c r="F176" s="231" t="s">
        <v>5213</v>
      </c>
      <c r="G176" s="232" t="s">
        <v>5210</v>
      </c>
      <c r="H176" s="233">
        <v>12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5214</v>
      </c>
    </row>
    <row r="177" s="2" customFormat="1" ht="16.5" customHeight="1">
      <c r="A177" s="39"/>
      <c r="B177" s="40"/>
      <c r="C177" s="229" t="s">
        <v>788</v>
      </c>
      <c r="D177" s="229" t="s">
        <v>243</v>
      </c>
      <c r="E177" s="230" t="s">
        <v>5215</v>
      </c>
      <c r="F177" s="231" t="s">
        <v>5216</v>
      </c>
      <c r="G177" s="232" t="s">
        <v>5210</v>
      </c>
      <c r="H177" s="233">
        <v>5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5217</v>
      </c>
    </row>
    <row r="178" s="2" customFormat="1" ht="21.75" customHeight="1">
      <c r="A178" s="39"/>
      <c r="B178" s="40"/>
      <c r="C178" s="229" t="s">
        <v>793</v>
      </c>
      <c r="D178" s="229" t="s">
        <v>243</v>
      </c>
      <c r="E178" s="230" t="s">
        <v>5218</v>
      </c>
      <c r="F178" s="231" t="s">
        <v>5219</v>
      </c>
      <c r="G178" s="232" t="s">
        <v>299</v>
      </c>
      <c r="H178" s="233">
        <v>1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5220</v>
      </c>
    </row>
    <row r="179" s="2" customFormat="1" ht="16.5" customHeight="1">
      <c r="A179" s="39"/>
      <c r="B179" s="40"/>
      <c r="C179" s="229" t="s">
        <v>798</v>
      </c>
      <c r="D179" s="229" t="s">
        <v>243</v>
      </c>
      <c r="E179" s="230" t="s">
        <v>5221</v>
      </c>
      <c r="F179" s="231" t="s">
        <v>5222</v>
      </c>
      <c r="G179" s="232" t="s">
        <v>299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5223</v>
      </c>
    </row>
    <row r="180" s="2" customFormat="1" ht="16.5" customHeight="1">
      <c r="A180" s="39"/>
      <c r="B180" s="40"/>
      <c r="C180" s="229" t="s">
        <v>804</v>
      </c>
      <c r="D180" s="229" t="s">
        <v>243</v>
      </c>
      <c r="E180" s="230" t="s">
        <v>5224</v>
      </c>
      <c r="F180" s="231" t="s">
        <v>5225</v>
      </c>
      <c r="G180" s="232" t="s">
        <v>5226</v>
      </c>
      <c r="H180" s="233">
        <v>72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5227</v>
      </c>
    </row>
    <row r="181" s="2" customFormat="1" ht="16.5" customHeight="1">
      <c r="A181" s="39"/>
      <c r="B181" s="40"/>
      <c r="C181" s="229" t="s">
        <v>813</v>
      </c>
      <c r="D181" s="229" t="s">
        <v>243</v>
      </c>
      <c r="E181" s="230" t="s">
        <v>5228</v>
      </c>
      <c r="F181" s="231" t="s">
        <v>5229</v>
      </c>
      <c r="G181" s="232" t="s">
        <v>299</v>
      </c>
      <c r="H181" s="233">
        <v>1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5230</v>
      </c>
    </row>
    <row r="182" s="2" customFormat="1" ht="24.15" customHeight="1">
      <c r="A182" s="39"/>
      <c r="B182" s="40"/>
      <c r="C182" s="229" t="s">
        <v>820</v>
      </c>
      <c r="D182" s="229" t="s">
        <v>243</v>
      </c>
      <c r="E182" s="230" t="s">
        <v>5231</v>
      </c>
      <c r="F182" s="231" t="s">
        <v>5232</v>
      </c>
      <c r="G182" s="232" t="s">
        <v>299</v>
      </c>
      <c r="H182" s="233">
        <v>1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5233</v>
      </c>
    </row>
    <row r="183" s="2" customFormat="1" ht="16.5" customHeight="1">
      <c r="A183" s="39"/>
      <c r="B183" s="40"/>
      <c r="C183" s="229" t="s">
        <v>825</v>
      </c>
      <c r="D183" s="229" t="s">
        <v>243</v>
      </c>
      <c r="E183" s="230" t="s">
        <v>5234</v>
      </c>
      <c r="F183" s="231" t="s">
        <v>5235</v>
      </c>
      <c r="G183" s="232" t="s">
        <v>299</v>
      </c>
      <c r="H183" s="233">
        <v>1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5236</v>
      </c>
    </row>
    <row r="184" s="2" customFormat="1" ht="16.5" customHeight="1">
      <c r="A184" s="39"/>
      <c r="B184" s="40"/>
      <c r="C184" s="229" t="s">
        <v>830</v>
      </c>
      <c r="D184" s="229" t="s">
        <v>243</v>
      </c>
      <c r="E184" s="230" t="s">
        <v>5237</v>
      </c>
      <c r="F184" s="231" t="s">
        <v>5238</v>
      </c>
      <c r="G184" s="232" t="s">
        <v>299</v>
      </c>
      <c r="H184" s="233">
        <v>1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5239</v>
      </c>
    </row>
    <row r="185" s="2" customFormat="1" ht="16.5" customHeight="1">
      <c r="A185" s="39"/>
      <c r="B185" s="40"/>
      <c r="C185" s="229" t="s">
        <v>835</v>
      </c>
      <c r="D185" s="229" t="s">
        <v>243</v>
      </c>
      <c r="E185" s="230" t="s">
        <v>5240</v>
      </c>
      <c r="F185" s="231" t="s">
        <v>5241</v>
      </c>
      <c r="G185" s="232" t="s">
        <v>299</v>
      </c>
      <c r="H185" s="233">
        <v>1</v>
      </c>
      <c r="I185" s="234"/>
      <c r="J185" s="235">
        <f>ROUND(I185*H185,2)</f>
        <v>0</v>
      </c>
      <c r="K185" s="231" t="s">
        <v>1</v>
      </c>
      <c r="L185" s="45"/>
      <c r="M185" s="280" t="s">
        <v>1</v>
      </c>
      <c r="N185" s="281" t="s">
        <v>45</v>
      </c>
      <c r="O185" s="282"/>
      <c r="P185" s="283">
        <f>O185*H185</f>
        <v>0</v>
      </c>
      <c r="Q185" s="283">
        <v>0</v>
      </c>
      <c r="R185" s="283">
        <f>Q185*H185</f>
        <v>0</v>
      </c>
      <c r="S185" s="283">
        <v>0</v>
      </c>
      <c r="T185" s="28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5242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o33LXfdLZ3mizNrw1aybvSMooQLI+IBb5Ep0cbWYxY0nSs4JuF+uy04SUNmwsMGT2jyYWhRHsk4GAge1okvL6w==" hashValue="uCe3CZwH5Gw/PMV/mnmGKN0xO+fT8OH4rVNJAuoUPhxCUyq/58JUqwNS8NCQlY76FjBd+mfXW86opelmTMyQaw==" algorithmName="SHA-512" password="CC35"/>
  <autoFilter ref="C127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ROUND((SUM(BE126:BE146)),  2)</f>
        <v>0</v>
      </c>
      <c r="G37" s="39"/>
      <c r="H37" s="39"/>
      <c r="I37" s="166">
        <v>0.20999999999999999</v>
      </c>
      <c r="J37" s="165">
        <f>ROUND(((SUM(BE126:BE146))*I37),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ROUND((SUM(BF126:BF146)),  2)</f>
        <v>0</v>
      </c>
      <c r="G38" s="39"/>
      <c r="H38" s="39"/>
      <c r="I38" s="166">
        <v>0.14999999999999999</v>
      </c>
      <c r="J38" s="165">
        <f>ROUND(((SUM(BF126:BF146))*I38),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ROUND((SUM(BG126:BG146)),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ROUND((SUM(BH126:BH146)),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ROUND((SUM(BI126:BI146)),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5243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02.1 - Strojně technologická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5038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5245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5035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5243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02.1 - Strojně technologická část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5040</v>
      </c>
      <c r="F127" s="216" t="s">
        <v>5040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5041</v>
      </c>
      <c r="F128" s="227" t="s">
        <v>5246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SUM(P129:P146)</f>
        <v>0</v>
      </c>
      <c r="Q128" s="221"/>
      <c r="R128" s="222">
        <f>SUM(R129:R146)</f>
        <v>0</v>
      </c>
      <c r="S128" s="221"/>
      <c r="T128" s="223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SUM(BK129:BK146)</f>
        <v>0</v>
      </c>
    </row>
    <row r="129" s="2" customFormat="1" ht="16.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5247</v>
      </c>
      <c r="G129" s="232" t="s">
        <v>295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5044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5044</v>
      </c>
      <c r="BM129" s="240" t="s">
        <v>5248</v>
      </c>
    </row>
    <row r="130" s="2" customFormat="1">
      <c r="A130" s="39"/>
      <c r="B130" s="40"/>
      <c r="C130" s="41"/>
      <c r="D130" s="249" t="s">
        <v>701</v>
      </c>
      <c r="E130" s="41"/>
      <c r="F130" s="287" t="s">
        <v>5249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701</v>
      </c>
      <c r="AU130" s="18" t="s">
        <v>88</v>
      </c>
    </row>
    <row r="131" s="2" customFormat="1" ht="24.1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5250</v>
      </c>
      <c r="G131" s="232" t="s">
        <v>295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5044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5044</v>
      </c>
      <c r="BM131" s="240" t="s">
        <v>5251</v>
      </c>
    </row>
    <row r="132" s="2" customFormat="1" ht="24.15" customHeight="1">
      <c r="A132" s="39"/>
      <c r="B132" s="40"/>
      <c r="C132" s="229" t="s">
        <v>96</v>
      </c>
      <c r="D132" s="229" t="s">
        <v>243</v>
      </c>
      <c r="E132" s="230" t="s">
        <v>96</v>
      </c>
      <c r="F132" s="231" t="s">
        <v>5252</v>
      </c>
      <c r="G132" s="232" t="s">
        <v>295</v>
      </c>
      <c r="H132" s="233">
        <v>10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5044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5044</v>
      </c>
      <c r="BM132" s="240" t="s">
        <v>5253</v>
      </c>
    </row>
    <row r="133" s="2" customFormat="1" ht="24.15" customHeight="1">
      <c r="A133" s="39"/>
      <c r="B133" s="40"/>
      <c r="C133" s="229" t="s">
        <v>175</v>
      </c>
      <c r="D133" s="229" t="s">
        <v>243</v>
      </c>
      <c r="E133" s="230" t="s">
        <v>175</v>
      </c>
      <c r="F133" s="231" t="s">
        <v>5254</v>
      </c>
      <c r="G133" s="232" t="s">
        <v>295</v>
      </c>
      <c r="H133" s="233">
        <v>6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5044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5044</v>
      </c>
      <c r="BM133" s="240" t="s">
        <v>5255</v>
      </c>
    </row>
    <row r="134" s="2" customFormat="1" ht="24.15" customHeight="1">
      <c r="A134" s="39"/>
      <c r="B134" s="40"/>
      <c r="C134" s="229" t="s">
        <v>269</v>
      </c>
      <c r="D134" s="229" t="s">
        <v>243</v>
      </c>
      <c r="E134" s="230" t="s">
        <v>269</v>
      </c>
      <c r="F134" s="231" t="s">
        <v>5256</v>
      </c>
      <c r="G134" s="232" t="s">
        <v>295</v>
      </c>
      <c r="H134" s="233">
        <v>4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5044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5044</v>
      </c>
      <c r="BM134" s="240" t="s">
        <v>5257</v>
      </c>
    </row>
    <row r="135" s="2" customFormat="1" ht="16.5" customHeight="1">
      <c r="A135" s="39"/>
      <c r="B135" s="40"/>
      <c r="C135" s="229" t="s">
        <v>277</v>
      </c>
      <c r="D135" s="229" t="s">
        <v>243</v>
      </c>
      <c r="E135" s="230" t="s">
        <v>277</v>
      </c>
      <c r="F135" s="231" t="s">
        <v>5258</v>
      </c>
      <c r="G135" s="232" t="s">
        <v>295</v>
      </c>
      <c r="H135" s="233">
        <v>2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5044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5044</v>
      </c>
      <c r="BM135" s="240" t="s">
        <v>5259</v>
      </c>
    </row>
    <row r="136" s="2" customFormat="1" ht="24.15" customHeight="1">
      <c r="A136" s="39"/>
      <c r="B136" s="40"/>
      <c r="C136" s="229" t="s">
        <v>286</v>
      </c>
      <c r="D136" s="229" t="s">
        <v>243</v>
      </c>
      <c r="E136" s="230" t="s">
        <v>286</v>
      </c>
      <c r="F136" s="231" t="s">
        <v>5260</v>
      </c>
      <c r="G136" s="232" t="s">
        <v>295</v>
      </c>
      <c r="H136" s="233">
        <v>2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5044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5044</v>
      </c>
      <c r="BM136" s="240" t="s">
        <v>5261</v>
      </c>
    </row>
    <row r="137" s="2" customFormat="1" ht="33" customHeight="1">
      <c r="A137" s="39"/>
      <c r="B137" s="40"/>
      <c r="C137" s="229" t="s">
        <v>292</v>
      </c>
      <c r="D137" s="229" t="s">
        <v>243</v>
      </c>
      <c r="E137" s="230" t="s">
        <v>292</v>
      </c>
      <c r="F137" s="231" t="s">
        <v>5262</v>
      </c>
      <c r="G137" s="232" t="s">
        <v>295</v>
      </c>
      <c r="H137" s="233">
        <v>2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5044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5044</v>
      </c>
      <c r="BM137" s="240" t="s">
        <v>5263</v>
      </c>
    </row>
    <row r="138" s="2" customFormat="1" ht="24.15" customHeight="1">
      <c r="A138" s="39"/>
      <c r="B138" s="40"/>
      <c r="C138" s="229" t="s">
        <v>275</v>
      </c>
      <c r="D138" s="229" t="s">
        <v>243</v>
      </c>
      <c r="E138" s="230" t="s">
        <v>275</v>
      </c>
      <c r="F138" s="231" t="s">
        <v>5264</v>
      </c>
      <c r="G138" s="232" t="s">
        <v>295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5044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5044</v>
      </c>
      <c r="BM138" s="240" t="s">
        <v>5265</v>
      </c>
    </row>
    <row r="139" s="2" customFormat="1" ht="24.15" customHeight="1">
      <c r="A139" s="39"/>
      <c r="B139" s="40"/>
      <c r="C139" s="229" t="s">
        <v>301</v>
      </c>
      <c r="D139" s="229" t="s">
        <v>243</v>
      </c>
      <c r="E139" s="230" t="s">
        <v>301</v>
      </c>
      <c r="F139" s="231" t="s">
        <v>5266</v>
      </c>
      <c r="G139" s="232" t="s">
        <v>295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5044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5044</v>
      </c>
      <c r="BM139" s="240" t="s">
        <v>5267</v>
      </c>
    </row>
    <row r="140" s="2" customFormat="1" ht="24.15" customHeight="1">
      <c r="A140" s="39"/>
      <c r="B140" s="40"/>
      <c r="C140" s="229" t="s">
        <v>305</v>
      </c>
      <c r="D140" s="229" t="s">
        <v>243</v>
      </c>
      <c r="E140" s="230" t="s">
        <v>305</v>
      </c>
      <c r="F140" s="231" t="s">
        <v>5268</v>
      </c>
      <c r="G140" s="232" t="s">
        <v>295</v>
      </c>
      <c r="H140" s="233">
        <v>2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5044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5044</v>
      </c>
      <c r="BM140" s="240" t="s">
        <v>5269</v>
      </c>
    </row>
    <row r="141" s="2" customFormat="1" ht="24.15" customHeight="1">
      <c r="A141" s="39"/>
      <c r="B141" s="40"/>
      <c r="C141" s="229" t="s">
        <v>309</v>
      </c>
      <c r="D141" s="229" t="s">
        <v>243</v>
      </c>
      <c r="E141" s="230" t="s">
        <v>309</v>
      </c>
      <c r="F141" s="231" t="s">
        <v>5270</v>
      </c>
      <c r="G141" s="232" t="s">
        <v>295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5044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5044</v>
      </c>
      <c r="BM141" s="240" t="s">
        <v>5271</v>
      </c>
    </row>
    <row r="142" s="2" customFormat="1">
      <c r="A142" s="39"/>
      <c r="B142" s="40"/>
      <c r="C142" s="41"/>
      <c r="D142" s="249" t="s">
        <v>701</v>
      </c>
      <c r="E142" s="41"/>
      <c r="F142" s="287" t="s">
        <v>5272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701</v>
      </c>
      <c r="AU142" s="18" t="s">
        <v>88</v>
      </c>
    </row>
    <row r="143" s="2" customFormat="1" ht="33" customHeight="1">
      <c r="A143" s="39"/>
      <c r="B143" s="40"/>
      <c r="C143" s="229" t="s">
        <v>316</v>
      </c>
      <c r="D143" s="229" t="s">
        <v>243</v>
      </c>
      <c r="E143" s="230" t="s">
        <v>316</v>
      </c>
      <c r="F143" s="231" t="s">
        <v>5273</v>
      </c>
      <c r="G143" s="232" t="s">
        <v>299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5044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5044</v>
      </c>
      <c r="BM143" s="240" t="s">
        <v>5274</v>
      </c>
    </row>
    <row r="144" s="2" customFormat="1">
      <c r="A144" s="39"/>
      <c r="B144" s="40"/>
      <c r="C144" s="41"/>
      <c r="D144" s="249" t="s">
        <v>701</v>
      </c>
      <c r="E144" s="41"/>
      <c r="F144" s="287" t="s">
        <v>5275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701</v>
      </c>
      <c r="AU144" s="18" t="s">
        <v>88</v>
      </c>
    </row>
    <row r="145" s="2" customFormat="1" ht="24.15" customHeight="1">
      <c r="A145" s="39"/>
      <c r="B145" s="40"/>
      <c r="C145" s="229" t="s">
        <v>322</v>
      </c>
      <c r="D145" s="229" t="s">
        <v>243</v>
      </c>
      <c r="E145" s="230" t="s">
        <v>322</v>
      </c>
      <c r="F145" s="231" t="s">
        <v>5276</v>
      </c>
      <c r="G145" s="232" t="s">
        <v>299</v>
      </c>
      <c r="H145" s="233">
        <v>1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5044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5044</v>
      </c>
      <c r="BM145" s="240" t="s">
        <v>5277</v>
      </c>
    </row>
    <row r="146" s="2" customFormat="1">
      <c r="A146" s="39"/>
      <c r="B146" s="40"/>
      <c r="C146" s="41"/>
      <c r="D146" s="249" t="s">
        <v>701</v>
      </c>
      <c r="E146" s="41"/>
      <c r="F146" s="287" t="s">
        <v>5278</v>
      </c>
      <c r="G146" s="41"/>
      <c r="H146" s="41"/>
      <c r="I146" s="244"/>
      <c r="J146" s="41"/>
      <c r="K146" s="41"/>
      <c r="L146" s="45"/>
      <c r="M146" s="298"/>
      <c r="N146" s="299"/>
      <c r="O146" s="282"/>
      <c r="P146" s="282"/>
      <c r="Q146" s="282"/>
      <c r="R146" s="282"/>
      <c r="S146" s="282"/>
      <c r="T146" s="300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701</v>
      </c>
      <c r="AU146" s="18" t="s">
        <v>88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9l9oHpyvVzbCwnRgBrIbFCFvZqTnUkTUMAIzpWRupXtw/NHatunR6wH75GYWTvysFTQJczfgSXYRy+b7SBQS7Q==" hashValue="VOjnZUzKV2dIgHVZqFFvRhxRQl5oW8FM9FFplEjBdcSsBS/nez/+mj06LQJ1h7ovbMgkw7V5hTzcd5SF0oqiQg==" algorithmName="SHA-512" password="CC35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5279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5280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ROUND((SUM(BE127:BE156)),  2)</f>
        <v>0</v>
      </c>
      <c r="G37" s="39"/>
      <c r="H37" s="39"/>
      <c r="I37" s="166">
        <v>0.20999999999999999</v>
      </c>
      <c r="J37" s="165">
        <f>ROUND(((SUM(BE127:BE156))*I37),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ROUND((SUM(BF127:BF156)),  2)</f>
        <v>0</v>
      </c>
      <c r="G38" s="39"/>
      <c r="H38" s="39"/>
      <c r="I38" s="166">
        <v>0.14999999999999999</v>
      </c>
      <c r="J38" s="165">
        <f>ROUND(((SUM(BF127:BF156))*I38),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ROUND((SUM(BG127:BG156)),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ROUND((SUM(BH127:BH156)),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ROUND((SUM(BI127:BI156)),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5243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5279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PS.02.2.1 - Elektročást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1902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2837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2838</v>
      </c>
      <c r="E103" s="194"/>
      <c r="F103" s="194"/>
      <c r="G103" s="194"/>
      <c r="H103" s="194"/>
      <c r="I103" s="194"/>
      <c r="J103" s="195">
        <f>J146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5" t="str">
        <f>E7</f>
        <v>Zaječov rozšíření a intenzifikace ČOV Horní Kváň - kanalizace a vodovod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211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5035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213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5243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5279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PS.02.2.1 - Elektročást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obec Zaječov, místní část Kvaň, Nová Ves</v>
      </c>
      <c r="G121" s="41"/>
      <c r="H121" s="41"/>
      <c r="I121" s="33" t="s">
        <v>22</v>
      </c>
      <c r="J121" s="80" t="str">
        <f>IF(J16="","",J16)</f>
        <v>18. 8. 2021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E19</f>
        <v>Obec Zaječov, Zaječov 265, 267 63 Zaječov</v>
      </c>
      <c r="G123" s="41"/>
      <c r="H123" s="41"/>
      <c r="I123" s="33" t="s">
        <v>32</v>
      </c>
      <c r="J123" s="37" t="str">
        <f>E25</f>
        <v>PIK VÍTEK s.r.o.,Kořenského 1025/7, 150 00 Praha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37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227</v>
      </c>
      <c r="D126" s="205" t="s">
        <v>65</v>
      </c>
      <c r="E126" s="205" t="s">
        <v>61</v>
      </c>
      <c r="F126" s="205" t="s">
        <v>62</v>
      </c>
      <c r="G126" s="205" t="s">
        <v>228</v>
      </c>
      <c r="H126" s="205" t="s">
        <v>229</v>
      </c>
      <c r="I126" s="205" t="s">
        <v>230</v>
      </c>
      <c r="J126" s="205" t="s">
        <v>219</v>
      </c>
      <c r="K126" s="206" t="s">
        <v>231</v>
      </c>
      <c r="L126" s="207"/>
      <c r="M126" s="101" t="s">
        <v>1</v>
      </c>
      <c r="N126" s="102" t="s">
        <v>44</v>
      </c>
      <c r="O126" s="102" t="s">
        <v>232</v>
      </c>
      <c r="P126" s="102" t="s">
        <v>233</v>
      </c>
      <c r="Q126" s="102" t="s">
        <v>234</v>
      </c>
      <c r="R126" s="102" t="s">
        <v>235</v>
      </c>
      <c r="S126" s="102" t="s">
        <v>236</v>
      </c>
      <c r="T126" s="103" t="s">
        <v>237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238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P128+P137+P146</f>
        <v>0</v>
      </c>
      <c r="Q127" s="105"/>
      <c r="R127" s="210">
        <f>R128+R137+R146</f>
        <v>0</v>
      </c>
      <c r="S127" s="105"/>
      <c r="T127" s="211">
        <f>T128+T137+T146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221</v>
      </c>
      <c r="BK127" s="212">
        <f>BK128+BK137+BK146</f>
        <v>0</v>
      </c>
    </row>
    <row r="128" s="12" customFormat="1" ht="25.92" customHeight="1">
      <c r="A128" s="12"/>
      <c r="B128" s="213"/>
      <c r="C128" s="214"/>
      <c r="D128" s="215" t="s">
        <v>79</v>
      </c>
      <c r="E128" s="216" t="s">
        <v>2059</v>
      </c>
      <c r="F128" s="216" t="s">
        <v>2060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0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80</v>
      </c>
      <c r="AY128" s="224" t="s">
        <v>241</v>
      </c>
      <c r="BK128" s="226">
        <f>SUM(BK129:BK136)</f>
        <v>0</v>
      </c>
    </row>
    <row r="129" s="2" customFormat="1" ht="16.5" customHeight="1">
      <c r="A129" s="39"/>
      <c r="B129" s="40"/>
      <c r="C129" s="229" t="s">
        <v>14</v>
      </c>
      <c r="D129" s="229" t="s">
        <v>243</v>
      </c>
      <c r="E129" s="230" t="s">
        <v>2061</v>
      </c>
      <c r="F129" s="231" t="s">
        <v>2062</v>
      </c>
      <c r="G129" s="232" t="s">
        <v>289</v>
      </c>
      <c r="H129" s="233">
        <v>10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14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5281</v>
      </c>
    </row>
    <row r="130" s="2" customFormat="1" ht="16.5" customHeight="1">
      <c r="A130" s="39"/>
      <c r="B130" s="40"/>
      <c r="C130" s="229" t="s">
        <v>88</v>
      </c>
      <c r="D130" s="229" t="s">
        <v>243</v>
      </c>
      <c r="E130" s="230" t="s">
        <v>2068</v>
      </c>
      <c r="F130" s="231" t="s">
        <v>2069</v>
      </c>
      <c r="G130" s="232" t="s">
        <v>289</v>
      </c>
      <c r="H130" s="233">
        <v>15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5282</v>
      </c>
    </row>
    <row r="131" s="2" customFormat="1" ht="16.5" customHeight="1">
      <c r="A131" s="39"/>
      <c r="B131" s="40"/>
      <c r="C131" s="229" t="s">
        <v>96</v>
      </c>
      <c r="D131" s="229" t="s">
        <v>243</v>
      </c>
      <c r="E131" s="230" t="s">
        <v>2071</v>
      </c>
      <c r="F131" s="231" t="s">
        <v>2072</v>
      </c>
      <c r="G131" s="232" t="s">
        <v>289</v>
      </c>
      <c r="H131" s="233">
        <v>10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5283</v>
      </c>
    </row>
    <row r="132" s="2" customFormat="1" ht="16.5" customHeight="1">
      <c r="A132" s="39"/>
      <c r="B132" s="40"/>
      <c r="C132" s="229" t="s">
        <v>175</v>
      </c>
      <c r="D132" s="229" t="s">
        <v>243</v>
      </c>
      <c r="E132" s="230" t="s">
        <v>2074</v>
      </c>
      <c r="F132" s="231" t="s">
        <v>2075</v>
      </c>
      <c r="G132" s="232" t="s">
        <v>2066</v>
      </c>
      <c r="H132" s="233">
        <v>30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5284</v>
      </c>
    </row>
    <row r="133" s="2" customFormat="1" ht="16.5" customHeight="1">
      <c r="A133" s="39"/>
      <c r="B133" s="40"/>
      <c r="C133" s="229" t="s">
        <v>269</v>
      </c>
      <c r="D133" s="229" t="s">
        <v>243</v>
      </c>
      <c r="E133" s="230" t="s">
        <v>2146</v>
      </c>
      <c r="F133" s="231" t="s">
        <v>2147</v>
      </c>
      <c r="G133" s="232" t="s">
        <v>289</v>
      </c>
      <c r="H133" s="233">
        <v>5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5285</v>
      </c>
    </row>
    <row r="134" s="2" customFormat="1" ht="16.5" customHeight="1">
      <c r="A134" s="39"/>
      <c r="B134" s="40"/>
      <c r="C134" s="229" t="s">
        <v>277</v>
      </c>
      <c r="D134" s="229" t="s">
        <v>243</v>
      </c>
      <c r="E134" s="230" t="s">
        <v>2149</v>
      </c>
      <c r="F134" s="231" t="s">
        <v>2150</v>
      </c>
      <c r="G134" s="232" t="s">
        <v>289</v>
      </c>
      <c r="H134" s="233">
        <v>10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5286</v>
      </c>
    </row>
    <row r="135" s="2" customFormat="1" ht="16.5" customHeight="1">
      <c r="A135" s="39"/>
      <c r="B135" s="40"/>
      <c r="C135" s="229" t="s">
        <v>286</v>
      </c>
      <c r="D135" s="229" t="s">
        <v>243</v>
      </c>
      <c r="E135" s="230" t="s">
        <v>5287</v>
      </c>
      <c r="F135" s="231" t="s">
        <v>5288</v>
      </c>
      <c r="G135" s="232" t="s">
        <v>289</v>
      </c>
      <c r="H135" s="233">
        <v>5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5289</v>
      </c>
    </row>
    <row r="136" s="2" customFormat="1" ht="16.5" customHeight="1">
      <c r="A136" s="39"/>
      <c r="B136" s="40"/>
      <c r="C136" s="229" t="s">
        <v>292</v>
      </c>
      <c r="D136" s="229" t="s">
        <v>243</v>
      </c>
      <c r="E136" s="230" t="s">
        <v>2152</v>
      </c>
      <c r="F136" s="231" t="s">
        <v>5290</v>
      </c>
      <c r="G136" s="232" t="s">
        <v>2066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5291</v>
      </c>
    </row>
    <row r="137" s="12" customFormat="1" ht="25.92" customHeight="1">
      <c r="A137" s="12"/>
      <c r="B137" s="213"/>
      <c r="C137" s="214"/>
      <c r="D137" s="215" t="s">
        <v>79</v>
      </c>
      <c r="E137" s="216" t="s">
        <v>2164</v>
      </c>
      <c r="F137" s="216" t="s">
        <v>2871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SUM(P138:P145)</f>
        <v>0</v>
      </c>
      <c r="Q137" s="221"/>
      <c r="R137" s="222">
        <f>SUM(R138:R145)</f>
        <v>0</v>
      </c>
      <c r="S137" s="221"/>
      <c r="T137" s="22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14</v>
      </c>
      <c r="AT137" s="225" t="s">
        <v>79</v>
      </c>
      <c r="AU137" s="225" t="s">
        <v>80</v>
      </c>
      <c r="AY137" s="224" t="s">
        <v>241</v>
      </c>
      <c r="BK137" s="226">
        <f>SUM(BK138:BK145)</f>
        <v>0</v>
      </c>
    </row>
    <row r="138" s="2" customFormat="1" ht="16.5" customHeight="1">
      <c r="A138" s="39"/>
      <c r="B138" s="40"/>
      <c r="C138" s="229" t="s">
        <v>275</v>
      </c>
      <c r="D138" s="229" t="s">
        <v>243</v>
      </c>
      <c r="E138" s="230" t="s">
        <v>2166</v>
      </c>
      <c r="F138" s="231" t="s">
        <v>2167</v>
      </c>
      <c r="G138" s="232" t="s">
        <v>289</v>
      </c>
      <c r="H138" s="233">
        <v>10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5292</v>
      </c>
    </row>
    <row r="139" s="2" customFormat="1" ht="24.15" customHeight="1">
      <c r="A139" s="39"/>
      <c r="B139" s="40"/>
      <c r="C139" s="229" t="s">
        <v>301</v>
      </c>
      <c r="D139" s="229" t="s">
        <v>243</v>
      </c>
      <c r="E139" s="230" t="s">
        <v>2175</v>
      </c>
      <c r="F139" s="231" t="s">
        <v>2176</v>
      </c>
      <c r="G139" s="232" t="s">
        <v>289</v>
      </c>
      <c r="H139" s="233">
        <v>15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5293</v>
      </c>
    </row>
    <row r="140" s="2" customFormat="1" ht="24.15" customHeight="1">
      <c r="A140" s="39"/>
      <c r="B140" s="40"/>
      <c r="C140" s="229" t="s">
        <v>305</v>
      </c>
      <c r="D140" s="229" t="s">
        <v>243</v>
      </c>
      <c r="E140" s="230" t="s">
        <v>2178</v>
      </c>
      <c r="F140" s="231" t="s">
        <v>2179</v>
      </c>
      <c r="G140" s="232" t="s">
        <v>289</v>
      </c>
      <c r="H140" s="233">
        <v>10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5294</v>
      </c>
    </row>
    <row r="141" s="2" customFormat="1" ht="16.5" customHeight="1">
      <c r="A141" s="39"/>
      <c r="B141" s="40"/>
      <c r="C141" s="229" t="s">
        <v>309</v>
      </c>
      <c r="D141" s="229" t="s">
        <v>243</v>
      </c>
      <c r="E141" s="230" t="s">
        <v>5295</v>
      </c>
      <c r="F141" s="231" t="s">
        <v>5296</v>
      </c>
      <c r="G141" s="232" t="s">
        <v>289</v>
      </c>
      <c r="H141" s="233">
        <v>5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5297</v>
      </c>
    </row>
    <row r="142" s="2" customFormat="1" ht="16.5" customHeight="1">
      <c r="A142" s="39"/>
      <c r="B142" s="40"/>
      <c r="C142" s="229" t="s">
        <v>316</v>
      </c>
      <c r="D142" s="229" t="s">
        <v>243</v>
      </c>
      <c r="E142" s="230" t="s">
        <v>2265</v>
      </c>
      <c r="F142" s="231" t="s">
        <v>2266</v>
      </c>
      <c r="G142" s="232" t="s">
        <v>289</v>
      </c>
      <c r="H142" s="233">
        <v>5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5298</v>
      </c>
    </row>
    <row r="143" s="2" customFormat="1" ht="16.5" customHeight="1">
      <c r="A143" s="39"/>
      <c r="B143" s="40"/>
      <c r="C143" s="229" t="s">
        <v>322</v>
      </c>
      <c r="D143" s="229" t="s">
        <v>243</v>
      </c>
      <c r="E143" s="230" t="s">
        <v>2268</v>
      </c>
      <c r="F143" s="231" t="s">
        <v>2269</v>
      </c>
      <c r="G143" s="232" t="s">
        <v>289</v>
      </c>
      <c r="H143" s="233">
        <v>10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5299</v>
      </c>
    </row>
    <row r="144" s="2" customFormat="1" ht="16.5" customHeight="1">
      <c r="A144" s="39"/>
      <c r="B144" s="40"/>
      <c r="C144" s="229" t="s">
        <v>8</v>
      </c>
      <c r="D144" s="229" t="s">
        <v>243</v>
      </c>
      <c r="E144" s="230" t="s">
        <v>2286</v>
      </c>
      <c r="F144" s="231" t="s">
        <v>2287</v>
      </c>
      <c r="G144" s="232" t="s">
        <v>2288</v>
      </c>
      <c r="H144" s="301"/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5300</v>
      </c>
    </row>
    <row r="145" s="2" customFormat="1" ht="16.5" customHeight="1">
      <c r="A145" s="39"/>
      <c r="B145" s="40"/>
      <c r="C145" s="229" t="s">
        <v>332</v>
      </c>
      <c r="D145" s="229" t="s">
        <v>243</v>
      </c>
      <c r="E145" s="230" t="s">
        <v>2290</v>
      </c>
      <c r="F145" s="231" t="s">
        <v>2291</v>
      </c>
      <c r="G145" s="232" t="s">
        <v>2288</v>
      </c>
      <c r="H145" s="301"/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5301</v>
      </c>
    </row>
    <row r="146" s="12" customFormat="1" ht="25.92" customHeight="1">
      <c r="A146" s="12"/>
      <c r="B146" s="213"/>
      <c r="C146" s="214"/>
      <c r="D146" s="215" t="s">
        <v>79</v>
      </c>
      <c r="E146" s="216" t="s">
        <v>2293</v>
      </c>
      <c r="F146" s="216" t="s">
        <v>2294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SUM(P147:P156)</f>
        <v>0</v>
      </c>
      <c r="Q146" s="221"/>
      <c r="R146" s="222">
        <f>SUM(R147:R156)</f>
        <v>0</v>
      </c>
      <c r="S146" s="221"/>
      <c r="T146" s="223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14</v>
      </c>
      <c r="AT146" s="225" t="s">
        <v>79</v>
      </c>
      <c r="AU146" s="225" t="s">
        <v>80</v>
      </c>
      <c r="AY146" s="224" t="s">
        <v>241</v>
      </c>
      <c r="BK146" s="226">
        <f>SUM(BK147:BK156)</f>
        <v>0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2295</v>
      </c>
      <c r="F147" s="231" t="s">
        <v>2296</v>
      </c>
      <c r="G147" s="232" t="s">
        <v>2066</v>
      </c>
      <c r="H147" s="233">
        <v>1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5302</v>
      </c>
    </row>
    <row r="148" s="2" customFormat="1" ht="24.15" customHeight="1">
      <c r="A148" s="39"/>
      <c r="B148" s="40"/>
      <c r="C148" s="229" t="s">
        <v>342</v>
      </c>
      <c r="D148" s="229" t="s">
        <v>243</v>
      </c>
      <c r="E148" s="230" t="s">
        <v>2298</v>
      </c>
      <c r="F148" s="231" t="s">
        <v>2302</v>
      </c>
      <c r="G148" s="232" t="s">
        <v>2066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5303</v>
      </c>
    </row>
    <row r="149" s="2" customFormat="1" ht="24.15" customHeight="1">
      <c r="A149" s="39"/>
      <c r="B149" s="40"/>
      <c r="C149" s="229" t="s">
        <v>347</v>
      </c>
      <c r="D149" s="229" t="s">
        <v>243</v>
      </c>
      <c r="E149" s="230" t="s">
        <v>2301</v>
      </c>
      <c r="F149" s="231" t="s">
        <v>2306</v>
      </c>
      <c r="G149" s="232" t="s">
        <v>2066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5304</v>
      </c>
    </row>
    <row r="150" s="2" customFormat="1" ht="21.75" customHeight="1">
      <c r="A150" s="39"/>
      <c r="B150" s="40"/>
      <c r="C150" s="229" t="s">
        <v>352</v>
      </c>
      <c r="D150" s="229" t="s">
        <v>243</v>
      </c>
      <c r="E150" s="230" t="s">
        <v>2305</v>
      </c>
      <c r="F150" s="231" t="s">
        <v>5305</v>
      </c>
      <c r="G150" s="232" t="s">
        <v>2066</v>
      </c>
      <c r="H150" s="233">
        <v>1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5306</v>
      </c>
    </row>
    <row r="151" s="2" customFormat="1" ht="16.5" customHeight="1">
      <c r="A151" s="39"/>
      <c r="B151" s="40"/>
      <c r="C151" s="229" t="s">
        <v>7</v>
      </c>
      <c r="D151" s="229" t="s">
        <v>243</v>
      </c>
      <c r="E151" s="230" t="s">
        <v>2309</v>
      </c>
      <c r="F151" s="231" t="s">
        <v>5307</v>
      </c>
      <c r="G151" s="232" t="s">
        <v>2066</v>
      </c>
      <c r="H151" s="233">
        <v>1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5308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2313</v>
      </c>
      <c r="F152" s="231" t="s">
        <v>2310</v>
      </c>
      <c r="G152" s="232" t="s">
        <v>2066</v>
      </c>
      <c r="H152" s="233">
        <v>1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5309</v>
      </c>
    </row>
    <row r="153" s="2" customFormat="1" ht="24.15" customHeight="1">
      <c r="A153" s="39"/>
      <c r="B153" s="40"/>
      <c r="C153" s="229" t="s">
        <v>366</v>
      </c>
      <c r="D153" s="229" t="s">
        <v>243</v>
      </c>
      <c r="E153" s="230" t="s">
        <v>2317</v>
      </c>
      <c r="F153" s="231" t="s">
        <v>2314</v>
      </c>
      <c r="G153" s="232" t="s">
        <v>2066</v>
      </c>
      <c r="H153" s="233">
        <v>1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5310</v>
      </c>
    </row>
    <row r="154" s="2" customFormat="1" ht="16.5" customHeight="1">
      <c r="A154" s="39"/>
      <c r="B154" s="40"/>
      <c r="C154" s="229" t="s">
        <v>371</v>
      </c>
      <c r="D154" s="229" t="s">
        <v>243</v>
      </c>
      <c r="E154" s="230" t="s">
        <v>2321</v>
      </c>
      <c r="F154" s="231" t="s">
        <v>2318</v>
      </c>
      <c r="G154" s="232" t="s">
        <v>2066</v>
      </c>
      <c r="H154" s="233">
        <v>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5311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2325</v>
      </c>
      <c r="F155" s="231" t="s">
        <v>2322</v>
      </c>
      <c r="G155" s="232" t="s">
        <v>2066</v>
      </c>
      <c r="H155" s="233">
        <v>1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5312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2917</v>
      </c>
      <c r="F156" s="231" t="s">
        <v>2326</v>
      </c>
      <c r="G156" s="232" t="s">
        <v>2066</v>
      </c>
      <c r="H156" s="233">
        <v>1</v>
      </c>
      <c r="I156" s="234"/>
      <c r="J156" s="235">
        <f>ROUND(I156*H156,2)</f>
        <v>0</v>
      </c>
      <c r="K156" s="231" t="s">
        <v>1</v>
      </c>
      <c r="L156" s="45"/>
      <c r="M156" s="280" t="s">
        <v>1</v>
      </c>
      <c r="N156" s="281" t="s">
        <v>45</v>
      </c>
      <c r="O156" s="282"/>
      <c r="P156" s="283">
        <f>O156*H156</f>
        <v>0</v>
      </c>
      <c r="Q156" s="283">
        <v>0</v>
      </c>
      <c r="R156" s="283">
        <f>Q156*H156</f>
        <v>0</v>
      </c>
      <c r="S156" s="283">
        <v>0</v>
      </c>
      <c r="T156" s="28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5313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Iq7Ktie42bn/o0C17mtwM1g9DKHHv49GyAUS4NI//7HNdgxXK9zHmu1wnSzYqdPLIXjhziyz3VHIfRXOOiP0bg==" hashValue="TRIQzUH+yTv+hA0+8ff41BOHZgPP9yvnPL9HTv96uLRMCWtZBvuRmmcMbee4RbMro5qWkwErXQXP/bTurWDRfQ==" algorithmName="SHA-512" password="CC35"/>
  <autoFilter ref="C126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5279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5314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ROUND((SUM(BE129:BE214)),  2)</f>
        <v>0</v>
      </c>
      <c r="G37" s="39"/>
      <c r="H37" s="39"/>
      <c r="I37" s="166">
        <v>0.20999999999999999</v>
      </c>
      <c r="J37" s="165">
        <f>ROUND(((SUM(BE129:BE214))*I37),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ROUND((SUM(BF129:BF214)),  2)</f>
        <v>0</v>
      </c>
      <c r="G38" s="39"/>
      <c r="H38" s="39"/>
      <c r="I38" s="166">
        <v>0.14999999999999999</v>
      </c>
      <c r="J38" s="165">
        <f>ROUND(((SUM(BF129:BF214))*I38),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ROUND((SUM(BG129:BG214)),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ROUND((SUM(BH129:BH214)),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ROUND((SUM(BI129:BI214)),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5243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5279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PS.02.2.2 -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5315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5316</v>
      </c>
      <c r="E102" s="194"/>
      <c r="F102" s="194"/>
      <c r="G102" s="194"/>
      <c r="H102" s="194"/>
      <c r="I102" s="194"/>
      <c r="J102" s="195">
        <f>J171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5317</v>
      </c>
      <c r="E103" s="194"/>
      <c r="F103" s="194"/>
      <c r="G103" s="194"/>
      <c r="H103" s="194"/>
      <c r="I103" s="194"/>
      <c r="J103" s="195">
        <f>J181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5318</v>
      </c>
      <c r="E104" s="194"/>
      <c r="F104" s="194"/>
      <c r="G104" s="194"/>
      <c r="H104" s="194"/>
      <c r="I104" s="194"/>
      <c r="J104" s="195">
        <f>J191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5319</v>
      </c>
      <c r="E105" s="194"/>
      <c r="F105" s="194"/>
      <c r="G105" s="194"/>
      <c r="H105" s="194"/>
      <c r="I105" s="194"/>
      <c r="J105" s="195">
        <f>J198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5" t="str">
        <f>E7</f>
        <v>Zaječov rozšíření a intenzifikace ČOV Horní Kváň - kanalizace a vodovod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211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5035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213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5243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5279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PS.02.2.2 - Měření a regulace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obec Zaječov, místní část Kvaň, Nová Ves</v>
      </c>
      <c r="G123" s="41"/>
      <c r="H123" s="41"/>
      <c r="I123" s="33" t="s">
        <v>22</v>
      </c>
      <c r="J123" s="80" t="str">
        <f>IF(J16="","",J16)</f>
        <v>18. 8. 2021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4.45" customHeight="1">
      <c r="A125" s="39"/>
      <c r="B125" s="40"/>
      <c r="C125" s="33" t="s">
        <v>24</v>
      </c>
      <c r="D125" s="41"/>
      <c r="E125" s="41"/>
      <c r="F125" s="28" t="str">
        <f>E19</f>
        <v>Obec Zaječov, Zaječov 265, 267 63 Zaječov</v>
      </c>
      <c r="G125" s="41"/>
      <c r="H125" s="41"/>
      <c r="I125" s="33" t="s">
        <v>32</v>
      </c>
      <c r="J125" s="37" t="str">
        <f>E25</f>
        <v>PIK VÍTEK s.r.o.,Kořenského 1025/7, 150 00 Praha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37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227</v>
      </c>
      <c r="D128" s="205" t="s">
        <v>65</v>
      </c>
      <c r="E128" s="205" t="s">
        <v>61</v>
      </c>
      <c r="F128" s="205" t="s">
        <v>62</v>
      </c>
      <c r="G128" s="205" t="s">
        <v>228</v>
      </c>
      <c r="H128" s="205" t="s">
        <v>229</v>
      </c>
      <c r="I128" s="205" t="s">
        <v>230</v>
      </c>
      <c r="J128" s="205" t="s">
        <v>219</v>
      </c>
      <c r="K128" s="206" t="s">
        <v>231</v>
      </c>
      <c r="L128" s="207"/>
      <c r="M128" s="101" t="s">
        <v>1</v>
      </c>
      <c r="N128" s="102" t="s">
        <v>44</v>
      </c>
      <c r="O128" s="102" t="s">
        <v>232</v>
      </c>
      <c r="P128" s="102" t="s">
        <v>233</v>
      </c>
      <c r="Q128" s="102" t="s">
        <v>234</v>
      </c>
      <c r="R128" s="102" t="s">
        <v>235</v>
      </c>
      <c r="S128" s="102" t="s">
        <v>236</v>
      </c>
      <c r="T128" s="103" t="s">
        <v>237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238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P130+P171+P181+P191+P198</f>
        <v>0</v>
      </c>
      <c r="Q129" s="105"/>
      <c r="R129" s="210">
        <f>R130+R171+R181+R191+R198</f>
        <v>0</v>
      </c>
      <c r="S129" s="105"/>
      <c r="T129" s="211">
        <f>T130+T171+T181+T191+T198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221</v>
      </c>
      <c r="BK129" s="212">
        <f>BK130+BK171+BK181+BK191+BK198</f>
        <v>0</v>
      </c>
    </row>
    <row r="130" s="12" customFormat="1" ht="25.92" customHeight="1">
      <c r="A130" s="12"/>
      <c r="B130" s="213"/>
      <c r="C130" s="214"/>
      <c r="D130" s="215" t="s">
        <v>79</v>
      </c>
      <c r="E130" s="216" t="s">
        <v>4388</v>
      </c>
      <c r="F130" s="216" t="s">
        <v>5320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SUM(P131:P170)</f>
        <v>0</v>
      </c>
      <c r="Q130" s="221"/>
      <c r="R130" s="222">
        <f>SUM(R131:R170)</f>
        <v>0</v>
      </c>
      <c r="S130" s="221"/>
      <c r="T130" s="223">
        <f>SUM(T131:T170)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14</v>
      </c>
      <c r="AT130" s="225" t="s">
        <v>79</v>
      </c>
      <c r="AU130" s="225" t="s">
        <v>80</v>
      </c>
      <c r="AY130" s="224" t="s">
        <v>241</v>
      </c>
      <c r="BK130" s="226">
        <f>SUM(BK131:BK170)</f>
        <v>0</v>
      </c>
    </row>
    <row r="131" s="2" customFormat="1" ht="16.5" customHeight="1">
      <c r="A131" s="39"/>
      <c r="B131" s="40"/>
      <c r="C131" s="229" t="s">
        <v>14</v>
      </c>
      <c r="D131" s="229" t="s">
        <v>243</v>
      </c>
      <c r="E131" s="230" t="s">
        <v>5321</v>
      </c>
      <c r="F131" s="231" t="s">
        <v>5322</v>
      </c>
      <c r="G131" s="232" t="s">
        <v>2066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5323</v>
      </c>
    </row>
    <row r="132" s="2" customFormat="1" ht="16.5" customHeight="1">
      <c r="A132" s="39"/>
      <c r="B132" s="40"/>
      <c r="C132" s="229" t="s">
        <v>88</v>
      </c>
      <c r="D132" s="229" t="s">
        <v>243</v>
      </c>
      <c r="E132" s="230" t="s">
        <v>5324</v>
      </c>
      <c r="F132" s="231" t="s">
        <v>5325</v>
      </c>
      <c r="G132" s="232" t="s">
        <v>2066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5326</v>
      </c>
    </row>
    <row r="133" s="2" customFormat="1" ht="16.5" customHeight="1">
      <c r="A133" s="39"/>
      <c r="B133" s="40"/>
      <c r="C133" s="229" t="s">
        <v>96</v>
      </c>
      <c r="D133" s="229" t="s">
        <v>243</v>
      </c>
      <c r="E133" s="230" t="s">
        <v>5327</v>
      </c>
      <c r="F133" s="231" t="s">
        <v>5328</v>
      </c>
      <c r="G133" s="232" t="s">
        <v>2066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5329</v>
      </c>
    </row>
    <row r="134" s="2" customFormat="1" ht="16.5" customHeight="1">
      <c r="A134" s="39"/>
      <c r="B134" s="40"/>
      <c r="C134" s="229" t="s">
        <v>175</v>
      </c>
      <c r="D134" s="229" t="s">
        <v>243</v>
      </c>
      <c r="E134" s="230" t="s">
        <v>5330</v>
      </c>
      <c r="F134" s="231" t="s">
        <v>5331</v>
      </c>
      <c r="G134" s="232" t="s">
        <v>2066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5332</v>
      </c>
    </row>
    <row r="135" s="2" customFormat="1" ht="16.5" customHeight="1">
      <c r="A135" s="39"/>
      <c r="B135" s="40"/>
      <c r="C135" s="229" t="s">
        <v>269</v>
      </c>
      <c r="D135" s="229" t="s">
        <v>243</v>
      </c>
      <c r="E135" s="230" t="s">
        <v>5333</v>
      </c>
      <c r="F135" s="231" t="s">
        <v>5334</v>
      </c>
      <c r="G135" s="232" t="s">
        <v>2066</v>
      </c>
      <c r="H135" s="233">
        <v>2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5335</v>
      </c>
    </row>
    <row r="136" s="2" customFormat="1" ht="16.5" customHeight="1">
      <c r="A136" s="39"/>
      <c r="B136" s="40"/>
      <c r="C136" s="229" t="s">
        <v>277</v>
      </c>
      <c r="D136" s="229" t="s">
        <v>243</v>
      </c>
      <c r="E136" s="230" t="s">
        <v>5336</v>
      </c>
      <c r="F136" s="231" t="s">
        <v>5337</v>
      </c>
      <c r="G136" s="232" t="s">
        <v>2066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5338</v>
      </c>
    </row>
    <row r="137" s="2" customFormat="1" ht="16.5" customHeight="1">
      <c r="A137" s="39"/>
      <c r="B137" s="40"/>
      <c r="C137" s="229" t="s">
        <v>286</v>
      </c>
      <c r="D137" s="229" t="s">
        <v>243</v>
      </c>
      <c r="E137" s="230" t="s">
        <v>5339</v>
      </c>
      <c r="F137" s="231" t="s">
        <v>5340</v>
      </c>
      <c r="G137" s="232" t="s">
        <v>2066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5341</v>
      </c>
    </row>
    <row r="138" s="2" customFormat="1" ht="24.15" customHeight="1">
      <c r="A138" s="39"/>
      <c r="B138" s="40"/>
      <c r="C138" s="229" t="s">
        <v>292</v>
      </c>
      <c r="D138" s="229" t="s">
        <v>243</v>
      </c>
      <c r="E138" s="230" t="s">
        <v>5342</v>
      </c>
      <c r="F138" s="231" t="s">
        <v>5343</v>
      </c>
      <c r="G138" s="232" t="s">
        <v>2066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5344</v>
      </c>
    </row>
    <row r="139" s="2" customFormat="1" ht="16.5" customHeight="1">
      <c r="A139" s="39"/>
      <c r="B139" s="40"/>
      <c r="C139" s="229" t="s">
        <v>275</v>
      </c>
      <c r="D139" s="229" t="s">
        <v>243</v>
      </c>
      <c r="E139" s="230" t="s">
        <v>5345</v>
      </c>
      <c r="F139" s="231" t="s">
        <v>5346</v>
      </c>
      <c r="G139" s="232" t="s">
        <v>2066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5347</v>
      </c>
    </row>
    <row r="140" s="2" customFormat="1" ht="16.5" customHeight="1">
      <c r="A140" s="39"/>
      <c r="B140" s="40"/>
      <c r="C140" s="229" t="s">
        <v>301</v>
      </c>
      <c r="D140" s="229" t="s">
        <v>243</v>
      </c>
      <c r="E140" s="230" t="s">
        <v>5348</v>
      </c>
      <c r="F140" s="231" t="s">
        <v>5349</v>
      </c>
      <c r="G140" s="232" t="s">
        <v>2066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5350</v>
      </c>
    </row>
    <row r="141" s="2" customFormat="1" ht="16.5" customHeight="1">
      <c r="A141" s="39"/>
      <c r="B141" s="40"/>
      <c r="C141" s="229" t="s">
        <v>305</v>
      </c>
      <c r="D141" s="229" t="s">
        <v>243</v>
      </c>
      <c r="E141" s="230" t="s">
        <v>5351</v>
      </c>
      <c r="F141" s="231" t="s">
        <v>5352</v>
      </c>
      <c r="G141" s="232" t="s">
        <v>2066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5353</v>
      </c>
    </row>
    <row r="142" s="2" customFormat="1" ht="16.5" customHeight="1">
      <c r="A142" s="39"/>
      <c r="B142" s="40"/>
      <c r="C142" s="229" t="s">
        <v>309</v>
      </c>
      <c r="D142" s="229" t="s">
        <v>243</v>
      </c>
      <c r="E142" s="230" t="s">
        <v>5354</v>
      </c>
      <c r="F142" s="231" t="s">
        <v>5355</v>
      </c>
      <c r="G142" s="232" t="s">
        <v>2066</v>
      </c>
      <c r="H142" s="233">
        <v>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5356</v>
      </c>
    </row>
    <row r="143" s="2" customFormat="1" ht="16.5" customHeight="1">
      <c r="A143" s="39"/>
      <c r="B143" s="40"/>
      <c r="C143" s="229" t="s">
        <v>316</v>
      </c>
      <c r="D143" s="229" t="s">
        <v>243</v>
      </c>
      <c r="E143" s="230" t="s">
        <v>5357</v>
      </c>
      <c r="F143" s="231" t="s">
        <v>5358</v>
      </c>
      <c r="G143" s="232" t="s">
        <v>2066</v>
      </c>
      <c r="H143" s="233">
        <v>3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5359</v>
      </c>
    </row>
    <row r="144" s="2" customFormat="1" ht="16.5" customHeight="1">
      <c r="A144" s="39"/>
      <c r="B144" s="40"/>
      <c r="C144" s="229" t="s">
        <v>322</v>
      </c>
      <c r="D144" s="229" t="s">
        <v>243</v>
      </c>
      <c r="E144" s="230" t="s">
        <v>5360</v>
      </c>
      <c r="F144" s="231" t="s">
        <v>5361</v>
      </c>
      <c r="G144" s="232" t="s">
        <v>2066</v>
      </c>
      <c r="H144" s="233">
        <v>6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5362</v>
      </c>
    </row>
    <row r="145" s="2" customFormat="1" ht="24.15" customHeight="1">
      <c r="A145" s="39"/>
      <c r="B145" s="40"/>
      <c r="C145" s="229" t="s">
        <v>8</v>
      </c>
      <c r="D145" s="229" t="s">
        <v>243</v>
      </c>
      <c r="E145" s="230" t="s">
        <v>5363</v>
      </c>
      <c r="F145" s="231" t="s">
        <v>5364</v>
      </c>
      <c r="G145" s="232" t="s">
        <v>2066</v>
      </c>
      <c r="H145" s="233">
        <v>4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5365</v>
      </c>
    </row>
    <row r="146" s="2" customFormat="1" ht="16.5" customHeight="1">
      <c r="A146" s="39"/>
      <c r="B146" s="40"/>
      <c r="C146" s="229" t="s">
        <v>332</v>
      </c>
      <c r="D146" s="229" t="s">
        <v>243</v>
      </c>
      <c r="E146" s="230" t="s">
        <v>5366</v>
      </c>
      <c r="F146" s="231" t="s">
        <v>5367</v>
      </c>
      <c r="G146" s="232" t="s">
        <v>2066</v>
      </c>
      <c r="H146" s="233">
        <v>4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5368</v>
      </c>
    </row>
    <row r="147" s="2" customFormat="1" ht="16.5" customHeight="1">
      <c r="A147" s="39"/>
      <c r="B147" s="40"/>
      <c r="C147" s="229" t="s">
        <v>337</v>
      </c>
      <c r="D147" s="229" t="s">
        <v>243</v>
      </c>
      <c r="E147" s="230" t="s">
        <v>5369</v>
      </c>
      <c r="F147" s="231" t="s">
        <v>5370</v>
      </c>
      <c r="G147" s="232" t="s">
        <v>2066</v>
      </c>
      <c r="H147" s="233">
        <v>1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5371</v>
      </c>
    </row>
    <row r="148" s="2" customFormat="1" ht="16.5" customHeight="1">
      <c r="A148" s="39"/>
      <c r="B148" s="40"/>
      <c r="C148" s="229" t="s">
        <v>342</v>
      </c>
      <c r="D148" s="229" t="s">
        <v>243</v>
      </c>
      <c r="E148" s="230" t="s">
        <v>5372</v>
      </c>
      <c r="F148" s="231" t="s">
        <v>5373</v>
      </c>
      <c r="G148" s="232" t="s">
        <v>2066</v>
      </c>
      <c r="H148" s="233">
        <v>3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5374</v>
      </c>
    </row>
    <row r="149" s="2" customFormat="1" ht="16.5" customHeight="1">
      <c r="A149" s="39"/>
      <c r="B149" s="40"/>
      <c r="C149" s="229" t="s">
        <v>347</v>
      </c>
      <c r="D149" s="229" t="s">
        <v>243</v>
      </c>
      <c r="E149" s="230" t="s">
        <v>5375</v>
      </c>
      <c r="F149" s="231" t="s">
        <v>5376</v>
      </c>
      <c r="G149" s="232" t="s">
        <v>2066</v>
      </c>
      <c r="H149" s="233">
        <v>5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5377</v>
      </c>
    </row>
    <row r="150" s="2" customFormat="1" ht="16.5" customHeight="1">
      <c r="A150" s="39"/>
      <c r="B150" s="40"/>
      <c r="C150" s="229" t="s">
        <v>352</v>
      </c>
      <c r="D150" s="229" t="s">
        <v>243</v>
      </c>
      <c r="E150" s="230" t="s">
        <v>5378</v>
      </c>
      <c r="F150" s="231" t="s">
        <v>5379</v>
      </c>
      <c r="G150" s="232" t="s">
        <v>2066</v>
      </c>
      <c r="H150" s="233">
        <v>1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5380</v>
      </c>
    </row>
    <row r="151" s="2" customFormat="1" ht="24.15" customHeight="1">
      <c r="A151" s="39"/>
      <c r="B151" s="40"/>
      <c r="C151" s="229" t="s">
        <v>7</v>
      </c>
      <c r="D151" s="229" t="s">
        <v>243</v>
      </c>
      <c r="E151" s="230" t="s">
        <v>5381</v>
      </c>
      <c r="F151" s="231" t="s">
        <v>5382</v>
      </c>
      <c r="G151" s="232" t="s">
        <v>2066</v>
      </c>
      <c r="H151" s="233">
        <v>1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5383</v>
      </c>
    </row>
    <row r="152" s="2" customFormat="1" ht="16.5" customHeight="1">
      <c r="A152" s="39"/>
      <c r="B152" s="40"/>
      <c r="C152" s="229" t="s">
        <v>361</v>
      </c>
      <c r="D152" s="229" t="s">
        <v>243</v>
      </c>
      <c r="E152" s="230" t="s">
        <v>5384</v>
      </c>
      <c r="F152" s="231" t="s">
        <v>5385</v>
      </c>
      <c r="G152" s="232" t="s">
        <v>2066</v>
      </c>
      <c r="H152" s="233">
        <v>1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5386</v>
      </c>
    </row>
    <row r="153" s="2" customFormat="1" ht="24.15" customHeight="1">
      <c r="A153" s="39"/>
      <c r="B153" s="40"/>
      <c r="C153" s="229" t="s">
        <v>366</v>
      </c>
      <c r="D153" s="229" t="s">
        <v>243</v>
      </c>
      <c r="E153" s="230" t="s">
        <v>5387</v>
      </c>
      <c r="F153" s="231" t="s">
        <v>5388</v>
      </c>
      <c r="G153" s="232" t="s">
        <v>2066</v>
      </c>
      <c r="H153" s="233">
        <v>1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5389</v>
      </c>
    </row>
    <row r="154" s="2" customFormat="1" ht="21.75" customHeight="1">
      <c r="A154" s="39"/>
      <c r="B154" s="40"/>
      <c r="C154" s="229" t="s">
        <v>371</v>
      </c>
      <c r="D154" s="229" t="s">
        <v>243</v>
      </c>
      <c r="E154" s="230" t="s">
        <v>5390</v>
      </c>
      <c r="F154" s="231" t="s">
        <v>5391</v>
      </c>
      <c r="G154" s="232" t="s">
        <v>2066</v>
      </c>
      <c r="H154" s="233">
        <v>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5392</v>
      </c>
    </row>
    <row r="155" s="2" customFormat="1" ht="16.5" customHeight="1">
      <c r="A155" s="39"/>
      <c r="B155" s="40"/>
      <c r="C155" s="229" t="s">
        <v>376</v>
      </c>
      <c r="D155" s="229" t="s">
        <v>243</v>
      </c>
      <c r="E155" s="230" t="s">
        <v>5393</v>
      </c>
      <c r="F155" s="231" t="s">
        <v>5394</v>
      </c>
      <c r="G155" s="232" t="s">
        <v>2066</v>
      </c>
      <c r="H155" s="233">
        <v>1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5395</v>
      </c>
    </row>
    <row r="156" s="2" customFormat="1" ht="16.5" customHeight="1">
      <c r="A156" s="39"/>
      <c r="B156" s="40"/>
      <c r="C156" s="229" t="s">
        <v>381</v>
      </c>
      <c r="D156" s="229" t="s">
        <v>243</v>
      </c>
      <c r="E156" s="230" t="s">
        <v>5396</v>
      </c>
      <c r="F156" s="231" t="s">
        <v>5397</v>
      </c>
      <c r="G156" s="232" t="s">
        <v>2066</v>
      </c>
      <c r="H156" s="233">
        <v>1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5398</v>
      </c>
    </row>
    <row r="157" s="2" customFormat="1" ht="16.5" customHeight="1">
      <c r="A157" s="39"/>
      <c r="B157" s="40"/>
      <c r="C157" s="229" t="s">
        <v>386</v>
      </c>
      <c r="D157" s="229" t="s">
        <v>243</v>
      </c>
      <c r="E157" s="230" t="s">
        <v>5399</v>
      </c>
      <c r="F157" s="231" t="s">
        <v>5400</v>
      </c>
      <c r="G157" s="232" t="s">
        <v>2066</v>
      </c>
      <c r="H157" s="233">
        <v>1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5401</v>
      </c>
    </row>
    <row r="158" s="2" customFormat="1" ht="16.5" customHeight="1">
      <c r="A158" s="39"/>
      <c r="B158" s="40"/>
      <c r="C158" s="229" t="s">
        <v>390</v>
      </c>
      <c r="D158" s="229" t="s">
        <v>243</v>
      </c>
      <c r="E158" s="230" t="s">
        <v>5402</v>
      </c>
      <c r="F158" s="231" t="s">
        <v>5403</v>
      </c>
      <c r="G158" s="232" t="s">
        <v>2066</v>
      </c>
      <c r="H158" s="233">
        <v>2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5404</v>
      </c>
    </row>
    <row r="159" s="2" customFormat="1" ht="16.5" customHeight="1">
      <c r="A159" s="39"/>
      <c r="B159" s="40"/>
      <c r="C159" s="229" t="s">
        <v>394</v>
      </c>
      <c r="D159" s="229" t="s">
        <v>243</v>
      </c>
      <c r="E159" s="230" t="s">
        <v>5405</v>
      </c>
      <c r="F159" s="231" t="s">
        <v>5406</v>
      </c>
      <c r="G159" s="232" t="s">
        <v>2066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5407</v>
      </c>
    </row>
    <row r="160" s="2" customFormat="1" ht="16.5" customHeight="1">
      <c r="A160" s="39"/>
      <c r="B160" s="40"/>
      <c r="C160" s="229" t="s">
        <v>398</v>
      </c>
      <c r="D160" s="229" t="s">
        <v>243</v>
      </c>
      <c r="E160" s="230" t="s">
        <v>5408</v>
      </c>
      <c r="F160" s="231" t="s">
        <v>5409</v>
      </c>
      <c r="G160" s="232" t="s">
        <v>2066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5410</v>
      </c>
    </row>
    <row r="161" s="2" customFormat="1" ht="24.15" customHeight="1">
      <c r="A161" s="39"/>
      <c r="B161" s="40"/>
      <c r="C161" s="229" t="s">
        <v>696</v>
      </c>
      <c r="D161" s="229" t="s">
        <v>243</v>
      </c>
      <c r="E161" s="230" t="s">
        <v>5411</v>
      </c>
      <c r="F161" s="231" t="s">
        <v>5412</v>
      </c>
      <c r="G161" s="232" t="s">
        <v>2066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5413</v>
      </c>
    </row>
    <row r="162" s="2" customFormat="1" ht="24.15" customHeight="1">
      <c r="A162" s="39"/>
      <c r="B162" s="40"/>
      <c r="C162" s="229" t="s">
        <v>704</v>
      </c>
      <c r="D162" s="229" t="s">
        <v>243</v>
      </c>
      <c r="E162" s="230" t="s">
        <v>5414</v>
      </c>
      <c r="F162" s="231" t="s">
        <v>5415</v>
      </c>
      <c r="G162" s="232" t="s">
        <v>2066</v>
      </c>
      <c r="H162" s="233">
        <v>6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5416</v>
      </c>
    </row>
    <row r="163" s="2" customFormat="1" ht="24.15" customHeight="1">
      <c r="A163" s="39"/>
      <c r="B163" s="40"/>
      <c r="C163" s="229" t="s">
        <v>706</v>
      </c>
      <c r="D163" s="229" t="s">
        <v>243</v>
      </c>
      <c r="E163" s="230" t="s">
        <v>5417</v>
      </c>
      <c r="F163" s="231" t="s">
        <v>5418</v>
      </c>
      <c r="G163" s="232" t="s">
        <v>2066</v>
      </c>
      <c r="H163" s="233">
        <v>3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5419</v>
      </c>
    </row>
    <row r="164" s="2" customFormat="1" ht="24.15" customHeight="1">
      <c r="A164" s="39"/>
      <c r="B164" s="40"/>
      <c r="C164" s="229" t="s">
        <v>715</v>
      </c>
      <c r="D164" s="229" t="s">
        <v>243</v>
      </c>
      <c r="E164" s="230" t="s">
        <v>5420</v>
      </c>
      <c r="F164" s="231" t="s">
        <v>5421</v>
      </c>
      <c r="G164" s="232" t="s">
        <v>2066</v>
      </c>
      <c r="H164" s="233">
        <v>2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5422</v>
      </c>
    </row>
    <row r="165" s="2" customFormat="1" ht="24.15" customHeight="1">
      <c r="A165" s="39"/>
      <c r="B165" s="40"/>
      <c r="C165" s="229" t="s">
        <v>721</v>
      </c>
      <c r="D165" s="229" t="s">
        <v>243</v>
      </c>
      <c r="E165" s="230" t="s">
        <v>5423</v>
      </c>
      <c r="F165" s="231" t="s">
        <v>5424</v>
      </c>
      <c r="G165" s="232" t="s">
        <v>2066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5425</v>
      </c>
    </row>
    <row r="166" s="2" customFormat="1" ht="16.5" customHeight="1">
      <c r="A166" s="39"/>
      <c r="B166" s="40"/>
      <c r="C166" s="229" t="s">
        <v>729</v>
      </c>
      <c r="D166" s="229" t="s">
        <v>243</v>
      </c>
      <c r="E166" s="230" t="s">
        <v>5426</v>
      </c>
      <c r="F166" s="231" t="s">
        <v>5427</v>
      </c>
      <c r="G166" s="232" t="s">
        <v>2066</v>
      </c>
      <c r="H166" s="233">
        <v>12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5428</v>
      </c>
    </row>
    <row r="167" s="2" customFormat="1" ht="21.75" customHeight="1">
      <c r="A167" s="39"/>
      <c r="B167" s="40"/>
      <c r="C167" s="229" t="s">
        <v>735</v>
      </c>
      <c r="D167" s="229" t="s">
        <v>243</v>
      </c>
      <c r="E167" s="230" t="s">
        <v>5429</v>
      </c>
      <c r="F167" s="231" t="s">
        <v>5430</v>
      </c>
      <c r="G167" s="232" t="s">
        <v>2066</v>
      </c>
      <c r="H167" s="233">
        <v>88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5431</v>
      </c>
    </row>
    <row r="168" s="2" customFormat="1" ht="16.5" customHeight="1">
      <c r="A168" s="39"/>
      <c r="B168" s="40"/>
      <c r="C168" s="229" t="s">
        <v>740</v>
      </c>
      <c r="D168" s="229" t="s">
        <v>243</v>
      </c>
      <c r="E168" s="230" t="s">
        <v>5432</v>
      </c>
      <c r="F168" s="231" t="s">
        <v>5433</v>
      </c>
      <c r="G168" s="232" t="s">
        <v>2066</v>
      </c>
      <c r="H168" s="233">
        <v>6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5434</v>
      </c>
    </row>
    <row r="169" s="2" customFormat="1" ht="16.5" customHeight="1">
      <c r="A169" s="39"/>
      <c r="B169" s="40"/>
      <c r="C169" s="229" t="s">
        <v>749</v>
      </c>
      <c r="D169" s="229" t="s">
        <v>243</v>
      </c>
      <c r="E169" s="230" t="s">
        <v>5435</v>
      </c>
      <c r="F169" s="231" t="s">
        <v>5436</v>
      </c>
      <c r="G169" s="232" t="s">
        <v>2066</v>
      </c>
      <c r="H169" s="233">
        <v>4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5437</v>
      </c>
    </row>
    <row r="170" s="2" customFormat="1" ht="16.5" customHeight="1">
      <c r="A170" s="39"/>
      <c r="B170" s="40"/>
      <c r="C170" s="229" t="s">
        <v>754</v>
      </c>
      <c r="D170" s="229" t="s">
        <v>243</v>
      </c>
      <c r="E170" s="230" t="s">
        <v>5438</v>
      </c>
      <c r="F170" s="231" t="s">
        <v>5439</v>
      </c>
      <c r="G170" s="232" t="s">
        <v>2066</v>
      </c>
      <c r="H170" s="233">
        <v>1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5440</v>
      </c>
    </row>
    <row r="171" s="12" customFormat="1" ht="25.92" customHeight="1">
      <c r="A171" s="12"/>
      <c r="B171" s="213"/>
      <c r="C171" s="214"/>
      <c r="D171" s="215" t="s">
        <v>79</v>
      </c>
      <c r="E171" s="216" t="s">
        <v>4394</v>
      </c>
      <c r="F171" s="216" t="s">
        <v>5078</v>
      </c>
      <c r="G171" s="214"/>
      <c r="H171" s="214"/>
      <c r="I171" s="217"/>
      <c r="J171" s="21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14</v>
      </c>
      <c r="AT171" s="225" t="s">
        <v>79</v>
      </c>
      <c r="AU171" s="225" t="s">
        <v>80</v>
      </c>
      <c r="AY171" s="224" t="s">
        <v>241</v>
      </c>
      <c r="BK171" s="226">
        <f>SUM(BK172:BK180)</f>
        <v>0</v>
      </c>
    </row>
    <row r="172" s="2" customFormat="1" ht="24.15" customHeight="1">
      <c r="A172" s="39"/>
      <c r="B172" s="40"/>
      <c r="C172" s="229" t="s">
        <v>759</v>
      </c>
      <c r="D172" s="229" t="s">
        <v>243</v>
      </c>
      <c r="E172" s="230" t="s">
        <v>5441</v>
      </c>
      <c r="F172" s="231" t="s">
        <v>5442</v>
      </c>
      <c r="G172" s="232" t="s">
        <v>2066</v>
      </c>
      <c r="H172" s="233">
        <v>1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5443</v>
      </c>
    </row>
    <row r="173" s="2" customFormat="1" ht="24.15" customHeight="1">
      <c r="A173" s="39"/>
      <c r="B173" s="40"/>
      <c r="C173" s="229" t="s">
        <v>766</v>
      </c>
      <c r="D173" s="229" t="s">
        <v>243</v>
      </c>
      <c r="E173" s="230" t="s">
        <v>5444</v>
      </c>
      <c r="F173" s="231" t="s">
        <v>5445</v>
      </c>
      <c r="G173" s="232" t="s">
        <v>2066</v>
      </c>
      <c r="H173" s="233">
        <v>4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5446</v>
      </c>
    </row>
    <row r="174" s="2" customFormat="1" ht="16.5" customHeight="1">
      <c r="A174" s="39"/>
      <c r="B174" s="40"/>
      <c r="C174" s="229" t="s">
        <v>772</v>
      </c>
      <c r="D174" s="229" t="s">
        <v>243</v>
      </c>
      <c r="E174" s="230" t="s">
        <v>5447</v>
      </c>
      <c r="F174" s="231" t="s">
        <v>5448</v>
      </c>
      <c r="G174" s="232" t="s">
        <v>2066</v>
      </c>
      <c r="H174" s="233">
        <v>41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5449</v>
      </c>
    </row>
    <row r="175" s="2" customFormat="1" ht="16.5" customHeight="1">
      <c r="A175" s="39"/>
      <c r="B175" s="40"/>
      <c r="C175" s="229" t="s">
        <v>779</v>
      </c>
      <c r="D175" s="229" t="s">
        <v>243</v>
      </c>
      <c r="E175" s="230" t="s">
        <v>5450</v>
      </c>
      <c r="F175" s="231" t="s">
        <v>5451</v>
      </c>
      <c r="G175" s="232" t="s">
        <v>2066</v>
      </c>
      <c r="H175" s="233">
        <v>10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5452</v>
      </c>
    </row>
    <row r="176" s="2" customFormat="1" ht="16.5" customHeight="1">
      <c r="A176" s="39"/>
      <c r="B176" s="40"/>
      <c r="C176" s="229" t="s">
        <v>788</v>
      </c>
      <c r="D176" s="229" t="s">
        <v>243</v>
      </c>
      <c r="E176" s="230" t="s">
        <v>5453</v>
      </c>
      <c r="F176" s="231" t="s">
        <v>5454</v>
      </c>
      <c r="G176" s="232" t="s">
        <v>2066</v>
      </c>
      <c r="H176" s="233">
        <v>4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5455</v>
      </c>
    </row>
    <row r="177" s="2" customFormat="1" ht="16.5" customHeight="1">
      <c r="A177" s="39"/>
      <c r="B177" s="40"/>
      <c r="C177" s="229" t="s">
        <v>793</v>
      </c>
      <c r="D177" s="229" t="s">
        <v>243</v>
      </c>
      <c r="E177" s="230" t="s">
        <v>5456</v>
      </c>
      <c r="F177" s="231" t="s">
        <v>5457</v>
      </c>
      <c r="G177" s="232" t="s">
        <v>2066</v>
      </c>
      <c r="H177" s="233">
        <v>4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5458</v>
      </c>
    </row>
    <row r="178" s="2" customFormat="1" ht="21.75" customHeight="1">
      <c r="A178" s="39"/>
      <c r="B178" s="40"/>
      <c r="C178" s="229" t="s">
        <v>798</v>
      </c>
      <c r="D178" s="229" t="s">
        <v>243</v>
      </c>
      <c r="E178" s="230" t="s">
        <v>5459</v>
      </c>
      <c r="F178" s="231" t="s">
        <v>5460</v>
      </c>
      <c r="G178" s="232" t="s">
        <v>2066</v>
      </c>
      <c r="H178" s="233">
        <v>1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5461</v>
      </c>
    </row>
    <row r="179" s="2" customFormat="1" ht="16.5" customHeight="1">
      <c r="A179" s="39"/>
      <c r="B179" s="40"/>
      <c r="C179" s="229" t="s">
        <v>804</v>
      </c>
      <c r="D179" s="229" t="s">
        <v>243</v>
      </c>
      <c r="E179" s="230" t="s">
        <v>5462</v>
      </c>
      <c r="F179" s="231" t="s">
        <v>5463</v>
      </c>
      <c r="G179" s="232" t="s">
        <v>2066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5464</v>
      </c>
    </row>
    <row r="180" s="2" customFormat="1" ht="16.5" customHeight="1">
      <c r="A180" s="39"/>
      <c r="B180" s="40"/>
      <c r="C180" s="229" t="s">
        <v>813</v>
      </c>
      <c r="D180" s="229" t="s">
        <v>243</v>
      </c>
      <c r="E180" s="230" t="s">
        <v>5465</v>
      </c>
      <c r="F180" s="231" t="s">
        <v>5466</v>
      </c>
      <c r="G180" s="232" t="s">
        <v>2066</v>
      </c>
      <c r="H180" s="233">
        <v>1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5467</v>
      </c>
    </row>
    <row r="181" s="12" customFormat="1" ht="25.92" customHeight="1">
      <c r="A181" s="12"/>
      <c r="B181" s="213"/>
      <c r="C181" s="214"/>
      <c r="D181" s="215" t="s">
        <v>79</v>
      </c>
      <c r="E181" s="216" t="s">
        <v>5168</v>
      </c>
      <c r="F181" s="216" t="s">
        <v>5145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SUM(P182:P190)</f>
        <v>0</v>
      </c>
      <c r="Q181" s="221"/>
      <c r="R181" s="222">
        <f>SUM(R182:R190)</f>
        <v>0</v>
      </c>
      <c r="S181" s="221"/>
      <c r="T181" s="223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14</v>
      </c>
      <c r="AT181" s="225" t="s">
        <v>79</v>
      </c>
      <c r="AU181" s="225" t="s">
        <v>80</v>
      </c>
      <c r="AY181" s="224" t="s">
        <v>241</v>
      </c>
      <c r="BK181" s="226">
        <f>SUM(BK182:BK190)</f>
        <v>0</v>
      </c>
    </row>
    <row r="182" s="2" customFormat="1" ht="16.5" customHeight="1">
      <c r="A182" s="39"/>
      <c r="B182" s="40"/>
      <c r="C182" s="229" t="s">
        <v>820</v>
      </c>
      <c r="D182" s="229" t="s">
        <v>243</v>
      </c>
      <c r="E182" s="230" t="s">
        <v>2286</v>
      </c>
      <c r="F182" s="231" t="s">
        <v>5468</v>
      </c>
      <c r="G182" s="232" t="s">
        <v>289</v>
      </c>
      <c r="H182" s="233">
        <v>22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5469</v>
      </c>
    </row>
    <row r="183" s="2" customFormat="1" ht="16.5" customHeight="1">
      <c r="A183" s="39"/>
      <c r="B183" s="40"/>
      <c r="C183" s="229" t="s">
        <v>825</v>
      </c>
      <c r="D183" s="229" t="s">
        <v>243</v>
      </c>
      <c r="E183" s="230" t="s">
        <v>2290</v>
      </c>
      <c r="F183" s="231" t="s">
        <v>5146</v>
      </c>
      <c r="G183" s="232" t="s">
        <v>289</v>
      </c>
      <c r="H183" s="233">
        <v>15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5470</v>
      </c>
    </row>
    <row r="184" s="2" customFormat="1" ht="16.5" customHeight="1">
      <c r="A184" s="39"/>
      <c r="B184" s="40"/>
      <c r="C184" s="229" t="s">
        <v>830</v>
      </c>
      <c r="D184" s="229" t="s">
        <v>243</v>
      </c>
      <c r="E184" s="230" t="s">
        <v>5150</v>
      </c>
      <c r="F184" s="231" t="s">
        <v>5148</v>
      </c>
      <c r="G184" s="232" t="s">
        <v>289</v>
      </c>
      <c r="H184" s="233">
        <v>5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5471</v>
      </c>
    </row>
    <row r="185" s="2" customFormat="1" ht="16.5" customHeight="1">
      <c r="A185" s="39"/>
      <c r="B185" s="40"/>
      <c r="C185" s="229" t="s">
        <v>835</v>
      </c>
      <c r="D185" s="229" t="s">
        <v>243</v>
      </c>
      <c r="E185" s="230" t="s">
        <v>5153</v>
      </c>
      <c r="F185" s="231" t="s">
        <v>5151</v>
      </c>
      <c r="G185" s="232" t="s">
        <v>289</v>
      </c>
      <c r="H185" s="233">
        <v>74</v>
      </c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5472</v>
      </c>
    </row>
    <row r="186" s="2" customFormat="1" ht="16.5" customHeight="1">
      <c r="A186" s="39"/>
      <c r="B186" s="40"/>
      <c r="C186" s="229" t="s">
        <v>843</v>
      </c>
      <c r="D186" s="229" t="s">
        <v>243</v>
      </c>
      <c r="E186" s="230" t="s">
        <v>5156</v>
      </c>
      <c r="F186" s="231" t="s">
        <v>5154</v>
      </c>
      <c r="G186" s="232" t="s">
        <v>289</v>
      </c>
      <c r="H186" s="233">
        <v>71</v>
      </c>
      <c r="I186" s="234"/>
      <c r="J186" s="235">
        <f>ROUND(I186*H186,2)</f>
        <v>0</v>
      </c>
      <c r="K186" s="231" t="s">
        <v>1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14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5473</v>
      </c>
    </row>
    <row r="187" s="2" customFormat="1" ht="16.5" customHeight="1">
      <c r="A187" s="39"/>
      <c r="B187" s="40"/>
      <c r="C187" s="229" t="s">
        <v>852</v>
      </c>
      <c r="D187" s="229" t="s">
        <v>243</v>
      </c>
      <c r="E187" s="230" t="s">
        <v>5159</v>
      </c>
      <c r="F187" s="231" t="s">
        <v>5474</v>
      </c>
      <c r="G187" s="232" t="s">
        <v>289</v>
      </c>
      <c r="H187" s="233">
        <v>4</v>
      </c>
      <c r="I187" s="234"/>
      <c r="J187" s="235">
        <f>ROUND(I187*H187,2)</f>
        <v>0</v>
      </c>
      <c r="K187" s="231" t="s">
        <v>1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14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5475</v>
      </c>
    </row>
    <row r="188" s="2" customFormat="1" ht="16.5" customHeight="1">
      <c r="A188" s="39"/>
      <c r="B188" s="40"/>
      <c r="C188" s="229" t="s">
        <v>856</v>
      </c>
      <c r="D188" s="229" t="s">
        <v>243</v>
      </c>
      <c r="E188" s="230" t="s">
        <v>5162</v>
      </c>
      <c r="F188" s="231" t="s">
        <v>5476</v>
      </c>
      <c r="G188" s="232" t="s">
        <v>289</v>
      </c>
      <c r="H188" s="233">
        <v>12</v>
      </c>
      <c r="I188" s="234"/>
      <c r="J188" s="235">
        <f>ROUND(I188*H188,2)</f>
        <v>0</v>
      </c>
      <c r="K188" s="231" t="s">
        <v>1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14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5477</v>
      </c>
    </row>
    <row r="189" s="2" customFormat="1" ht="16.5" customHeight="1">
      <c r="A189" s="39"/>
      <c r="B189" s="40"/>
      <c r="C189" s="229" t="s">
        <v>860</v>
      </c>
      <c r="D189" s="229" t="s">
        <v>243</v>
      </c>
      <c r="E189" s="230" t="s">
        <v>5165</v>
      </c>
      <c r="F189" s="231" t="s">
        <v>5478</v>
      </c>
      <c r="G189" s="232" t="s">
        <v>289</v>
      </c>
      <c r="H189" s="233">
        <v>10</v>
      </c>
      <c r="I189" s="234"/>
      <c r="J189" s="235">
        <f>ROUND(I189*H189,2)</f>
        <v>0</v>
      </c>
      <c r="K189" s="231" t="s">
        <v>1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14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5479</v>
      </c>
    </row>
    <row r="190" s="2" customFormat="1" ht="16.5" customHeight="1">
      <c r="A190" s="39"/>
      <c r="B190" s="40"/>
      <c r="C190" s="229" t="s">
        <v>864</v>
      </c>
      <c r="D190" s="229" t="s">
        <v>243</v>
      </c>
      <c r="E190" s="230" t="s">
        <v>5170</v>
      </c>
      <c r="F190" s="231" t="s">
        <v>5480</v>
      </c>
      <c r="G190" s="232" t="s">
        <v>2066</v>
      </c>
      <c r="H190" s="233">
        <v>1</v>
      </c>
      <c r="I190" s="234"/>
      <c r="J190" s="235">
        <f>ROUND(I190*H190,2)</f>
        <v>0</v>
      </c>
      <c r="K190" s="231" t="s">
        <v>1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14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5481</v>
      </c>
    </row>
    <row r="191" s="12" customFormat="1" ht="25.92" customHeight="1">
      <c r="A191" s="12"/>
      <c r="B191" s="213"/>
      <c r="C191" s="214"/>
      <c r="D191" s="215" t="s">
        <v>79</v>
      </c>
      <c r="E191" s="216" t="s">
        <v>5191</v>
      </c>
      <c r="F191" s="216" t="s">
        <v>5169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SUM(P192:P197)</f>
        <v>0</v>
      </c>
      <c r="Q191" s="221"/>
      <c r="R191" s="222">
        <f>SUM(R192:R197)</f>
        <v>0</v>
      </c>
      <c r="S191" s="221"/>
      <c r="T191" s="223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14</v>
      </c>
      <c r="AT191" s="225" t="s">
        <v>79</v>
      </c>
      <c r="AU191" s="225" t="s">
        <v>80</v>
      </c>
      <c r="AY191" s="224" t="s">
        <v>241</v>
      </c>
      <c r="BK191" s="226">
        <f>SUM(BK192:BK197)</f>
        <v>0</v>
      </c>
    </row>
    <row r="192" s="2" customFormat="1" ht="16.5" customHeight="1">
      <c r="A192" s="39"/>
      <c r="B192" s="40"/>
      <c r="C192" s="229" t="s">
        <v>868</v>
      </c>
      <c r="D192" s="229" t="s">
        <v>243</v>
      </c>
      <c r="E192" s="230" t="s">
        <v>5173</v>
      </c>
      <c r="F192" s="231" t="s">
        <v>5174</v>
      </c>
      <c r="G192" s="232" t="s">
        <v>289</v>
      </c>
      <c r="H192" s="233">
        <v>62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14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5482</v>
      </c>
    </row>
    <row r="193" s="2" customFormat="1" ht="24.15" customHeight="1">
      <c r="A193" s="39"/>
      <c r="B193" s="40"/>
      <c r="C193" s="229" t="s">
        <v>872</v>
      </c>
      <c r="D193" s="229" t="s">
        <v>243</v>
      </c>
      <c r="E193" s="230" t="s">
        <v>5176</v>
      </c>
      <c r="F193" s="231" t="s">
        <v>5177</v>
      </c>
      <c r="G193" s="232" t="s">
        <v>289</v>
      </c>
      <c r="H193" s="233">
        <v>24</v>
      </c>
      <c r="I193" s="234"/>
      <c r="J193" s="235">
        <f>ROUND(I193*H193,2)</f>
        <v>0</v>
      </c>
      <c r="K193" s="231" t="s">
        <v>1</v>
      </c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175</v>
      </c>
      <c r="AT193" s="240" t="s">
        <v>243</v>
      </c>
      <c r="AU193" s="240" t="s">
        <v>14</v>
      </c>
      <c r="AY193" s="18" t="s">
        <v>241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14</v>
      </c>
      <c r="BK193" s="241">
        <f>ROUND(I193*H193,2)</f>
        <v>0</v>
      </c>
      <c r="BL193" s="18" t="s">
        <v>175</v>
      </c>
      <c r="BM193" s="240" t="s">
        <v>5483</v>
      </c>
    </row>
    <row r="194" s="2" customFormat="1" ht="24.15" customHeight="1">
      <c r="A194" s="39"/>
      <c r="B194" s="40"/>
      <c r="C194" s="229" t="s">
        <v>876</v>
      </c>
      <c r="D194" s="229" t="s">
        <v>243</v>
      </c>
      <c r="E194" s="230" t="s">
        <v>5179</v>
      </c>
      <c r="F194" s="231" t="s">
        <v>5180</v>
      </c>
      <c r="G194" s="232" t="s">
        <v>289</v>
      </c>
      <c r="H194" s="233">
        <v>6</v>
      </c>
      <c r="I194" s="234"/>
      <c r="J194" s="235">
        <f>ROUND(I194*H194,2)</f>
        <v>0</v>
      </c>
      <c r="K194" s="231" t="s">
        <v>1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14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5484</v>
      </c>
    </row>
    <row r="195" s="2" customFormat="1" ht="24.15" customHeight="1">
      <c r="A195" s="39"/>
      <c r="B195" s="40"/>
      <c r="C195" s="229" t="s">
        <v>882</v>
      </c>
      <c r="D195" s="229" t="s">
        <v>243</v>
      </c>
      <c r="E195" s="230" t="s">
        <v>5182</v>
      </c>
      <c r="F195" s="231" t="s">
        <v>5183</v>
      </c>
      <c r="G195" s="232" t="s">
        <v>289</v>
      </c>
      <c r="H195" s="233">
        <v>40</v>
      </c>
      <c r="I195" s="234"/>
      <c r="J195" s="235">
        <f>ROUND(I195*H195,2)</f>
        <v>0</v>
      </c>
      <c r="K195" s="231" t="s">
        <v>1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14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5485</v>
      </c>
    </row>
    <row r="196" s="2" customFormat="1" ht="24.15" customHeight="1">
      <c r="A196" s="39"/>
      <c r="B196" s="40"/>
      <c r="C196" s="229" t="s">
        <v>886</v>
      </c>
      <c r="D196" s="229" t="s">
        <v>243</v>
      </c>
      <c r="E196" s="230" t="s">
        <v>5185</v>
      </c>
      <c r="F196" s="231" t="s">
        <v>5186</v>
      </c>
      <c r="G196" s="232" t="s">
        <v>289</v>
      </c>
      <c r="H196" s="233">
        <v>6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14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5486</v>
      </c>
    </row>
    <row r="197" s="2" customFormat="1" ht="16.5" customHeight="1">
      <c r="A197" s="39"/>
      <c r="B197" s="40"/>
      <c r="C197" s="229" t="s">
        <v>891</v>
      </c>
      <c r="D197" s="229" t="s">
        <v>243</v>
      </c>
      <c r="E197" s="230" t="s">
        <v>5188</v>
      </c>
      <c r="F197" s="231" t="s">
        <v>5189</v>
      </c>
      <c r="G197" s="232" t="s">
        <v>299</v>
      </c>
      <c r="H197" s="233">
        <v>1</v>
      </c>
      <c r="I197" s="234"/>
      <c r="J197" s="235">
        <f>ROUND(I197*H197,2)</f>
        <v>0</v>
      </c>
      <c r="K197" s="231" t="s">
        <v>1</v>
      </c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175</v>
      </c>
      <c r="AT197" s="240" t="s">
        <v>243</v>
      </c>
      <c r="AU197" s="240" t="s">
        <v>14</v>
      </c>
      <c r="AY197" s="18" t="s">
        <v>241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14</v>
      </c>
      <c r="BK197" s="241">
        <f>ROUND(I197*H197,2)</f>
        <v>0</v>
      </c>
      <c r="BL197" s="18" t="s">
        <v>175</v>
      </c>
      <c r="BM197" s="240" t="s">
        <v>5487</v>
      </c>
    </row>
    <row r="198" s="12" customFormat="1" ht="25.92" customHeight="1">
      <c r="A198" s="12"/>
      <c r="B198" s="213"/>
      <c r="C198" s="214"/>
      <c r="D198" s="215" t="s">
        <v>79</v>
      </c>
      <c r="E198" s="216" t="s">
        <v>5488</v>
      </c>
      <c r="F198" s="216" t="s">
        <v>5192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SUM(P199:P214)</f>
        <v>0</v>
      </c>
      <c r="Q198" s="221"/>
      <c r="R198" s="222">
        <f>SUM(R199:R214)</f>
        <v>0</v>
      </c>
      <c r="S198" s="221"/>
      <c r="T198" s="223">
        <f>SUM(T199:T214)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14</v>
      </c>
      <c r="AT198" s="225" t="s">
        <v>79</v>
      </c>
      <c r="AU198" s="225" t="s">
        <v>80</v>
      </c>
      <c r="AY198" s="224" t="s">
        <v>241</v>
      </c>
      <c r="BK198" s="226">
        <f>SUM(BK199:BK214)</f>
        <v>0</v>
      </c>
    </row>
    <row r="199" s="2" customFormat="1" ht="16.5" customHeight="1">
      <c r="A199" s="39"/>
      <c r="B199" s="40"/>
      <c r="C199" s="229" t="s">
        <v>896</v>
      </c>
      <c r="D199" s="229" t="s">
        <v>243</v>
      </c>
      <c r="E199" s="230" t="s">
        <v>5193</v>
      </c>
      <c r="F199" s="231" t="s">
        <v>5194</v>
      </c>
      <c r="G199" s="232" t="s">
        <v>299</v>
      </c>
      <c r="H199" s="233">
        <v>1</v>
      </c>
      <c r="I199" s="234"/>
      <c r="J199" s="235">
        <f>ROUND(I199*H199,2)</f>
        <v>0</v>
      </c>
      <c r="K199" s="231" t="s">
        <v>1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14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5489</v>
      </c>
    </row>
    <row r="200" s="2" customFormat="1" ht="16.5" customHeight="1">
      <c r="A200" s="39"/>
      <c r="B200" s="40"/>
      <c r="C200" s="229" t="s">
        <v>901</v>
      </c>
      <c r="D200" s="229" t="s">
        <v>243</v>
      </c>
      <c r="E200" s="230" t="s">
        <v>5196</v>
      </c>
      <c r="F200" s="231" t="s">
        <v>5197</v>
      </c>
      <c r="G200" s="232" t="s">
        <v>299</v>
      </c>
      <c r="H200" s="233">
        <v>1</v>
      </c>
      <c r="I200" s="234"/>
      <c r="J200" s="235">
        <f>ROUND(I200*H200,2)</f>
        <v>0</v>
      </c>
      <c r="K200" s="231" t="s">
        <v>1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14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5490</v>
      </c>
    </row>
    <row r="201" s="2" customFormat="1" ht="16.5" customHeight="1">
      <c r="A201" s="39"/>
      <c r="B201" s="40"/>
      <c r="C201" s="229" t="s">
        <v>906</v>
      </c>
      <c r="D201" s="229" t="s">
        <v>243</v>
      </c>
      <c r="E201" s="230" t="s">
        <v>5199</v>
      </c>
      <c r="F201" s="231" t="s">
        <v>5200</v>
      </c>
      <c r="G201" s="232" t="s">
        <v>299</v>
      </c>
      <c r="H201" s="233">
        <v>1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14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5491</v>
      </c>
    </row>
    <row r="202" s="2" customFormat="1" ht="16.5" customHeight="1">
      <c r="A202" s="39"/>
      <c r="B202" s="40"/>
      <c r="C202" s="229" t="s">
        <v>913</v>
      </c>
      <c r="D202" s="229" t="s">
        <v>243</v>
      </c>
      <c r="E202" s="230" t="s">
        <v>5202</v>
      </c>
      <c r="F202" s="231" t="s">
        <v>5206</v>
      </c>
      <c r="G202" s="232" t="s">
        <v>299</v>
      </c>
      <c r="H202" s="233">
        <v>1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14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5492</v>
      </c>
    </row>
    <row r="203" s="2" customFormat="1" ht="16.5" customHeight="1">
      <c r="A203" s="39"/>
      <c r="B203" s="40"/>
      <c r="C203" s="229" t="s">
        <v>918</v>
      </c>
      <c r="D203" s="229" t="s">
        <v>243</v>
      </c>
      <c r="E203" s="230" t="s">
        <v>5205</v>
      </c>
      <c r="F203" s="231" t="s">
        <v>5493</v>
      </c>
      <c r="G203" s="232" t="s">
        <v>5210</v>
      </c>
      <c r="H203" s="233">
        <v>35</v>
      </c>
      <c r="I203" s="234"/>
      <c r="J203" s="235">
        <f>ROUND(I203*H203,2)</f>
        <v>0</v>
      </c>
      <c r="K203" s="231" t="s">
        <v>1</v>
      </c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175</v>
      </c>
      <c r="AT203" s="240" t="s">
        <v>243</v>
      </c>
      <c r="AU203" s="240" t="s">
        <v>14</v>
      </c>
      <c r="AY203" s="18" t="s">
        <v>241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14</v>
      </c>
      <c r="BK203" s="241">
        <f>ROUND(I203*H203,2)</f>
        <v>0</v>
      </c>
      <c r="BL203" s="18" t="s">
        <v>175</v>
      </c>
      <c r="BM203" s="240" t="s">
        <v>5494</v>
      </c>
    </row>
    <row r="204" s="2" customFormat="1" ht="16.5" customHeight="1">
      <c r="A204" s="39"/>
      <c r="B204" s="40"/>
      <c r="C204" s="229" t="s">
        <v>923</v>
      </c>
      <c r="D204" s="229" t="s">
        <v>243</v>
      </c>
      <c r="E204" s="230" t="s">
        <v>5208</v>
      </c>
      <c r="F204" s="231" t="s">
        <v>5495</v>
      </c>
      <c r="G204" s="232" t="s">
        <v>5210</v>
      </c>
      <c r="H204" s="233">
        <v>35</v>
      </c>
      <c r="I204" s="234"/>
      <c r="J204" s="235">
        <f>ROUND(I204*H204,2)</f>
        <v>0</v>
      </c>
      <c r="K204" s="231" t="s">
        <v>1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14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5496</v>
      </c>
    </row>
    <row r="205" s="2" customFormat="1" ht="24.15" customHeight="1">
      <c r="A205" s="39"/>
      <c r="B205" s="40"/>
      <c r="C205" s="229" t="s">
        <v>928</v>
      </c>
      <c r="D205" s="229" t="s">
        <v>243</v>
      </c>
      <c r="E205" s="230" t="s">
        <v>5212</v>
      </c>
      <c r="F205" s="231" t="s">
        <v>5497</v>
      </c>
      <c r="G205" s="232" t="s">
        <v>5210</v>
      </c>
      <c r="H205" s="233">
        <v>35</v>
      </c>
      <c r="I205" s="234"/>
      <c r="J205" s="235">
        <f>ROUND(I205*H205,2)</f>
        <v>0</v>
      </c>
      <c r="K205" s="231" t="s">
        <v>1</v>
      </c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175</v>
      </c>
      <c r="AT205" s="240" t="s">
        <v>243</v>
      </c>
      <c r="AU205" s="240" t="s">
        <v>14</v>
      </c>
      <c r="AY205" s="18" t="s">
        <v>241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14</v>
      </c>
      <c r="BK205" s="241">
        <f>ROUND(I205*H205,2)</f>
        <v>0</v>
      </c>
      <c r="BL205" s="18" t="s">
        <v>175</v>
      </c>
      <c r="BM205" s="240" t="s">
        <v>5498</v>
      </c>
    </row>
    <row r="206" s="2" customFormat="1" ht="16.5" customHeight="1">
      <c r="A206" s="39"/>
      <c r="B206" s="40"/>
      <c r="C206" s="229" t="s">
        <v>932</v>
      </c>
      <c r="D206" s="229" t="s">
        <v>243</v>
      </c>
      <c r="E206" s="230" t="s">
        <v>5215</v>
      </c>
      <c r="F206" s="231" t="s">
        <v>5499</v>
      </c>
      <c r="G206" s="232" t="s">
        <v>5210</v>
      </c>
      <c r="H206" s="233">
        <v>6</v>
      </c>
      <c r="I206" s="234"/>
      <c r="J206" s="235">
        <f>ROUND(I206*H206,2)</f>
        <v>0</v>
      </c>
      <c r="K206" s="231" t="s">
        <v>1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14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5500</v>
      </c>
    </row>
    <row r="207" s="2" customFormat="1" ht="16.5" customHeight="1">
      <c r="A207" s="39"/>
      <c r="B207" s="40"/>
      <c r="C207" s="229" t="s">
        <v>936</v>
      </c>
      <c r="D207" s="229" t="s">
        <v>243</v>
      </c>
      <c r="E207" s="230" t="s">
        <v>5218</v>
      </c>
      <c r="F207" s="231" t="s">
        <v>5222</v>
      </c>
      <c r="G207" s="232" t="s">
        <v>299</v>
      </c>
      <c r="H207" s="233">
        <v>1</v>
      </c>
      <c r="I207" s="234"/>
      <c r="J207" s="235">
        <f>ROUND(I207*H207,2)</f>
        <v>0</v>
      </c>
      <c r="K207" s="231" t="s">
        <v>1</v>
      </c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14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5501</v>
      </c>
    </row>
    <row r="208" s="2" customFormat="1" ht="16.5" customHeight="1">
      <c r="A208" s="39"/>
      <c r="B208" s="40"/>
      <c r="C208" s="229" t="s">
        <v>940</v>
      </c>
      <c r="D208" s="229" t="s">
        <v>243</v>
      </c>
      <c r="E208" s="230" t="s">
        <v>5221</v>
      </c>
      <c r="F208" s="231" t="s">
        <v>5225</v>
      </c>
      <c r="G208" s="232" t="s">
        <v>5226</v>
      </c>
      <c r="H208" s="233">
        <v>72</v>
      </c>
      <c r="I208" s="234"/>
      <c r="J208" s="235">
        <f>ROUND(I208*H208,2)</f>
        <v>0</v>
      </c>
      <c r="K208" s="231" t="s">
        <v>1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14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5502</v>
      </c>
    </row>
    <row r="209" s="2" customFormat="1" ht="16.5" customHeight="1">
      <c r="A209" s="39"/>
      <c r="B209" s="40"/>
      <c r="C209" s="229" t="s">
        <v>945</v>
      </c>
      <c r="D209" s="229" t="s">
        <v>243</v>
      </c>
      <c r="E209" s="230" t="s">
        <v>5224</v>
      </c>
      <c r="F209" s="231" t="s">
        <v>5229</v>
      </c>
      <c r="G209" s="232" t="s">
        <v>299</v>
      </c>
      <c r="H209" s="233">
        <v>1</v>
      </c>
      <c r="I209" s="234"/>
      <c r="J209" s="235">
        <f>ROUND(I209*H209,2)</f>
        <v>0</v>
      </c>
      <c r="K209" s="231" t="s">
        <v>1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14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5503</v>
      </c>
    </row>
    <row r="210" s="2" customFormat="1" ht="24.15" customHeight="1">
      <c r="A210" s="39"/>
      <c r="B210" s="40"/>
      <c r="C210" s="229" t="s">
        <v>949</v>
      </c>
      <c r="D210" s="229" t="s">
        <v>243</v>
      </c>
      <c r="E210" s="230" t="s">
        <v>5228</v>
      </c>
      <c r="F210" s="231" t="s">
        <v>5203</v>
      </c>
      <c r="G210" s="232" t="s">
        <v>299</v>
      </c>
      <c r="H210" s="233">
        <v>1</v>
      </c>
      <c r="I210" s="234"/>
      <c r="J210" s="235">
        <f>ROUND(I210*H210,2)</f>
        <v>0</v>
      </c>
      <c r="K210" s="231" t="s">
        <v>1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14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5504</v>
      </c>
    </row>
    <row r="211" s="2" customFormat="1" ht="24.15" customHeight="1">
      <c r="A211" s="39"/>
      <c r="B211" s="40"/>
      <c r="C211" s="229" t="s">
        <v>954</v>
      </c>
      <c r="D211" s="229" t="s">
        <v>243</v>
      </c>
      <c r="E211" s="230" t="s">
        <v>5231</v>
      </c>
      <c r="F211" s="231" t="s">
        <v>5232</v>
      </c>
      <c r="G211" s="232" t="s">
        <v>299</v>
      </c>
      <c r="H211" s="233">
        <v>1</v>
      </c>
      <c r="I211" s="234"/>
      <c r="J211" s="235">
        <f>ROUND(I211*H211,2)</f>
        <v>0</v>
      </c>
      <c r="K211" s="231" t="s">
        <v>1</v>
      </c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175</v>
      </c>
      <c r="AT211" s="240" t="s">
        <v>243</v>
      </c>
      <c r="AU211" s="240" t="s">
        <v>14</v>
      </c>
      <c r="AY211" s="18" t="s">
        <v>241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14</v>
      </c>
      <c r="BK211" s="241">
        <f>ROUND(I211*H211,2)</f>
        <v>0</v>
      </c>
      <c r="BL211" s="18" t="s">
        <v>175</v>
      </c>
      <c r="BM211" s="240" t="s">
        <v>5505</v>
      </c>
    </row>
    <row r="212" s="2" customFormat="1" ht="16.5" customHeight="1">
      <c r="A212" s="39"/>
      <c r="B212" s="40"/>
      <c r="C212" s="229" t="s">
        <v>958</v>
      </c>
      <c r="D212" s="229" t="s">
        <v>243</v>
      </c>
      <c r="E212" s="230" t="s">
        <v>5234</v>
      </c>
      <c r="F212" s="231" t="s">
        <v>5235</v>
      </c>
      <c r="G212" s="232" t="s">
        <v>299</v>
      </c>
      <c r="H212" s="233">
        <v>1</v>
      </c>
      <c r="I212" s="234"/>
      <c r="J212" s="235">
        <f>ROUND(I212*H212,2)</f>
        <v>0</v>
      </c>
      <c r="K212" s="231" t="s">
        <v>1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14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5506</v>
      </c>
    </row>
    <row r="213" s="2" customFormat="1" ht="16.5" customHeight="1">
      <c r="A213" s="39"/>
      <c r="B213" s="40"/>
      <c r="C213" s="229" t="s">
        <v>962</v>
      </c>
      <c r="D213" s="229" t="s">
        <v>243</v>
      </c>
      <c r="E213" s="230" t="s">
        <v>5237</v>
      </c>
      <c r="F213" s="231" t="s">
        <v>5238</v>
      </c>
      <c r="G213" s="232" t="s">
        <v>299</v>
      </c>
      <c r="H213" s="233">
        <v>1</v>
      </c>
      <c r="I213" s="234"/>
      <c r="J213" s="235">
        <f>ROUND(I213*H213,2)</f>
        <v>0</v>
      </c>
      <c r="K213" s="231" t="s">
        <v>1</v>
      </c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175</v>
      </c>
      <c r="AT213" s="240" t="s">
        <v>243</v>
      </c>
      <c r="AU213" s="240" t="s">
        <v>14</v>
      </c>
      <c r="AY213" s="18" t="s">
        <v>241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14</v>
      </c>
      <c r="BK213" s="241">
        <f>ROUND(I213*H213,2)</f>
        <v>0</v>
      </c>
      <c r="BL213" s="18" t="s">
        <v>175</v>
      </c>
      <c r="BM213" s="240" t="s">
        <v>5507</v>
      </c>
    </row>
    <row r="214" s="2" customFormat="1" ht="16.5" customHeight="1">
      <c r="A214" s="39"/>
      <c r="B214" s="40"/>
      <c r="C214" s="229" t="s">
        <v>967</v>
      </c>
      <c r="D214" s="229" t="s">
        <v>243</v>
      </c>
      <c r="E214" s="230" t="s">
        <v>5240</v>
      </c>
      <c r="F214" s="231" t="s">
        <v>5241</v>
      </c>
      <c r="G214" s="232" t="s">
        <v>299</v>
      </c>
      <c r="H214" s="233">
        <v>1</v>
      </c>
      <c r="I214" s="234"/>
      <c r="J214" s="235">
        <f>ROUND(I214*H214,2)</f>
        <v>0</v>
      </c>
      <c r="K214" s="231" t="s">
        <v>1</v>
      </c>
      <c r="L214" s="45"/>
      <c r="M214" s="280" t="s">
        <v>1</v>
      </c>
      <c r="N214" s="281" t="s">
        <v>45</v>
      </c>
      <c r="O214" s="282"/>
      <c r="P214" s="283">
        <f>O214*H214</f>
        <v>0</v>
      </c>
      <c r="Q214" s="283">
        <v>0</v>
      </c>
      <c r="R214" s="283">
        <f>Q214*H214</f>
        <v>0</v>
      </c>
      <c r="S214" s="283">
        <v>0</v>
      </c>
      <c r="T214" s="28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14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5508</v>
      </c>
    </row>
    <row r="215" s="2" customFormat="1" ht="6.96" customHeight="1">
      <c r="A215" s="39"/>
      <c r="B215" s="67"/>
      <c r="C215" s="68"/>
      <c r="D215" s="68"/>
      <c r="E215" s="68"/>
      <c r="F215" s="68"/>
      <c r="G215" s="68"/>
      <c r="H215" s="68"/>
      <c r="I215" s="68"/>
      <c r="J215" s="68"/>
      <c r="K215" s="68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ND8VF/wKZ14k2ii1OEs+/Gkupjv5QfM4huZz/1qx+MdVB7Whu5kUpKkhn8yTvbWcce1+YH205g513PFJc/qV0w==" hashValue="CPAI0fMLpTT48udaaNnqGF3qlTpd1gM4d0ygrV02MSv3mvSmOh8WZOOWzYdfrup4xkH4bJy2lGYb/oLLmW7PMA==" algorithmName="SHA-512" password="CC35"/>
  <autoFilter ref="C128:K2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5243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5279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5509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ROUND((SUM(BE125:BE134)),  2)</f>
        <v>0</v>
      </c>
      <c r="G37" s="39"/>
      <c r="H37" s="39"/>
      <c r="I37" s="166">
        <v>0.20999999999999999</v>
      </c>
      <c r="J37" s="165">
        <f>ROUND(((SUM(BE125:BE134))*I37),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ROUND((SUM(BF125:BF134)),  2)</f>
        <v>0</v>
      </c>
      <c r="G38" s="39"/>
      <c r="H38" s="39"/>
      <c r="I38" s="166">
        <v>0.14999999999999999</v>
      </c>
      <c r="J38" s="165">
        <f>ROUND(((SUM(BF125:BF134))*I38),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ROUND((SUM(BG125:BG134)),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ROUND((SUM(BH125:BH134)),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ROUND((SUM(BI125:BI134)),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5243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5279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PS.02.2.3 - Dispečink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5510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Zaječov rozšíření a intenzifikace ČOV Horní Kváň - kanalizace a vodovod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211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5035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213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5243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5279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PS.02.2.3 - Dispečink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obec Zaječov, místní část Kvaň, Nová Ves</v>
      </c>
      <c r="G119" s="41"/>
      <c r="H119" s="41"/>
      <c r="I119" s="33" t="s">
        <v>22</v>
      </c>
      <c r="J119" s="80" t="str">
        <f>IF(J16="","",J16)</f>
        <v>18. 8. 2021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4.45" customHeight="1">
      <c r="A121" s="39"/>
      <c r="B121" s="40"/>
      <c r="C121" s="33" t="s">
        <v>24</v>
      </c>
      <c r="D121" s="41"/>
      <c r="E121" s="41"/>
      <c r="F121" s="28" t="str">
        <f>E19</f>
        <v>Obec Zaječov, Zaječov 265, 267 63 Zaječov</v>
      </c>
      <c r="G121" s="41"/>
      <c r="H121" s="41"/>
      <c r="I121" s="33" t="s">
        <v>32</v>
      </c>
      <c r="J121" s="37" t="str">
        <f>E25</f>
        <v>PIK VÍTEK s.r.o.,Kořenského 1025/7, 150 00 Praha 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IF(E22="","",E22)</f>
        <v>Vyplň údaj</v>
      </c>
      <c r="G122" s="41"/>
      <c r="H122" s="41"/>
      <c r="I122" s="33" t="s">
        <v>37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227</v>
      </c>
      <c r="D124" s="205" t="s">
        <v>65</v>
      </c>
      <c r="E124" s="205" t="s">
        <v>61</v>
      </c>
      <c r="F124" s="205" t="s">
        <v>62</v>
      </c>
      <c r="G124" s="205" t="s">
        <v>228</v>
      </c>
      <c r="H124" s="205" t="s">
        <v>229</v>
      </c>
      <c r="I124" s="205" t="s">
        <v>230</v>
      </c>
      <c r="J124" s="205" t="s">
        <v>219</v>
      </c>
      <c r="K124" s="206" t="s">
        <v>231</v>
      </c>
      <c r="L124" s="207"/>
      <c r="M124" s="101" t="s">
        <v>1</v>
      </c>
      <c r="N124" s="102" t="s">
        <v>44</v>
      </c>
      <c r="O124" s="102" t="s">
        <v>232</v>
      </c>
      <c r="P124" s="102" t="s">
        <v>233</v>
      </c>
      <c r="Q124" s="102" t="s">
        <v>234</v>
      </c>
      <c r="R124" s="102" t="s">
        <v>235</v>
      </c>
      <c r="S124" s="102" t="s">
        <v>236</v>
      </c>
      <c r="T124" s="103" t="s">
        <v>237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238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221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79</v>
      </c>
      <c r="E126" s="216" t="s">
        <v>4388</v>
      </c>
      <c r="F126" s="216" t="s">
        <v>5192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SUM(P127:P134)</f>
        <v>0</v>
      </c>
      <c r="Q126" s="221"/>
      <c r="R126" s="222">
        <f>SUM(R127:R134)</f>
        <v>0</v>
      </c>
      <c r="S126" s="221"/>
      <c r="T126" s="223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14</v>
      </c>
      <c r="AT126" s="225" t="s">
        <v>79</v>
      </c>
      <c r="AU126" s="225" t="s">
        <v>80</v>
      </c>
      <c r="AY126" s="224" t="s">
        <v>241</v>
      </c>
      <c r="BK126" s="226">
        <f>SUM(BK127:BK134)</f>
        <v>0</v>
      </c>
    </row>
    <row r="127" s="2" customFormat="1" ht="21.75" customHeight="1">
      <c r="A127" s="39"/>
      <c r="B127" s="40"/>
      <c r="C127" s="229" t="s">
        <v>14</v>
      </c>
      <c r="D127" s="229" t="s">
        <v>243</v>
      </c>
      <c r="E127" s="230" t="s">
        <v>2286</v>
      </c>
      <c r="F127" s="231" t="s">
        <v>5511</v>
      </c>
      <c r="G127" s="232" t="s">
        <v>299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175</v>
      </c>
      <c r="AT127" s="240" t="s">
        <v>243</v>
      </c>
      <c r="AU127" s="240" t="s">
        <v>14</v>
      </c>
      <c r="AY127" s="18" t="s">
        <v>241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14</v>
      </c>
      <c r="BK127" s="241">
        <f>ROUND(I127*H127,2)</f>
        <v>0</v>
      </c>
      <c r="BL127" s="18" t="s">
        <v>175</v>
      </c>
      <c r="BM127" s="240" t="s">
        <v>5512</v>
      </c>
    </row>
    <row r="128" s="2" customFormat="1" ht="16.5" customHeight="1">
      <c r="A128" s="39"/>
      <c r="B128" s="40"/>
      <c r="C128" s="229" t="s">
        <v>88</v>
      </c>
      <c r="D128" s="229" t="s">
        <v>243</v>
      </c>
      <c r="E128" s="230" t="s">
        <v>2290</v>
      </c>
      <c r="F128" s="231" t="s">
        <v>5206</v>
      </c>
      <c r="G128" s="232" t="s">
        <v>299</v>
      </c>
      <c r="H128" s="233">
        <v>1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175</v>
      </c>
      <c r="AT128" s="240" t="s">
        <v>243</v>
      </c>
      <c r="AU128" s="240" t="s">
        <v>14</v>
      </c>
      <c r="AY128" s="18" t="s">
        <v>241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14</v>
      </c>
      <c r="BK128" s="241">
        <f>ROUND(I128*H128,2)</f>
        <v>0</v>
      </c>
      <c r="BL128" s="18" t="s">
        <v>175</v>
      </c>
      <c r="BM128" s="240" t="s">
        <v>5513</v>
      </c>
    </row>
    <row r="129" s="2" customFormat="1" ht="24.15" customHeight="1">
      <c r="A129" s="39"/>
      <c r="B129" s="40"/>
      <c r="C129" s="229" t="s">
        <v>96</v>
      </c>
      <c r="D129" s="229" t="s">
        <v>243</v>
      </c>
      <c r="E129" s="230" t="s">
        <v>5150</v>
      </c>
      <c r="F129" s="231" t="s">
        <v>5514</v>
      </c>
      <c r="G129" s="232" t="s">
        <v>5210</v>
      </c>
      <c r="H129" s="233">
        <v>35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14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5515</v>
      </c>
    </row>
    <row r="130" s="2" customFormat="1" ht="16.5" customHeight="1">
      <c r="A130" s="39"/>
      <c r="B130" s="40"/>
      <c r="C130" s="229" t="s">
        <v>175</v>
      </c>
      <c r="D130" s="229" t="s">
        <v>243</v>
      </c>
      <c r="E130" s="230" t="s">
        <v>5153</v>
      </c>
      <c r="F130" s="231" t="s">
        <v>5222</v>
      </c>
      <c r="G130" s="232" t="s">
        <v>299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14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5516</v>
      </c>
    </row>
    <row r="131" s="2" customFormat="1" ht="16.5" customHeight="1">
      <c r="A131" s="39"/>
      <c r="B131" s="40"/>
      <c r="C131" s="229" t="s">
        <v>269</v>
      </c>
      <c r="D131" s="229" t="s">
        <v>243</v>
      </c>
      <c r="E131" s="230" t="s">
        <v>5156</v>
      </c>
      <c r="F131" s="231" t="s">
        <v>5225</v>
      </c>
      <c r="G131" s="232" t="s">
        <v>5226</v>
      </c>
      <c r="H131" s="233">
        <v>48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14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5517</v>
      </c>
    </row>
    <row r="132" s="2" customFormat="1" ht="16.5" customHeight="1">
      <c r="A132" s="39"/>
      <c r="B132" s="40"/>
      <c r="C132" s="229" t="s">
        <v>277</v>
      </c>
      <c r="D132" s="229" t="s">
        <v>243</v>
      </c>
      <c r="E132" s="230" t="s">
        <v>5159</v>
      </c>
      <c r="F132" s="231" t="s">
        <v>5229</v>
      </c>
      <c r="G132" s="232" t="s">
        <v>299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5518</v>
      </c>
    </row>
    <row r="133" s="2" customFormat="1" ht="24.15" customHeight="1">
      <c r="A133" s="39"/>
      <c r="B133" s="40"/>
      <c r="C133" s="229" t="s">
        <v>286</v>
      </c>
      <c r="D133" s="229" t="s">
        <v>243</v>
      </c>
      <c r="E133" s="230" t="s">
        <v>5162</v>
      </c>
      <c r="F133" s="231" t="s">
        <v>5203</v>
      </c>
      <c r="G133" s="232" t="s">
        <v>299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5519</v>
      </c>
    </row>
    <row r="134" s="2" customFormat="1" ht="24.15" customHeight="1">
      <c r="A134" s="39"/>
      <c r="B134" s="40"/>
      <c r="C134" s="229" t="s">
        <v>292</v>
      </c>
      <c r="D134" s="229" t="s">
        <v>243</v>
      </c>
      <c r="E134" s="230" t="s">
        <v>5165</v>
      </c>
      <c r="F134" s="231" t="s">
        <v>5232</v>
      </c>
      <c r="G134" s="232" t="s">
        <v>299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80" t="s">
        <v>1</v>
      </c>
      <c r="N134" s="281" t="s">
        <v>45</v>
      </c>
      <c r="O134" s="282"/>
      <c r="P134" s="283">
        <f>O134*H134</f>
        <v>0</v>
      </c>
      <c r="Q134" s="283">
        <v>0</v>
      </c>
      <c r="R134" s="283">
        <f>Q134*H134</f>
        <v>0</v>
      </c>
      <c r="S134" s="283">
        <v>0</v>
      </c>
      <c r="T134" s="28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5520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DpZzVoGUJ0RNLCAcV+eWJ72V7QZ+7ZYN+37JyrpiY1OodexYwd5v6TFNNyNtO763ToNkt+XOs//12TQ9forytg==" hashValue="g2uQ07izoBg/1WY5KWsQFMywA+h2D58aMXQO6t6OZQWT1t17URnDs2ikLKgLnNTbuV7RVYhZ7MSS0FbPGazZCA==" algorithmName="SHA-512" password="CC35"/>
  <autoFilter ref="C124:K1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5522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ROUND((SUM(BE126:BE142)),  2)</f>
        <v>0</v>
      </c>
      <c r="G37" s="39"/>
      <c r="H37" s="39"/>
      <c r="I37" s="166">
        <v>0.20999999999999999</v>
      </c>
      <c r="J37" s="165">
        <f>ROUND(((SUM(BE126:BE142))*I37),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ROUND((SUM(BF126:BF142)),  2)</f>
        <v>0</v>
      </c>
      <c r="G38" s="39"/>
      <c r="H38" s="39"/>
      <c r="I38" s="166">
        <v>0.14999999999999999</v>
      </c>
      <c r="J38" s="165">
        <f>ROUND(((SUM(BF126:BF142))*I38),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ROUND((SUM(BG126:BG142)),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ROUND((SUM(BH126:BH142)),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ROUND((SUM(BI126:BI142)),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5521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04.1 - Mechanické předčištění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5038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5523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5035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5521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04.1 - Mechanické předčištění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5040</v>
      </c>
      <c r="F127" s="216" t="s">
        <v>5040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5524</v>
      </c>
      <c r="F128" s="227" t="s">
        <v>162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SUM(P129:P142)</f>
        <v>0</v>
      </c>
      <c r="Q128" s="221"/>
      <c r="R128" s="222">
        <f>SUM(R129:R142)</f>
        <v>0</v>
      </c>
      <c r="S128" s="221"/>
      <c r="T128" s="223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SUM(BK129:BK142)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5525</v>
      </c>
      <c r="G129" s="232" t="s">
        <v>295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5044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5044</v>
      </c>
      <c r="BM129" s="240" t="s">
        <v>5526</v>
      </c>
    </row>
    <row r="130" s="2" customFormat="1">
      <c r="A130" s="39"/>
      <c r="B130" s="40"/>
      <c r="C130" s="41"/>
      <c r="D130" s="249" t="s">
        <v>701</v>
      </c>
      <c r="E130" s="41"/>
      <c r="F130" s="287" t="s">
        <v>5527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701</v>
      </c>
      <c r="AU130" s="18" t="s">
        <v>88</v>
      </c>
    </row>
    <row r="131" s="2" customFormat="1" ht="21.7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5528</v>
      </c>
      <c r="G131" s="232" t="s">
        <v>295</v>
      </c>
      <c r="H131" s="233">
        <v>3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5044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5044</v>
      </c>
      <c r="BM131" s="240" t="s">
        <v>5529</v>
      </c>
    </row>
    <row r="132" s="2" customFormat="1">
      <c r="A132" s="39"/>
      <c r="B132" s="40"/>
      <c r="C132" s="41"/>
      <c r="D132" s="249" t="s">
        <v>701</v>
      </c>
      <c r="E132" s="41"/>
      <c r="F132" s="287" t="s">
        <v>5530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701</v>
      </c>
      <c r="AU132" s="18" t="s">
        <v>88</v>
      </c>
    </row>
    <row r="133" s="2" customFormat="1" ht="33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5531</v>
      </c>
      <c r="G133" s="232" t="s">
        <v>295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5044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5044</v>
      </c>
      <c r="BM133" s="240" t="s">
        <v>5532</v>
      </c>
    </row>
    <row r="134" s="2" customFormat="1">
      <c r="A134" s="39"/>
      <c r="B134" s="40"/>
      <c r="C134" s="41"/>
      <c r="D134" s="249" t="s">
        <v>701</v>
      </c>
      <c r="E134" s="41"/>
      <c r="F134" s="287" t="s">
        <v>5533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701</v>
      </c>
      <c r="AU134" s="18" t="s">
        <v>88</v>
      </c>
    </row>
    <row r="135" s="2" customFormat="1" ht="24.15" customHeight="1">
      <c r="A135" s="39"/>
      <c r="B135" s="40"/>
      <c r="C135" s="229" t="s">
        <v>175</v>
      </c>
      <c r="D135" s="229" t="s">
        <v>243</v>
      </c>
      <c r="E135" s="230" t="s">
        <v>175</v>
      </c>
      <c r="F135" s="231" t="s">
        <v>5534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5044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5044</v>
      </c>
      <c r="BM135" s="240" t="s">
        <v>5535</v>
      </c>
    </row>
    <row r="136" s="2" customFormat="1">
      <c r="A136" s="39"/>
      <c r="B136" s="40"/>
      <c r="C136" s="41"/>
      <c r="D136" s="249" t="s">
        <v>701</v>
      </c>
      <c r="E136" s="41"/>
      <c r="F136" s="287" t="s">
        <v>5536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701</v>
      </c>
      <c r="AU136" s="18" t="s">
        <v>88</v>
      </c>
    </row>
    <row r="137" s="2" customFormat="1" ht="16.5" customHeight="1">
      <c r="A137" s="39"/>
      <c r="B137" s="40"/>
      <c r="C137" s="229" t="s">
        <v>269</v>
      </c>
      <c r="D137" s="229" t="s">
        <v>243</v>
      </c>
      <c r="E137" s="230" t="s">
        <v>269</v>
      </c>
      <c r="F137" s="231" t="s">
        <v>5537</v>
      </c>
      <c r="G137" s="232" t="s">
        <v>295</v>
      </c>
      <c r="H137" s="233">
        <v>3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5044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5044</v>
      </c>
      <c r="BM137" s="240" t="s">
        <v>5538</v>
      </c>
    </row>
    <row r="138" s="2" customFormat="1">
      <c r="A138" s="39"/>
      <c r="B138" s="40"/>
      <c r="C138" s="41"/>
      <c r="D138" s="249" t="s">
        <v>701</v>
      </c>
      <c r="E138" s="41"/>
      <c r="F138" s="287" t="s">
        <v>5539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701</v>
      </c>
      <c r="AU138" s="18" t="s">
        <v>88</v>
      </c>
    </row>
    <row r="139" s="2" customFormat="1" ht="24.15" customHeight="1">
      <c r="A139" s="39"/>
      <c r="B139" s="40"/>
      <c r="C139" s="229" t="s">
        <v>277</v>
      </c>
      <c r="D139" s="229" t="s">
        <v>243</v>
      </c>
      <c r="E139" s="230" t="s">
        <v>277</v>
      </c>
      <c r="F139" s="231" t="s">
        <v>5540</v>
      </c>
      <c r="G139" s="232" t="s">
        <v>467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5044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5044</v>
      </c>
      <c r="BM139" s="240" t="s">
        <v>5541</v>
      </c>
    </row>
    <row r="140" s="2" customFormat="1">
      <c r="A140" s="39"/>
      <c r="B140" s="40"/>
      <c r="C140" s="41"/>
      <c r="D140" s="249" t="s">
        <v>701</v>
      </c>
      <c r="E140" s="41"/>
      <c r="F140" s="287" t="s">
        <v>5542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701</v>
      </c>
      <c r="AU140" s="18" t="s">
        <v>88</v>
      </c>
    </row>
    <row r="141" s="2" customFormat="1" ht="16.5" customHeight="1">
      <c r="A141" s="39"/>
      <c r="B141" s="40"/>
      <c r="C141" s="229" t="s">
        <v>286</v>
      </c>
      <c r="D141" s="229" t="s">
        <v>243</v>
      </c>
      <c r="E141" s="230" t="s">
        <v>286</v>
      </c>
      <c r="F141" s="231" t="s">
        <v>5543</v>
      </c>
      <c r="G141" s="232" t="s">
        <v>467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5044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5044</v>
      </c>
      <c r="BM141" s="240" t="s">
        <v>5544</v>
      </c>
    </row>
    <row r="142" s="2" customFormat="1">
      <c r="A142" s="39"/>
      <c r="B142" s="40"/>
      <c r="C142" s="41"/>
      <c r="D142" s="249" t="s">
        <v>701</v>
      </c>
      <c r="E142" s="41"/>
      <c r="F142" s="287" t="s">
        <v>5545</v>
      </c>
      <c r="G142" s="41"/>
      <c r="H142" s="41"/>
      <c r="I142" s="244"/>
      <c r="J142" s="41"/>
      <c r="K142" s="41"/>
      <c r="L142" s="45"/>
      <c r="M142" s="298"/>
      <c r="N142" s="299"/>
      <c r="O142" s="282"/>
      <c r="P142" s="282"/>
      <c r="Q142" s="282"/>
      <c r="R142" s="282"/>
      <c r="S142" s="282"/>
      <c r="T142" s="300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701</v>
      </c>
      <c r="AU142" s="18" t="s">
        <v>88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G/akS8OoNps6exN3yBjhB9DNeQ2Dchky8Nlg+1WW25BOF6n0LlGk6bHOrbg96PZ9g6VImfBSHdJ28o1SsYukYA==" hashValue="G1+gQhkDo01eRBEz3BThesOUyCGoJeubHnaq2V3G5lamli/Cudczcbw4oZzDybygPlCisY5c8PYnThTlhivkGQ==" algorithmName="SHA-512" password="CC35"/>
  <autoFilter ref="C125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5546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ROUND((SUM(BE126:BE163)),  2)</f>
        <v>0</v>
      </c>
      <c r="G37" s="39"/>
      <c r="H37" s="39"/>
      <c r="I37" s="166">
        <v>0.20999999999999999</v>
      </c>
      <c r="J37" s="165">
        <f>ROUND(((SUM(BE126:BE163))*I37),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ROUND((SUM(BF126:BF163)),  2)</f>
        <v>0</v>
      </c>
      <c r="G38" s="39"/>
      <c r="H38" s="39"/>
      <c r="I38" s="166">
        <v>0.14999999999999999</v>
      </c>
      <c r="J38" s="165">
        <f>ROUND(((SUM(BF126:BF163))*I38),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5521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04.2 - Biologické čištění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5038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5523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5035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5521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04.2 - Biologické čištění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5040</v>
      </c>
      <c r="F127" s="216" t="s">
        <v>5040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175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5524</v>
      </c>
      <c r="F128" s="227" t="s">
        <v>162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175</v>
      </c>
      <c r="AT128" s="225" t="s">
        <v>79</v>
      </c>
      <c r="AU128" s="225" t="s">
        <v>14</v>
      </c>
      <c r="AY128" s="224" t="s">
        <v>241</v>
      </c>
      <c r="BK128" s="226">
        <f>SUM(BK129:BK163)</f>
        <v>0</v>
      </c>
    </row>
    <row r="129" s="2" customFormat="1" ht="16.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5547</v>
      </c>
      <c r="G129" s="232" t="s">
        <v>295</v>
      </c>
      <c r="H129" s="233">
        <v>2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5044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5044</v>
      </c>
      <c r="BM129" s="240" t="s">
        <v>5548</v>
      </c>
    </row>
    <row r="130" s="2" customFormat="1">
      <c r="A130" s="39"/>
      <c r="B130" s="40"/>
      <c r="C130" s="41"/>
      <c r="D130" s="249" t="s">
        <v>701</v>
      </c>
      <c r="E130" s="41"/>
      <c r="F130" s="287" t="s">
        <v>5549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701</v>
      </c>
      <c r="AU130" s="18" t="s">
        <v>88</v>
      </c>
    </row>
    <row r="131" s="2" customFormat="1" ht="16.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5550</v>
      </c>
      <c r="G131" s="232" t="s">
        <v>295</v>
      </c>
      <c r="H131" s="233">
        <v>2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5044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5044</v>
      </c>
      <c r="BM131" s="240" t="s">
        <v>5551</v>
      </c>
    </row>
    <row r="132" s="2" customFormat="1">
      <c r="A132" s="39"/>
      <c r="B132" s="40"/>
      <c r="C132" s="41"/>
      <c r="D132" s="249" t="s">
        <v>701</v>
      </c>
      <c r="E132" s="41"/>
      <c r="F132" s="287" t="s">
        <v>5552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701</v>
      </c>
      <c r="AU132" s="18" t="s">
        <v>88</v>
      </c>
    </row>
    <row r="133" s="2" customFormat="1" ht="24.15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5553</v>
      </c>
      <c r="G133" s="232" t="s">
        <v>295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5044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5044</v>
      </c>
      <c r="BM133" s="240" t="s">
        <v>5554</v>
      </c>
    </row>
    <row r="134" s="2" customFormat="1">
      <c r="A134" s="39"/>
      <c r="B134" s="40"/>
      <c r="C134" s="41"/>
      <c r="D134" s="249" t="s">
        <v>701</v>
      </c>
      <c r="E134" s="41"/>
      <c r="F134" s="287" t="s">
        <v>5555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701</v>
      </c>
      <c r="AU134" s="18" t="s">
        <v>88</v>
      </c>
    </row>
    <row r="135" s="2" customFormat="1" ht="24.15" customHeight="1">
      <c r="A135" s="39"/>
      <c r="B135" s="40"/>
      <c r="C135" s="229" t="s">
        <v>175</v>
      </c>
      <c r="D135" s="229" t="s">
        <v>243</v>
      </c>
      <c r="E135" s="230" t="s">
        <v>175</v>
      </c>
      <c r="F135" s="231" t="s">
        <v>5556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5044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5044</v>
      </c>
      <c r="BM135" s="240" t="s">
        <v>5557</v>
      </c>
    </row>
    <row r="136" s="2" customFormat="1">
      <c r="A136" s="39"/>
      <c r="B136" s="40"/>
      <c r="C136" s="41"/>
      <c r="D136" s="249" t="s">
        <v>701</v>
      </c>
      <c r="E136" s="41"/>
      <c r="F136" s="287" t="s">
        <v>5558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701</v>
      </c>
      <c r="AU136" s="18" t="s">
        <v>88</v>
      </c>
    </row>
    <row r="137" s="2" customFormat="1" ht="21.75" customHeight="1">
      <c r="A137" s="39"/>
      <c r="B137" s="40"/>
      <c r="C137" s="229" t="s">
        <v>269</v>
      </c>
      <c r="D137" s="229" t="s">
        <v>243</v>
      </c>
      <c r="E137" s="230" t="s">
        <v>269</v>
      </c>
      <c r="F137" s="231" t="s">
        <v>5559</v>
      </c>
      <c r="G137" s="232" t="s">
        <v>295</v>
      </c>
      <c r="H137" s="233">
        <v>2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5044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5044</v>
      </c>
      <c r="BM137" s="240" t="s">
        <v>5560</v>
      </c>
    </row>
    <row r="138" s="2" customFormat="1">
      <c r="A138" s="39"/>
      <c r="B138" s="40"/>
      <c r="C138" s="41"/>
      <c r="D138" s="249" t="s">
        <v>701</v>
      </c>
      <c r="E138" s="41"/>
      <c r="F138" s="287" t="s">
        <v>5561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701</v>
      </c>
      <c r="AU138" s="18" t="s">
        <v>88</v>
      </c>
    </row>
    <row r="139" s="2" customFormat="1" ht="24.15" customHeight="1">
      <c r="A139" s="39"/>
      <c r="B139" s="40"/>
      <c r="C139" s="229" t="s">
        <v>277</v>
      </c>
      <c r="D139" s="229" t="s">
        <v>243</v>
      </c>
      <c r="E139" s="230" t="s">
        <v>277</v>
      </c>
      <c r="F139" s="231" t="s">
        <v>5562</v>
      </c>
      <c r="G139" s="232" t="s">
        <v>295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5044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5044</v>
      </c>
      <c r="BM139" s="240" t="s">
        <v>5563</v>
      </c>
    </row>
    <row r="140" s="2" customFormat="1">
      <c r="A140" s="39"/>
      <c r="B140" s="40"/>
      <c r="C140" s="41"/>
      <c r="D140" s="249" t="s">
        <v>701</v>
      </c>
      <c r="E140" s="41"/>
      <c r="F140" s="287" t="s">
        <v>5564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701</v>
      </c>
      <c r="AU140" s="18" t="s">
        <v>88</v>
      </c>
    </row>
    <row r="141" s="2" customFormat="1" ht="21.75" customHeight="1">
      <c r="A141" s="39"/>
      <c r="B141" s="40"/>
      <c r="C141" s="229" t="s">
        <v>286</v>
      </c>
      <c r="D141" s="229" t="s">
        <v>243</v>
      </c>
      <c r="E141" s="230" t="s">
        <v>286</v>
      </c>
      <c r="F141" s="231" t="s">
        <v>5565</v>
      </c>
      <c r="G141" s="232" t="s">
        <v>295</v>
      </c>
      <c r="H141" s="233">
        <v>2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5044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5044</v>
      </c>
      <c r="BM141" s="240" t="s">
        <v>5566</v>
      </c>
    </row>
    <row r="142" s="2" customFormat="1">
      <c r="A142" s="39"/>
      <c r="B142" s="40"/>
      <c r="C142" s="41"/>
      <c r="D142" s="249" t="s">
        <v>701</v>
      </c>
      <c r="E142" s="41"/>
      <c r="F142" s="287" t="s">
        <v>5567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701</v>
      </c>
      <c r="AU142" s="18" t="s">
        <v>88</v>
      </c>
    </row>
    <row r="143" s="2" customFormat="1" ht="21.75" customHeight="1">
      <c r="A143" s="39"/>
      <c r="B143" s="40"/>
      <c r="C143" s="229" t="s">
        <v>292</v>
      </c>
      <c r="D143" s="229" t="s">
        <v>243</v>
      </c>
      <c r="E143" s="230" t="s">
        <v>292</v>
      </c>
      <c r="F143" s="231" t="s">
        <v>5565</v>
      </c>
      <c r="G143" s="232" t="s">
        <v>295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5044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5044</v>
      </c>
      <c r="BM143" s="240" t="s">
        <v>5568</v>
      </c>
    </row>
    <row r="144" s="2" customFormat="1">
      <c r="A144" s="39"/>
      <c r="B144" s="40"/>
      <c r="C144" s="41"/>
      <c r="D144" s="249" t="s">
        <v>701</v>
      </c>
      <c r="E144" s="41"/>
      <c r="F144" s="287" t="s">
        <v>5569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701</v>
      </c>
      <c r="AU144" s="18" t="s">
        <v>88</v>
      </c>
    </row>
    <row r="145" s="2" customFormat="1" ht="16.5" customHeight="1">
      <c r="A145" s="39"/>
      <c r="B145" s="40"/>
      <c r="C145" s="229" t="s">
        <v>275</v>
      </c>
      <c r="D145" s="229" t="s">
        <v>243</v>
      </c>
      <c r="E145" s="230" t="s">
        <v>275</v>
      </c>
      <c r="F145" s="231" t="s">
        <v>5550</v>
      </c>
      <c r="G145" s="232" t="s">
        <v>295</v>
      </c>
      <c r="H145" s="233">
        <v>2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5044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5044</v>
      </c>
      <c r="BM145" s="240" t="s">
        <v>5570</v>
      </c>
    </row>
    <row r="146" s="2" customFormat="1">
      <c r="A146" s="39"/>
      <c r="B146" s="40"/>
      <c r="C146" s="41"/>
      <c r="D146" s="249" t="s">
        <v>701</v>
      </c>
      <c r="E146" s="41"/>
      <c r="F146" s="287" t="s">
        <v>5571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701</v>
      </c>
      <c r="AU146" s="18" t="s">
        <v>88</v>
      </c>
    </row>
    <row r="147" s="2" customFormat="1" ht="24.15" customHeight="1">
      <c r="A147" s="39"/>
      <c r="B147" s="40"/>
      <c r="C147" s="229" t="s">
        <v>301</v>
      </c>
      <c r="D147" s="229" t="s">
        <v>243</v>
      </c>
      <c r="E147" s="230" t="s">
        <v>301</v>
      </c>
      <c r="F147" s="231" t="s">
        <v>5572</v>
      </c>
      <c r="G147" s="232" t="s">
        <v>5051</v>
      </c>
      <c r="H147" s="233">
        <v>8.4000000000000004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5044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5044</v>
      </c>
      <c r="BM147" s="240" t="s">
        <v>5573</v>
      </c>
    </row>
    <row r="148" s="2" customFormat="1">
      <c r="A148" s="39"/>
      <c r="B148" s="40"/>
      <c r="C148" s="41"/>
      <c r="D148" s="249" t="s">
        <v>701</v>
      </c>
      <c r="E148" s="41"/>
      <c r="F148" s="287" t="s">
        <v>5574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701</v>
      </c>
      <c r="AU148" s="18" t="s">
        <v>88</v>
      </c>
    </row>
    <row r="149" s="2" customFormat="1" ht="16.5" customHeight="1">
      <c r="A149" s="39"/>
      <c r="B149" s="40"/>
      <c r="C149" s="229" t="s">
        <v>305</v>
      </c>
      <c r="D149" s="229" t="s">
        <v>243</v>
      </c>
      <c r="E149" s="230" t="s">
        <v>305</v>
      </c>
      <c r="F149" s="231" t="s">
        <v>5575</v>
      </c>
      <c r="G149" s="232" t="s">
        <v>5051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5044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5044</v>
      </c>
      <c r="BM149" s="240" t="s">
        <v>5576</v>
      </c>
    </row>
    <row r="150" s="2" customFormat="1">
      <c r="A150" s="39"/>
      <c r="B150" s="40"/>
      <c r="C150" s="41"/>
      <c r="D150" s="249" t="s">
        <v>701</v>
      </c>
      <c r="E150" s="41"/>
      <c r="F150" s="287" t="s">
        <v>5577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701</v>
      </c>
      <c r="AU150" s="18" t="s">
        <v>88</v>
      </c>
    </row>
    <row r="151" s="2" customFormat="1" ht="16.5" customHeight="1">
      <c r="A151" s="39"/>
      <c r="B151" s="40"/>
      <c r="C151" s="229" t="s">
        <v>309</v>
      </c>
      <c r="D151" s="229" t="s">
        <v>243</v>
      </c>
      <c r="E151" s="230" t="s">
        <v>309</v>
      </c>
      <c r="F151" s="231" t="s">
        <v>5578</v>
      </c>
      <c r="G151" s="232" t="s">
        <v>5051</v>
      </c>
      <c r="H151" s="233">
        <v>15.5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5044</v>
      </c>
      <c r="AT151" s="240" t="s">
        <v>243</v>
      </c>
      <c r="AU151" s="240" t="s">
        <v>88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5044</v>
      </c>
      <c r="BM151" s="240" t="s">
        <v>5579</v>
      </c>
    </row>
    <row r="152" s="2" customFormat="1">
      <c r="A152" s="39"/>
      <c r="B152" s="40"/>
      <c r="C152" s="41"/>
      <c r="D152" s="249" t="s">
        <v>701</v>
      </c>
      <c r="E152" s="41"/>
      <c r="F152" s="287" t="s">
        <v>5580</v>
      </c>
      <c r="G152" s="41"/>
      <c r="H152" s="41"/>
      <c r="I152" s="244"/>
      <c r="J152" s="41"/>
      <c r="K152" s="41"/>
      <c r="L152" s="45"/>
      <c r="M152" s="245"/>
      <c r="N152" s="24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701</v>
      </c>
      <c r="AU152" s="18" t="s">
        <v>88</v>
      </c>
    </row>
    <row r="153" s="2" customFormat="1" ht="16.5" customHeight="1">
      <c r="A153" s="39"/>
      <c r="B153" s="40"/>
      <c r="C153" s="229" t="s">
        <v>316</v>
      </c>
      <c r="D153" s="229" t="s">
        <v>243</v>
      </c>
      <c r="E153" s="230" t="s">
        <v>316</v>
      </c>
      <c r="F153" s="231" t="s">
        <v>5581</v>
      </c>
      <c r="G153" s="232" t="s">
        <v>295</v>
      </c>
      <c r="H153" s="233">
        <v>1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5044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5044</v>
      </c>
      <c r="BM153" s="240" t="s">
        <v>5582</v>
      </c>
    </row>
    <row r="154" s="2" customFormat="1" ht="16.5" customHeight="1">
      <c r="A154" s="39"/>
      <c r="B154" s="40"/>
      <c r="C154" s="229" t="s">
        <v>322</v>
      </c>
      <c r="D154" s="229" t="s">
        <v>243</v>
      </c>
      <c r="E154" s="230" t="s">
        <v>322</v>
      </c>
      <c r="F154" s="231" t="s">
        <v>5583</v>
      </c>
      <c r="G154" s="232" t="s">
        <v>295</v>
      </c>
      <c r="H154" s="233">
        <v>4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5044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5044</v>
      </c>
      <c r="BM154" s="240" t="s">
        <v>5584</v>
      </c>
    </row>
    <row r="155" s="2" customFormat="1">
      <c r="A155" s="39"/>
      <c r="B155" s="40"/>
      <c r="C155" s="41"/>
      <c r="D155" s="249" t="s">
        <v>701</v>
      </c>
      <c r="E155" s="41"/>
      <c r="F155" s="287" t="s">
        <v>5585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701</v>
      </c>
      <c r="AU155" s="18" t="s">
        <v>88</v>
      </c>
    </row>
    <row r="156" s="2" customFormat="1" ht="21.75" customHeight="1">
      <c r="A156" s="39"/>
      <c r="B156" s="40"/>
      <c r="C156" s="229" t="s">
        <v>8</v>
      </c>
      <c r="D156" s="229" t="s">
        <v>243</v>
      </c>
      <c r="E156" s="230" t="s">
        <v>8</v>
      </c>
      <c r="F156" s="231" t="s">
        <v>5586</v>
      </c>
      <c r="G156" s="232" t="s">
        <v>295</v>
      </c>
      <c r="H156" s="233">
        <v>2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5044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5044</v>
      </c>
      <c r="BM156" s="240" t="s">
        <v>5587</v>
      </c>
    </row>
    <row r="157" s="2" customFormat="1">
      <c r="A157" s="39"/>
      <c r="B157" s="40"/>
      <c r="C157" s="41"/>
      <c r="D157" s="249" t="s">
        <v>701</v>
      </c>
      <c r="E157" s="41"/>
      <c r="F157" s="287" t="s">
        <v>5588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701</v>
      </c>
      <c r="AU157" s="18" t="s">
        <v>88</v>
      </c>
    </row>
    <row r="158" s="2" customFormat="1" ht="24.15" customHeight="1">
      <c r="A158" s="39"/>
      <c r="B158" s="40"/>
      <c r="C158" s="229" t="s">
        <v>332</v>
      </c>
      <c r="D158" s="229" t="s">
        <v>243</v>
      </c>
      <c r="E158" s="230" t="s">
        <v>332</v>
      </c>
      <c r="F158" s="231" t="s">
        <v>5589</v>
      </c>
      <c r="G158" s="232" t="s">
        <v>295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5044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5044</v>
      </c>
      <c r="BM158" s="240" t="s">
        <v>5590</v>
      </c>
    </row>
    <row r="159" s="2" customFormat="1">
      <c r="A159" s="39"/>
      <c r="B159" s="40"/>
      <c r="C159" s="41"/>
      <c r="D159" s="249" t="s">
        <v>701</v>
      </c>
      <c r="E159" s="41"/>
      <c r="F159" s="287" t="s">
        <v>5591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701</v>
      </c>
      <c r="AU159" s="18" t="s">
        <v>88</v>
      </c>
    </row>
    <row r="160" s="2" customFormat="1" ht="24.15" customHeight="1">
      <c r="A160" s="39"/>
      <c r="B160" s="40"/>
      <c r="C160" s="229" t="s">
        <v>337</v>
      </c>
      <c r="D160" s="229" t="s">
        <v>243</v>
      </c>
      <c r="E160" s="230" t="s">
        <v>337</v>
      </c>
      <c r="F160" s="231" t="s">
        <v>5540</v>
      </c>
      <c r="G160" s="232" t="s">
        <v>467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5044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5044</v>
      </c>
      <c r="BM160" s="240" t="s">
        <v>5592</v>
      </c>
    </row>
    <row r="161" s="2" customFormat="1">
      <c r="A161" s="39"/>
      <c r="B161" s="40"/>
      <c r="C161" s="41"/>
      <c r="D161" s="249" t="s">
        <v>701</v>
      </c>
      <c r="E161" s="41"/>
      <c r="F161" s="287" t="s">
        <v>5593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701</v>
      </c>
      <c r="AU161" s="18" t="s">
        <v>88</v>
      </c>
    </row>
    <row r="162" s="2" customFormat="1" ht="16.5" customHeight="1">
      <c r="A162" s="39"/>
      <c r="B162" s="40"/>
      <c r="C162" s="229" t="s">
        <v>342</v>
      </c>
      <c r="D162" s="229" t="s">
        <v>243</v>
      </c>
      <c r="E162" s="230" t="s">
        <v>342</v>
      </c>
      <c r="F162" s="231" t="s">
        <v>5543</v>
      </c>
      <c r="G162" s="232" t="s">
        <v>467</v>
      </c>
      <c r="H162" s="233">
        <v>5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5044</v>
      </c>
      <c r="AT162" s="240" t="s">
        <v>243</v>
      </c>
      <c r="AU162" s="240" t="s">
        <v>88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5044</v>
      </c>
      <c r="BM162" s="240" t="s">
        <v>5594</v>
      </c>
    </row>
    <row r="163" s="2" customFormat="1">
      <c r="A163" s="39"/>
      <c r="B163" s="40"/>
      <c r="C163" s="41"/>
      <c r="D163" s="249" t="s">
        <v>701</v>
      </c>
      <c r="E163" s="41"/>
      <c r="F163" s="287" t="s">
        <v>5595</v>
      </c>
      <c r="G163" s="41"/>
      <c r="H163" s="41"/>
      <c r="I163" s="244"/>
      <c r="J163" s="41"/>
      <c r="K163" s="41"/>
      <c r="L163" s="45"/>
      <c r="M163" s="298"/>
      <c r="N163" s="299"/>
      <c r="O163" s="282"/>
      <c r="P163" s="282"/>
      <c r="Q163" s="282"/>
      <c r="R163" s="282"/>
      <c r="S163" s="282"/>
      <c r="T163" s="300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701</v>
      </c>
      <c r="AU163" s="18" t="s">
        <v>88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XY5mdF76cSwPaVnmdV6rt9VrEDWgFZsNVAuaWE9kWg0phKrvxImx2wvcGZIuDqJcuTy00kCVGq1LHNra3h/lFw==" hashValue="BCzvO1XVhjkvOOll+zIwwOoOqZ05VLX1xvxWNLT0yK1m5q4QLVbl3C7xcdoh4ZGN+Jgos3n6PMreO4ZtxfHA/w==" algorithmName="SHA-512" password="CC35"/>
  <autoFilter ref="C125:K1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5596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ROUND((SUM(BE126:BE150)),  2)</f>
        <v>0</v>
      </c>
      <c r="G37" s="39"/>
      <c r="H37" s="39"/>
      <c r="I37" s="166">
        <v>0.20999999999999999</v>
      </c>
      <c r="J37" s="165">
        <f>ROUND(((SUM(BE126:BE150))*I37),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ROUND((SUM(BF126:BF150)),  2)</f>
        <v>0</v>
      </c>
      <c r="G38" s="39"/>
      <c r="H38" s="39"/>
      <c r="I38" s="166">
        <v>0.14999999999999999</v>
      </c>
      <c r="J38" s="165">
        <f>ROUND(((SUM(BF126:BF150))*I38),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5521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04.3 - Kalové hospodářství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1892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5597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5035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5521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04.3 - Kalové hospodářství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239</v>
      </c>
      <c r="F127" s="216" t="s">
        <v>239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14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5598</v>
      </c>
      <c r="F128" s="227" t="s">
        <v>162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SUM(P129:P150)</f>
        <v>0</v>
      </c>
      <c r="Q128" s="221"/>
      <c r="R128" s="222">
        <f>SUM(R129:R150)</f>
        <v>0</v>
      </c>
      <c r="S128" s="221"/>
      <c r="T128" s="223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14</v>
      </c>
      <c r="AY128" s="224" t="s">
        <v>241</v>
      </c>
      <c r="BK128" s="226">
        <f>SUM(BK129:BK150)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14</v>
      </c>
      <c r="F129" s="231" t="s">
        <v>5599</v>
      </c>
      <c r="G129" s="232" t="s">
        <v>295</v>
      </c>
      <c r="H129" s="233">
        <v>2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5600</v>
      </c>
    </row>
    <row r="130" s="2" customFormat="1">
      <c r="A130" s="39"/>
      <c r="B130" s="40"/>
      <c r="C130" s="41"/>
      <c r="D130" s="249" t="s">
        <v>701</v>
      </c>
      <c r="E130" s="41"/>
      <c r="F130" s="287" t="s">
        <v>5601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701</v>
      </c>
      <c r="AU130" s="18" t="s">
        <v>88</v>
      </c>
    </row>
    <row r="131" s="2" customFormat="1" ht="24.15" customHeight="1">
      <c r="A131" s="39"/>
      <c r="B131" s="40"/>
      <c r="C131" s="229" t="s">
        <v>88</v>
      </c>
      <c r="D131" s="229" t="s">
        <v>243</v>
      </c>
      <c r="E131" s="230" t="s">
        <v>88</v>
      </c>
      <c r="F131" s="231" t="s">
        <v>5602</v>
      </c>
      <c r="G131" s="232" t="s">
        <v>295</v>
      </c>
      <c r="H131" s="233">
        <v>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5603</v>
      </c>
    </row>
    <row r="132" s="2" customFormat="1">
      <c r="A132" s="39"/>
      <c r="B132" s="40"/>
      <c r="C132" s="41"/>
      <c r="D132" s="249" t="s">
        <v>701</v>
      </c>
      <c r="E132" s="41"/>
      <c r="F132" s="287" t="s">
        <v>5604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701</v>
      </c>
      <c r="AU132" s="18" t="s">
        <v>88</v>
      </c>
    </row>
    <row r="133" s="2" customFormat="1" ht="16.5" customHeight="1">
      <c r="A133" s="39"/>
      <c r="B133" s="40"/>
      <c r="C133" s="229" t="s">
        <v>96</v>
      </c>
      <c r="D133" s="229" t="s">
        <v>243</v>
      </c>
      <c r="E133" s="230" t="s">
        <v>96</v>
      </c>
      <c r="F133" s="231" t="s">
        <v>5605</v>
      </c>
      <c r="G133" s="232" t="s">
        <v>295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5606</v>
      </c>
    </row>
    <row r="134" s="2" customFormat="1">
      <c r="A134" s="39"/>
      <c r="B134" s="40"/>
      <c r="C134" s="41"/>
      <c r="D134" s="249" t="s">
        <v>701</v>
      </c>
      <c r="E134" s="41"/>
      <c r="F134" s="287" t="s">
        <v>5607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701</v>
      </c>
      <c r="AU134" s="18" t="s">
        <v>88</v>
      </c>
    </row>
    <row r="135" s="2" customFormat="1" ht="21.75" customHeight="1">
      <c r="A135" s="39"/>
      <c r="B135" s="40"/>
      <c r="C135" s="229" t="s">
        <v>175</v>
      </c>
      <c r="D135" s="229" t="s">
        <v>243</v>
      </c>
      <c r="E135" s="230" t="s">
        <v>175</v>
      </c>
      <c r="F135" s="231" t="s">
        <v>5608</v>
      </c>
      <c r="G135" s="232" t="s">
        <v>295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5609</v>
      </c>
    </row>
    <row r="136" s="2" customFormat="1">
      <c r="A136" s="39"/>
      <c r="B136" s="40"/>
      <c r="C136" s="41"/>
      <c r="D136" s="249" t="s">
        <v>701</v>
      </c>
      <c r="E136" s="41"/>
      <c r="F136" s="287" t="s">
        <v>5610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701</v>
      </c>
      <c r="AU136" s="18" t="s">
        <v>88</v>
      </c>
    </row>
    <row r="137" s="2" customFormat="1" ht="16.5" customHeight="1">
      <c r="A137" s="39"/>
      <c r="B137" s="40"/>
      <c r="C137" s="229" t="s">
        <v>269</v>
      </c>
      <c r="D137" s="229" t="s">
        <v>243</v>
      </c>
      <c r="E137" s="230" t="s">
        <v>269</v>
      </c>
      <c r="F137" s="231" t="s">
        <v>5611</v>
      </c>
      <c r="G137" s="232" t="s">
        <v>295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5612</v>
      </c>
    </row>
    <row r="138" s="2" customFormat="1">
      <c r="A138" s="39"/>
      <c r="B138" s="40"/>
      <c r="C138" s="41"/>
      <c r="D138" s="249" t="s">
        <v>701</v>
      </c>
      <c r="E138" s="41"/>
      <c r="F138" s="287" t="s">
        <v>5613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701</v>
      </c>
      <c r="AU138" s="18" t="s">
        <v>88</v>
      </c>
    </row>
    <row r="139" s="2" customFormat="1" ht="16.5" customHeight="1">
      <c r="A139" s="39"/>
      <c r="B139" s="40"/>
      <c r="C139" s="229" t="s">
        <v>277</v>
      </c>
      <c r="D139" s="229" t="s">
        <v>243</v>
      </c>
      <c r="E139" s="230" t="s">
        <v>277</v>
      </c>
      <c r="F139" s="231" t="s">
        <v>5614</v>
      </c>
      <c r="G139" s="232" t="s">
        <v>299</v>
      </c>
      <c r="H139" s="233">
        <v>1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5615</v>
      </c>
    </row>
    <row r="140" s="2" customFormat="1">
      <c r="A140" s="39"/>
      <c r="B140" s="40"/>
      <c r="C140" s="41"/>
      <c r="D140" s="249" t="s">
        <v>701</v>
      </c>
      <c r="E140" s="41"/>
      <c r="F140" s="287" t="s">
        <v>5616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701</v>
      </c>
      <c r="AU140" s="18" t="s">
        <v>88</v>
      </c>
    </row>
    <row r="141" s="2" customFormat="1" ht="21.75" customHeight="1">
      <c r="A141" s="39"/>
      <c r="B141" s="40"/>
      <c r="C141" s="229" t="s">
        <v>286</v>
      </c>
      <c r="D141" s="229" t="s">
        <v>243</v>
      </c>
      <c r="E141" s="230" t="s">
        <v>286</v>
      </c>
      <c r="F141" s="231" t="s">
        <v>5617</v>
      </c>
      <c r="G141" s="232" t="s">
        <v>295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5618</v>
      </c>
    </row>
    <row r="142" s="2" customFormat="1">
      <c r="A142" s="39"/>
      <c r="B142" s="40"/>
      <c r="C142" s="41"/>
      <c r="D142" s="249" t="s">
        <v>701</v>
      </c>
      <c r="E142" s="41"/>
      <c r="F142" s="287" t="s">
        <v>5619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701</v>
      </c>
      <c r="AU142" s="18" t="s">
        <v>88</v>
      </c>
    </row>
    <row r="143" s="2" customFormat="1" ht="16.5" customHeight="1">
      <c r="A143" s="39"/>
      <c r="B143" s="40"/>
      <c r="C143" s="229" t="s">
        <v>292</v>
      </c>
      <c r="D143" s="229" t="s">
        <v>243</v>
      </c>
      <c r="E143" s="230" t="s">
        <v>292</v>
      </c>
      <c r="F143" s="231" t="s">
        <v>5620</v>
      </c>
      <c r="G143" s="232" t="s">
        <v>295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5621</v>
      </c>
    </row>
    <row r="144" s="2" customFormat="1">
      <c r="A144" s="39"/>
      <c r="B144" s="40"/>
      <c r="C144" s="41"/>
      <c r="D144" s="249" t="s">
        <v>701</v>
      </c>
      <c r="E144" s="41"/>
      <c r="F144" s="287" t="s">
        <v>5622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701</v>
      </c>
      <c r="AU144" s="18" t="s">
        <v>88</v>
      </c>
    </row>
    <row r="145" s="2" customFormat="1" ht="24.15" customHeight="1">
      <c r="A145" s="39"/>
      <c r="B145" s="40"/>
      <c r="C145" s="229" t="s">
        <v>275</v>
      </c>
      <c r="D145" s="229" t="s">
        <v>243</v>
      </c>
      <c r="E145" s="230" t="s">
        <v>275</v>
      </c>
      <c r="F145" s="231" t="s">
        <v>5540</v>
      </c>
      <c r="G145" s="232" t="s">
        <v>769</v>
      </c>
      <c r="H145" s="233">
        <v>250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5623</v>
      </c>
    </row>
    <row r="146" s="2" customFormat="1">
      <c r="A146" s="39"/>
      <c r="B146" s="40"/>
      <c r="C146" s="41"/>
      <c r="D146" s="249" t="s">
        <v>701</v>
      </c>
      <c r="E146" s="41"/>
      <c r="F146" s="287" t="s">
        <v>5624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701</v>
      </c>
      <c r="AU146" s="18" t="s">
        <v>88</v>
      </c>
    </row>
    <row r="147" s="2" customFormat="1" ht="16.5" customHeight="1">
      <c r="A147" s="39"/>
      <c r="B147" s="40"/>
      <c r="C147" s="229" t="s">
        <v>301</v>
      </c>
      <c r="D147" s="229" t="s">
        <v>243</v>
      </c>
      <c r="E147" s="230" t="s">
        <v>301</v>
      </c>
      <c r="F147" s="231" t="s">
        <v>5543</v>
      </c>
      <c r="G147" s="232" t="s">
        <v>467</v>
      </c>
      <c r="H147" s="233">
        <v>5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5625</v>
      </c>
    </row>
    <row r="148" s="2" customFormat="1">
      <c r="A148" s="39"/>
      <c r="B148" s="40"/>
      <c r="C148" s="41"/>
      <c r="D148" s="249" t="s">
        <v>701</v>
      </c>
      <c r="E148" s="41"/>
      <c r="F148" s="287" t="s">
        <v>5626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701</v>
      </c>
      <c r="AU148" s="18" t="s">
        <v>88</v>
      </c>
    </row>
    <row r="149" s="2" customFormat="1" ht="21.75" customHeight="1">
      <c r="A149" s="39"/>
      <c r="B149" s="40"/>
      <c r="C149" s="229" t="s">
        <v>305</v>
      </c>
      <c r="D149" s="229" t="s">
        <v>243</v>
      </c>
      <c r="E149" s="230" t="s">
        <v>305</v>
      </c>
      <c r="F149" s="231" t="s">
        <v>5627</v>
      </c>
      <c r="G149" s="232" t="s">
        <v>299</v>
      </c>
      <c r="H149" s="233">
        <v>1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5628</v>
      </c>
    </row>
    <row r="150" s="2" customFormat="1">
      <c r="A150" s="39"/>
      <c r="B150" s="40"/>
      <c r="C150" s="41"/>
      <c r="D150" s="249" t="s">
        <v>701</v>
      </c>
      <c r="E150" s="41"/>
      <c r="F150" s="287" t="s">
        <v>5629</v>
      </c>
      <c r="G150" s="41"/>
      <c r="H150" s="41"/>
      <c r="I150" s="244"/>
      <c r="J150" s="41"/>
      <c r="K150" s="41"/>
      <c r="L150" s="45"/>
      <c r="M150" s="298"/>
      <c r="N150" s="299"/>
      <c r="O150" s="282"/>
      <c r="P150" s="282"/>
      <c r="Q150" s="282"/>
      <c r="R150" s="282"/>
      <c r="S150" s="282"/>
      <c r="T150" s="300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701</v>
      </c>
      <c r="AU150" s="18" t="s">
        <v>88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KjdJoS4nl42toVeOKa2AFj36zJUPjwGkLle7TI3UGDMUf+sFI176db3ga/yN4ztHL1Zlg0mF4ep8alkRnsRvDQ==" hashValue="6rr2kNm0XlY4u6Th4G3hZ2Oy/VLSnqAcexePHGQOdmuF+gjfnjVbVxm9c033KYYTo16bOC/HrjNWgt/Vw7LLzg==" algorithmName="SHA-512" password="CC35"/>
  <autoFilter ref="C125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5279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5630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ROUND((SUM(BE130:BE207)),  2)</f>
        <v>0</v>
      </c>
      <c r="G37" s="39"/>
      <c r="H37" s="39"/>
      <c r="I37" s="166">
        <v>0.20999999999999999</v>
      </c>
      <c r="J37" s="165">
        <f>ROUND(((SUM(BE130:BE207))*I37),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ROUND((SUM(BF130:BF207)),  2)</f>
        <v>0</v>
      </c>
      <c r="G38" s="39"/>
      <c r="H38" s="39"/>
      <c r="I38" s="166">
        <v>0.14999999999999999</v>
      </c>
      <c r="J38" s="165">
        <f>ROUND(((SUM(BF130:BF207))*I38),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ROUND((SUM(BG130:BG207)),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ROUND((SUM(BH130:BH207)),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ROUND((SUM(BI130:BI207)),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5521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5279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04.4.1 - Technologická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1902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3843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3844</v>
      </c>
      <c r="E103" s="199"/>
      <c r="F103" s="199"/>
      <c r="G103" s="199"/>
      <c r="H103" s="199"/>
      <c r="I103" s="199"/>
      <c r="J103" s="200">
        <f>J135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2837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2838</v>
      </c>
      <c r="E105" s="194"/>
      <c r="F105" s="194"/>
      <c r="G105" s="194"/>
      <c r="H105" s="194"/>
      <c r="I105" s="194"/>
      <c r="J105" s="195">
        <f>J186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2839</v>
      </c>
      <c r="E106" s="194"/>
      <c r="F106" s="194"/>
      <c r="G106" s="194"/>
      <c r="H106" s="194"/>
      <c r="I106" s="194"/>
      <c r="J106" s="195">
        <f>J197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Zaječov rozšíření a intenzifikace ČOV Horní Kváň - kanalizace a vodovod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211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5035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213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5521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5279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PS 04.4.1 - Technologická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obec Zaječov, místní část Kvaň, Nová Ves</v>
      </c>
      <c r="G124" s="41"/>
      <c r="H124" s="41"/>
      <c r="I124" s="33" t="s">
        <v>22</v>
      </c>
      <c r="J124" s="80" t="str">
        <f>IF(J16="","",J16)</f>
        <v>18. 8. 2021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4.45" customHeight="1">
      <c r="A126" s="39"/>
      <c r="B126" s="40"/>
      <c r="C126" s="33" t="s">
        <v>24</v>
      </c>
      <c r="D126" s="41"/>
      <c r="E126" s="41"/>
      <c r="F126" s="28" t="str">
        <f>E19</f>
        <v>Obec Zaječov, Zaječov 265, 267 63 Zaječov</v>
      </c>
      <c r="G126" s="41"/>
      <c r="H126" s="41"/>
      <c r="I126" s="33" t="s">
        <v>32</v>
      </c>
      <c r="J126" s="37" t="str">
        <f>E25</f>
        <v>PIK VÍTEK s.r.o.,Kořenského 1025/7, 150 00 Praha 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37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227</v>
      </c>
      <c r="D129" s="205" t="s">
        <v>65</v>
      </c>
      <c r="E129" s="205" t="s">
        <v>61</v>
      </c>
      <c r="F129" s="205" t="s">
        <v>62</v>
      </c>
      <c r="G129" s="205" t="s">
        <v>228</v>
      </c>
      <c r="H129" s="205" t="s">
        <v>229</v>
      </c>
      <c r="I129" s="205" t="s">
        <v>230</v>
      </c>
      <c r="J129" s="205" t="s">
        <v>219</v>
      </c>
      <c r="K129" s="206" t="s">
        <v>231</v>
      </c>
      <c r="L129" s="207"/>
      <c r="M129" s="101" t="s">
        <v>1</v>
      </c>
      <c r="N129" s="102" t="s">
        <v>44</v>
      </c>
      <c r="O129" s="102" t="s">
        <v>232</v>
      </c>
      <c r="P129" s="102" t="s">
        <v>233</v>
      </c>
      <c r="Q129" s="102" t="s">
        <v>234</v>
      </c>
      <c r="R129" s="102" t="s">
        <v>235</v>
      </c>
      <c r="S129" s="102" t="s">
        <v>236</v>
      </c>
      <c r="T129" s="103" t="s">
        <v>237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238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P131+P161+P186+P197</f>
        <v>0</v>
      </c>
      <c r="Q130" s="105"/>
      <c r="R130" s="210">
        <f>R131+R161+R186+R197</f>
        <v>0</v>
      </c>
      <c r="S130" s="105"/>
      <c r="T130" s="211">
        <f>T131+T161+T186+T197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221</v>
      </c>
      <c r="BK130" s="212">
        <f>BK131+BK161+BK186+BK197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2059</v>
      </c>
      <c r="F131" s="216" t="s">
        <v>2060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P132+P135</f>
        <v>0</v>
      </c>
      <c r="Q131" s="221"/>
      <c r="R131" s="222">
        <f>R132+R135</f>
        <v>0</v>
      </c>
      <c r="S131" s="221"/>
      <c r="T131" s="223">
        <f>T132+T135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80</v>
      </c>
      <c r="AY131" s="224" t="s">
        <v>241</v>
      </c>
      <c r="BK131" s="226">
        <f>BK132+BK135</f>
        <v>0</v>
      </c>
    </row>
    <row r="132" s="12" customFormat="1" ht="22.8" customHeight="1">
      <c r="A132" s="12"/>
      <c r="B132" s="213"/>
      <c r="C132" s="214"/>
      <c r="D132" s="215" t="s">
        <v>79</v>
      </c>
      <c r="E132" s="227" t="s">
        <v>4388</v>
      </c>
      <c r="F132" s="227" t="s">
        <v>4389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14</v>
      </c>
      <c r="AT132" s="225" t="s">
        <v>79</v>
      </c>
      <c r="AU132" s="225" t="s">
        <v>14</v>
      </c>
      <c r="AY132" s="224" t="s">
        <v>241</v>
      </c>
      <c r="BK132" s="226">
        <f>SUM(BK133:BK134)</f>
        <v>0</v>
      </c>
    </row>
    <row r="133" s="2" customFormat="1" ht="16.5" customHeight="1">
      <c r="A133" s="39"/>
      <c r="B133" s="40"/>
      <c r="C133" s="229" t="s">
        <v>14</v>
      </c>
      <c r="D133" s="229" t="s">
        <v>243</v>
      </c>
      <c r="E133" s="230" t="s">
        <v>2089</v>
      </c>
      <c r="F133" s="231" t="s">
        <v>5631</v>
      </c>
      <c r="G133" s="232" t="s">
        <v>2066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5632</v>
      </c>
    </row>
    <row r="134" s="2" customFormat="1" ht="24.15" customHeight="1">
      <c r="A134" s="39"/>
      <c r="B134" s="40"/>
      <c r="C134" s="229" t="s">
        <v>88</v>
      </c>
      <c r="D134" s="229" t="s">
        <v>243</v>
      </c>
      <c r="E134" s="230" t="s">
        <v>4461</v>
      </c>
      <c r="F134" s="231" t="s">
        <v>5633</v>
      </c>
      <c r="G134" s="232" t="s">
        <v>2066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5634</v>
      </c>
    </row>
    <row r="135" s="12" customFormat="1" ht="22.8" customHeight="1">
      <c r="A135" s="12"/>
      <c r="B135" s="213"/>
      <c r="C135" s="214"/>
      <c r="D135" s="215" t="s">
        <v>79</v>
      </c>
      <c r="E135" s="227" t="s">
        <v>4394</v>
      </c>
      <c r="F135" s="227" t="s">
        <v>4395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SUM(P136:P160)</f>
        <v>0</v>
      </c>
      <c r="Q135" s="221"/>
      <c r="R135" s="222">
        <f>SUM(R136:R160)</f>
        <v>0</v>
      </c>
      <c r="S135" s="221"/>
      <c r="T135" s="223">
        <f>SUM(T136:T160)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14</v>
      </c>
      <c r="AT135" s="225" t="s">
        <v>79</v>
      </c>
      <c r="AU135" s="225" t="s">
        <v>14</v>
      </c>
      <c r="AY135" s="224" t="s">
        <v>241</v>
      </c>
      <c r="BK135" s="226">
        <f>SUM(BK136:BK160)</f>
        <v>0</v>
      </c>
    </row>
    <row r="136" s="2" customFormat="1" ht="16.5" customHeight="1">
      <c r="A136" s="39"/>
      <c r="B136" s="40"/>
      <c r="C136" s="229" t="s">
        <v>96</v>
      </c>
      <c r="D136" s="229" t="s">
        <v>243</v>
      </c>
      <c r="E136" s="230" t="s">
        <v>2061</v>
      </c>
      <c r="F136" s="231" t="s">
        <v>2062</v>
      </c>
      <c r="G136" s="232" t="s">
        <v>289</v>
      </c>
      <c r="H136" s="233">
        <v>130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5635</v>
      </c>
    </row>
    <row r="137" s="2" customFormat="1" ht="16.5" customHeight="1">
      <c r="A137" s="39"/>
      <c r="B137" s="40"/>
      <c r="C137" s="229" t="s">
        <v>175</v>
      </c>
      <c r="D137" s="229" t="s">
        <v>243</v>
      </c>
      <c r="E137" s="230" t="s">
        <v>2064</v>
      </c>
      <c r="F137" s="231" t="s">
        <v>2065</v>
      </c>
      <c r="G137" s="232" t="s">
        <v>2066</v>
      </c>
      <c r="H137" s="233">
        <v>16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5636</v>
      </c>
    </row>
    <row r="138" s="2" customFormat="1" ht="16.5" customHeight="1">
      <c r="A138" s="39"/>
      <c r="B138" s="40"/>
      <c r="C138" s="229" t="s">
        <v>269</v>
      </c>
      <c r="D138" s="229" t="s">
        <v>243</v>
      </c>
      <c r="E138" s="230" t="s">
        <v>2068</v>
      </c>
      <c r="F138" s="231" t="s">
        <v>2069</v>
      </c>
      <c r="G138" s="232" t="s">
        <v>289</v>
      </c>
      <c r="H138" s="233">
        <v>40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88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5637</v>
      </c>
    </row>
    <row r="139" s="2" customFormat="1" ht="16.5" customHeight="1">
      <c r="A139" s="39"/>
      <c r="B139" s="40"/>
      <c r="C139" s="229" t="s">
        <v>277</v>
      </c>
      <c r="D139" s="229" t="s">
        <v>243</v>
      </c>
      <c r="E139" s="230" t="s">
        <v>2071</v>
      </c>
      <c r="F139" s="231" t="s">
        <v>2072</v>
      </c>
      <c r="G139" s="232" t="s">
        <v>289</v>
      </c>
      <c r="H139" s="233">
        <v>25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88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5638</v>
      </c>
    </row>
    <row r="140" s="2" customFormat="1" ht="16.5" customHeight="1">
      <c r="A140" s="39"/>
      <c r="B140" s="40"/>
      <c r="C140" s="229" t="s">
        <v>286</v>
      </c>
      <c r="D140" s="229" t="s">
        <v>243</v>
      </c>
      <c r="E140" s="230" t="s">
        <v>5639</v>
      </c>
      <c r="F140" s="231" t="s">
        <v>5640</v>
      </c>
      <c r="G140" s="232" t="s">
        <v>289</v>
      </c>
      <c r="H140" s="233">
        <v>20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5641</v>
      </c>
    </row>
    <row r="141" s="2" customFormat="1" ht="16.5" customHeight="1">
      <c r="A141" s="39"/>
      <c r="B141" s="40"/>
      <c r="C141" s="229" t="s">
        <v>292</v>
      </c>
      <c r="D141" s="229" t="s">
        <v>243</v>
      </c>
      <c r="E141" s="230" t="s">
        <v>5642</v>
      </c>
      <c r="F141" s="231" t="s">
        <v>5643</v>
      </c>
      <c r="G141" s="232" t="s">
        <v>289</v>
      </c>
      <c r="H141" s="233">
        <v>15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88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5644</v>
      </c>
    </row>
    <row r="142" s="2" customFormat="1" ht="16.5" customHeight="1">
      <c r="A142" s="39"/>
      <c r="B142" s="40"/>
      <c r="C142" s="229" t="s">
        <v>275</v>
      </c>
      <c r="D142" s="229" t="s">
        <v>243</v>
      </c>
      <c r="E142" s="230" t="s">
        <v>2074</v>
      </c>
      <c r="F142" s="231" t="s">
        <v>2075</v>
      </c>
      <c r="G142" s="232" t="s">
        <v>2066</v>
      </c>
      <c r="H142" s="233">
        <v>190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5645</v>
      </c>
    </row>
    <row r="143" s="2" customFormat="1" ht="16.5" customHeight="1">
      <c r="A143" s="39"/>
      <c r="B143" s="40"/>
      <c r="C143" s="229" t="s">
        <v>301</v>
      </c>
      <c r="D143" s="229" t="s">
        <v>243</v>
      </c>
      <c r="E143" s="230" t="s">
        <v>5646</v>
      </c>
      <c r="F143" s="231" t="s">
        <v>2075</v>
      </c>
      <c r="G143" s="232" t="s">
        <v>2066</v>
      </c>
      <c r="H143" s="233">
        <v>10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88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5647</v>
      </c>
    </row>
    <row r="144" s="2" customFormat="1" ht="16.5" customHeight="1">
      <c r="A144" s="39"/>
      <c r="B144" s="40"/>
      <c r="C144" s="229" t="s">
        <v>305</v>
      </c>
      <c r="D144" s="229" t="s">
        <v>243</v>
      </c>
      <c r="E144" s="230" t="s">
        <v>5648</v>
      </c>
      <c r="F144" s="231" t="s">
        <v>5649</v>
      </c>
      <c r="G144" s="232" t="s">
        <v>2066</v>
      </c>
      <c r="H144" s="233">
        <v>2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5650</v>
      </c>
    </row>
    <row r="145" s="2" customFormat="1" ht="16.5" customHeight="1">
      <c r="A145" s="39"/>
      <c r="B145" s="40"/>
      <c r="C145" s="229" t="s">
        <v>309</v>
      </c>
      <c r="D145" s="229" t="s">
        <v>243</v>
      </c>
      <c r="E145" s="230" t="s">
        <v>5651</v>
      </c>
      <c r="F145" s="231" t="s">
        <v>5652</v>
      </c>
      <c r="G145" s="232" t="s">
        <v>2066</v>
      </c>
      <c r="H145" s="233">
        <v>2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88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5653</v>
      </c>
    </row>
    <row r="146" s="2" customFormat="1" ht="16.5" customHeight="1">
      <c r="A146" s="39"/>
      <c r="B146" s="40"/>
      <c r="C146" s="229" t="s">
        <v>316</v>
      </c>
      <c r="D146" s="229" t="s">
        <v>243</v>
      </c>
      <c r="E146" s="230" t="s">
        <v>2137</v>
      </c>
      <c r="F146" s="231" t="s">
        <v>2138</v>
      </c>
      <c r="G146" s="232" t="s">
        <v>289</v>
      </c>
      <c r="H146" s="233">
        <v>18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88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5654</v>
      </c>
    </row>
    <row r="147" s="2" customFormat="1" ht="16.5" customHeight="1">
      <c r="A147" s="39"/>
      <c r="B147" s="40"/>
      <c r="C147" s="229" t="s">
        <v>322</v>
      </c>
      <c r="D147" s="229" t="s">
        <v>243</v>
      </c>
      <c r="E147" s="230" t="s">
        <v>2143</v>
      </c>
      <c r="F147" s="231" t="s">
        <v>2144</v>
      </c>
      <c r="G147" s="232" t="s">
        <v>289</v>
      </c>
      <c r="H147" s="233">
        <v>353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5655</v>
      </c>
    </row>
    <row r="148" s="2" customFormat="1" ht="16.5" customHeight="1">
      <c r="A148" s="39"/>
      <c r="B148" s="40"/>
      <c r="C148" s="229" t="s">
        <v>8</v>
      </c>
      <c r="D148" s="229" t="s">
        <v>243</v>
      </c>
      <c r="E148" s="230" t="s">
        <v>2146</v>
      </c>
      <c r="F148" s="231" t="s">
        <v>2147</v>
      </c>
      <c r="G148" s="232" t="s">
        <v>289</v>
      </c>
      <c r="H148" s="233">
        <v>43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88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5656</v>
      </c>
    </row>
    <row r="149" s="2" customFormat="1" ht="16.5" customHeight="1">
      <c r="A149" s="39"/>
      <c r="B149" s="40"/>
      <c r="C149" s="229" t="s">
        <v>332</v>
      </c>
      <c r="D149" s="229" t="s">
        <v>243</v>
      </c>
      <c r="E149" s="230" t="s">
        <v>5657</v>
      </c>
      <c r="F149" s="231" t="s">
        <v>5658</v>
      </c>
      <c r="G149" s="232" t="s">
        <v>289</v>
      </c>
      <c r="H149" s="233">
        <v>66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5659</v>
      </c>
    </row>
    <row r="150" s="2" customFormat="1" ht="16.5" customHeight="1">
      <c r="A150" s="39"/>
      <c r="B150" s="40"/>
      <c r="C150" s="229" t="s">
        <v>337</v>
      </c>
      <c r="D150" s="229" t="s">
        <v>243</v>
      </c>
      <c r="E150" s="230" t="s">
        <v>4436</v>
      </c>
      <c r="F150" s="231" t="s">
        <v>4437</v>
      </c>
      <c r="G150" s="232" t="s">
        <v>289</v>
      </c>
      <c r="H150" s="233">
        <v>63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88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5660</v>
      </c>
    </row>
    <row r="151" s="2" customFormat="1" ht="16.5" customHeight="1">
      <c r="A151" s="39"/>
      <c r="B151" s="40"/>
      <c r="C151" s="229" t="s">
        <v>342</v>
      </c>
      <c r="D151" s="229" t="s">
        <v>243</v>
      </c>
      <c r="E151" s="230" t="s">
        <v>5661</v>
      </c>
      <c r="F151" s="231" t="s">
        <v>5662</v>
      </c>
      <c r="G151" s="232" t="s">
        <v>289</v>
      </c>
      <c r="H151" s="233">
        <v>116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88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5663</v>
      </c>
    </row>
    <row r="152" s="2" customFormat="1" ht="16.5" customHeight="1">
      <c r="A152" s="39"/>
      <c r="B152" s="40"/>
      <c r="C152" s="229" t="s">
        <v>347</v>
      </c>
      <c r="D152" s="229" t="s">
        <v>243</v>
      </c>
      <c r="E152" s="230" t="s">
        <v>5664</v>
      </c>
      <c r="F152" s="231" t="s">
        <v>5665</v>
      </c>
      <c r="G152" s="232" t="s">
        <v>289</v>
      </c>
      <c r="H152" s="233">
        <v>46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5666</v>
      </c>
    </row>
    <row r="153" s="2" customFormat="1" ht="16.5" customHeight="1">
      <c r="A153" s="39"/>
      <c r="B153" s="40"/>
      <c r="C153" s="229" t="s">
        <v>352</v>
      </c>
      <c r="D153" s="229" t="s">
        <v>243</v>
      </c>
      <c r="E153" s="230" t="s">
        <v>5667</v>
      </c>
      <c r="F153" s="231" t="s">
        <v>5668</v>
      </c>
      <c r="G153" s="232" t="s">
        <v>289</v>
      </c>
      <c r="H153" s="233">
        <v>109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88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5669</v>
      </c>
    </row>
    <row r="154" s="2" customFormat="1" ht="16.5" customHeight="1">
      <c r="A154" s="39"/>
      <c r="B154" s="40"/>
      <c r="C154" s="229" t="s">
        <v>7</v>
      </c>
      <c r="D154" s="229" t="s">
        <v>243</v>
      </c>
      <c r="E154" s="230" t="s">
        <v>5670</v>
      </c>
      <c r="F154" s="231" t="s">
        <v>5671</v>
      </c>
      <c r="G154" s="232" t="s">
        <v>289</v>
      </c>
      <c r="H154" s="233">
        <v>34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5672</v>
      </c>
    </row>
    <row r="155" s="2" customFormat="1" ht="21.75" customHeight="1">
      <c r="A155" s="39"/>
      <c r="B155" s="40"/>
      <c r="C155" s="229" t="s">
        <v>361</v>
      </c>
      <c r="D155" s="229" t="s">
        <v>243</v>
      </c>
      <c r="E155" s="230" t="s">
        <v>5673</v>
      </c>
      <c r="F155" s="231" t="s">
        <v>5674</v>
      </c>
      <c r="G155" s="232" t="s">
        <v>289</v>
      </c>
      <c r="H155" s="233">
        <v>55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88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5675</v>
      </c>
    </row>
    <row r="156" s="2" customFormat="1" ht="21.75" customHeight="1">
      <c r="A156" s="39"/>
      <c r="B156" s="40"/>
      <c r="C156" s="229" t="s">
        <v>366</v>
      </c>
      <c r="D156" s="229" t="s">
        <v>243</v>
      </c>
      <c r="E156" s="230" t="s">
        <v>2865</v>
      </c>
      <c r="F156" s="231" t="s">
        <v>2866</v>
      </c>
      <c r="G156" s="232" t="s">
        <v>289</v>
      </c>
      <c r="H156" s="233">
        <v>143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88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5676</v>
      </c>
    </row>
    <row r="157" s="2" customFormat="1" ht="24.15" customHeight="1">
      <c r="A157" s="39"/>
      <c r="B157" s="40"/>
      <c r="C157" s="229" t="s">
        <v>371</v>
      </c>
      <c r="D157" s="229" t="s">
        <v>243</v>
      </c>
      <c r="E157" s="230" t="s">
        <v>2152</v>
      </c>
      <c r="F157" s="231" t="s">
        <v>5677</v>
      </c>
      <c r="G157" s="232" t="s">
        <v>2066</v>
      </c>
      <c r="H157" s="233">
        <v>13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88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5678</v>
      </c>
    </row>
    <row r="158" s="2" customFormat="1" ht="16.5" customHeight="1">
      <c r="A158" s="39"/>
      <c r="B158" s="40"/>
      <c r="C158" s="229" t="s">
        <v>376</v>
      </c>
      <c r="D158" s="229" t="s">
        <v>243</v>
      </c>
      <c r="E158" s="230" t="s">
        <v>2155</v>
      </c>
      <c r="F158" s="231" t="s">
        <v>5679</v>
      </c>
      <c r="G158" s="232" t="s">
        <v>2066</v>
      </c>
      <c r="H158" s="233">
        <v>3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88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5680</v>
      </c>
    </row>
    <row r="159" s="2" customFormat="1" ht="16.5" customHeight="1">
      <c r="A159" s="39"/>
      <c r="B159" s="40"/>
      <c r="C159" s="229" t="s">
        <v>381</v>
      </c>
      <c r="D159" s="229" t="s">
        <v>243</v>
      </c>
      <c r="E159" s="230" t="s">
        <v>4446</v>
      </c>
      <c r="F159" s="231" t="s">
        <v>5681</v>
      </c>
      <c r="G159" s="232" t="s">
        <v>2066</v>
      </c>
      <c r="H159" s="233">
        <v>9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88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5682</v>
      </c>
    </row>
    <row r="160" s="2" customFormat="1" ht="24.15" customHeight="1">
      <c r="A160" s="39"/>
      <c r="B160" s="40"/>
      <c r="C160" s="229" t="s">
        <v>386</v>
      </c>
      <c r="D160" s="229" t="s">
        <v>243</v>
      </c>
      <c r="E160" s="230" t="s">
        <v>4457</v>
      </c>
      <c r="F160" s="231" t="s">
        <v>4458</v>
      </c>
      <c r="G160" s="232" t="s">
        <v>2066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88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5683</v>
      </c>
    </row>
    <row r="161" s="12" customFormat="1" ht="25.92" customHeight="1">
      <c r="A161" s="12"/>
      <c r="B161" s="213"/>
      <c r="C161" s="214"/>
      <c r="D161" s="215" t="s">
        <v>79</v>
      </c>
      <c r="E161" s="216" t="s">
        <v>2164</v>
      </c>
      <c r="F161" s="216" t="s">
        <v>2871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SUM(P162:P185)</f>
        <v>0</v>
      </c>
      <c r="Q161" s="221"/>
      <c r="R161" s="222">
        <f>SUM(R162:R185)</f>
        <v>0</v>
      </c>
      <c r="S161" s="221"/>
      <c r="T161" s="223">
        <f>SUM(T162:T185)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14</v>
      </c>
      <c r="AT161" s="225" t="s">
        <v>79</v>
      </c>
      <c r="AU161" s="225" t="s">
        <v>80</v>
      </c>
      <c r="AY161" s="224" t="s">
        <v>241</v>
      </c>
      <c r="BK161" s="226">
        <f>SUM(BK162:BK185)</f>
        <v>0</v>
      </c>
    </row>
    <row r="162" s="2" customFormat="1" ht="16.5" customHeight="1">
      <c r="A162" s="39"/>
      <c r="B162" s="40"/>
      <c r="C162" s="229" t="s">
        <v>390</v>
      </c>
      <c r="D162" s="229" t="s">
        <v>243</v>
      </c>
      <c r="E162" s="230" t="s">
        <v>2166</v>
      </c>
      <c r="F162" s="231" t="s">
        <v>2167</v>
      </c>
      <c r="G162" s="232" t="s">
        <v>289</v>
      </c>
      <c r="H162" s="233">
        <v>130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5684</v>
      </c>
    </row>
    <row r="163" s="2" customFormat="1" ht="16.5" customHeight="1">
      <c r="A163" s="39"/>
      <c r="B163" s="40"/>
      <c r="C163" s="229" t="s">
        <v>394</v>
      </c>
      <c r="D163" s="229" t="s">
        <v>243</v>
      </c>
      <c r="E163" s="230" t="s">
        <v>2169</v>
      </c>
      <c r="F163" s="231" t="s">
        <v>2170</v>
      </c>
      <c r="G163" s="232" t="s">
        <v>2066</v>
      </c>
      <c r="H163" s="233">
        <v>10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5685</v>
      </c>
    </row>
    <row r="164" s="2" customFormat="1" ht="16.5" customHeight="1">
      <c r="A164" s="39"/>
      <c r="B164" s="40"/>
      <c r="C164" s="229" t="s">
        <v>398</v>
      </c>
      <c r="D164" s="229" t="s">
        <v>243</v>
      </c>
      <c r="E164" s="230" t="s">
        <v>5686</v>
      </c>
      <c r="F164" s="231" t="s">
        <v>5687</v>
      </c>
      <c r="G164" s="232" t="s">
        <v>2066</v>
      </c>
      <c r="H164" s="233">
        <v>6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5688</v>
      </c>
    </row>
    <row r="165" s="2" customFormat="1" ht="24.15" customHeight="1">
      <c r="A165" s="39"/>
      <c r="B165" s="40"/>
      <c r="C165" s="229" t="s">
        <v>696</v>
      </c>
      <c r="D165" s="229" t="s">
        <v>243</v>
      </c>
      <c r="E165" s="230" t="s">
        <v>2175</v>
      </c>
      <c r="F165" s="231" t="s">
        <v>2176</v>
      </c>
      <c r="G165" s="232" t="s">
        <v>289</v>
      </c>
      <c r="H165" s="233">
        <v>40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5689</v>
      </c>
    </row>
    <row r="166" s="2" customFormat="1" ht="24.15" customHeight="1">
      <c r="A166" s="39"/>
      <c r="B166" s="40"/>
      <c r="C166" s="229" t="s">
        <v>704</v>
      </c>
      <c r="D166" s="229" t="s">
        <v>243</v>
      </c>
      <c r="E166" s="230" t="s">
        <v>2178</v>
      </c>
      <c r="F166" s="231" t="s">
        <v>2179</v>
      </c>
      <c r="G166" s="232" t="s">
        <v>289</v>
      </c>
      <c r="H166" s="233">
        <v>25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5690</v>
      </c>
    </row>
    <row r="167" s="2" customFormat="1" ht="24.15" customHeight="1">
      <c r="A167" s="39"/>
      <c r="B167" s="40"/>
      <c r="C167" s="229" t="s">
        <v>706</v>
      </c>
      <c r="D167" s="229" t="s">
        <v>243</v>
      </c>
      <c r="E167" s="230" t="s">
        <v>5691</v>
      </c>
      <c r="F167" s="231" t="s">
        <v>5692</v>
      </c>
      <c r="G167" s="232" t="s">
        <v>289</v>
      </c>
      <c r="H167" s="233">
        <v>20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5693</v>
      </c>
    </row>
    <row r="168" s="2" customFormat="1" ht="24.15" customHeight="1">
      <c r="A168" s="39"/>
      <c r="B168" s="40"/>
      <c r="C168" s="229" t="s">
        <v>715</v>
      </c>
      <c r="D168" s="229" t="s">
        <v>243</v>
      </c>
      <c r="E168" s="230" t="s">
        <v>5694</v>
      </c>
      <c r="F168" s="231" t="s">
        <v>5695</v>
      </c>
      <c r="G168" s="232" t="s">
        <v>289</v>
      </c>
      <c r="H168" s="233">
        <v>15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5696</v>
      </c>
    </row>
    <row r="169" s="2" customFormat="1" ht="16.5" customHeight="1">
      <c r="A169" s="39"/>
      <c r="B169" s="40"/>
      <c r="C169" s="229" t="s">
        <v>721</v>
      </c>
      <c r="D169" s="229" t="s">
        <v>243</v>
      </c>
      <c r="E169" s="230" t="s">
        <v>5697</v>
      </c>
      <c r="F169" s="231" t="s">
        <v>5698</v>
      </c>
      <c r="G169" s="232" t="s">
        <v>2066</v>
      </c>
      <c r="H169" s="233">
        <v>2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5699</v>
      </c>
    </row>
    <row r="170" s="2" customFormat="1" ht="16.5" customHeight="1">
      <c r="A170" s="39"/>
      <c r="B170" s="40"/>
      <c r="C170" s="229" t="s">
        <v>729</v>
      </c>
      <c r="D170" s="229" t="s">
        <v>243</v>
      </c>
      <c r="E170" s="230" t="s">
        <v>2253</v>
      </c>
      <c r="F170" s="231" t="s">
        <v>2254</v>
      </c>
      <c r="G170" s="232" t="s">
        <v>289</v>
      </c>
      <c r="H170" s="233">
        <v>18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5700</v>
      </c>
    </row>
    <row r="171" s="2" customFormat="1" ht="16.5" customHeight="1">
      <c r="A171" s="39"/>
      <c r="B171" s="40"/>
      <c r="C171" s="229" t="s">
        <v>735</v>
      </c>
      <c r="D171" s="229" t="s">
        <v>243</v>
      </c>
      <c r="E171" s="230" t="s">
        <v>2259</v>
      </c>
      <c r="F171" s="231" t="s">
        <v>2260</v>
      </c>
      <c r="G171" s="232" t="s">
        <v>289</v>
      </c>
      <c r="H171" s="233">
        <v>315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5701</v>
      </c>
    </row>
    <row r="172" s="2" customFormat="1" ht="16.5" customHeight="1">
      <c r="A172" s="39"/>
      <c r="B172" s="40"/>
      <c r="C172" s="229" t="s">
        <v>740</v>
      </c>
      <c r="D172" s="229" t="s">
        <v>243</v>
      </c>
      <c r="E172" s="230" t="s">
        <v>2262</v>
      </c>
      <c r="F172" s="231" t="s">
        <v>2263</v>
      </c>
      <c r="G172" s="232" t="s">
        <v>289</v>
      </c>
      <c r="H172" s="233">
        <v>38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175</v>
      </c>
      <c r="AT172" s="240" t="s">
        <v>243</v>
      </c>
      <c r="AU172" s="240" t="s">
        <v>14</v>
      </c>
      <c r="AY172" s="18" t="s">
        <v>241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</v>
      </c>
      <c r="BK172" s="241">
        <f>ROUND(I172*H172,2)</f>
        <v>0</v>
      </c>
      <c r="BL172" s="18" t="s">
        <v>175</v>
      </c>
      <c r="BM172" s="240" t="s">
        <v>5702</v>
      </c>
    </row>
    <row r="173" s="2" customFormat="1" ht="16.5" customHeight="1">
      <c r="A173" s="39"/>
      <c r="B173" s="40"/>
      <c r="C173" s="229" t="s">
        <v>749</v>
      </c>
      <c r="D173" s="229" t="s">
        <v>243</v>
      </c>
      <c r="E173" s="230" t="s">
        <v>2265</v>
      </c>
      <c r="F173" s="231" t="s">
        <v>2266</v>
      </c>
      <c r="G173" s="232" t="s">
        <v>289</v>
      </c>
      <c r="H173" s="233">
        <v>43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5703</v>
      </c>
    </row>
    <row r="174" s="2" customFormat="1" ht="16.5" customHeight="1">
      <c r="A174" s="39"/>
      <c r="B174" s="40"/>
      <c r="C174" s="229" t="s">
        <v>754</v>
      </c>
      <c r="D174" s="229" t="s">
        <v>243</v>
      </c>
      <c r="E174" s="230" t="s">
        <v>5704</v>
      </c>
      <c r="F174" s="231" t="s">
        <v>5705</v>
      </c>
      <c r="G174" s="232" t="s">
        <v>289</v>
      </c>
      <c r="H174" s="233">
        <v>66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5706</v>
      </c>
    </row>
    <row r="175" s="2" customFormat="1" ht="16.5" customHeight="1">
      <c r="A175" s="39"/>
      <c r="B175" s="40"/>
      <c r="C175" s="229" t="s">
        <v>759</v>
      </c>
      <c r="D175" s="229" t="s">
        <v>243</v>
      </c>
      <c r="E175" s="230" t="s">
        <v>4507</v>
      </c>
      <c r="F175" s="231" t="s">
        <v>4508</v>
      </c>
      <c r="G175" s="232" t="s">
        <v>289</v>
      </c>
      <c r="H175" s="233">
        <v>63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5707</v>
      </c>
    </row>
    <row r="176" s="2" customFormat="1" ht="16.5" customHeight="1">
      <c r="A176" s="39"/>
      <c r="B176" s="40"/>
      <c r="C176" s="229" t="s">
        <v>766</v>
      </c>
      <c r="D176" s="229" t="s">
        <v>243</v>
      </c>
      <c r="E176" s="230" t="s">
        <v>5708</v>
      </c>
      <c r="F176" s="231" t="s">
        <v>5709</v>
      </c>
      <c r="G176" s="232" t="s">
        <v>289</v>
      </c>
      <c r="H176" s="233">
        <v>46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5710</v>
      </c>
    </row>
    <row r="177" s="2" customFormat="1" ht="16.5" customHeight="1">
      <c r="A177" s="39"/>
      <c r="B177" s="40"/>
      <c r="C177" s="229" t="s">
        <v>772</v>
      </c>
      <c r="D177" s="229" t="s">
        <v>243</v>
      </c>
      <c r="E177" s="230" t="s">
        <v>5711</v>
      </c>
      <c r="F177" s="231" t="s">
        <v>5712</v>
      </c>
      <c r="G177" s="232" t="s">
        <v>289</v>
      </c>
      <c r="H177" s="233">
        <v>109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5713</v>
      </c>
    </row>
    <row r="178" s="2" customFormat="1" ht="16.5" customHeight="1">
      <c r="A178" s="39"/>
      <c r="B178" s="40"/>
      <c r="C178" s="229" t="s">
        <v>779</v>
      </c>
      <c r="D178" s="229" t="s">
        <v>243</v>
      </c>
      <c r="E178" s="230" t="s">
        <v>5714</v>
      </c>
      <c r="F178" s="231" t="s">
        <v>5715</v>
      </c>
      <c r="G178" s="232" t="s">
        <v>289</v>
      </c>
      <c r="H178" s="233">
        <v>34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5716</v>
      </c>
    </row>
    <row r="179" s="2" customFormat="1" ht="16.5" customHeight="1">
      <c r="A179" s="39"/>
      <c r="B179" s="40"/>
      <c r="C179" s="229" t="s">
        <v>788</v>
      </c>
      <c r="D179" s="229" t="s">
        <v>243</v>
      </c>
      <c r="E179" s="230" t="s">
        <v>5717</v>
      </c>
      <c r="F179" s="231" t="s">
        <v>5718</v>
      </c>
      <c r="G179" s="232" t="s">
        <v>289</v>
      </c>
      <c r="H179" s="233">
        <v>116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5719</v>
      </c>
    </row>
    <row r="180" s="2" customFormat="1" ht="16.5" customHeight="1">
      <c r="A180" s="39"/>
      <c r="B180" s="40"/>
      <c r="C180" s="229" t="s">
        <v>793</v>
      </c>
      <c r="D180" s="229" t="s">
        <v>243</v>
      </c>
      <c r="E180" s="230" t="s">
        <v>2277</v>
      </c>
      <c r="F180" s="231" t="s">
        <v>5720</v>
      </c>
      <c r="G180" s="232" t="s">
        <v>2066</v>
      </c>
      <c r="H180" s="233">
        <v>1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5721</v>
      </c>
    </row>
    <row r="181" s="2" customFormat="1" ht="16.5" customHeight="1">
      <c r="A181" s="39"/>
      <c r="B181" s="40"/>
      <c r="C181" s="229" t="s">
        <v>798</v>
      </c>
      <c r="D181" s="229" t="s">
        <v>243</v>
      </c>
      <c r="E181" s="230" t="s">
        <v>2893</v>
      </c>
      <c r="F181" s="231" t="s">
        <v>2894</v>
      </c>
      <c r="G181" s="232" t="s">
        <v>289</v>
      </c>
      <c r="H181" s="233">
        <v>45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5722</v>
      </c>
    </row>
    <row r="182" s="2" customFormat="1" ht="16.5" customHeight="1">
      <c r="A182" s="39"/>
      <c r="B182" s="40"/>
      <c r="C182" s="229" t="s">
        <v>804</v>
      </c>
      <c r="D182" s="229" t="s">
        <v>243</v>
      </c>
      <c r="E182" s="230" t="s">
        <v>5723</v>
      </c>
      <c r="F182" s="231" t="s">
        <v>5724</v>
      </c>
      <c r="G182" s="232" t="s">
        <v>289</v>
      </c>
      <c r="H182" s="233">
        <v>6</v>
      </c>
      <c r="I182" s="234"/>
      <c r="J182" s="235">
        <f>ROUND(I182*H182,2)</f>
        <v>0</v>
      </c>
      <c r="K182" s="231" t="s">
        <v>1</v>
      </c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175</v>
      </c>
      <c r="AT182" s="240" t="s">
        <v>243</v>
      </c>
      <c r="AU182" s="240" t="s">
        <v>14</v>
      </c>
      <c r="AY182" s="18" t="s">
        <v>241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14</v>
      </c>
      <c r="BK182" s="241">
        <f>ROUND(I182*H182,2)</f>
        <v>0</v>
      </c>
      <c r="BL182" s="18" t="s">
        <v>175</v>
      </c>
      <c r="BM182" s="240" t="s">
        <v>5725</v>
      </c>
    </row>
    <row r="183" s="2" customFormat="1" ht="16.5" customHeight="1">
      <c r="A183" s="39"/>
      <c r="B183" s="40"/>
      <c r="C183" s="229" t="s">
        <v>813</v>
      </c>
      <c r="D183" s="229" t="s">
        <v>243</v>
      </c>
      <c r="E183" s="230" t="s">
        <v>2896</v>
      </c>
      <c r="F183" s="231" t="s">
        <v>2897</v>
      </c>
      <c r="G183" s="232" t="s">
        <v>289</v>
      </c>
      <c r="H183" s="233">
        <v>270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5726</v>
      </c>
    </row>
    <row r="184" s="2" customFormat="1" ht="16.5" customHeight="1">
      <c r="A184" s="39"/>
      <c r="B184" s="40"/>
      <c r="C184" s="229" t="s">
        <v>820</v>
      </c>
      <c r="D184" s="229" t="s">
        <v>243</v>
      </c>
      <c r="E184" s="230" t="s">
        <v>5727</v>
      </c>
      <c r="F184" s="231" t="s">
        <v>2287</v>
      </c>
      <c r="G184" s="232" t="s">
        <v>2288</v>
      </c>
      <c r="H184" s="301"/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5728</v>
      </c>
    </row>
    <row r="185" s="2" customFormat="1" ht="16.5" customHeight="1">
      <c r="A185" s="39"/>
      <c r="B185" s="40"/>
      <c r="C185" s="229" t="s">
        <v>825</v>
      </c>
      <c r="D185" s="229" t="s">
        <v>243</v>
      </c>
      <c r="E185" s="230" t="s">
        <v>5729</v>
      </c>
      <c r="F185" s="231" t="s">
        <v>2291</v>
      </c>
      <c r="G185" s="232" t="s">
        <v>2288</v>
      </c>
      <c r="H185" s="301"/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5730</v>
      </c>
    </row>
    <row r="186" s="12" customFormat="1" ht="25.92" customHeight="1">
      <c r="A186" s="12"/>
      <c r="B186" s="213"/>
      <c r="C186" s="214"/>
      <c r="D186" s="215" t="s">
        <v>79</v>
      </c>
      <c r="E186" s="216" t="s">
        <v>2293</v>
      </c>
      <c r="F186" s="216" t="s">
        <v>2294</v>
      </c>
      <c r="G186" s="214"/>
      <c r="H186" s="214"/>
      <c r="I186" s="217"/>
      <c r="J186" s="218">
        <f>BK186</f>
        <v>0</v>
      </c>
      <c r="K186" s="214"/>
      <c r="L186" s="219"/>
      <c r="M186" s="220"/>
      <c r="N186" s="221"/>
      <c r="O186" s="221"/>
      <c r="P186" s="222">
        <f>SUM(P187:P196)</f>
        <v>0</v>
      </c>
      <c r="Q186" s="221"/>
      <c r="R186" s="222">
        <f>SUM(R187:R196)</f>
        <v>0</v>
      </c>
      <c r="S186" s="221"/>
      <c r="T186" s="223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14</v>
      </c>
      <c r="AT186" s="225" t="s">
        <v>79</v>
      </c>
      <c r="AU186" s="225" t="s">
        <v>80</v>
      </c>
      <c r="AY186" s="224" t="s">
        <v>241</v>
      </c>
      <c r="BK186" s="226">
        <f>SUM(BK187:BK196)</f>
        <v>0</v>
      </c>
    </row>
    <row r="187" s="2" customFormat="1" ht="16.5" customHeight="1">
      <c r="A187" s="39"/>
      <c r="B187" s="40"/>
      <c r="C187" s="229" t="s">
        <v>830</v>
      </c>
      <c r="D187" s="229" t="s">
        <v>243</v>
      </c>
      <c r="E187" s="230" t="s">
        <v>2295</v>
      </c>
      <c r="F187" s="231" t="s">
        <v>2296</v>
      </c>
      <c r="G187" s="232" t="s">
        <v>2066</v>
      </c>
      <c r="H187" s="233">
        <v>1</v>
      </c>
      <c r="I187" s="234"/>
      <c r="J187" s="235">
        <f>ROUND(I187*H187,2)</f>
        <v>0</v>
      </c>
      <c r="K187" s="231" t="s">
        <v>1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14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5731</v>
      </c>
    </row>
    <row r="188" s="2" customFormat="1" ht="24.15" customHeight="1">
      <c r="A188" s="39"/>
      <c r="B188" s="40"/>
      <c r="C188" s="229" t="s">
        <v>835</v>
      </c>
      <c r="D188" s="229" t="s">
        <v>243</v>
      </c>
      <c r="E188" s="230" t="s">
        <v>2298</v>
      </c>
      <c r="F188" s="231" t="s">
        <v>2302</v>
      </c>
      <c r="G188" s="232" t="s">
        <v>2066</v>
      </c>
      <c r="H188" s="233">
        <v>1</v>
      </c>
      <c r="I188" s="234"/>
      <c r="J188" s="235">
        <f>ROUND(I188*H188,2)</f>
        <v>0</v>
      </c>
      <c r="K188" s="231" t="s">
        <v>1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14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5732</v>
      </c>
    </row>
    <row r="189" s="2" customFormat="1" ht="24.15" customHeight="1">
      <c r="A189" s="39"/>
      <c r="B189" s="40"/>
      <c r="C189" s="229" t="s">
        <v>843</v>
      </c>
      <c r="D189" s="229" t="s">
        <v>243</v>
      </c>
      <c r="E189" s="230" t="s">
        <v>2301</v>
      </c>
      <c r="F189" s="231" t="s">
        <v>2306</v>
      </c>
      <c r="G189" s="232" t="s">
        <v>2066</v>
      </c>
      <c r="H189" s="233">
        <v>1</v>
      </c>
      <c r="I189" s="234"/>
      <c r="J189" s="235">
        <f>ROUND(I189*H189,2)</f>
        <v>0</v>
      </c>
      <c r="K189" s="231" t="s">
        <v>1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14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5733</v>
      </c>
    </row>
    <row r="190" s="2" customFormat="1" ht="21.75" customHeight="1">
      <c r="A190" s="39"/>
      <c r="B190" s="40"/>
      <c r="C190" s="229" t="s">
        <v>852</v>
      </c>
      <c r="D190" s="229" t="s">
        <v>243</v>
      </c>
      <c r="E190" s="230" t="s">
        <v>2305</v>
      </c>
      <c r="F190" s="231" t="s">
        <v>5305</v>
      </c>
      <c r="G190" s="232" t="s">
        <v>2066</v>
      </c>
      <c r="H190" s="233">
        <v>1</v>
      </c>
      <c r="I190" s="234"/>
      <c r="J190" s="235">
        <f>ROUND(I190*H190,2)</f>
        <v>0</v>
      </c>
      <c r="K190" s="231" t="s">
        <v>1</v>
      </c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175</v>
      </c>
      <c r="AT190" s="240" t="s">
        <v>243</v>
      </c>
      <c r="AU190" s="240" t="s">
        <v>14</v>
      </c>
      <c r="AY190" s="18" t="s">
        <v>241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</v>
      </c>
      <c r="BK190" s="241">
        <f>ROUND(I190*H190,2)</f>
        <v>0</v>
      </c>
      <c r="BL190" s="18" t="s">
        <v>175</v>
      </c>
      <c r="BM190" s="240" t="s">
        <v>5734</v>
      </c>
    </row>
    <row r="191" s="2" customFormat="1" ht="16.5" customHeight="1">
      <c r="A191" s="39"/>
      <c r="B191" s="40"/>
      <c r="C191" s="229" t="s">
        <v>856</v>
      </c>
      <c r="D191" s="229" t="s">
        <v>243</v>
      </c>
      <c r="E191" s="230" t="s">
        <v>2309</v>
      </c>
      <c r="F191" s="231" t="s">
        <v>5307</v>
      </c>
      <c r="G191" s="232" t="s">
        <v>2066</v>
      </c>
      <c r="H191" s="233">
        <v>1</v>
      </c>
      <c r="I191" s="234"/>
      <c r="J191" s="235">
        <f>ROUND(I191*H191,2)</f>
        <v>0</v>
      </c>
      <c r="K191" s="231" t="s">
        <v>1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14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5735</v>
      </c>
    </row>
    <row r="192" s="2" customFormat="1" ht="16.5" customHeight="1">
      <c r="A192" s="39"/>
      <c r="B192" s="40"/>
      <c r="C192" s="229" t="s">
        <v>860</v>
      </c>
      <c r="D192" s="229" t="s">
        <v>243</v>
      </c>
      <c r="E192" s="230" t="s">
        <v>2313</v>
      </c>
      <c r="F192" s="231" t="s">
        <v>2310</v>
      </c>
      <c r="G192" s="232" t="s">
        <v>2066</v>
      </c>
      <c r="H192" s="233">
        <v>1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14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5736</v>
      </c>
    </row>
    <row r="193" s="2" customFormat="1" ht="24.15" customHeight="1">
      <c r="A193" s="39"/>
      <c r="B193" s="40"/>
      <c r="C193" s="229" t="s">
        <v>864</v>
      </c>
      <c r="D193" s="229" t="s">
        <v>243</v>
      </c>
      <c r="E193" s="230" t="s">
        <v>2317</v>
      </c>
      <c r="F193" s="231" t="s">
        <v>2314</v>
      </c>
      <c r="G193" s="232" t="s">
        <v>2066</v>
      </c>
      <c r="H193" s="233">
        <v>1</v>
      </c>
      <c r="I193" s="234"/>
      <c r="J193" s="235">
        <f>ROUND(I193*H193,2)</f>
        <v>0</v>
      </c>
      <c r="K193" s="231" t="s">
        <v>1</v>
      </c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175</v>
      </c>
      <c r="AT193" s="240" t="s">
        <v>243</v>
      </c>
      <c r="AU193" s="240" t="s">
        <v>14</v>
      </c>
      <c r="AY193" s="18" t="s">
        <v>241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14</v>
      </c>
      <c r="BK193" s="241">
        <f>ROUND(I193*H193,2)</f>
        <v>0</v>
      </c>
      <c r="BL193" s="18" t="s">
        <v>175</v>
      </c>
      <c r="BM193" s="240" t="s">
        <v>5737</v>
      </c>
    </row>
    <row r="194" s="2" customFormat="1" ht="16.5" customHeight="1">
      <c r="A194" s="39"/>
      <c r="B194" s="40"/>
      <c r="C194" s="229" t="s">
        <v>868</v>
      </c>
      <c r="D194" s="229" t="s">
        <v>243</v>
      </c>
      <c r="E194" s="230" t="s">
        <v>2321</v>
      </c>
      <c r="F194" s="231" t="s">
        <v>2318</v>
      </c>
      <c r="G194" s="232" t="s">
        <v>2066</v>
      </c>
      <c r="H194" s="233">
        <v>1</v>
      </c>
      <c r="I194" s="234"/>
      <c r="J194" s="235">
        <f>ROUND(I194*H194,2)</f>
        <v>0</v>
      </c>
      <c r="K194" s="231" t="s">
        <v>1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14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5738</v>
      </c>
    </row>
    <row r="195" s="2" customFormat="1" ht="16.5" customHeight="1">
      <c r="A195" s="39"/>
      <c r="B195" s="40"/>
      <c r="C195" s="229" t="s">
        <v>872</v>
      </c>
      <c r="D195" s="229" t="s">
        <v>243</v>
      </c>
      <c r="E195" s="230" t="s">
        <v>2325</v>
      </c>
      <c r="F195" s="231" t="s">
        <v>2322</v>
      </c>
      <c r="G195" s="232" t="s">
        <v>2066</v>
      </c>
      <c r="H195" s="233">
        <v>1</v>
      </c>
      <c r="I195" s="234"/>
      <c r="J195" s="235">
        <f>ROUND(I195*H195,2)</f>
        <v>0</v>
      </c>
      <c r="K195" s="231" t="s">
        <v>1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14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5739</v>
      </c>
    </row>
    <row r="196" s="2" customFormat="1" ht="16.5" customHeight="1">
      <c r="A196" s="39"/>
      <c r="B196" s="40"/>
      <c r="C196" s="229" t="s">
        <v>876</v>
      </c>
      <c r="D196" s="229" t="s">
        <v>243</v>
      </c>
      <c r="E196" s="230" t="s">
        <v>2917</v>
      </c>
      <c r="F196" s="231" t="s">
        <v>2326</v>
      </c>
      <c r="G196" s="232" t="s">
        <v>2066</v>
      </c>
      <c r="H196" s="233">
        <v>1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14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5740</v>
      </c>
    </row>
    <row r="197" s="12" customFormat="1" ht="25.92" customHeight="1">
      <c r="A197" s="12"/>
      <c r="B197" s="213"/>
      <c r="C197" s="214"/>
      <c r="D197" s="215" t="s">
        <v>79</v>
      </c>
      <c r="E197" s="216" t="s">
        <v>2328</v>
      </c>
      <c r="F197" s="216" t="s">
        <v>242</v>
      </c>
      <c r="G197" s="214"/>
      <c r="H197" s="214"/>
      <c r="I197" s="217"/>
      <c r="J197" s="218">
        <f>BK197</f>
        <v>0</v>
      </c>
      <c r="K197" s="214"/>
      <c r="L197" s="219"/>
      <c r="M197" s="220"/>
      <c r="N197" s="221"/>
      <c r="O197" s="221"/>
      <c r="P197" s="222">
        <f>SUM(P198:P207)</f>
        <v>0</v>
      </c>
      <c r="Q197" s="221"/>
      <c r="R197" s="222">
        <f>SUM(R198:R207)</f>
        <v>0</v>
      </c>
      <c r="S197" s="221"/>
      <c r="T197" s="223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14</v>
      </c>
      <c r="AT197" s="225" t="s">
        <v>79</v>
      </c>
      <c r="AU197" s="225" t="s">
        <v>80</v>
      </c>
      <c r="AY197" s="224" t="s">
        <v>241</v>
      </c>
      <c r="BK197" s="226">
        <f>SUM(BK198:BK207)</f>
        <v>0</v>
      </c>
    </row>
    <row r="198" s="2" customFormat="1" ht="16.5" customHeight="1">
      <c r="A198" s="39"/>
      <c r="B198" s="40"/>
      <c r="C198" s="229" t="s">
        <v>882</v>
      </c>
      <c r="D198" s="229" t="s">
        <v>243</v>
      </c>
      <c r="E198" s="230" t="s">
        <v>2330</v>
      </c>
      <c r="F198" s="231" t="s">
        <v>2331</v>
      </c>
      <c r="G198" s="232" t="s">
        <v>2332</v>
      </c>
      <c r="H198" s="233">
        <v>0.040000000000000001</v>
      </c>
      <c r="I198" s="234"/>
      <c r="J198" s="235">
        <f>ROUND(I198*H198,2)</f>
        <v>0</v>
      </c>
      <c r="K198" s="231" t="s">
        <v>1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14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5741</v>
      </c>
    </row>
    <row r="199" s="2" customFormat="1" ht="24.15" customHeight="1">
      <c r="A199" s="39"/>
      <c r="B199" s="40"/>
      <c r="C199" s="229" t="s">
        <v>886</v>
      </c>
      <c r="D199" s="229" t="s">
        <v>243</v>
      </c>
      <c r="E199" s="230" t="s">
        <v>2925</v>
      </c>
      <c r="F199" s="231" t="s">
        <v>2926</v>
      </c>
      <c r="G199" s="232" t="s">
        <v>289</v>
      </c>
      <c r="H199" s="233">
        <v>25</v>
      </c>
      <c r="I199" s="234"/>
      <c r="J199" s="235">
        <f>ROUND(I199*H199,2)</f>
        <v>0</v>
      </c>
      <c r="K199" s="231" t="s">
        <v>1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14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5742</v>
      </c>
    </row>
    <row r="200" s="2" customFormat="1" ht="24.15" customHeight="1">
      <c r="A200" s="39"/>
      <c r="B200" s="40"/>
      <c r="C200" s="229" t="s">
        <v>891</v>
      </c>
      <c r="D200" s="229" t="s">
        <v>243</v>
      </c>
      <c r="E200" s="230" t="s">
        <v>5743</v>
      </c>
      <c r="F200" s="231" t="s">
        <v>5744</v>
      </c>
      <c r="G200" s="232" t="s">
        <v>289</v>
      </c>
      <c r="H200" s="233">
        <v>10</v>
      </c>
      <c r="I200" s="234"/>
      <c r="J200" s="235">
        <f>ROUND(I200*H200,2)</f>
        <v>0</v>
      </c>
      <c r="K200" s="231" t="s">
        <v>1</v>
      </c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175</v>
      </c>
      <c r="AT200" s="240" t="s">
        <v>243</v>
      </c>
      <c r="AU200" s="240" t="s">
        <v>14</v>
      </c>
      <c r="AY200" s="18" t="s">
        <v>241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14</v>
      </c>
      <c r="BK200" s="241">
        <f>ROUND(I200*H200,2)</f>
        <v>0</v>
      </c>
      <c r="BL200" s="18" t="s">
        <v>175</v>
      </c>
      <c r="BM200" s="240" t="s">
        <v>5745</v>
      </c>
    </row>
    <row r="201" s="2" customFormat="1" ht="24.15" customHeight="1">
      <c r="A201" s="39"/>
      <c r="B201" s="40"/>
      <c r="C201" s="229" t="s">
        <v>896</v>
      </c>
      <c r="D201" s="229" t="s">
        <v>243</v>
      </c>
      <c r="E201" s="230" t="s">
        <v>5746</v>
      </c>
      <c r="F201" s="231" t="s">
        <v>5747</v>
      </c>
      <c r="G201" s="232" t="s">
        <v>289</v>
      </c>
      <c r="H201" s="233">
        <v>2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14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5748</v>
      </c>
    </row>
    <row r="202" s="2" customFormat="1" ht="24.15" customHeight="1">
      <c r="A202" s="39"/>
      <c r="B202" s="40"/>
      <c r="C202" s="229" t="s">
        <v>901</v>
      </c>
      <c r="D202" s="229" t="s">
        <v>243</v>
      </c>
      <c r="E202" s="230" t="s">
        <v>2931</v>
      </c>
      <c r="F202" s="231" t="s">
        <v>2932</v>
      </c>
      <c r="G202" s="232" t="s">
        <v>289</v>
      </c>
      <c r="H202" s="233">
        <v>25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14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5749</v>
      </c>
    </row>
    <row r="203" s="2" customFormat="1" ht="24.15" customHeight="1">
      <c r="A203" s="39"/>
      <c r="B203" s="40"/>
      <c r="C203" s="229" t="s">
        <v>906</v>
      </c>
      <c r="D203" s="229" t="s">
        <v>243</v>
      </c>
      <c r="E203" s="230" t="s">
        <v>5750</v>
      </c>
      <c r="F203" s="231" t="s">
        <v>5751</v>
      </c>
      <c r="G203" s="232" t="s">
        <v>289</v>
      </c>
      <c r="H203" s="233">
        <v>10</v>
      </c>
      <c r="I203" s="234"/>
      <c r="J203" s="235">
        <f>ROUND(I203*H203,2)</f>
        <v>0</v>
      </c>
      <c r="K203" s="231" t="s">
        <v>1</v>
      </c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175</v>
      </c>
      <c r="AT203" s="240" t="s">
        <v>243</v>
      </c>
      <c r="AU203" s="240" t="s">
        <v>14</v>
      </c>
      <c r="AY203" s="18" t="s">
        <v>241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14</v>
      </c>
      <c r="BK203" s="241">
        <f>ROUND(I203*H203,2)</f>
        <v>0</v>
      </c>
      <c r="BL203" s="18" t="s">
        <v>175</v>
      </c>
      <c r="BM203" s="240" t="s">
        <v>5752</v>
      </c>
    </row>
    <row r="204" s="2" customFormat="1" ht="24.15" customHeight="1">
      <c r="A204" s="39"/>
      <c r="B204" s="40"/>
      <c r="C204" s="229" t="s">
        <v>913</v>
      </c>
      <c r="D204" s="229" t="s">
        <v>243</v>
      </c>
      <c r="E204" s="230" t="s">
        <v>5753</v>
      </c>
      <c r="F204" s="231" t="s">
        <v>5754</v>
      </c>
      <c r="G204" s="232" t="s">
        <v>289</v>
      </c>
      <c r="H204" s="233">
        <v>2</v>
      </c>
      <c r="I204" s="234"/>
      <c r="J204" s="235">
        <f>ROUND(I204*H204,2)</f>
        <v>0</v>
      </c>
      <c r="K204" s="231" t="s">
        <v>1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14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5755</v>
      </c>
    </row>
    <row r="205" s="2" customFormat="1" ht="16.5" customHeight="1">
      <c r="A205" s="39"/>
      <c r="B205" s="40"/>
      <c r="C205" s="229" t="s">
        <v>918</v>
      </c>
      <c r="D205" s="229" t="s">
        <v>243</v>
      </c>
      <c r="E205" s="230" t="s">
        <v>2940</v>
      </c>
      <c r="F205" s="231" t="s">
        <v>2941</v>
      </c>
      <c r="G205" s="232" t="s">
        <v>289</v>
      </c>
      <c r="H205" s="233">
        <v>45</v>
      </c>
      <c r="I205" s="234"/>
      <c r="J205" s="235">
        <f>ROUND(I205*H205,2)</f>
        <v>0</v>
      </c>
      <c r="K205" s="231" t="s">
        <v>1</v>
      </c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175</v>
      </c>
      <c r="AT205" s="240" t="s">
        <v>243</v>
      </c>
      <c r="AU205" s="240" t="s">
        <v>14</v>
      </c>
      <c r="AY205" s="18" t="s">
        <v>241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14</v>
      </c>
      <c r="BK205" s="241">
        <f>ROUND(I205*H205,2)</f>
        <v>0</v>
      </c>
      <c r="BL205" s="18" t="s">
        <v>175</v>
      </c>
      <c r="BM205" s="240" t="s">
        <v>5756</v>
      </c>
    </row>
    <row r="206" s="2" customFormat="1" ht="16.5" customHeight="1">
      <c r="A206" s="39"/>
      <c r="B206" s="40"/>
      <c r="C206" s="229" t="s">
        <v>923</v>
      </c>
      <c r="D206" s="229" t="s">
        <v>243</v>
      </c>
      <c r="E206" s="230" t="s">
        <v>5757</v>
      </c>
      <c r="F206" s="231" t="s">
        <v>5758</v>
      </c>
      <c r="G206" s="232" t="s">
        <v>289</v>
      </c>
      <c r="H206" s="233">
        <v>6</v>
      </c>
      <c r="I206" s="234"/>
      <c r="J206" s="235">
        <f>ROUND(I206*H206,2)</f>
        <v>0</v>
      </c>
      <c r="K206" s="231" t="s">
        <v>1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14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5759</v>
      </c>
    </row>
    <row r="207" s="2" customFormat="1" ht="33" customHeight="1">
      <c r="A207" s="39"/>
      <c r="B207" s="40"/>
      <c r="C207" s="229" t="s">
        <v>928</v>
      </c>
      <c r="D207" s="229" t="s">
        <v>243</v>
      </c>
      <c r="E207" s="230" t="s">
        <v>2943</v>
      </c>
      <c r="F207" s="231" t="s">
        <v>2944</v>
      </c>
      <c r="G207" s="232" t="s">
        <v>289</v>
      </c>
      <c r="H207" s="233">
        <v>270</v>
      </c>
      <c r="I207" s="234"/>
      <c r="J207" s="235">
        <f>ROUND(I207*H207,2)</f>
        <v>0</v>
      </c>
      <c r="K207" s="231" t="s">
        <v>1</v>
      </c>
      <c r="L207" s="45"/>
      <c r="M207" s="280" t="s">
        <v>1</v>
      </c>
      <c r="N207" s="281" t="s">
        <v>45</v>
      </c>
      <c r="O207" s="282"/>
      <c r="P207" s="283">
        <f>O207*H207</f>
        <v>0</v>
      </c>
      <c r="Q207" s="283">
        <v>0</v>
      </c>
      <c r="R207" s="283">
        <f>Q207*H207</f>
        <v>0</v>
      </c>
      <c r="S207" s="283">
        <v>0</v>
      </c>
      <c r="T207" s="28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14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5760</v>
      </c>
    </row>
    <row r="208" s="2" customFormat="1" ht="6.96" customHeight="1">
      <c r="A208" s="39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HM2F7e43YifgvOKiDW1RZQ7ica+MiLWG0EQRk+12MfkVKkUVu/BaX1YcuTk7aNnnWlQvEutiLqrDu+I61aXlnQ==" hashValue="5JbPDCRfSRwtUNiSNIBkidpIsz+fVv7XRKyCr4yLdmls3is9mIhinLwlFjqhOMr7fRW6n3APDUdQV3UY3pDurg==" algorithmName="SHA-512" password="CC35"/>
  <autoFilter ref="C129:K20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5279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5761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ROUND((SUM(BE130:BE226)),  2)</f>
        <v>0</v>
      </c>
      <c r="G37" s="39"/>
      <c r="H37" s="39"/>
      <c r="I37" s="166">
        <v>0.20999999999999999</v>
      </c>
      <c r="J37" s="165">
        <f>ROUND(((SUM(BE130:BE226))*I37),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ROUND((SUM(BF130:BF226)),  2)</f>
        <v>0</v>
      </c>
      <c r="G38" s="39"/>
      <c r="H38" s="39"/>
      <c r="I38" s="166">
        <v>0.14999999999999999</v>
      </c>
      <c r="J38" s="165">
        <f>ROUND(((SUM(BF130:BF226))*I38),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ROUND((SUM(BG130:BG226)),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ROUND((SUM(BH130:BH226)),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ROUND((SUM(BI130:BI226)),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5521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5279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04.4.2 - Měření a regulace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5762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5763</v>
      </c>
      <c r="E102" s="194"/>
      <c r="F102" s="194"/>
      <c r="G102" s="194"/>
      <c r="H102" s="194"/>
      <c r="I102" s="194"/>
      <c r="J102" s="195">
        <f>J172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5764</v>
      </c>
      <c r="E103" s="194"/>
      <c r="F103" s="194"/>
      <c r="G103" s="194"/>
      <c r="H103" s="194"/>
      <c r="I103" s="194"/>
      <c r="J103" s="195">
        <f>J182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5765</v>
      </c>
      <c r="E104" s="194"/>
      <c r="F104" s="194"/>
      <c r="G104" s="194"/>
      <c r="H104" s="194"/>
      <c r="I104" s="194"/>
      <c r="J104" s="195">
        <f>J190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5766</v>
      </c>
      <c r="E105" s="194"/>
      <c r="F105" s="194"/>
      <c r="G105" s="194"/>
      <c r="H105" s="194"/>
      <c r="I105" s="194"/>
      <c r="J105" s="195">
        <f>J200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5767</v>
      </c>
      <c r="E106" s="194"/>
      <c r="F106" s="194"/>
      <c r="G106" s="194"/>
      <c r="H106" s="194"/>
      <c r="I106" s="194"/>
      <c r="J106" s="195">
        <f>J211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Zaječov rozšíření a intenzifikace ČOV Horní Kváň - kanalizace a vodovod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211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5035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213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5521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5279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PS 04.4.2 - Měření a regulace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obec Zaječov, místní část Kvaň, Nová Ves</v>
      </c>
      <c r="G124" s="41"/>
      <c r="H124" s="41"/>
      <c r="I124" s="33" t="s">
        <v>22</v>
      </c>
      <c r="J124" s="80" t="str">
        <f>IF(J16="","",J16)</f>
        <v>18. 8. 2021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54.45" customHeight="1">
      <c r="A126" s="39"/>
      <c r="B126" s="40"/>
      <c r="C126" s="33" t="s">
        <v>24</v>
      </c>
      <c r="D126" s="41"/>
      <c r="E126" s="41"/>
      <c r="F126" s="28" t="str">
        <f>E19</f>
        <v>Obec Zaječov, Zaječov 265, 267 63 Zaječov</v>
      </c>
      <c r="G126" s="41"/>
      <c r="H126" s="41"/>
      <c r="I126" s="33" t="s">
        <v>32</v>
      </c>
      <c r="J126" s="37" t="str">
        <f>E25</f>
        <v>PIK VÍTEK s.r.o.,Kořenského 1025/7, 150 00 Praha 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37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227</v>
      </c>
      <c r="D129" s="205" t="s">
        <v>65</v>
      </c>
      <c r="E129" s="205" t="s">
        <v>61</v>
      </c>
      <c r="F129" s="205" t="s">
        <v>62</v>
      </c>
      <c r="G129" s="205" t="s">
        <v>228</v>
      </c>
      <c r="H129" s="205" t="s">
        <v>229</v>
      </c>
      <c r="I129" s="205" t="s">
        <v>230</v>
      </c>
      <c r="J129" s="205" t="s">
        <v>219</v>
      </c>
      <c r="K129" s="206" t="s">
        <v>231</v>
      </c>
      <c r="L129" s="207"/>
      <c r="M129" s="101" t="s">
        <v>1</v>
      </c>
      <c r="N129" s="102" t="s">
        <v>44</v>
      </c>
      <c r="O129" s="102" t="s">
        <v>232</v>
      </c>
      <c r="P129" s="102" t="s">
        <v>233</v>
      </c>
      <c r="Q129" s="102" t="s">
        <v>234</v>
      </c>
      <c r="R129" s="102" t="s">
        <v>235</v>
      </c>
      <c r="S129" s="102" t="s">
        <v>236</v>
      </c>
      <c r="T129" s="103" t="s">
        <v>237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238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P131+P172+P182+P190+P200+P211</f>
        <v>0</v>
      </c>
      <c r="Q130" s="105"/>
      <c r="R130" s="210">
        <f>R131+R172+R182+R190+R200+R211</f>
        <v>0</v>
      </c>
      <c r="S130" s="105"/>
      <c r="T130" s="211">
        <f>T131+T172+T182+T190+T200+T211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221</v>
      </c>
      <c r="BK130" s="212">
        <f>BK131+BK172+BK182+BK190+BK200+BK211</f>
        <v>0</v>
      </c>
    </row>
    <row r="131" s="12" customFormat="1" ht="25.92" customHeight="1">
      <c r="A131" s="12"/>
      <c r="B131" s="213"/>
      <c r="C131" s="214"/>
      <c r="D131" s="215" t="s">
        <v>79</v>
      </c>
      <c r="E131" s="216" t="s">
        <v>4388</v>
      </c>
      <c r="F131" s="216" t="s">
        <v>5768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SUM(P132:P171)</f>
        <v>0</v>
      </c>
      <c r="Q131" s="221"/>
      <c r="R131" s="222">
        <f>SUM(R132:R171)</f>
        <v>0</v>
      </c>
      <c r="S131" s="221"/>
      <c r="T131" s="223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14</v>
      </c>
      <c r="AT131" s="225" t="s">
        <v>79</v>
      </c>
      <c r="AU131" s="225" t="s">
        <v>80</v>
      </c>
      <c r="AY131" s="224" t="s">
        <v>241</v>
      </c>
      <c r="BK131" s="226">
        <f>SUM(BK132:BK171)</f>
        <v>0</v>
      </c>
    </row>
    <row r="132" s="2" customFormat="1" ht="24.15" customHeight="1">
      <c r="A132" s="39"/>
      <c r="B132" s="40"/>
      <c r="C132" s="229" t="s">
        <v>14</v>
      </c>
      <c r="D132" s="229" t="s">
        <v>243</v>
      </c>
      <c r="E132" s="230" t="s">
        <v>5769</v>
      </c>
      <c r="F132" s="231" t="s">
        <v>5770</v>
      </c>
      <c r="G132" s="232" t="s">
        <v>2066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14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5771</v>
      </c>
    </row>
    <row r="133" s="2" customFormat="1" ht="16.5" customHeight="1">
      <c r="A133" s="39"/>
      <c r="B133" s="40"/>
      <c r="C133" s="229" t="s">
        <v>88</v>
      </c>
      <c r="D133" s="229" t="s">
        <v>243</v>
      </c>
      <c r="E133" s="230" t="s">
        <v>5772</v>
      </c>
      <c r="F133" s="231" t="s">
        <v>5773</v>
      </c>
      <c r="G133" s="232" t="s">
        <v>299</v>
      </c>
      <c r="H133" s="233">
        <v>1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14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5774</v>
      </c>
    </row>
    <row r="134" s="2" customFormat="1" ht="16.5" customHeight="1">
      <c r="A134" s="39"/>
      <c r="B134" s="40"/>
      <c r="C134" s="229" t="s">
        <v>96</v>
      </c>
      <c r="D134" s="229" t="s">
        <v>243</v>
      </c>
      <c r="E134" s="230" t="s">
        <v>5775</v>
      </c>
      <c r="F134" s="231" t="s">
        <v>5776</v>
      </c>
      <c r="G134" s="232" t="s">
        <v>299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14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5777</v>
      </c>
    </row>
    <row r="135" s="2" customFormat="1" ht="21.75" customHeight="1">
      <c r="A135" s="39"/>
      <c r="B135" s="40"/>
      <c r="C135" s="229" t="s">
        <v>175</v>
      </c>
      <c r="D135" s="229" t="s">
        <v>243</v>
      </c>
      <c r="E135" s="230" t="s">
        <v>5778</v>
      </c>
      <c r="F135" s="231" t="s">
        <v>5779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14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5780</v>
      </c>
    </row>
    <row r="136" s="2" customFormat="1" ht="16.5" customHeight="1">
      <c r="A136" s="39"/>
      <c r="B136" s="40"/>
      <c r="C136" s="229" t="s">
        <v>269</v>
      </c>
      <c r="D136" s="229" t="s">
        <v>243</v>
      </c>
      <c r="E136" s="230" t="s">
        <v>5327</v>
      </c>
      <c r="F136" s="231" t="s">
        <v>5781</v>
      </c>
      <c r="G136" s="232" t="s">
        <v>2066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14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5782</v>
      </c>
    </row>
    <row r="137" s="2" customFormat="1" ht="21.75" customHeight="1">
      <c r="A137" s="39"/>
      <c r="B137" s="40"/>
      <c r="C137" s="229" t="s">
        <v>277</v>
      </c>
      <c r="D137" s="229" t="s">
        <v>243</v>
      </c>
      <c r="E137" s="230" t="s">
        <v>5342</v>
      </c>
      <c r="F137" s="231" t="s">
        <v>5783</v>
      </c>
      <c r="G137" s="232" t="s">
        <v>2066</v>
      </c>
      <c r="H137" s="233">
        <v>1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175</v>
      </c>
      <c r="AT137" s="240" t="s">
        <v>243</v>
      </c>
      <c r="AU137" s="240" t="s">
        <v>14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175</v>
      </c>
      <c r="BM137" s="240" t="s">
        <v>5784</v>
      </c>
    </row>
    <row r="138" s="2" customFormat="1" ht="16.5" customHeight="1">
      <c r="A138" s="39"/>
      <c r="B138" s="40"/>
      <c r="C138" s="229" t="s">
        <v>286</v>
      </c>
      <c r="D138" s="229" t="s">
        <v>243</v>
      </c>
      <c r="E138" s="230" t="s">
        <v>5785</v>
      </c>
      <c r="F138" s="231" t="s">
        <v>5331</v>
      </c>
      <c r="G138" s="232" t="s">
        <v>2066</v>
      </c>
      <c r="H138" s="233">
        <v>2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175</v>
      </c>
      <c r="AT138" s="240" t="s">
        <v>243</v>
      </c>
      <c r="AU138" s="240" t="s">
        <v>14</v>
      </c>
      <c r="AY138" s="18" t="s">
        <v>241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14</v>
      </c>
      <c r="BK138" s="241">
        <f>ROUND(I138*H138,2)</f>
        <v>0</v>
      </c>
      <c r="BL138" s="18" t="s">
        <v>175</v>
      </c>
      <c r="BM138" s="240" t="s">
        <v>5786</v>
      </c>
    </row>
    <row r="139" s="2" customFormat="1" ht="16.5" customHeight="1">
      <c r="A139" s="39"/>
      <c r="B139" s="40"/>
      <c r="C139" s="229" t="s">
        <v>292</v>
      </c>
      <c r="D139" s="229" t="s">
        <v>243</v>
      </c>
      <c r="E139" s="230" t="s">
        <v>5787</v>
      </c>
      <c r="F139" s="231" t="s">
        <v>5788</v>
      </c>
      <c r="G139" s="232" t="s">
        <v>2066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175</v>
      </c>
      <c r="AT139" s="240" t="s">
        <v>243</v>
      </c>
      <c r="AU139" s="240" t="s">
        <v>14</v>
      </c>
      <c r="AY139" s="18" t="s">
        <v>241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14</v>
      </c>
      <c r="BK139" s="241">
        <f>ROUND(I139*H139,2)</f>
        <v>0</v>
      </c>
      <c r="BL139" s="18" t="s">
        <v>175</v>
      </c>
      <c r="BM139" s="240" t="s">
        <v>5789</v>
      </c>
    </row>
    <row r="140" s="2" customFormat="1" ht="16.5" customHeight="1">
      <c r="A140" s="39"/>
      <c r="B140" s="40"/>
      <c r="C140" s="229" t="s">
        <v>275</v>
      </c>
      <c r="D140" s="229" t="s">
        <v>243</v>
      </c>
      <c r="E140" s="230" t="s">
        <v>5790</v>
      </c>
      <c r="F140" s="231" t="s">
        <v>5791</v>
      </c>
      <c r="G140" s="232" t="s">
        <v>2066</v>
      </c>
      <c r="H140" s="233">
        <v>7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175</v>
      </c>
      <c r="AT140" s="240" t="s">
        <v>243</v>
      </c>
      <c r="AU140" s="240" t="s">
        <v>14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175</v>
      </c>
      <c r="BM140" s="240" t="s">
        <v>5792</v>
      </c>
    </row>
    <row r="141" s="2" customFormat="1" ht="16.5" customHeight="1">
      <c r="A141" s="39"/>
      <c r="B141" s="40"/>
      <c r="C141" s="229" t="s">
        <v>301</v>
      </c>
      <c r="D141" s="229" t="s">
        <v>243</v>
      </c>
      <c r="E141" s="230" t="s">
        <v>5793</v>
      </c>
      <c r="F141" s="231" t="s">
        <v>5794</v>
      </c>
      <c r="G141" s="232" t="s">
        <v>2066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175</v>
      </c>
      <c r="AT141" s="240" t="s">
        <v>243</v>
      </c>
      <c r="AU141" s="240" t="s">
        <v>14</v>
      </c>
      <c r="AY141" s="18" t="s">
        <v>241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14</v>
      </c>
      <c r="BK141" s="241">
        <f>ROUND(I141*H141,2)</f>
        <v>0</v>
      </c>
      <c r="BL141" s="18" t="s">
        <v>175</v>
      </c>
      <c r="BM141" s="240" t="s">
        <v>5795</v>
      </c>
    </row>
    <row r="142" s="2" customFormat="1" ht="16.5" customHeight="1">
      <c r="A142" s="39"/>
      <c r="B142" s="40"/>
      <c r="C142" s="229" t="s">
        <v>305</v>
      </c>
      <c r="D142" s="229" t="s">
        <v>243</v>
      </c>
      <c r="E142" s="230" t="s">
        <v>5796</v>
      </c>
      <c r="F142" s="231" t="s">
        <v>5337</v>
      </c>
      <c r="G142" s="232" t="s">
        <v>2066</v>
      </c>
      <c r="H142" s="233">
        <v>6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175</v>
      </c>
      <c r="AT142" s="240" t="s">
        <v>243</v>
      </c>
      <c r="AU142" s="240" t="s">
        <v>14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175</v>
      </c>
      <c r="BM142" s="240" t="s">
        <v>5797</v>
      </c>
    </row>
    <row r="143" s="2" customFormat="1" ht="16.5" customHeight="1">
      <c r="A143" s="39"/>
      <c r="B143" s="40"/>
      <c r="C143" s="229" t="s">
        <v>309</v>
      </c>
      <c r="D143" s="229" t="s">
        <v>243</v>
      </c>
      <c r="E143" s="230" t="s">
        <v>5798</v>
      </c>
      <c r="F143" s="231" t="s">
        <v>5340</v>
      </c>
      <c r="G143" s="232" t="s">
        <v>2066</v>
      </c>
      <c r="H143" s="233">
        <v>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175</v>
      </c>
      <c r="AT143" s="240" t="s">
        <v>243</v>
      </c>
      <c r="AU143" s="240" t="s">
        <v>14</v>
      </c>
      <c r="AY143" s="18" t="s">
        <v>241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14</v>
      </c>
      <c r="BK143" s="241">
        <f>ROUND(I143*H143,2)</f>
        <v>0</v>
      </c>
      <c r="BL143" s="18" t="s">
        <v>175</v>
      </c>
      <c r="BM143" s="240" t="s">
        <v>5799</v>
      </c>
    </row>
    <row r="144" s="2" customFormat="1" ht="16.5" customHeight="1">
      <c r="A144" s="39"/>
      <c r="B144" s="40"/>
      <c r="C144" s="229" t="s">
        <v>316</v>
      </c>
      <c r="D144" s="229" t="s">
        <v>243</v>
      </c>
      <c r="E144" s="230" t="s">
        <v>5345</v>
      </c>
      <c r="F144" s="231" t="s">
        <v>5800</v>
      </c>
      <c r="G144" s="232" t="s">
        <v>2066</v>
      </c>
      <c r="H144" s="233">
        <v>1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175</v>
      </c>
      <c r="AT144" s="240" t="s">
        <v>243</v>
      </c>
      <c r="AU144" s="240" t="s">
        <v>14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175</v>
      </c>
      <c r="BM144" s="240" t="s">
        <v>5801</v>
      </c>
    </row>
    <row r="145" s="2" customFormat="1" ht="16.5" customHeight="1">
      <c r="A145" s="39"/>
      <c r="B145" s="40"/>
      <c r="C145" s="229" t="s">
        <v>322</v>
      </c>
      <c r="D145" s="229" t="s">
        <v>243</v>
      </c>
      <c r="E145" s="230" t="s">
        <v>5802</v>
      </c>
      <c r="F145" s="231" t="s">
        <v>5803</v>
      </c>
      <c r="G145" s="232" t="s">
        <v>2066</v>
      </c>
      <c r="H145" s="233">
        <v>1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175</v>
      </c>
      <c r="AT145" s="240" t="s">
        <v>243</v>
      </c>
      <c r="AU145" s="240" t="s">
        <v>14</v>
      </c>
      <c r="AY145" s="18" t="s">
        <v>241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14</v>
      </c>
      <c r="BK145" s="241">
        <f>ROUND(I145*H145,2)</f>
        <v>0</v>
      </c>
      <c r="BL145" s="18" t="s">
        <v>175</v>
      </c>
      <c r="BM145" s="240" t="s">
        <v>5804</v>
      </c>
    </row>
    <row r="146" s="2" customFormat="1" ht="16.5" customHeight="1">
      <c r="A146" s="39"/>
      <c r="B146" s="40"/>
      <c r="C146" s="229" t="s">
        <v>8</v>
      </c>
      <c r="D146" s="229" t="s">
        <v>243</v>
      </c>
      <c r="E146" s="230" t="s">
        <v>5805</v>
      </c>
      <c r="F146" s="231" t="s">
        <v>5806</v>
      </c>
      <c r="G146" s="232" t="s">
        <v>2066</v>
      </c>
      <c r="H146" s="233">
        <v>1</v>
      </c>
      <c r="I146" s="234"/>
      <c r="J146" s="235">
        <f>ROUND(I146*H146,2)</f>
        <v>0</v>
      </c>
      <c r="K146" s="231" t="s">
        <v>1</v>
      </c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175</v>
      </c>
      <c r="AT146" s="240" t="s">
        <v>243</v>
      </c>
      <c r="AU146" s="240" t="s">
        <v>14</v>
      </c>
      <c r="AY146" s="18" t="s">
        <v>241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14</v>
      </c>
      <c r="BK146" s="241">
        <f>ROUND(I146*H146,2)</f>
        <v>0</v>
      </c>
      <c r="BL146" s="18" t="s">
        <v>175</v>
      </c>
      <c r="BM146" s="240" t="s">
        <v>5807</v>
      </c>
    </row>
    <row r="147" s="2" customFormat="1" ht="16.5" customHeight="1">
      <c r="A147" s="39"/>
      <c r="B147" s="40"/>
      <c r="C147" s="229" t="s">
        <v>332</v>
      </c>
      <c r="D147" s="229" t="s">
        <v>243</v>
      </c>
      <c r="E147" s="230" t="s">
        <v>5351</v>
      </c>
      <c r="F147" s="231" t="s">
        <v>5352</v>
      </c>
      <c r="G147" s="232" t="s">
        <v>2066</v>
      </c>
      <c r="H147" s="233">
        <v>1</v>
      </c>
      <c r="I147" s="234"/>
      <c r="J147" s="235">
        <f>ROUND(I147*H147,2)</f>
        <v>0</v>
      </c>
      <c r="K147" s="231" t="s">
        <v>1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175</v>
      </c>
      <c r="AT147" s="240" t="s">
        <v>243</v>
      </c>
      <c r="AU147" s="240" t="s">
        <v>14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175</v>
      </c>
      <c r="BM147" s="240" t="s">
        <v>5808</v>
      </c>
    </row>
    <row r="148" s="2" customFormat="1" ht="16.5" customHeight="1">
      <c r="A148" s="39"/>
      <c r="B148" s="40"/>
      <c r="C148" s="229" t="s">
        <v>337</v>
      </c>
      <c r="D148" s="229" t="s">
        <v>243</v>
      </c>
      <c r="E148" s="230" t="s">
        <v>5354</v>
      </c>
      <c r="F148" s="231" t="s">
        <v>5355</v>
      </c>
      <c r="G148" s="232" t="s">
        <v>2066</v>
      </c>
      <c r="H148" s="233">
        <v>1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175</v>
      </c>
      <c r="AT148" s="240" t="s">
        <v>243</v>
      </c>
      <c r="AU148" s="240" t="s">
        <v>14</v>
      </c>
      <c r="AY148" s="18" t="s">
        <v>241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</v>
      </c>
      <c r="BK148" s="241">
        <f>ROUND(I148*H148,2)</f>
        <v>0</v>
      </c>
      <c r="BL148" s="18" t="s">
        <v>175</v>
      </c>
      <c r="BM148" s="240" t="s">
        <v>5809</v>
      </c>
    </row>
    <row r="149" s="2" customFormat="1" ht="16.5" customHeight="1">
      <c r="A149" s="39"/>
      <c r="B149" s="40"/>
      <c r="C149" s="229" t="s">
        <v>342</v>
      </c>
      <c r="D149" s="229" t="s">
        <v>243</v>
      </c>
      <c r="E149" s="230" t="s">
        <v>5810</v>
      </c>
      <c r="F149" s="231" t="s">
        <v>5358</v>
      </c>
      <c r="G149" s="232" t="s">
        <v>2066</v>
      </c>
      <c r="H149" s="233">
        <v>3</v>
      </c>
      <c r="I149" s="234"/>
      <c r="J149" s="235">
        <f>ROUND(I149*H149,2)</f>
        <v>0</v>
      </c>
      <c r="K149" s="231" t="s">
        <v>1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175</v>
      </c>
      <c r="AT149" s="240" t="s">
        <v>243</v>
      </c>
      <c r="AU149" s="240" t="s">
        <v>14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175</v>
      </c>
      <c r="BM149" s="240" t="s">
        <v>5811</v>
      </c>
    </row>
    <row r="150" s="2" customFormat="1" ht="24.15" customHeight="1">
      <c r="A150" s="39"/>
      <c r="B150" s="40"/>
      <c r="C150" s="229" t="s">
        <v>347</v>
      </c>
      <c r="D150" s="229" t="s">
        <v>243</v>
      </c>
      <c r="E150" s="230" t="s">
        <v>5812</v>
      </c>
      <c r="F150" s="231" t="s">
        <v>5364</v>
      </c>
      <c r="G150" s="232" t="s">
        <v>2066</v>
      </c>
      <c r="H150" s="233">
        <v>1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175</v>
      </c>
      <c r="AT150" s="240" t="s">
        <v>243</v>
      </c>
      <c r="AU150" s="240" t="s">
        <v>14</v>
      </c>
      <c r="AY150" s="18" t="s">
        <v>241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14</v>
      </c>
      <c r="BK150" s="241">
        <f>ROUND(I150*H150,2)</f>
        <v>0</v>
      </c>
      <c r="BL150" s="18" t="s">
        <v>175</v>
      </c>
      <c r="BM150" s="240" t="s">
        <v>5813</v>
      </c>
    </row>
    <row r="151" s="2" customFormat="1" ht="16.5" customHeight="1">
      <c r="A151" s="39"/>
      <c r="B151" s="40"/>
      <c r="C151" s="229" t="s">
        <v>352</v>
      </c>
      <c r="D151" s="229" t="s">
        <v>243</v>
      </c>
      <c r="E151" s="230" t="s">
        <v>5814</v>
      </c>
      <c r="F151" s="231" t="s">
        <v>5376</v>
      </c>
      <c r="G151" s="232" t="s">
        <v>2066</v>
      </c>
      <c r="H151" s="233">
        <v>5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175</v>
      </c>
      <c r="AT151" s="240" t="s">
        <v>243</v>
      </c>
      <c r="AU151" s="240" t="s">
        <v>14</v>
      </c>
      <c r="AY151" s="18" t="s">
        <v>241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</v>
      </c>
      <c r="BK151" s="241">
        <f>ROUND(I151*H151,2)</f>
        <v>0</v>
      </c>
      <c r="BL151" s="18" t="s">
        <v>175</v>
      </c>
      <c r="BM151" s="240" t="s">
        <v>5815</v>
      </c>
    </row>
    <row r="152" s="2" customFormat="1" ht="16.5" customHeight="1">
      <c r="A152" s="39"/>
      <c r="B152" s="40"/>
      <c r="C152" s="229" t="s">
        <v>7</v>
      </c>
      <c r="D152" s="229" t="s">
        <v>243</v>
      </c>
      <c r="E152" s="230" t="s">
        <v>5816</v>
      </c>
      <c r="F152" s="231" t="s">
        <v>5370</v>
      </c>
      <c r="G152" s="232" t="s">
        <v>2066</v>
      </c>
      <c r="H152" s="233">
        <v>1</v>
      </c>
      <c r="I152" s="234"/>
      <c r="J152" s="235">
        <f>ROUND(I152*H152,2)</f>
        <v>0</v>
      </c>
      <c r="K152" s="231" t="s">
        <v>1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175</v>
      </c>
      <c r="AT152" s="240" t="s">
        <v>243</v>
      </c>
      <c r="AU152" s="240" t="s">
        <v>14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175</v>
      </c>
      <c r="BM152" s="240" t="s">
        <v>5817</v>
      </c>
    </row>
    <row r="153" s="2" customFormat="1" ht="16.5" customHeight="1">
      <c r="A153" s="39"/>
      <c r="B153" s="40"/>
      <c r="C153" s="229" t="s">
        <v>361</v>
      </c>
      <c r="D153" s="229" t="s">
        <v>243</v>
      </c>
      <c r="E153" s="230" t="s">
        <v>5372</v>
      </c>
      <c r="F153" s="231" t="s">
        <v>5373</v>
      </c>
      <c r="G153" s="232" t="s">
        <v>2066</v>
      </c>
      <c r="H153" s="233">
        <v>3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175</v>
      </c>
      <c r="AT153" s="240" t="s">
        <v>243</v>
      </c>
      <c r="AU153" s="240" t="s">
        <v>14</v>
      </c>
      <c r="AY153" s="18" t="s">
        <v>241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14</v>
      </c>
      <c r="BK153" s="241">
        <f>ROUND(I153*H153,2)</f>
        <v>0</v>
      </c>
      <c r="BL153" s="18" t="s">
        <v>175</v>
      </c>
      <c r="BM153" s="240" t="s">
        <v>5818</v>
      </c>
    </row>
    <row r="154" s="2" customFormat="1" ht="16.5" customHeight="1">
      <c r="A154" s="39"/>
      <c r="B154" s="40"/>
      <c r="C154" s="229" t="s">
        <v>366</v>
      </c>
      <c r="D154" s="229" t="s">
        <v>243</v>
      </c>
      <c r="E154" s="230" t="s">
        <v>5378</v>
      </c>
      <c r="F154" s="231" t="s">
        <v>5379</v>
      </c>
      <c r="G154" s="232" t="s">
        <v>2066</v>
      </c>
      <c r="H154" s="233">
        <v>1</v>
      </c>
      <c r="I154" s="234"/>
      <c r="J154" s="235">
        <f>ROUND(I154*H154,2)</f>
        <v>0</v>
      </c>
      <c r="K154" s="231" t="s">
        <v>1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175</v>
      </c>
      <c r="AT154" s="240" t="s">
        <v>243</v>
      </c>
      <c r="AU154" s="240" t="s">
        <v>14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175</v>
      </c>
      <c r="BM154" s="240" t="s">
        <v>5819</v>
      </c>
    </row>
    <row r="155" s="2" customFormat="1" ht="24.15" customHeight="1">
      <c r="A155" s="39"/>
      <c r="B155" s="40"/>
      <c r="C155" s="229" t="s">
        <v>371</v>
      </c>
      <c r="D155" s="229" t="s">
        <v>243</v>
      </c>
      <c r="E155" s="230" t="s">
        <v>5381</v>
      </c>
      <c r="F155" s="231" t="s">
        <v>5820</v>
      </c>
      <c r="G155" s="232" t="s">
        <v>2066</v>
      </c>
      <c r="H155" s="233">
        <v>1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175</v>
      </c>
      <c r="AT155" s="240" t="s">
        <v>243</v>
      </c>
      <c r="AU155" s="240" t="s">
        <v>14</v>
      </c>
      <c r="AY155" s="18" t="s">
        <v>241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14</v>
      </c>
      <c r="BK155" s="241">
        <f>ROUND(I155*H155,2)</f>
        <v>0</v>
      </c>
      <c r="BL155" s="18" t="s">
        <v>175</v>
      </c>
      <c r="BM155" s="240" t="s">
        <v>5821</v>
      </c>
    </row>
    <row r="156" s="2" customFormat="1" ht="24.15" customHeight="1">
      <c r="A156" s="39"/>
      <c r="B156" s="40"/>
      <c r="C156" s="229" t="s">
        <v>376</v>
      </c>
      <c r="D156" s="229" t="s">
        <v>243</v>
      </c>
      <c r="E156" s="230" t="s">
        <v>5822</v>
      </c>
      <c r="F156" s="231" t="s">
        <v>5823</v>
      </c>
      <c r="G156" s="232" t="s">
        <v>2066</v>
      </c>
      <c r="H156" s="233">
        <v>23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175</v>
      </c>
      <c r="AT156" s="240" t="s">
        <v>243</v>
      </c>
      <c r="AU156" s="240" t="s">
        <v>14</v>
      </c>
      <c r="AY156" s="18" t="s">
        <v>241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14</v>
      </c>
      <c r="BK156" s="241">
        <f>ROUND(I156*H156,2)</f>
        <v>0</v>
      </c>
      <c r="BL156" s="18" t="s">
        <v>175</v>
      </c>
      <c r="BM156" s="240" t="s">
        <v>5824</v>
      </c>
    </row>
    <row r="157" s="2" customFormat="1" ht="24.15" customHeight="1">
      <c r="A157" s="39"/>
      <c r="B157" s="40"/>
      <c r="C157" s="229" t="s">
        <v>381</v>
      </c>
      <c r="D157" s="229" t="s">
        <v>243</v>
      </c>
      <c r="E157" s="230" t="s">
        <v>5825</v>
      </c>
      <c r="F157" s="231" t="s">
        <v>5826</v>
      </c>
      <c r="G157" s="232" t="s">
        <v>2066</v>
      </c>
      <c r="H157" s="233">
        <v>3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175</v>
      </c>
      <c r="AT157" s="240" t="s">
        <v>243</v>
      </c>
      <c r="AU157" s="240" t="s">
        <v>14</v>
      </c>
      <c r="AY157" s="18" t="s">
        <v>241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14</v>
      </c>
      <c r="BK157" s="241">
        <f>ROUND(I157*H157,2)</f>
        <v>0</v>
      </c>
      <c r="BL157" s="18" t="s">
        <v>175</v>
      </c>
      <c r="BM157" s="240" t="s">
        <v>5827</v>
      </c>
    </row>
    <row r="158" s="2" customFormat="1" ht="16.5" customHeight="1">
      <c r="A158" s="39"/>
      <c r="B158" s="40"/>
      <c r="C158" s="229" t="s">
        <v>386</v>
      </c>
      <c r="D158" s="229" t="s">
        <v>243</v>
      </c>
      <c r="E158" s="230" t="s">
        <v>5384</v>
      </c>
      <c r="F158" s="231" t="s">
        <v>5828</v>
      </c>
      <c r="G158" s="232" t="s">
        <v>2066</v>
      </c>
      <c r="H158" s="233">
        <v>1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175</v>
      </c>
      <c r="AT158" s="240" t="s">
        <v>243</v>
      </c>
      <c r="AU158" s="240" t="s">
        <v>14</v>
      </c>
      <c r="AY158" s="18" t="s">
        <v>241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</v>
      </c>
      <c r="BK158" s="241">
        <f>ROUND(I158*H158,2)</f>
        <v>0</v>
      </c>
      <c r="BL158" s="18" t="s">
        <v>175</v>
      </c>
      <c r="BM158" s="240" t="s">
        <v>5829</v>
      </c>
    </row>
    <row r="159" s="2" customFormat="1" ht="24.15" customHeight="1">
      <c r="A159" s="39"/>
      <c r="B159" s="40"/>
      <c r="C159" s="229" t="s">
        <v>390</v>
      </c>
      <c r="D159" s="229" t="s">
        <v>243</v>
      </c>
      <c r="E159" s="230" t="s">
        <v>5387</v>
      </c>
      <c r="F159" s="231" t="s">
        <v>5830</v>
      </c>
      <c r="G159" s="232" t="s">
        <v>2066</v>
      </c>
      <c r="H159" s="233">
        <v>1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175</v>
      </c>
      <c r="AT159" s="240" t="s">
        <v>243</v>
      </c>
      <c r="AU159" s="240" t="s">
        <v>14</v>
      </c>
      <c r="AY159" s="18" t="s">
        <v>241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14</v>
      </c>
      <c r="BK159" s="241">
        <f>ROUND(I159*H159,2)</f>
        <v>0</v>
      </c>
      <c r="BL159" s="18" t="s">
        <v>175</v>
      </c>
      <c r="BM159" s="240" t="s">
        <v>5831</v>
      </c>
    </row>
    <row r="160" s="2" customFormat="1" ht="24.15" customHeight="1">
      <c r="A160" s="39"/>
      <c r="B160" s="40"/>
      <c r="C160" s="229" t="s">
        <v>394</v>
      </c>
      <c r="D160" s="229" t="s">
        <v>243</v>
      </c>
      <c r="E160" s="230" t="s">
        <v>5390</v>
      </c>
      <c r="F160" s="231" t="s">
        <v>5832</v>
      </c>
      <c r="G160" s="232" t="s">
        <v>2066</v>
      </c>
      <c r="H160" s="233">
        <v>1</v>
      </c>
      <c r="I160" s="234"/>
      <c r="J160" s="235">
        <f>ROUND(I160*H160,2)</f>
        <v>0</v>
      </c>
      <c r="K160" s="231" t="s">
        <v>1</v>
      </c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175</v>
      </c>
      <c r="AT160" s="240" t="s">
        <v>243</v>
      </c>
      <c r="AU160" s="240" t="s">
        <v>14</v>
      </c>
      <c r="AY160" s="18" t="s">
        <v>241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</v>
      </c>
      <c r="BK160" s="241">
        <f>ROUND(I160*H160,2)</f>
        <v>0</v>
      </c>
      <c r="BL160" s="18" t="s">
        <v>175</v>
      </c>
      <c r="BM160" s="240" t="s">
        <v>5833</v>
      </c>
    </row>
    <row r="161" s="2" customFormat="1" ht="16.5" customHeight="1">
      <c r="A161" s="39"/>
      <c r="B161" s="40"/>
      <c r="C161" s="229" t="s">
        <v>398</v>
      </c>
      <c r="D161" s="229" t="s">
        <v>243</v>
      </c>
      <c r="E161" s="230" t="s">
        <v>5393</v>
      </c>
      <c r="F161" s="231" t="s">
        <v>5394</v>
      </c>
      <c r="G161" s="232" t="s">
        <v>2066</v>
      </c>
      <c r="H161" s="233">
        <v>1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175</v>
      </c>
      <c r="AT161" s="240" t="s">
        <v>243</v>
      </c>
      <c r="AU161" s="240" t="s">
        <v>14</v>
      </c>
      <c r="AY161" s="18" t="s">
        <v>241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14</v>
      </c>
      <c r="BK161" s="241">
        <f>ROUND(I161*H161,2)</f>
        <v>0</v>
      </c>
      <c r="BL161" s="18" t="s">
        <v>175</v>
      </c>
      <c r="BM161" s="240" t="s">
        <v>5834</v>
      </c>
    </row>
    <row r="162" s="2" customFormat="1" ht="16.5" customHeight="1">
      <c r="A162" s="39"/>
      <c r="B162" s="40"/>
      <c r="C162" s="229" t="s">
        <v>696</v>
      </c>
      <c r="D162" s="229" t="s">
        <v>243</v>
      </c>
      <c r="E162" s="230" t="s">
        <v>5396</v>
      </c>
      <c r="F162" s="231" t="s">
        <v>5397</v>
      </c>
      <c r="G162" s="232" t="s">
        <v>2066</v>
      </c>
      <c r="H162" s="233">
        <v>1</v>
      </c>
      <c r="I162" s="234"/>
      <c r="J162" s="235">
        <f>ROUND(I162*H162,2)</f>
        <v>0</v>
      </c>
      <c r="K162" s="231" t="s">
        <v>1</v>
      </c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175</v>
      </c>
      <c r="AT162" s="240" t="s">
        <v>243</v>
      </c>
      <c r="AU162" s="240" t="s">
        <v>14</v>
      </c>
      <c r="AY162" s="18" t="s">
        <v>241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14</v>
      </c>
      <c r="BK162" s="241">
        <f>ROUND(I162*H162,2)</f>
        <v>0</v>
      </c>
      <c r="BL162" s="18" t="s">
        <v>175</v>
      </c>
      <c r="BM162" s="240" t="s">
        <v>5835</v>
      </c>
    </row>
    <row r="163" s="2" customFormat="1" ht="16.5" customHeight="1">
      <c r="A163" s="39"/>
      <c r="B163" s="40"/>
      <c r="C163" s="229" t="s">
        <v>704</v>
      </c>
      <c r="D163" s="229" t="s">
        <v>243</v>
      </c>
      <c r="E163" s="230" t="s">
        <v>5402</v>
      </c>
      <c r="F163" s="231" t="s">
        <v>5403</v>
      </c>
      <c r="G163" s="232" t="s">
        <v>2066</v>
      </c>
      <c r="H163" s="233">
        <v>2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175</v>
      </c>
      <c r="AT163" s="240" t="s">
        <v>243</v>
      </c>
      <c r="AU163" s="240" t="s">
        <v>14</v>
      </c>
      <c r="AY163" s="18" t="s">
        <v>241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14</v>
      </c>
      <c r="BK163" s="241">
        <f>ROUND(I163*H163,2)</f>
        <v>0</v>
      </c>
      <c r="BL163" s="18" t="s">
        <v>175</v>
      </c>
      <c r="BM163" s="240" t="s">
        <v>5836</v>
      </c>
    </row>
    <row r="164" s="2" customFormat="1" ht="16.5" customHeight="1">
      <c r="A164" s="39"/>
      <c r="B164" s="40"/>
      <c r="C164" s="229" t="s">
        <v>706</v>
      </c>
      <c r="D164" s="229" t="s">
        <v>243</v>
      </c>
      <c r="E164" s="230" t="s">
        <v>5405</v>
      </c>
      <c r="F164" s="231" t="s">
        <v>5837</v>
      </c>
      <c r="G164" s="232" t="s">
        <v>2066</v>
      </c>
      <c r="H164" s="233">
        <v>1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175</v>
      </c>
      <c r="AT164" s="240" t="s">
        <v>243</v>
      </c>
      <c r="AU164" s="240" t="s">
        <v>14</v>
      </c>
      <c r="AY164" s="18" t="s">
        <v>241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14</v>
      </c>
      <c r="BK164" s="241">
        <f>ROUND(I164*H164,2)</f>
        <v>0</v>
      </c>
      <c r="BL164" s="18" t="s">
        <v>175</v>
      </c>
      <c r="BM164" s="240" t="s">
        <v>5838</v>
      </c>
    </row>
    <row r="165" s="2" customFormat="1" ht="16.5" customHeight="1">
      <c r="A165" s="39"/>
      <c r="B165" s="40"/>
      <c r="C165" s="229" t="s">
        <v>715</v>
      </c>
      <c r="D165" s="229" t="s">
        <v>243</v>
      </c>
      <c r="E165" s="230" t="s">
        <v>5408</v>
      </c>
      <c r="F165" s="231" t="s">
        <v>5839</v>
      </c>
      <c r="G165" s="232" t="s">
        <v>2066</v>
      </c>
      <c r="H165" s="233">
        <v>1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175</v>
      </c>
      <c r="AT165" s="240" t="s">
        <v>243</v>
      </c>
      <c r="AU165" s="240" t="s">
        <v>14</v>
      </c>
      <c r="AY165" s="18" t="s">
        <v>241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14</v>
      </c>
      <c r="BK165" s="241">
        <f>ROUND(I165*H165,2)</f>
        <v>0</v>
      </c>
      <c r="BL165" s="18" t="s">
        <v>175</v>
      </c>
      <c r="BM165" s="240" t="s">
        <v>5840</v>
      </c>
    </row>
    <row r="166" s="2" customFormat="1" ht="24.15" customHeight="1">
      <c r="A166" s="39"/>
      <c r="B166" s="40"/>
      <c r="C166" s="229" t="s">
        <v>721</v>
      </c>
      <c r="D166" s="229" t="s">
        <v>243</v>
      </c>
      <c r="E166" s="230" t="s">
        <v>5423</v>
      </c>
      <c r="F166" s="231" t="s">
        <v>5424</v>
      </c>
      <c r="G166" s="232" t="s">
        <v>2066</v>
      </c>
      <c r="H166" s="233">
        <v>1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175</v>
      </c>
      <c r="AT166" s="240" t="s">
        <v>243</v>
      </c>
      <c r="AU166" s="240" t="s">
        <v>14</v>
      </c>
      <c r="AY166" s="18" t="s">
        <v>241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14</v>
      </c>
      <c r="BK166" s="241">
        <f>ROUND(I166*H166,2)</f>
        <v>0</v>
      </c>
      <c r="BL166" s="18" t="s">
        <v>175</v>
      </c>
      <c r="BM166" s="240" t="s">
        <v>5841</v>
      </c>
    </row>
    <row r="167" s="2" customFormat="1" ht="16.5" customHeight="1">
      <c r="A167" s="39"/>
      <c r="B167" s="40"/>
      <c r="C167" s="229" t="s">
        <v>729</v>
      </c>
      <c r="D167" s="229" t="s">
        <v>243</v>
      </c>
      <c r="E167" s="230" t="s">
        <v>5842</v>
      </c>
      <c r="F167" s="231" t="s">
        <v>5427</v>
      </c>
      <c r="G167" s="232" t="s">
        <v>2066</v>
      </c>
      <c r="H167" s="233">
        <v>10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175</v>
      </c>
      <c r="AT167" s="240" t="s">
        <v>243</v>
      </c>
      <c r="AU167" s="240" t="s">
        <v>14</v>
      </c>
      <c r="AY167" s="18" t="s">
        <v>241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14</v>
      </c>
      <c r="BK167" s="241">
        <f>ROUND(I167*H167,2)</f>
        <v>0</v>
      </c>
      <c r="BL167" s="18" t="s">
        <v>175</v>
      </c>
      <c r="BM167" s="240" t="s">
        <v>5843</v>
      </c>
    </row>
    <row r="168" s="2" customFormat="1" ht="16.5" customHeight="1">
      <c r="A168" s="39"/>
      <c r="B168" s="40"/>
      <c r="C168" s="229" t="s">
        <v>735</v>
      </c>
      <c r="D168" s="229" t="s">
        <v>243</v>
      </c>
      <c r="E168" s="230" t="s">
        <v>5844</v>
      </c>
      <c r="F168" s="231" t="s">
        <v>5845</v>
      </c>
      <c r="G168" s="232" t="s">
        <v>2066</v>
      </c>
      <c r="H168" s="233">
        <v>290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175</v>
      </c>
      <c r="AT168" s="240" t="s">
        <v>243</v>
      </c>
      <c r="AU168" s="240" t="s">
        <v>14</v>
      </c>
      <c r="AY168" s="18" t="s">
        <v>241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</v>
      </c>
      <c r="BK168" s="241">
        <f>ROUND(I168*H168,2)</f>
        <v>0</v>
      </c>
      <c r="BL168" s="18" t="s">
        <v>175</v>
      </c>
      <c r="BM168" s="240" t="s">
        <v>5846</v>
      </c>
    </row>
    <row r="169" s="2" customFormat="1" ht="16.5" customHeight="1">
      <c r="A169" s="39"/>
      <c r="B169" s="40"/>
      <c r="C169" s="229" t="s">
        <v>740</v>
      </c>
      <c r="D169" s="229" t="s">
        <v>243</v>
      </c>
      <c r="E169" s="230" t="s">
        <v>5847</v>
      </c>
      <c r="F169" s="231" t="s">
        <v>5433</v>
      </c>
      <c r="G169" s="232" t="s">
        <v>2066</v>
      </c>
      <c r="H169" s="233">
        <v>6</v>
      </c>
      <c r="I169" s="234"/>
      <c r="J169" s="235">
        <f>ROUND(I169*H169,2)</f>
        <v>0</v>
      </c>
      <c r="K169" s="231" t="s">
        <v>1</v>
      </c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175</v>
      </c>
      <c r="AT169" s="240" t="s">
        <v>243</v>
      </c>
      <c r="AU169" s="240" t="s">
        <v>14</v>
      </c>
      <c r="AY169" s="18" t="s">
        <v>241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14</v>
      </c>
      <c r="BK169" s="241">
        <f>ROUND(I169*H169,2)</f>
        <v>0</v>
      </c>
      <c r="BL169" s="18" t="s">
        <v>175</v>
      </c>
      <c r="BM169" s="240" t="s">
        <v>5848</v>
      </c>
    </row>
    <row r="170" s="2" customFormat="1" ht="16.5" customHeight="1">
      <c r="A170" s="39"/>
      <c r="B170" s="40"/>
      <c r="C170" s="229" t="s">
        <v>749</v>
      </c>
      <c r="D170" s="229" t="s">
        <v>243</v>
      </c>
      <c r="E170" s="230" t="s">
        <v>5435</v>
      </c>
      <c r="F170" s="231" t="s">
        <v>5849</v>
      </c>
      <c r="G170" s="232" t="s">
        <v>2066</v>
      </c>
      <c r="H170" s="233">
        <v>2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175</v>
      </c>
      <c r="AT170" s="240" t="s">
        <v>243</v>
      </c>
      <c r="AU170" s="240" t="s">
        <v>14</v>
      </c>
      <c r="AY170" s="18" t="s">
        <v>241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</v>
      </c>
      <c r="BK170" s="241">
        <f>ROUND(I170*H170,2)</f>
        <v>0</v>
      </c>
      <c r="BL170" s="18" t="s">
        <v>175</v>
      </c>
      <c r="BM170" s="240" t="s">
        <v>5850</v>
      </c>
    </row>
    <row r="171" s="2" customFormat="1" ht="16.5" customHeight="1">
      <c r="A171" s="39"/>
      <c r="B171" s="40"/>
      <c r="C171" s="229" t="s">
        <v>754</v>
      </c>
      <c r="D171" s="229" t="s">
        <v>243</v>
      </c>
      <c r="E171" s="230" t="s">
        <v>5438</v>
      </c>
      <c r="F171" s="231" t="s">
        <v>5851</v>
      </c>
      <c r="G171" s="232" t="s">
        <v>2066</v>
      </c>
      <c r="H171" s="233">
        <v>1</v>
      </c>
      <c r="I171" s="234"/>
      <c r="J171" s="235">
        <f>ROUND(I171*H171,2)</f>
        <v>0</v>
      </c>
      <c r="K171" s="231" t="s">
        <v>1</v>
      </c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175</v>
      </c>
      <c r="AT171" s="240" t="s">
        <v>243</v>
      </c>
      <c r="AU171" s="240" t="s">
        <v>14</v>
      </c>
      <c r="AY171" s="18" t="s">
        <v>241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14</v>
      </c>
      <c r="BK171" s="241">
        <f>ROUND(I171*H171,2)</f>
        <v>0</v>
      </c>
      <c r="BL171" s="18" t="s">
        <v>175</v>
      </c>
      <c r="BM171" s="240" t="s">
        <v>5852</v>
      </c>
    </row>
    <row r="172" s="12" customFormat="1" ht="25.92" customHeight="1">
      <c r="A172" s="12"/>
      <c r="B172" s="213"/>
      <c r="C172" s="214"/>
      <c r="D172" s="215" t="s">
        <v>79</v>
      </c>
      <c r="E172" s="216" t="s">
        <v>4394</v>
      </c>
      <c r="F172" s="216" t="s">
        <v>5853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SUM(P173:P181)</f>
        <v>0</v>
      </c>
      <c r="Q172" s="221"/>
      <c r="R172" s="222">
        <f>SUM(R173:R181)</f>
        <v>0</v>
      </c>
      <c r="S172" s="221"/>
      <c r="T172" s="223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14</v>
      </c>
      <c r="AT172" s="225" t="s">
        <v>79</v>
      </c>
      <c r="AU172" s="225" t="s">
        <v>80</v>
      </c>
      <c r="AY172" s="224" t="s">
        <v>241</v>
      </c>
      <c r="BK172" s="226">
        <f>SUM(BK173:BK181)</f>
        <v>0</v>
      </c>
    </row>
    <row r="173" s="2" customFormat="1" ht="24.15" customHeight="1">
      <c r="A173" s="39"/>
      <c r="B173" s="40"/>
      <c r="C173" s="229" t="s">
        <v>759</v>
      </c>
      <c r="D173" s="229" t="s">
        <v>243</v>
      </c>
      <c r="E173" s="230" t="s">
        <v>5854</v>
      </c>
      <c r="F173" s="231" t="s">
        <v>5855</v>
      </c>
      <c r="G173" s="232" t="s">
        <v>2066</v>
      </c>
      <c r="H173" s="233">
        <v>23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175</v>
      </c>
      <c r="AT173" s="240" t="s">
        <v>243</v>
      </c>
      <c r="AU173" s="240" t="s">
        <v>14</v>
      </c>
      <c r="AY173" s="18" t="s">
        <v>241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</v>
      </c>
      <c r="BK173" s="241">
        <f>ROUND(I173*H173,2)</f>
        <v>0</v>
      </c>
      <c r="BL173" s="18" t="s">
        <v>175</v>
      </c>
      <c r="BM173" s="240" t="s">
        <v>5856</v>
      </c>
    </row>
    <row r="174" s="2" customFormat="1" ht="24.15" customHeight="1">
      <c r="A174" s="39"/>
      <c r="B174" s="40"/>
      <c r="C174" s="229" t="s">
        <v>766</v>
      </c>
      <c r="D174" s="229" t="s">
        <v>243</v>
      </c>
      <c r="E174" s="230" t="s">
        <v>5857</v>
      </c>
      <c r="F174" s="231" t="s">
        <v>5858</v>
      </c>
      <c r="G174" s="232" t="s">
        <v>2066</v>
      </c>
      <c r="H174" s="233">
        <v>23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175</v>
      </c>
      <c r="AT174" s="240" t="s">
        <v>243</v>
      </c>
      <c r="AU174" s="240" t="s">
        <v>14</v>
      </c>
      <c r="AY174" s="18" t="s">
        <v>241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14</v>
      </c>
      <c r="BK174" s="241">
        <f>ROUND(I174*H174,2)</f>
        <v>0</v>
      </c>
      <c r="BL174" s="18" t="s">
        <v>175</v>
      </c>
      <c r="BM174" s="240" t="s">
        <v>5859</v>
      </c>
    </row>
    <row r="175" s="2" customFormat="1" ht="24.15" customHeight="1">
      <c r="A175" s="39"/>
      <c r="B175" s="40"/>
      <c r="C175" s="229" t="s">
        <v>772</v>
      </c>
      <c r="D175" s="229" t="s">
        <v>243</v>
      </c>
      <c r="E175" s="230" t="s">
        <v>5860</v>
      </c>
      <c r="F175" s="231" t="s">
        <v>5861</v>
      </c>
      <c r="G175" s="232" t="s">
        <v>2066</v>
      </c>
      <c r="H175" s="233">
        <v>23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175</v>
      </c>
      <c r="AT175" s="240" t="s">
        <v>243</v>
      </c>
      <c r="AU175" s="240" t="s">
        <v>14</v>
      </c>
      <c r="AY175" s="18" t="s">
        <v>241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14</v>
      </c>
      <c r="BK175" s="241">
        <f>ROUND(I175*H175,2)</f>
        <v>0</v>
      </c>
      <c r="BL175" s="18" t="s">
        <v>175</v>
      </c>
      <c r="BM175" s="240" t="s">
        <v>5862</v>
      </c>
    </row>
    <row r="176" s="2" customFormat="1" ht="24.15" customHeight="1">
      <c r="A176" s="39"/>
      <c r="B176" s="40"/>
      <c r="C176" s="229" t="s">
        <v>779</v>
      </c>
      <c r="D176" s="229" t="s">
        <v>243</v>
      </c>
      <c r="E176" s="230" t="s">
        <v>5863</v>
      </c>
      <c r="F176" s="231" t="s">
        <v>5864</v>
      </c>
      <c r="G176" s="232" t="s">
        <v>2066</v>
      </c>
      <c r="H176" s="233">
        <v>69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175</v>
      </c>
      <c r="AT176" s="240" t="s">
        <v>243</v>
      </c>
      <c r="AU176" s="240" t="s">
        <v>14</v>
      </c>
      <c r="AY176" s="18" t="s">
        <v>241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</v>
      </c>
      <c r="BK176" s="241">
        <f>ROUND(I176*H176,2)</f>
        <v>0</v>
      </c>
      <c r="BL176" s="18" t="s">
        <v>175</v>
      </c>
      <c r="BM176" s="240" t="s">
        <v>5865</v>
      </c>
    </row>
    <row r="177" s="2" customFormat="1" ht="24.15" customHeight="1">
      <c r="A177" s="39"/>
      <c r="B177" s="40"/>
      <c r="C177" s="229" t="s">
        <v>788</v>
      </c>
      <c r="D177" s="229" t="s">
        <v>243</v>
      </c>
      <c r="E177" s="230" t="s">
        <v>5866</v>
      </c>
      <c r="F177" s="231" t="s">
        <v>5867</v>
      </c>
      <c r="G177" s="232" t="s">
        <v>2066</v>
      </c>
      <c r="H177" s="233">
        <v>23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175</v>
      </c>
      <c r="AT177" s="240" t="s">
        <v>243</v>
      </c>
      <c r="AU177" s="240" t="s">
        <v>14</v>
      </c>
      <c r="AY177" s="18" t="s">
        <v>241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14</v>
      </c>
      <c r="BK177" s="241">
        <f>ROUND(I177*H177,2)</f>
        <v>0</v>
      </c>
      <c r="BL177" s="18" t="s">
        <v>175</v>
      </c>
      <c r="BM177" s="240" t="s">
        <v>5868</v>
      </c>
    </row>
    <row r="178" s="2" customFormat="1" ht="24.15" customHeight="1">
      <c r="A178" s="39"/>
      <c r="B178" s="40"/>
      <c r="C178" s="229" t="s">
        <v>793</v>
      </c>
      <c r="D178" s="229" t="s">
        <v>243</v>
      </c>
      <c r="E178" s="230" t="s">
        <v>5869</v>
      </c>
      <c r="F178" s="231" t="s">
        <v>5870</v>
      </c>
      <c r="G178" s="232" t="s">
        <v>2066</v>
      </c>
      <c r="H178" s="233">
        <v>22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175</v>
      </c>
      <c r="AT178" s="240" t="s">
        <v>243</v>
      </c>
      <c r="AU178" s="240" t="s">
        <v>14</v>
      </c>
      <c r="AY178" s="18" t="s">
        <v>241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14</v>
      </c>
      <c r="BK178" s="241">
        <f>ROUND(I178*H178,2)</f>
        <v>0</v>
      </c>
      <c r="BL178" s="18" t="s">
        <v>175</v>
      </c>
      <c r="BM178" s="240" t="s">
        <v>5871</v>
      </c>
    </row>
    <row r="179" s="2" customFormat="1" ht="24.15" customHeight="1">
      <c r="A179" s="39"/>
      <c r="B179" s="40"/>
      <c r="C179" s="229" t="s">
        <v>798</v>
      </c>
      <c r="D179" s="229" t="s">
        <v>243</v>
      </c>
      <c r="E179" s="230" t="s">
        <v>5872</v>
      </c>
      <c r="F179" s="231" t="s">
        <v>5873</v>
      </c>
      <c r="G179" s="232" t="s">
        <v>2066</v>
      </c>
      <c r="H179" s="233">
        <v>1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175</v>
      </c>
      <c r="AT179" s="240" t="s">
        <v>243</v>
      </c>
      <c r="AU179" s="240" t="s">
        <v>14</v>
      </c>
      <c r="AY179" s="18" t="s">
        <v>241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14</v>
      </c>
      <c r="BK179" s="241">
        <f>ROUND(I179*H179,2)</f>
        <v>0</v>
      </c>
      <c r="BL179" s="18" t="s">
        <v>175</v>
      </c>
      <c r="BM179" s="240" t="s">
        <v>5874</v>
      </c>
    </row>
    <row r="180" s="2" customFormat="1" ht="24.15" customHeight="1">
      <c r="A180" s="39"/>
      <c r="B180" s="40"/>
      <c r="C180" s="229" t="s">
        <v>804</v>
      </c>
      <c r="D180" s="229" t="s">
        <v>243</v>
      </c>
      <c r="E180" s="230" t="s">
        <v>5875</v>
      </c>
      <c r="F180" s="231" t="s">
        <v>5448</v>
      </c>
      <c r="G180" s="232" t="s">
        <v>2066</v>
      </c>
      <c r="H180" s="233">
        <v>18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175</v>
      </c>
      <c r="AT180" s="240" t="s">
        <v>243</v>
      </c>
      <c r="AU180" s="240" t="s">
        <v>14</v>
      </c>
      <c r="AY180" s="18" t="s">
        <v>241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14</v>
      </c>
      <c r="BK180" s="241">
        <f>ROUND(I180*H180,2)</f>
        <v>0</v>
      </c>
      <c r="BL180" s="18" t="s">
        <v>175</v>
      </c>
      <c r="BM180" s="240" t="s">
        <v>5876</v>
      </c>
    </row>
    <row r="181" s="2" customFormat="1" ht="24.15" customHeight="1">
      <c r="A181" s="39"/>
      <c r="B181" s="40"/>
      <c r="C181" s="229" t="s">
        <v>813</v>
      </c>
      <c r="D181" s="229" t="s">
        <v>243</v>
      </c>
      <c r="E181" s="230" t="s">
        <v>5877</v>
      </c>
      <c r="F181" s="231" t="s">
        <v>5451</v>
      </c>
      <c r="G181" s="232" t="s">
        <v>2066</v>
      </c>
      <c r="H181" s="233">
        <v>6</v>
      </c>
      <c r="I181" s="234"/>
      <c r="J181" s="235">
        <f>ROUND(I181*H181,2)</f>
        <v>0</v>
      </c>
      <c r="K181" s="231" t="s">
        <v>1</v>
      </c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175</v>
      </c>
      <c r="AT181" s="240" t="s">
        <v>243</v>
      </c>
      <c r="AU181" s="240" t="s">
        <v>14</v>
      </c>
      <c r="AY181" s="18" t="s">
        <v>241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14</v>
      </c>
      <c r="BK181" s="241">
        <f>ROUND(I181*H181,2)</f>
        <v>0</v>
      </c>
      <c r="BL181" s="18" t="s">
        <v>175</v>
      </c>
      <c r="BM181" s="240" t="s">
        <v>5878</v>
      </c>
    </row>
    <row r="182" s="12" customFormat="1" ht="25.92" customHeight="1">
      <c r="A182" s="12"/>
      <c r="B182" s="213"/>
      <c r="C182" s="214"/>
      <c r="D182" s="215" t="s">
        <v>79</v>
      </c>
      <c r="E182" s="216" t="s">
        <v>5168</v>
      </c>
      <c r="F182" s="216" t="s">
        <v>5078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SUM(P183:P189)</f>
        <v>0</v>
      </c>
      <c r="Q182" s="221"/>
      <c r="R182" s="222">
        <f>SUM(R183:R189)</f>
        <v>0</v>
      </c>
      <c r="S182" s="221"/>
      <c r="T182" s="223">
        <f>SUM(T183:T189)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14</v>
      </c>
      <c r="AT182" s="225" t="s">
        <v>79</v>
      </c>
      <c r="AU182" s="225" t="s">
        <v>80</v>
      </c>
      <c r="AY182" s="224" t="s">
        <v>241</v>
      </c>
      <c r="BK182" s="226">
        <f>SUM(BK183:BK189)</f>
        <v>0</v>
      </c>
    </row>
    <row r="183" s="2" customFormat="1" ht="24.15" customHeight="1">
      <c r="A183" s="39"/>
      <c r="B183" s="40"/>
      <c r="C183" s="229" t="s">
        <v>820</v>
      </c>
      <c r="D183" s="229" t="s">
        <v>243</v>
      </c>
      <c r="E183" s="230" t="s">
        <v>5879</v>
      </c>
      <c r="F183" s="231" t="s">
        <v>5880</v>
      </c>
      <c r="G183" s="232" t="s">
        <v>2066</v>
      </c>
      <c r="H183" s="233">
        <v>2</v>
      </c>
      <c r="I183" s="234"/>
      <c r="J183" s="235">
        <f>ROUND(I183*H183,2)</f>
        <v>0</v>
      </c>
      <c r="K183" s="231" t="s">
        <v>1</v>
      </c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175</v>
      </c>
      <c r="AT183" s="240" t="s">
        <v>243</v>
      </c>
      <c r="AU183" s="240" t="s">
        <v>14</v>
      </c>
      <c r="AY183" s="18" t="s">
        <v>241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</v>
      </c>
      <c r="BK183" s="241">
        <f>ROUND(I183*H183,2)</f>
        <v>0</v>
      </c>
      <c r="BL183" s="18" t="s">
        <v>175</v>
      </c>
      <c r="BM183" s="240" t="s">
        <v>5881</v>
      </c>
    </row>
    <row r="184" s="2" customFormat="1" ht="21.75" customHeight="1">
      <c r="A184" s="39"/>
      <c r="B184" s="40"/>
      <c r="C184" s="229" t="s">
        <v>825</v>
      </c>
      <c r="D184" s="229" t="s">
        <v>243</v>
      </c>
      <c r="E184" s="230" t="s">
        <v>5882</v>
      </c>
      <c r="F184" s="231" t="s">
        <v>5883</v>
      </c>
      <c r="G184" s="232" t="s">
        <v>2066</v>
      </c>
      <c r="H184" s="233">
        <v>1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175</v>
      </c>
      <c r="AT184" s="240" t="s">
        <v>243</v>
      </c>
      <c r="AU184" s="240" t="s">
        <v>14</v>
      </c>
      <c r="AY184" s="18" t="s">
        <v>241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14</v>
      </c>
      <c r="BK184" s="241">
        <f>ROUND(I184*H184,2)</f>
        <v>0</v>
      </c>
      <c r="BL184" s="18" t="s">
        <v>175</v>
      </c>
      <c r="BM184" s="240" t="s">
        <v>5884</v>
      </c>
    </row>
    <row r="185" s="2" customFormat="1" ht="33" customHeight="1">
      <c r="A185" s="39"/>
      <c r="B185" s="40"/>
      <c r="C185" s="229" t="s">
        <v>830</v>
      </c>
      <c r="D185" s="229" t="s">
        <v>243</v>
      </c>
      <c r="E185" s="230" t="s">
        <v>5885</v>
      </c>
      <c r="F185" s="231" t="s">
        <v>5886</v>
      </c>
      <c r="G185" s="232" t="s">
        <v>2066</v>
      </c>
      <c r="H185" s="233">
        <v>2</v>
      </c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175</v>
      </c>
      <c r="AT185" s="240" t="s">
        <v>243</v>
      </c>
      <c r="AU185" s="240" t="s">
        <v>14</v>
      </c>
      <c r="AY185" s="18" t="s">
        <v>241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14</v>
      </c>
      <c r="BK185" s="241">
        <f>ROUND(I185*H185,2)</f>
        <v>0</v>
      </c>
      <c r="BL185" s="18" t="s">
        <v>175</v>
      </c>
      <c r="BM185" s="240" t="s">
        <v>5887</v>
      </c>
    </row>
    <row r="186" s="2" customFormat="1" ht="33" customHeight="1">
      <c r="A186" s="39"/>
      <c r="B186" s="40"/>
      <c r="C186" s="229" t="s">
        <v>835</v>
      </c>
      <c r="D186" s="229" t="s">
        <v>243</v>
      </c>
      <c r="E186" s="230" t="s">
        <v>5888</v>
      </c>
      <c r="F186" s="231" t="s">
        <v>5889</v>
      </c>
      <c r="G186" s="232" t="s">
        <v>2066</v>
      </c>
      <c r="H186" s="233">
        <v>1</v>
      </c>
      <c r="I186" s="234"/>
      <c r="J186" s="235">
        <f>ROUND(I186*H186,2)</f>
        <v>0</v>
      </c>
      <c r="K186" s="231" t="s">
        <v>1</v>
      </c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175</v>
      </c>
      <c r="AT186" s="240" t="s">
        <v>243</v>
      </c>
      <c r="AU186" s="240" t="s">
        <v>14</v>
      </c>
      <c r="AY186" s="18" t="s">
        <v>241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</v>
      </c>
      <c r="BK186" s="241">
        <f>ROUND(I186*H186,2)</f>
        <v>0</v>
      </c>
      <c r="BL186" s="18" t="s">
        <v>175</v>
      </c>
      <c r="BM186" s="240" t="s">
        <v>5890</v>
      </c>
    </row>
    <row r="187" s="2" customFormat="1" ht="21.75" customHeight="1">
      <c r="A187" s="39"/>
      <c r="B187" s="40"/>
      <c r="C187" s="229" t="s">
        <v>843</v>
      </c>
      <c r="D187" s="229" t="s">
        <v>243</v>
      </c>
      <c r="E187" s="230" t="s">
        <v>5891</v>
      </c>
      <c r="F187" s="231" t="s">
        <v>5892</v>
      </c>
      <c r="G187" s="232" t="s">
        <v>2066</v>
      </c>
      <c r="H187" s="233">
        <v>1</v>
      </c>
      <c r="I187" s="234"/>
      <c r="J187" s="235">
        <f>ROUND(I187*H187,2)</f>
        <v>0</v>
      </c>
      <c r="K187" s="231" t="s">
        <v>1</v>
      </c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175</v>
      </c>
      <c r="AT187" s="240" t="s">
        <v>243</v>
      </c>
      <c r="AU187" s="240" t="s">
        <v>14</v>
      </c>
      <c r="AY187" s="18" t="s">
        <v>241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</v>
      </c>
      <c r="BK187" s="241">
        <f>ROUND(I187*H187,2)</f>
        <v>0</v>
      </c>
      <c r="BL187" s="18" t="s">
        <v>175</v>
      </c>
      <c r="BM187" s="240" t="s">
        <v>5893</v>
      </c>
    </row>
    <row r="188" s="2" customFormat="1" ht="16.5" customHeight="1">
      <c r="A188" s="39"/>
      <c r="B188" s="40"/>
      <c r="C188" s="229" t="s">
        <v>852</v>
      </c>
      <c r="D188" s="229" t="s">
        <v>243</v>
      </c>
      <c r="E188" s="230" t="s">
        <v>5894</v>
      </c>
      <c r="F188" s="231" t="s">
        <v>5895</v>
      </c>
      <c r="G188" s="232" t="s">
        <v>2066</v>
      </c>
      <c r="H188" s="233">
        <v>1</v>
      </c>
      <c r="I188" s="234"/>
      <c r="J188" s="235">
        <f>ROUND(I188*H188,2)</f>
        <v>0</v>
      </c>
      <c r="K188" s="231" t="s">
        <v>1</v>
      </c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175</v>
      </c>
      <c r="AT188" s="240" t="s">
        <v>243</v>
      </c>
      <c r="AU188" s="240" t="s">
        <v>14</v>
      </c>
      <c r="AY188" s="18" t="s">
        <v>241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14</v>
      </c>
      <c r="BK188" s="241">
        <f>ROUND(I188*H188,2)</f>
        <v>0</v>
      </c>
      <c r="BL188" s="18" t="s">
        <v>175</v>
      </c>
      <c r="BM188" s="240" t="s">
        <v>5896</v>
      </c>
    </row>
    <row r="189" s="2" customFormat="1" ht="21.75" customHeight="1">
      <c r="A189" s="39"/>
      <c r="B189" s="40"/>
      <c r="C189" s="229" t="s">
        <v>856</v>
      </c>
      <c r="D189" s="229" t="s">
        <v>243</v>
      </c>
      <c r="E189" s="230" t="s">
        <v>5897</v>
      </c>
      <c r="F189" s="231" t="s">
        <v>5898</v>
      </c>
      <c r="G189" s="232" t="s">
        <v>2066</v>
      </c>
      <c r="H189" s="233">
        <v>3</v>
      </c>
      <c r="I189" s="234"/>
      <c r="J189" s="235">
        <f>ROUND(I189*H189,2)</f>
        <v>0</v>
      </c>
      <c r="K189" s="231" t="s">
        <v>1</v>
      </c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175</v>
      </c>
      <c r="AT189" s="240" t="s">
        <v>243</v>
      </c>
      <c r="AU189" s="240" t="s">
        <v>14</v>
      </c>
      <c r="AY189" s="18" t="s">
        <v>241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14</v>
      </c>
      <c r="BK189" s="241">
        <f>ROUND(I189*H189,2)</f>
        <v>0</v>
      </c>
      <c r="BL189" s="18" t="s">
        <v>175</v>
      </c>
      <c r="BM189" s="240" t="s">
        <v>5899</v>
      </c>
    </row>
    <row r="190" s="12" customFormat="1" ht="25.92" customHeight="1">
      <c r="A190" s="12"/>
      <c r="B190" s="213"/>
      <c r="C190" s="214"/>
      <c r="D190" s="215" t="s">
        <v>79</v>
      </c>
      <c r="E190" s="216" t="s">
        <v>5191</v>
      </c>
      <c r="F190" s="216" t="s">
        <v>5145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SUM(P191:P199)</f>
        <v>0</v>
      </c>
      <c r="Q190" s="221"/>
      <c r="R190" s="222">
        <f>SUM(R191:R199)</f>
        <v>0</v>
      </c>
      <c r="S190" s="221"/>
      <c r="T190" s="22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14</v>
      </c>
      <c r="AT190" s="225" t="s">
        <v>79</v>
      </c>
      <c r="AU190" s="225" t="s">
        <v>80</v>
      </c>
      <c r="AY190" s="224" t="s">
        <v>241</v>
      </c>
      <c r="BK190" s="226">
        <f>SUM(BK191:BK199)</f>
        <v>0</v>
      </c>
    </row>
    <row r="191" s="2" customFormat="1" ht="16.5" customHeight="1">
      <c r="A191" s="39"/>
      <c r="B191" s="40"/>
      <c r="C191" s="229" t="s">
        <v>860</v>
      </c>
      <c r="D191" s="229" t="s">
        <v>243</v>
      </c>
      <c r="E191" s="230" t="s">
        <v>2286</v>
      </c>
      <c r="F191" s="231" t="s">
        <v>5146</v>
      </c>
      <c r="G191" s="232" t="s">
        <v>289</v>
      </c>
      <c r="H191" s="233">
        <v>4</v>
      </c>
      <c r="I191" s="234"/>
      <c r="J191" s="235">
        <f>ROUND(I191*H191,2)</f>
        <v>0</v>
      </c>
      <c r="K191" s="231" t="s">
        <v>1</v>
      </c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175</v>
      </c>
      <c r="AT191" s="240" t="s">
        <v>243</v>
      </c>
      <c r="AU191" s="240" t="s">
        <v>14</v>
      </c>
      <c r="AY191" s="18" t="s">
        <v>241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14</v>
      </c>
      <c r="BK191" s="241">
        <f>ROUND(I191*H191,2)</f>
        <v>0</v>
      </c>
      <c r="BL191" s="18" t="s">
        <v>175</v>
      </c>
      <c r="BM191" s="240" t="s">
        <v>5900</v>
      </c>
    </row>
    <row r="192" s="2" customFormat="1" ht="16.5" customHeight="1">
      <c r="A192" s="39"/>
      <c r="B192" s="40"/>
      <c r="C192" s="229" t="s">
        <v>864</v>
      </c>
      <c r="D192" s="229" t="s">
        <v>243</v>
      </c>
      <c r="E192" s="230" t="s">
        <v>2290</v>
      </c>
      <c r="F192" s="231" t="s">
        <v>5151</v>
      </c>
      <c r="G192" s="232" t="s">
        <v>289</v>
      </c>
      <c r="H192" s="233">
        <v>192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175</v>
      </c>
      <c r="AT192" s="240" t="s">
        <v>243</v>
      </c>
      <c r="AU192" s="240" t="s">
        <v>14</v>
      </c>
      <c r="AY192" s="18" t="s">
        <v>241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14</v>
      </c>
      <c r="BK192" s="241">
        <f>ROUND(I192*H192,2)</f>
        <v>0</v>
      </c>
      <c r="BL192" s="18" t="s">
        <v>175</v>
      </c>
      <c r="BM192" s="240" t="s">
        <v>5901</v>
      </c>
    </row>
    <row r="193" s="2" customFormat="1" ht="16.5" customHeight="1">
      <c r="A193" s="39"/>
      <c r="B193" s="40"/>
      <c r="C193" s="229" t="s">
        <v>868</v>
      </c>
      <c r="D193" s="229" t="s">
        <v>243</v>
      </c>
      <c r="E193" s="230" t="s">
        <v>5150</v>
      </c>
      <c r="F193" s="231" t="s">
        <v>5902</v>
      </c>
      <c r="G193" s="232" t="s">
        <v>289</v>
      </c>
      <c r="H193" s="233">
        <v>8</v>
      </c>
      <c r="I193" s="234"/>
      <c r="J193" s="235">
        <f>ROUND(I193*H193,2)</f>
        <v>0</v>
      </c>
      <c r="K193" s="231" t="s">
        <v>1</v>
      </c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175</v>
      </c>
      <c r="AT193" s="240" t="s">
        <v>243</v>
      </c>
      <c r="AU193" s="240" t="s">
        <v>14</v>
      </c>
      <c r="AY193" s="18" t="s">
        <v>241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14</v>
      </c>
      <c r="BK193" s="241">
        <f>ROUND(I193*H193,2)</f>
        <v>0</v>
      </c>
      <c r="BL193" s="18" t="s">
        <v>175</v>
      </c>
      <c r="BM193" s="240" t="s">
        <v>5903</v>
      </c>
    </row>
    <row r="194" s="2" customFormat="1" ht="16.5" customHeight="1">
      <c r="A194" s="39"/>
      <c r="B194" s="40"/>
      <c r="C194" s="229" t="s">
        <v>872</v>
      </c>
      <c r="D194" s="229" t="s">
        <v>243</v>
      </c>
      <c r="E194" s="230" t="s">
        <v>5153</v>
      </c>
      <c r="F194" s="231" t="s">
        <v>5904</v>
      </c>
      <c r="G194" s="232" t="s">
        <v>289</v>
      </c>
      <c r="H194" s="233">
        <v>92</v>
      </c>
      <c r="I194" s="234"/>
      <c r="J194" s="235">
        <f>ROUND(I194*H194,2)</f>
        <v>0</v>
      </c>
      <c r="K194" s="231" t="s">
        <v>1</v>
      </c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175</v>
      </c>
      <c r="AT194" s="240" t="s">
        <v>243</v>
      </c>
      <c r="AU194" s="240" t="s">
        <v>14</v>
      </c>
      <c r="AY194" s="18" t="s">
        <v>241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</v>
      </c>
      <c r="BK194" s="241">
        <f>ROUND(I194*H194,2)</f>
        <v>0</v>
      </c>
      <c r="BL194" s="18" t="s">
        <v>175</v>
      </c>
      <c r="BM194" s="240" t="s">
        <v>5905</v>
      </c>
    </row>
    <row r="195" s="2" customFormat="1" ht="16.5" customHeight="1">
      <c r="A195" s="39"/>
      <c r="B195" s="40"/>
      <c r="C195" s="229" t="s">
        <v>876</v>
      </c>
      <c r="D195" s="229" t="s">
        <v>243</v>
      </c>
      <c r="E195" s="230" t="s">
        <v>5156</v>
      </c>
      <c r="F195" s="231" t="s">
        <v>5906</v>
      </c>
      <c r="G195" s="232" t="s">
        <v>289</v>
      </c>
      <c r="H195" s="233">
        <v>24</v>
      </c>
      <c r="I195" s="234"/>
      <c r="J195" s="235">
        <f>ROUND(I195*H195,2)</f>
        <v>0</v>
      </c>
      <c r="K195" s="231" t="s">
        <v>1</v>
      </c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175</v>
      </c>
      <c r="AT195" s="240" t="s">
        <v>243</v>
      </c>
      <c r="AU195" s="240" t="s">
        <v>14</v>
      </c>
      <c r="AY195" s="18" t="s">
        <v>241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14</v>
      </c>
      <c r="BK195" s="241">
        <f>ROUND(I195*H195,2)</f>
        <v>0</v>
      </c>
      <c r="BL195" s="18" t="s">
        <v>175</v>
      </c>
      <c r="BM195" s="240" t="s">
        <v>5907</v>
      </c>
    </row>
    <row r="196" s="2" customFormat="1" ht="16.5" customHeight="1">
      <c r="A196" s="39"/>
      <c r="B196" s="40"/>
      <c r="C196" s="229" t="s">
        <v>882</v>
      </c>
      <c r="D196" s="229" t="s">
        <v>243</v>
      </c>
      <c r="E196" s="230" t="s">
        <v>5159</v>
      </c>
      <c r="F196" s="231" t="s">
        <v>5908</v>
      </c>
      <c r="G196" s="232" t="s">
        <v>289</v>
      </c>
      <c r="H196" s="233">
        <v>125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175</v>
      </c>
      <c r="AT196" s="240" t="s">
        <v>243</v>
      </c>
      <c r="AU196" s="240" t="s">
        <v>14</v>
      </c>
      <c r="AY196" s="18" t="s">
        <v>241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14</v>
      </c>
      <c r="BK196" s="241">
        <f>ROUND(I196*H196,2)</f>
        <v>0</v>
      </c>
      <c r="BL196" s="18" t="s">
        <v>175</v>
      </c>
      <c r="BM196" s="240" t="s">
        <v>5909</v>
      </c>
    </row>
    <row r="197" s="2" customFormat="1" ht="16.5" customHeight="1">
      <c r="A197" s="39"/>
      <c r="B197" s="40"/>
      <c r="C197" s="229" t="s">
        <v>886</v>
      </c>
      <c r="D197" s="229" t="s">
        <v>243</v>
      </c>
      <c r="E197" s="230" t="s">
        <v>5162</v>
      </c>
      <c r="F197" s="231" t="s">
        <v>5474</v>
      </c>
      <c r="G197" s="232" t="s">
        <v>289</v>
      </c>
      <c r="H197" s="233">
        <v>596</v>
      </c>
      <c r="I197" s="234"/>
      <c r="J197" s="235">
        <f>ROUND(I197*H197,2)</f>
        <v>0</v>
      </c>
      <c r="K197" s="231" t="s">
        <v>1</v>
      </c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175</v>
      </c>
      <c r="AT197" s="240" t="s">
        <v>243</v>
      </c>
      <c r="AU197" s="240" t="s">
        <v>14</v>
      </c>
      <c r="AY197" s="18" t="s">
        <v>241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14</v>
      </c>
      <c r="BK197" s="241">
        <f>ROUND(I197*H197,2)</f>
        <v>0</v>
      </c>
      <c r="BL197" s="18" t="s">
        <v>175</v>
      </c>
      <c r="BM197" s="240" t="s">
        <v>5910</v>
      </c>
    </row>
    <row r="198" s="2" customFormat="1" ht="16.5" customHeight="1">
      <c r="A198" s="39"/>
      <c r="B198" s="40"/>
      <c r="C198" s="229" t="s">
        <v>891</v>
      </c>
      <c r="D198" s="229" t="s">
        <v>243</v>
      </c>
      <c r="E198" s="230" t="s">
        <v>5165</v>
      </c>
      <c r="F198" s="231" t="s">
        <v>5911</v>
      </c>
      <c r="G198" s="232" t="s">
        <v>289</v>
      </c>
      <c r="H198" s="233">
        <v>8</v>
      </c>
      <c r="I198" s="234"/>
      <c r="J198" s="235">
        <f>ROUND(I198*H198,2)</f>
        <v>0</v>
      </c>
      <c r="K198" s="231" t="s">
        <v>1</v>
      </c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175</v>
      </c>
      <c r="AT198" s="240" t="s">
        <v>243</v>
      </c>
      <c r="AU198" s="240" t="s">
        <v>14</v>
      </c>
      <c r="AY198" s="18" t="s">
        <v>241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14</v>
      </c>
      <c r="BK198" s="241">
        <f>ROUND(I198*H198,2)</f>
        <v>0</v>
      </c>
      <c r="BL198" s="18" t="s">
        <v>175</v>
      </c>
      <c r="BM198" s="240" t="s">
        <v>5912</v>
      </c>
    </row>
    <row r="199" s="2" customFormat="1" ht="16.5" customHeight="1">
      <c r="A199" s="39"/>
      <c r="B199" s="40"/>
      <c r="C199" s="229" t="s">
        <v>896</v>
      </c>
      <c r="D199" s="229" t="s">
        <v>243</v>
      </c>
      <c r="E199" s="230" t="s">
        <v>5170</v>
      </c>
      <c r="F199" s="231" t="s">
        <v>5913</v>
      </c>
      <c r="G199" s="232" t="s">
        <v>2066</v>
      </c>
      <c r="H199" s="233">
        <v>1</v>
      </c>
      <c r="I199" s="234"/>
      <c r="J199" s="235">
        <f>ROUND(I199*H199,2)</f>
        <v>0</v>
      </c>
      <c r="K199" s="231" t="s">
        <v>1</v>
      </c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175</v>
      </c>
      <c r="AT199" s="240" t="s">
        <v>243</v>
      </c>
      <c r="AU199" s="240" t="s">
        <v>14</v>
      </c>
      <c r="AY199" s="18" t="s">
        <v>241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14</v>
      </c>
      <c r="BK199" s="241">
        <f>ROUND(I199*H199,2)</f>
        <v>0</v>
      </c>
      <c r="BL199" s="18" t="s">
        <v>175</v>
      </c>
      <c r="BM199" s="240" t="s">
        <v>5914</v>
      </c>
    </row>
    <row r="200" s="12" customFormat="1" ht="25.92" customHeight="1">
      <c r="A200" s="12"/>
      <c r="B200" s="213"/>
      <c r="C200" s="214"/>
      <c r="D200" s="215" t="s">
        <v>79</v>
      </c>
      <c r="E200" s="216" t="s">
        <v>5488</v>
      </c>
      <c r="F200" s="216" t="s">
        <v>5169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SUM(P201:P210)</f>
        <v>0</v>
      </c>
      <c r="Q200" s="221"/>
      <c r="R200" s="222">
        <f>SUM(R201:R210)</f>
        <v>0</v>
      </c>
      <c r="S200" s="221"/>
      <c r="T200" s="223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14</v>
      </c>
      <c r="AT200" s="225" t="s">
        <v>79</v>
      </c>
      <c r="AU200" s="225" t="s">
        <v>80</v>
      </c>
      <c r="AY200" s="224" t="s">
        <v>241</v>
      </c>
      <c r="BK200" s="226">
        <f>SUM(BK201:BK210)</f>
        <v>0</v>
      </c>
    </row>
    <row r="201" s="2" customFormat="1" ht="16.5" customHeight="1">
      <c r="A201" s="39"/>
      <c r="B201" s="40"/>
      <c r="C201" s="229" t="s">
        <v>901</v>
      </c>
      <c r="D201" s="229" t="s">
        <v>243</v>
      </c>
      <c r="E201" s="230" t="s">
        <v>5173</v>
      </c>
      <c r="F201" s="231" t="s">
        <v>5915</v>
      </c>
      <c r="G201" s="232" t="s">
        <v>289</v>
      </c>
      <c r="H201" s="233">
        <v>94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175</v>
      </c>
      <c r="AT201" s="240" t="s">
        <v>243</v>
      </c>
      <c r="AU201" s="240" t="s">
        <v>14</v>
      </c>
      <c r="AY201" s="18" t="s">
        <v>241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14</v>
      </c>
      <c r="BK201" s="241">
        <f>ROUND(I201*H201,2)</f>
        <v>0</v>
      </c>
      <c r="BL201" s="18" t="s">
        <v>175</v>
      </c>
      <c r="BM201" s="240" t="s">
        <v>5916</v>
      </c>
    </row>
    <row r="202" s="2" customFormat="1" ht="16.5" customHeight="1">
      <c r="A202" s="39"/>
      <c r="B202" s="40"/>
      <c r="C202" s="229" t="s">
        <v>906</v>
      </c>
      <c r="D202" s="229" t="s">
        <v>243</v>
      </c>
      <c r="E202" s="230" t="s">
        <v>5176</v>
      </c>
      <c r="F202" s="231" t="s">
        <v>5174</v>
      </c>
      <c r="G202" s="232" t="s">
        <v>289</v>
      </c>
      <c r="H202" s="233">
        <v>60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175</v>
      </c>
      <c r="AT202" s="240" t="s">
        <v>243</v>
      </c>
      <c r="AU202" s="240" t="s">
        <v>14</v>
      </c>
      <c r="AY202" s="18" t="s">
        <v>241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14</v>
      </c>
      <c r="BK202" s="241">
        <f>ROUND(I202*H202,2)</f>
        <v>0</v>
      </c>
      <c r="BL202" s="18" t="s">
        <v>175</v>
      </c>
      <c r="BM202" s="240" t="s">
        <v>5917</v>
      </c>
    </row>
    <row r="203" s="2" customFormat="1" ht="24.15" customHeight="1">
      <c r="A203" s="39"/>
      <c r="B203" s="40"/>
      <c r="C203" s="229" t="s">
        <v>913</v>
      </c>
      <c r="D203" s="229" t="s">
        <v>243</v>
      </c>
      <c r="E203" s="230" t="s">
        <v>5179</v>
      </c>
      <c r="F203" s="231" t="s">
        <v>5918</v>
      </c>
      <c r="G203" s="232" t="s">
        <v>289</v>
      </c>
      <c r="H203" s="233">
        <v>74</v>
      </c>
      <c r="I203" s="234"/>
      <c r="J203" s="235">
        <f>ROUND(I203*H203,2)</f>
        <v>0</v>
      </c>
      <c r="K203" s="231" t="s">
        <v>1</v>
      </c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175</v>
      </c>
      <c r="AT203" s="240" t="s">
        <v>243</v>
      </c>
      <c r="AU203" s="240" t="s">
        <v>14</v>
      </c>
      <c r="AY203" s="18" t="s">
        <v>241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14</v>
      </c>
      <c r="BK203" s="241">
        <f>ROUND(I203*H203,2)</f>
        <v>0</v>
      </c>
      <c r="BL203" s="18" t="s">
        <v>175</v>
      </c>
      <c r="BM203" s="240" t="s">
        <v>5919</v>
      </c>
    </row>
    <row r="204" s="2" customFormat="1" ht="24.15" customHeight="1">
      <c r="A204" s="39"/>
      <c r="B204" s="40"/>
      <c r="C204" s="229" t="s">
        <v>918</v>
      </c>
      <c r="D204" s="229" t="s">
        <v>243</v>
      </c>
      <c r="E204" s="230" t="s">
        <v>5182</v>
      </c>
      <c r="F204" s="231" t="s">
        <v>5177</v>
      </c>
      <c r="G204" s="232" t="s">
        <v>289</v>
      </c>
      <c r="H204" s="233">
        <v>32</v>
      </c>
      <c r="I204" s="234"/>
      <c r="J204" s="235">
        <f>ROUND(I204*H204,2)</f>
        <v>0</v>
      </c>
      <c r="K204" s="231" t="s">
        <v>1</v>
      </c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175</v>
      </c>
      <c r="AT204" s="240" t="s">
        <v>243</v>
      </c>
      <c r="AU204" s="240" t="s">
        <v>14</v>
      </c>
      <c r="AY204" s="18" t="s">
        <v>241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</v>
      </c>
      <c r="BK204" s="241">
        <f>ROUND(I204*H204,2)</f>
        <v>0</v>
      </c>
      <c r="BL204" s="18" t="s">
        <v>175</v>
      </c>
      <c r="BM204" s="240" t="s">
        <v>5920</v>
      </c>
    </row>
    <row r="205" s="2" customFormat="1" ht="24.15" customHeight="1">
      <c r="A205" s="39"/>
      <c r="B205" s="40"/>
      <c r="C205" s="229" t="s">
        <v>923</v>
      </c>
      <c r="D205" s="229" t="s">
        <v>243</v>
      </c>
      <c r="E205" s="230" t="s">
        <v>5185</v>
      </c>
      <c r="F205" s="231" t="s">
        <v>5180</v>
      </c>
      <c r="G205" s="232" t="s">
        <v>289</v>
      </c>
      <c r="H205" s="233">
        <v>16</v>
      </c>
      <c r="I205" s="234"/>
      <c r="J205" s="235">
        <f>ROUND(I205*H205,2)</f>
        <v>0</v>
      </c>
      <c r="K205" s="231" t="s">
        <v>1</v>
      </c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175</v>
      </c>
      <c r="AT205" s="240" t="s">
        <v>243</v>
      </c>
      <c r="AU205" s="240" t="s">
        <v>14</v>
      </c>
      <c r="AY205" s="18" t="s">
        <v>241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14</v>
      </c>
      <c r="BK205" s="241">
        <f>ROUND(I205*H205,2)</f>
        <v>0</v>
      </c>
      <c r="BL205" s="18" t="s">
        <v>175</v>
      </c>
      <c r="BM205" s="240" t="s">
        <v>5921</v>
      </c>
    </row>
    <row r="206" s="2" customFormat="1" ht="24.15" customHeight="1">
      <c r="A206" s="39"/>
      <c r="B206" s="40"/>
      <c r="C206" s="229" t="s">
        <v>928</v>
      </c>
      <c r="D206" s="229" t="s">
        <v>243</v>
      </c>
      <c r="E206" s="230" t="s">
        <v>5188</v>
      </c>
      <c r="F206" s="231" t="s">
        <v>5183</v>
      </c>
      <c r="G206" s="232" t="s">
        <v>289</v>
      </c>
      <c r="H206" s="233">
        <v>50</v>
      </c>
      <c r="I206" s="234"/>
      <c r="J206" s="235">
        <f>ROUND(I206*H206,2)</f>
        <v>0</v>
      </c>
      <c r="K206" s="231" t="s">
        <v>1</v>
      </c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175</v>
      </c>
      <c r="AT206" s="240" t="s">
        <v>243</v>
      </c>
      <c r="AU206" s="240" t="s">
        <v>14</v>
      </c>
      <c r="AY206" s="18" t="s">
        <v>241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14</v>
      </c>
      <c r="BK206" s="241">
        <f>ROUND(I206*H206,2)</f>
        <v>0</v>
      </c>
      <c r="BL206" s="18" t="s">
        <v>175</v>
      </c>
      <c r="BM206" s="240" t="s">
        <v>5922</v>
      </c>
    </row>
    <row r="207" s="2" customFormat="1" ht="24.15" customHeight="1">
      <c r="A207" s="39"/>
      <c r="B207" s="40"/>
      <c r="C207" s="229" t="s">
        <v>932</v>
      </c>
      <c r="D207" s="229" t="s">
        <v>243</v>
      </c>
      <c r="E207" s="230" t="s">
        <v>5193</v>
      </c>
      <c r="F207" s="231" t="s">
        <v>5186</v>
      </c>
      <c r="G207" s="232" t="s">
        <v>289</v>
      </c>
      <c r="H207" s="233">
        <v>16</v>
      </c>
      <c r="I207" s="234"/>
      <c r="J207" s="235">
        <f>ROUND(I207*H207,2)</f>
        <v>0</v>
      </c>
      <c r="K207" s="231" t="s">
        <v>1</v>
      </c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175</v>
      </c>
      <c r="AT207" s="240" t="s">
        <v>243</v>
      </c>
      <c r="AU207" s="240" t="s">
        <v>14</v>
      </c>
      <c r="AY207" s="18" t="s">
        <v>241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</v>
      </c>
      <c r="BK207" s="241">
        <f>ROUND(I207*H207,2)</f>
        <v>0</v>
      </c>
      <c r="BL207" s="18" t="s">
        <v>175</v>
      </c>
      <c r="BM207" s="240" t="s">
        <v>5923</v>
      </c>
    </row>
    <row r="208" s="2" customFormat="1" ht="33" customHeight="1">
      <c r="A208" s="39"/>
      <c r="B208" s="40"/>
      <c r="C208" s="229" t="s">
        <v>936</v>
      </c>
      <c r="D208" s="229" t="s">
        <v>243</v>
      </c>
      <c r="E208" s="230" t="s">
        <v>5196</v>
      </c>
      <c r="F208" s="231" t="s">
        <v>5924</v>
      </c>
      <c r="G208" s="232" t="s">
        <v>289</v>
      </c>
      <c r="H208" s="233">
        <v>30</v>
      </c>
      <c r="I208" s="234"/>
      <c r="J208" s="235">
        <f>ROUND(I208*H208,2)</f>
        <v>0</v>
      </c>
      <c r="K208" s="231" t="s">
        <v>1</v>
      </c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175</v>
      </c>
      <c r="AT208" s="240" t="s">
        <v>243</v>
      </c>
      <c r="AU208" s="240" t="s">
        <v>14</v>
      </c>
      <c r="AY208" s="18" t="s">
        <v>241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14</v>
      </c>
      <c r="BK208" s="241">
        <f>ROUND(I208*H208,2)</f>
        <v>0</v>
      </c>
      <c r="BL208" s="18" t="s">
        <v>175</v>
      </c>
      <c r="BM208" s="240" t="s">
        <v>5925</v>
      </c>
    </row>
    <row r="209" s="2" customFormat="1" ht="33" customHeight="1">
      <c r="A209" s="39"/>
      <c r="B209" s="40"/>
      <c r="C209" s="229" t="s">
        <v>940</v>
      </c>
      <c r="D209" s="229" t="s">
        <v>243</v>
      </c>
      <c r="E209" s="230" t="s">
        <v>5199</v>
      </c>
      <c r="F209" s="231" t="s">
        <v>5926</v>
      </c>
      <c r="G209" s="232" t="s">
        <v>289</v>
      </c>
      <c r="H209" s="233">
        <v>16</v>
      </c>
      <c r="I209" s="234"/>
      <c r="J209" s="235">
        <f>ROUND(I209*H209,2)</f>
        <v>0</v>
      </c>
      <c r="K209" s="231" t="s">
        <v>1</v>
      </c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175</v>
      </c>
      <c r="AT209" s="240" t="s">
        <v>243</v>
      </c>
      <c r="AU209" s="240" t="s">
        <v>14</v>
      </c>
      <c r="AY209" s="18" t="s">
        <v>241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</v>
      </c>
      <c r="BK209" s="241">
        <f>ROUND(I209*H209,2)</f>
        <v>0</v>
      </c>
      <c r="BL209" s="18" t="s">
        <v>175</v>
      </c>
      <c r="BM209" s="240" t="s">
        <v>5927</v>
      </c>
    </row>
    <row r="210" s="2" customFormat="1" ht="16.5" customHeight="1">
      <c r="A210" s="39"/>
      <c r="B210" s="40"/>
      <c r="C210" s="229" t="s">
        <v>945</v>
      </c>
      <c r="D210" s="229" t="s">
        <v>243</v>
      </c>
      <c r="E210" s="230" t="s">
        <v>5202</v>
      </c>
      <c r="F210" s="231" t="s">
        <v>5189</v>
      </c>
      <c r="G210" s="232" t="s">
        <v>299</v>
      </c>
      <c r="H210" s="233">
        <v>1</v>
      </c>
      <c r="I210" s="234"/>
      <c r="J210" s="235">
        <f>ROUND(I210*H210,2)</f>
        <v>0</v>
      </c>
      <c r="K210" s="231" t="s">
        <v>1</v>
      </c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175</v>
      </c>
      <c r="AT210" s="240" t="s">
        <v>243</v>
      </c>
      <c r="AU210" s="240" t="s">
        <v>14</v>
      </c>
      <c r="AY210" s="18" t="s">
        <v>241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14</v>
      </c>
      <c r="BK210" s="241">
        <f>ROUND(I210*H210,2)</f>
        <v>0</v>
      </c>
      <c r="BL210" s="18" t="s">
        <v>175</v>
      </c>
      <c r="BM210" s="240" t="s">
        <v>5928</v>
      </c>
    </row>
    <row r="211" s="12" customFormat="1" ht="25.92" customHeight="1">
      <c r="A211" s="12"/>
      <c r="B211" s="213"/>
      <c r="C211" s="214"/>
      <c r="D211" s="215" t="s">
        <v>79</v>
      </c>
      <c r="E211" s="216" t="s">
        <v>5929</v>
      </c>
      <c r="F211" s="216" t="s">
        <v>5192</v>
      </c>
      <c r="G211" s="214"/>
      <c r="H211" s="214"/>
      <c r="I211" s="217"/>
      <c r="J211" s="218">
        <f>BK211</f>
        <v>0</v>
      </c>
      <c r="K211" s="214"/>
      <c r="L211" s="219"/>
      <c r="M211" s="220"/>
      <c r="N211" s="221"/>
      <c r="O211" s="221"/>
      <c r="P211" s="222">
        <f>SUM(P212:P226)</f>
        <v>0</v>
      </c>
      <c r="Q211" s="221"/>
      <c r="R211" s="222">
        <f>SUM(R212:R226)</f>
        <v>0</v>
      </c>
      <c r="S211" s="221"/>
      <c r="T211" s="223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14</v>
      </c>
      <c r="AT211" s="225" t="s">
        <v>79</v>
      </c>
      <c r="AU211" s="225" t="s">
        <v>80</v>
      </c>
      <c r="AY211" s="224" t="s">
        <v>241</v>
      </c>
      <c r="BK211" s="226">
        <f>SUM(BK212:BK226)</f>
        <v>0</v>
      </c>
    </row>
    <row r="212" s="2" customFormat="1" ht="16.5" customHeight="1">
      <c r="A212" s="39"/>
      <c r="B212" s="40"/>
      <c r="C212" s="229" t="s">
        <v>949</v>
      </c>
      <c r="D212" s="229" t="s">
        <v>243</v>
      </c>
      <c r="E212" s="230" t="s">
        <v>5205</v>
      </c>
      <c r="F212" s="231" t="s">
        <v>5194</v>
      </c>
      <c r="G212" s="232" t="s">
        <v>299</v>
      </c>
      <c r="H212" s="233">
        <v>1</v>
      </c>
      <c r="I212" s="234"/>
      <c r="J212" s="235">
        <f>ROUND(I212*H212,2)</f>
        <v>0</v>
      </c>
      <c r="K212" s="231" t="s">
        <v>1</v>
      </c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175</v>
      </c>
      <c r="AT212" s="240" t="s">
        <v>243</v>
      </c>
      <c r="AU212" s="240" t="s">
        <v>14</v>
      </c>
      <c r="AY212" s="18" t="s">
        <v>241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14</v>
      </c>
      <c r="BK212" s="241">
        <f>ROUND(I212*H212,2)</f>
        <v>0</v>
      </c>
      <c r="BL212" s="18" t="s">
        <v>175</v>
      </c>
      <c r="BM212" s="240" t="s">
        <v>5930</v>
      </c>
    </row>
    <row r="213" s="2" customFormat="1" ht="16.5" customHeight="1">
      <c r="A213" s="39"/>
      <c r="B213" s="40"/>
      <c r="C213" s="229" t="s">
        <v>954</v>
      </c>
      <c r="D213" s="229" t="s">
        <v>243</v>
      </c>
      <c r="E213" s="230" t="s">
        <v>5208</v>
      </c>
      <c r="F213" s="231" t="s">
        <v>5197</v>
      </c>
      <c r="G213" s="232" t="s">
        <v>299</v>
      </c>
      <c r="H213" s="233">
        <v>1</v>
      </c>
      <c r="I213" s="234"/>
      <c r="J213" s="235">
        <f>ROUND(I213*H213,2)</f>
        <v>0</v>
      </c>
      <c r="K213" s="231" t="s">
        <v>1</v>
      </c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175</v>
      </c>
      <c r="AT213" s="240" t="s">
        <v>243</v>
      </c>
      <c r="AU213" s="240" t="s">
        <v>14</v>
      </c>
      <c r="AY213" s="18" t="s">
        <v>241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14</v>
      </c>
      <c r="BK213" s="241">
        <f>ROUND(I213*H213,2)</f>
        <v>0</v>
      </c>
      <c r="BL213" s="18" t="s">
        <v>175</v>
      </c>
      <c r="BM213" s="240" t="s">
        <v>5931</v>
      </c>
    </row>
    <row r="214" s="2" customFormat="1" ht="16.5" customHeight="1">
      <c r="A214" s="39"/>
      <c r="B214" s="40"/>
      <c r="C214" s="229" t="s">
        <v>958</v>
      </c>
      <c r="D214" s="229" t="s">
        <v>243</v>
      </c>
      <c r="E214" s="230" t="s">
        <v>5212</v>
      </c>
      <c r="F214" s="231" t="s">
        <v>5200</v>
      </c>
      <c r="G214" s="232" t="s">
        <v>299</v>
      </c>
      <c r="H214" s="233">
        <v>1</v>
      </c>
      <c r="I214" s="234"/>
      <c r="J214" s="235">
        <f>ROUND(I214*H214,2)</f>
        <v>0</v>
      </c>
      <c r="K214" s="231" t="s">
        <v>1</v>
      </c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175</v>
      </c>
      <c r="AT214" s="240" t="s">
        <v>243</v>
      </c>
      <c r="AU214" s="240" t="s">
        <v>14</v>
      </c>
      <c r="AY214" s="18" t="s">
        <v>241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14</v>
      </c>
      <c r="BK214" s="241">
        <f>ROUND(I214*H214,2)</f>
        <v>0</v>
      </c>
      <c r="BL214" s="18" t="s">
        <v>175</v>
      </c>
      <c r="BM214" s="240" t="s">
        <v>5932</v>
      </c>
    </row>
    <row r="215" s="2" customFormat="1" ht="16.5" customHeight="1">
      <c r="A215" s="39"/>
      <c r="B215" s="40"/>
      <c r="C215" s="229" t="s">
        <v>962</v>
      </c>
      <c r="D215" s="229" t="s">
        <v>243</v>
      </c>
      <c r="E215" s="230" t="s">
        <v>5215</v>
      </c>
      <c r="F215" s="231" t="s">
        <v>5206</v>
      </c>
      <c r="G215" s="232" t="s">
        <v>299</v>
      </c>
      <c r="H215" s="233">
        <v>1</v>
      </c>
      <c r="I215" s="234"/>
      <c r="J215" s="235">
        <f>ROUND(I215*H215,2)</f>
        <v>0</v>
      </c>
      <c r="K215" s="231" t="s">
        <v>1</v>
      </c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175</v>
      </c>
      <c r="AT215" s="240" t="s">
        <v>243</v>
      </c>
      <c r="AU215" s="240" t="s">
        <v>14</v>
      </c>
      <c r="AY215" s="18" t="s">
        <v>241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14</v>
      </c>
      <c r="BK215" s="241">
        <f>ROUND(I215*H215,2)</f>
        <v>0</v>
      </c>
      <c r="BL215" s="18" t="s">
        <v>175</v>
      </c>
      <c r="BM215" s="240" t="s">
        <v>5933</v>
      </c>
    </row>
    <row r="216" s="2" customFormat="1" ht="16.5" customHeight="1">
      <c r="A216" s="39"/>
      <c r="B216" s="40"/>
      <c r="C216" s="229" t="s">
        <v>967</v>
      </c>
      <c r="D216" s="229" t="s">
        <v>243</v>
      </c>
      <c r="E216" s="230" t="s">
        <v>5218</v>
      </c>
      <c r="F216" s="231" t="s">
        <v>5934</v>
      </c>
      <c r="G216" s="232" t="s">
        <v>5210</v>
      </c>
      <c r="H216" s="233">
        <v>143</v>
      </c>
      <c r="I216" s="234"/>
      <c r="J216" s="235">
        <f>ROUND(I216*H216,2)</f>
        <v>0</v>
      </c>
      <c r="K216" s="231" t="s">
        <v>1</v>
      </c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175</v>
      </c>
      <c r="AT216" s="240" t="s">
        <v>243</v>
      </c>
      <c r="AU216" s="240" t="s">
        <v>14</v>
      </c>
      <c r="AY216" s="18" t="s">
        <v>241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14</v>
      </c>
      <c r="BK216" s="241">
        <f>ROUND(I216*H216,2)</f>
        <v>0</v>
      </c>
      <c r="BL216" s="18" t="s">
        <v>175</v>
      </c>
      <c r="BM216" s="240" t="s">
        <v>5935</v>
      </c>
    </row>
    <row r="217" s="2" customFormat="1" ht="16.5" customHeight="1">
      <c r="A217" s="39"/>
      <c r="B217" s="40"/>
      <c r="C217" s="229" t="s">
        <v>971</v>
      </c>
      <c r="D217" s="229" t="s">
        <v>243</v>
      </c>
      <c r="E217" s="230" t="s">
        <v>5221</v>
      </c>
      <c r="F217" s="231" t="s">
        <v>5936</v>
      </c>
      <c r="G217" s="232" t="s">
        <v>5210</v>
      </c>
      <c r="H217" s="233">
        <v>143</v>
      </c>
      <c r="I217" s="234"/>
      <c r="J217" s="235">
        <f>ROUND(I217*H217,2)</f>
        <v>0</v>
      </c>
      <c r="K217" s="231" t="s">
        <v>1</v>
      </c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175</v>
      </c>
      <c r="AT217" s="240" t="s">
        <v>243</v>
      </c>
      <c r="AU217" s="240" t="s">
        <v>14</v>
      </c>
      <c r="AY217" s="18" t="s">
        <v>241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14</v>
      </c>
      <c r="BK217" s="241">
        <f>ROUND(I217*H217,2)</f>
        <v>0</v>
      </c>
      <c r="BL217" s="18" t="s">
        <v>175</v>
      </c>
      <c r="BM217" s="240" t="s">
        <v>5937</v>
      </c>
    </row>
    <row r="218" s="2" customFormat="1" ht="24.15" customHeight="1">
      <c r="A218" s="39"/>
      <c r="B218" s="40"/>
      <c r="C218" s="229" t="s">
        <v>976</v>
      </c>
      <c r="D218" s="229" t="s">
        <v>243</v>
      </c>
      <c r="E218" s="230" t="s">
        <v>5224</v>
      </c>
      <c r="F218" s="231" t="s">
        <v>5497</v>
      </c>
      <c r="G218" s="232" t="s">
        <v>5210</v>
      </c>
      <c r="H218" s="233">
        <v>143</v>
      </c>
      <c r="I218" s="234"/>
      <c r="J218" s="235">
        <f>ROUND(I218*H218,2)</f>
        <v>0</v>
      </c>
      <c r="K218" s="231" t="s">
        <v>1</v>
      </c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175</v>
      </c>
      <c r="AT218" s="240" t="s">
        <v>243</v>
      </c>
      <c r="AU218" s="240" t="s">
        <v>14</v>
      </c>
      <c r="AY218" s="18" t="s">
        <v>241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14</v>
      </c>
      <c r="BK218" s="241">
        <f>ROUND(I218*H218,2)</f>
        <v>0</v>
      </c>
      <c r="BL218" s="18" t="s">
        <v>175</v>
      </c>
      <c r="BM218" s="240" t="s">
        <v>5938</v>
      </c>
    </row>
    <row r="219" s="2" customFormat="1" ht="16.5" customHeight="1">
      <c r="A219" s="39"/>
      <c r="B219" s="40"/>
      <c r="C219" s="229" t="s">
        <v>980</v>
      </c>
      <c r="D219" s="229" t="s">
        <v>243</v>
      </c>
      <c r="E219" s="230" t="s">
        <v>5228</v>
      </c>
      <c r="F219" s="231" t="s">
        <v>5222</v>
      </c>
      <c r="G219" s="232" t="s">
        <v>299</v>
      </c>
      <c r="H219" s="233">
        <v>1</v>
      </c>
      <c r="I219" s="234"/>
      <c r="J219" s="235">
        <f>ROUND(I219*H219,2)</f>
        <v>0</v>
      </c>
      <c r="K219" s="231" t="s">
        <v>1</v>
      </c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175</v>
      </c>
      <c r="AT219" s="240" t="s">
        <v>243</v>
      </c>
      <c r="AU219" s="240" t="s">
        <v>14</v>
      </c>
      <c r="AY219" s="18" t="s">
        <v>241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14</v>
      </c>
      <c r="BK219" s="241">
        <f>ROUND(I219*H219,2)</f>
        <v>0</v>
      </c>
      <c r="BL219" s="18" t="s">
        <v>175</v>
      </c>
      <c r="BM219" s="240" t="s">
        <v>5939</v>
      </c>
    </row>
    <row r="220" s="2" customFormat="1" ht="16.5" customHeight="1">
      <c r="A220" s="39"/>
      <c r="B220" s="40"/>
      <c r="C220" s="229" t="s">
        <v>984</v>
      </c>
      <c r="D220" s="229" t="s">
        <v>243</v>
      </c>
      <c r="E220" s="230" t="s">
        <v>5231</v>
      </c>
      <c r="F220" s="231" t="s">
        <v>5225</v>
      </c>
      <c r="G220" s="232" t="s">
        <v>5226</v>
      </c>
      <c r="H220" s="233">
        <v>72</v>
      </c>
      <c r="I220" s="234"/>
      <c r="J220" s="235">
        <f>ROUND(I220*H220,2)</f>
        <v>0</v>
      </c>
      <c r="K220" s="231" t="s">
        <v>1</v>
      </c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175</v>
      </c>
      <c r="AT220" s="240" t="s">
        <v>243</v>
      </c>
      <c r="AU220" s="240" t="s">
        <v>14</v>
      </c>
      <c r="AY220" s="18" t="s">
        <v>241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14</v>
      </c>
      <c r="BK220" s="241">
        <f>ROUND(I220*H220,2)</f>
        <v>0</v>
      </c>
      <c r="BL220" s="18" t="s">
        <v>175</v>
      </c>
      <c r="BM220" s="240" t="s">
        <v>5940</v>
      </c>
    </row>
    <row r="221" s="2" customFormat="1" ht="16.5" customHeight="1">
      <c r="A221" s="39"/>
      <c r="B221" s="40"/>
      <c r="C221" s="229" t="s">
        <v>989</v>
      </c>
      <c r="D221" s="229" t="s">
        <v>243</v>
      </c>
      <c r="E221" s="230" t="s">
        <v>5234</v>
      </c>
      <c r="F221" s="231" t="s">
        <v>5229</v>
      </c>
      <c r="G221" s="232" t="s">
        <v>299</v>
      </c>
      <c r="H221" s="233">
        <v>1</v>
      </c>
      <c r="I221" s="234"/>
      <c r="J221" s="235">
        <f>ROUND(I221*H221,2)</f>
        <v>0</v>
      </c>
      <c r="K221" s="231" t="s">
        <v>1</v>
      </c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175</v>
      </c>
      <c r="AT221" s="240" t="s">
        <v>243</v>
      </c>
      <c r="AU221" s="240" t="s">
        <v>14</v>
      </c>
      <c r="AY221" s="18" t="s">
        <v>241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14</v>
      </c>
      <c r="BK221" s="241">
        <f>ROUND(I221*H221,2)</f>
        <v>0</v>
      </c>
      <c r="BL221" s="18" t="s">
        <v>175</v>
      </c>
      <c r="BM221" s="240" t="s">
        <v>5941</v>
      </c>
    </row>
    <row r="222" s="2" customFormat="1" ht="24.15" customHeight="1">
      <c r="A222" s="39"/>
      <c r="B222" s="40"/>
      <c r="C222" s="229" t="s">
        <v>993</v>
      </c>
      <c r="D222" s="229" t="s">
        <v>243</v>
      </c>
      <c r="E222" s="230" t="s">
        <v>5237</v>
      </c>
      <c r="F222" s="231" t="s">
        <v>5203</v>
      </c>
      <c r="G222" s="232" t="s">
        <v>299</v>
      </c>
      <c r="H222" s="233">
        <v>1</v>
      </c>
      <c r="I222" s="234"/>
      <c r="J222" s="235">
        <f>ROUND(I222*H222,2)</f>
        <v>0</v>
      </c>
      <c r="K222" s="231" t="s">
        <v>1</v>
      </c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175</v>
      </c>
      <c r="AT222" s="240" t="s">
        <v>243</v>
      </c>
      <c r="AU222" s="240" t="s">
        <v>14</v>
      </c>
      <c r="AY222" s="18" t="s">
        <v>241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14</v>
      </c>
      <c r="BK222" s="241">
        <f>ROUND(I222*H222,2)</f>
        <v>0</v>
      </c>
      <c r="BL222" s="18" t="s">
        <v>175</v>
      </c>
      <c r="BM222" s="240" t="s">
        <v>5942</v>
      </c>
    </row>
    <row r="223" s="2" customFormat="1" ht="24.15" customHeight="1">
      <c r="A223" s="39"/>
      <c r="B223" s="40"/>
      <c r="C223" s="229" t="s">
        <v>997</v>
      </c>
      <c r="D223" s="229" t="s">
        <v>243</v>
      </c>
      <c r="E223" s="230" t="s">
        <v>5240</v>
      </c>
      <c r="F223" s="231" t="s">
        <v>5232</v>
      </c>
      <c r="G223" s="232" t="s">
        <v>299</v>
      </c>
      <c r="H223" s="233">
        <v>1</v>
      </c>
      <c r="I223" s="234"/>
      <c r="J223" s="235">
        <f>ROUND(I223*H223,2)</f>
        <v>0</v>
      </c>
      <c r="K223" s="231" t="s">
        <v>1</v>
      </c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175</v>
      </c>
      <c r="AT223" s="240" t="s">
        <v>243</v>
      </c>
      <c r="AU223" s="240" t="s">
        <v>14</v>
      </c>
      <c r="AY223" s="18" t="s">
        <v>241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14</v>
      </c>
      <c r="BK223" s="241">
        <f>ROUND(I223*H223,2)</f>
        <v>0</v>
      </c>
      <c r="BL223" s="18" t="s">
        <v>175</v>
      </c>
      <c r="BM223" s="240" t="s">
        <v>5943</v>
      </c>
    </row>
    <row r="224" s="2" customFormat="1" ht="16.5" customHeight="1">
      <c r="A224" s="39"/>
      <c r="B224" s="40"/>
      <c r="C224" s="229" t="s">
        <v>1002</v>
      </c>
      <c r="D224" s="229" t="s">
        <v>243</v>
      </c>
      <c r="E224" s="230" t="s">
        <v>5727</v>
      </c>
      <c r="F224" s="231" t="s">
        <v>5235</v>
      </c>
      <c r="G224" s="232" t="s">
        <v>299</v>
      </c>
      <c r="H224" s="233">
        <v>1</v>
      </c>
      <c r="I224" s="234"/>
      <c r="J224" s="235">
        <f>ROUND(I224*H224,2)</f>
        <v>0</v>
      </c>
      <c r="K224" s="231" t="s">
        <v>1</v>
      </c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175</v>
      </c>
      <c r="AT224" s="240" t="s">
        <v>243</v>
      </c>
      <c r="AU224" s="240" t="s">
        <v>14</v>
      </c>
      <c r="AY224" s="18" t="s">
        <v>241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14</v>
      </c>
      <c r="BK224" s="241">
        <f>ROUND(I224*H224,2)</f>
        <v>0</v>
      </c>
      <c r="BL224" s="18" t="s">
        <v>175</v>
      </c>
      <c r="BM224" s="240" t="s">
        <v>5944</v>
      </c>
    </row>
    <row r="225" s="2" customFormat="1" ht="16.5" customHeight="1">
      <c r="A225" s="39"/>
      <c r="B225" s="40"/>
      <c r="C225" s="229" t="s">
        <v>1007</v>
      </c>
      <c r="D225" s="229" t="s">
        <v>243</v>
      </c>
      <c r="E225" s="230" t="s">
        <v>5729</v>
      </c>
      <c r="F225" s="231" t="s">
        <v>5238</v>
      </c>
      <c r="G225" s="232" t="s">
        <v>299</v>
      </c>
      <c r="H225" s="233">
        <v>1</v>
      </c>
      <c r="I225" s="234"/>
      <c r="J225" s="235">
        <f>ROUND(I225*H225,2)</f>
        <v>0</v>
      </c>
      <c r="K225" s="231" t="s">
        <v>1</v>
      </c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175</v>
      </c>
      <c r="AT225" s="240" t="s">
        <v>243</v>
      </c>
      <c r="AU225" s="240" t="s">
        <v>14</v>
      </c>
      <c r="AY225" s="18" t="s">
        <v>241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14</v>
      </c>
      <c r="BK225" s="241">
        <f>ROUND(I225*H225,2)</f>
        <v>0</v>
      </c>
      <c r="BL225" s="18" t="s">
        <v>175</v>
      </c>
      <c r="BM225" s="240" t="s">
        <v>5945</v>
      </c>
    </row>
    <row r="226" s="2" customFormat="1" ht="16.5" customHeight="1">
      <c r="A226" s="39"/>
      <c r="B226" s="40"/>
      <c r="C226" s="229" t="s">
        <v>1013</v>
      </c>
      <c r="D226" s="229" t="s">
        <v>243</v>
      </c>
      <c r="E226" s="230" t="s">
        <v>5946</v>
      </c>
      <c r="F226" s="231" t="s">
        <v>5241</v>
      </c>
      <c r="G226" s="232" t="s">
        <v>299</v>
      </c>
      <c r="H226" s="233">
        <v>1</v>
      </c>
      <c r="I226" s="234"/>
      <c r="J226" s="235">
        <f>ROUND(I226*H226,2)</f>
        <v>0</v>
      </c>
      <c r="K226" s="231" t="s">
        <v>1</v>
      </c>
      <c r="L226" s="45"/>
      <c r="M226" s="280" t="s">
        <v>1</v>
      </c>
      <c r="N226" s="281" t="s">
        <v>45</v>
      </c>
      <c r="O226" s="282"/>
      <c r="P226" s="283">
        <f>O226*H226</f>
        <v>0</v>
      </c>
      <c r="Q226" s="283">
        <v>0</v>
      </c>
      <c r="R226" s="283">
        <f>Q226*H226</f>
        <v>0</v>
      </c>
      <c r="S226" s="283">
        <v>0</v>
      </c>
      <c r="T226" s="28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175</v>
      </c>
      <c r="AT226" s="240" t="s">
        <v>243</v>
      </c>
      <c r="AU226" s="240" t="s">
        <v>14</v>
      </c>
      <c r="AY226" s="18" t="s">
        <v>241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</v>
      </c>
      <c r="BK226" s="241">
        <f>ROUND(I226*H226,2)</f>
        <v>0</v>
      </c>
      <c r="BL226" s="18" t="s">
        <v>175</v>
      </c>
      <c r="BM226" s="240" t="s">
        <v>5947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99HsBEBE5a9Yl03r+DSaCfkFDmntpvf6PKHEdlxKCObof8U+UyOj6eWEF7xj1A4qxq2lb5QgVX6GSW31+fJvEg==" hashValue="zlMmT5nddnGhbr6mmIGlNimU7rzYSQkB75MvScLVXhp+JsLYL9BJ5HrBDQmqRdT35MV+1xq4UpN2OQ3OTBfZYw==" algorithmName="SHA-512" password="CC35"/>
  <autoFilter ref="C129:K2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>
      <c r="B8" s="21"/>
      <c r="D8" s="152" t="s">
        <v>211</v>
      </c>
      <c r="L8" s="21"/>
    </row>
    <row r="9" s="1" customFormat="1" ht="16.5" customHeight="1">
      <c r="B9" s="21"/>
      <c r="E9" s="153" t="s">
        <v>5035</v>
      </c>
      <c r="F9" s="1"/>
      <c r="G9" s="1"/>
      <c r="H9" s="1"/>
      <c r="L9" s="21"/>
    </row>
    <row r="10" s="1" customFormat="1" ht="12" customHeight="1">
      <c r="B10" s="21"/>
      <c r="D10" s="152" t="s">
        <v>213</v>
      </c>
      <c r="L10" s="21"/>
    </row>
    <row r="11" s="2" customFormat="1" ht="16.5" customHeight="1">
      <c r="A11" s="39"/>
      <c r="B11" s="45"/>
      <c r="C11" s="39"/>
      <c r="D11" s="39"/>
      <c r="E11" s="154" t="s">
        <v>5521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5279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5948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18. 8. 2021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26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27</v>
      </c>
      <c r="F19" s="39"/>
      <c r="G19" s="39"/>
      <c r="H19" s="39"/>
      <c r="I19" s="152" t="s">
        <v>28</v>
      </c>
      <c r="J19" s="142" t="s">
        <v>29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">
        <v>33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34</v>
      </c>
      <c r="F25" s="39"/>
      <c r="G25" s="39"/>
      <c r="H25" s="39"/>
      <c r="I25" s="152" t="s">
        <v>28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37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28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40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42</v>
      </c>
      <c r="G36" s="39"/>
      <c r="H36" s="39"/>
      <c r="I36" s="164" t="s">
        <v>41</v>
      </c>
      <c r="J36" s="164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44</v>
      </c>
      <c r="E37" s="152" t="s">
        <v>45</v>
      </c>
      <c r="F37" s="165">
        <f>ROUND((SUM(BE126:BE136)),  2)</f>
        <v>0</v>
      </c>
      <c r="G37" s="39"/>
      <c r="H37" s="39"/>
      <c r="I37" s="166">
        <v>0.20999999999999999</v>
      </c>
      <c r="J37" s="165">
        <f>ROUND(((SUM(BE126:BE136))*I37),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ROUND((SUM(BF126:BF136)),  2)</f>
        <v>0</v>
      </c>
      <c r="G38" s="39"/>
      <c r="H38" s="39"/>
      <c r="I38" s="166">
        <v>0.14999999999999999</v>
      </c>
      <c r="J38" s="165">
        <f>ROUND(((SUM(BF126:BF136))*I38),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ROUND((SUM(BG126:BG136)),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ROUND((SUM(BH126:BH136)),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ROUND((SUM(BI126:BI136)),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5035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213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5521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5279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PS 04.4.3 - Dispečink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obec Zaječov, místní část Kvaň, Nová Ves</v>
      </c>
      <c r="G93" s="41"/>
      <c r="H93" s="41"/>
      <c r="I93" s="33" t="s">
        <v>22</v>
      </c>
      <c r="J93" s="80" t="str">
        <f>IF(J16="","",J16)</f>
        <v>18. 8. 2021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54.45" customHeight="1">
      <c r="A95" s="39"/>
      <c r="B95" s="40"/>
      <c r="C95" s="33" t="s">
        <v>24</v>
      </c>
      <c r="D95" s="41"/>
      <c r="E95" s="41"/>
      <c r="F95" s="28" t="str">
        <f>E19</f>
        <v>Obec Zaječov, Zaječov 265, 267 63 Zaječov</v>
      </c>
      <c r="G95" s="41"/>
      <c r="H95" s="41"/>
      <c r="I95" s="33" t="s">
        <v>32</v>
      </c>
      <c r="J95" s="37" t="str">
        <f>E25</f>
        <v>PIK VÍTEK s.r.o.,Kořenského 1025/7, 150 00 Praha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37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218</v>
      </c>
      <c r="D98" s="188"/>
      <c r="E98" s="188"/>
      <c r="F98" s="188"/>
      <c r="G98" s="188"/>
      <c r="H98" s="188"/>
      <c r="I98" s="188"/>
      <c r="J98" s="189" t="s">
        <v>219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220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221</v>
      </c>
    </row>
    <row r="101" s="9" customFormat="1" ht="24.96" customHeight="1">
      <c r="A101" s="9"/>
      <c r="B101" s="191"/>
      <c r="C101" s="192"/>
      <c r="D101" s="193" t="s">
        <v>5949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5950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226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Zaječov rozšíření a intenzifikace ČOV Horní Kváň - kanalizace a vodovod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211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5035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213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5521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5279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PS 04.4.3 - Dispečink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obec Zaječov, místní část Kvaň, Nová Ves</v>
      </c>
      <c r="G120" s="41"/>
      <c r="H120" s="41"/>
      <c r="I120" s="33" t="s">
        <v>22</v>
      </c>
      <c r="J120" s="80" t="str">
        <f>IF(J16="","",J16)</f>
        <v>18. 8. 2021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54.45" customHeight="1">
      <c r="A122" s="39"/>
      <c r="B122" s="40"/>
      <c r="C122" s="33" t="s">
        <v>24</v>
      </c>
      <c r="D122" s="41"/>
      <c r="E122" s="41"/>
      <c r="F122" s="28" t="str">
        <f>E19</f>
        <v>Obec Zaječov, Zaječov 265, 267 63 Zaječov</v>
      </c>
      <c r="G122" s="41"/>
      <c r="H122" s="41"/>
      <c r="I122" s="33" t="s">
        <v>32</v>
      </c>
      <c r="J122" s="37" t="str">
        <f>E25</f>
        <v>PIK VÍTEK s.r.o.,Kořenského 1025/7, 150 00 Praha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37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227</v>
      </c>
      <c r="D125" s="205" t="s">
        <v>65</v>
      </c>
      <c r="E125" s="205" t="s">
        <v>61</v>
      </c>
      <c r="F125" s="205" t="s">
        <v>62</v>
      </c>
      <c r="G125" s="205" t="s">
        <v>228</v>
      </c>
      <c r="H125" s="205" t="s">
        <v>229</v>
      </c>
      <c r="I125" s="205" t="s">
        <v>230</v>
      </c>
      <c r="J125" s="205" t="s">
        <v>219</v>
      </c>
      <c r="K125" s="206" t="s">
        <v>231</v>
      </c>
      <c r="L125" s="207"/>
      <c r="M125" s="101" t="s">
        <v>1</v>
      </c>
      <c r="N125" s="102" t="s">
        <v>44</v>
      </c>
      <c r="O125" s="102" t="s">
        <v>232</v>
      </c>
      <c r="P125" s="102" t="s">
        <v>233</v>
      </c>
      <c r="Q125" s="102" t="s">
        <v>234</v>
      </c>
      <c r="R125" s="102" t="s">
        <v>235</v>
      </c>
      <c r="S125" s="102" t="s">
        <v>236</v>
      </c>
      <c r="T125" s="103" t="s">
        <v>237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238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221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79</v>
      </c>
      <c r="E127" s="216" t="s">
        <v>4388</v>
      </c>
      <c r="F127" s="216" t="s">
        <v>181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14</v>
      </c>
      <c r="AT127" s="225" t="s">
        <v>79</v>
      </c>
      <c r="AU127" s="225" t="s">
        <v>80</v>
      </c>
      <c r="AY127" s="224" t="s">
        <v>241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79</v>
      </c>
      <c r="E128" s="227" t="s">
        <v>4394</v>
      </c>
      <c r="F128" s="227" t="s">
        <v>5192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0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14</v>
      </c>
      <c r="AT128" s="225" t="s">
        <v>79</v>
      </c>
      <c r="AU128" s="225" t="s">
        <v>14</v>
      </c>
      <c r="AY128" s="224" t="s">
        <v>241</v>
      </c>
      <c r="BK128" s="226">
        <f>SUM(BK129:BK136)</f>
        <v>0</v>
      </c>
    </row>
    <row r="129" s="2" customFormat="1" ht="24.15" customHeight="1">
      <c r="A129" s="39"/>
      <c r="B129" s="40"/>
      <c r="C129" s="229" t="s">
        <v>14</v>
      </c>
      <c r="D129" s="229" t="s">
        <v>243</v>
      </c>
      <c r="E129" s="230" t="s">
        <v>2286</v>
      </c>
      <c r="F129" s="231" t="s">
        <v>5951</v>
      </c>
      <c r="G129" s="232" t="s">
        <v>299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175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175</v>
      </c>
      <c r="BM129" s="240" t="s">
        <v>5952</v>
      </c>
    </row>
    <row r="130" s="2" customFormat="1" ht="16.5" customHeight="1">
      <c r="A130" s="39"/>
      <c r="B130" s="40"/>
      <c r="C130" s="229" t="s">
        <v>88</v>
      </c>
      <c r="D130" s="229" t="s">
        <v>243</v>
      </c>
      <c r="E130" s="230" t="s">
        <v>2290</v>
      </c>
      <c r="F130" s="231" t="s">
        <v>5206</v>
      </c>
      <c r="G130" s="232" t="s">
        <v>299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175</v>
      </c>
      <c r="AT130" s="240" t="s">
        <v>243</v>
      </c>
      <c r="AU130" s="240" t="s">
        <v>88</v>
      </c>
      <c r="AY130" s="18" t="s">
        <v>241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14</v>
      </c>
      <c r="BK130" s="241">
        <f>ROUND(I130*H130,2)</f>
        <v>0</v>
      </c>
      <c r="BL130" s="18" t="s">
        <v>175</v>
      </c>
      <c r="BM130" s="240" t="s">
        <v>5953</v>
      </c>
    </row>
    <row r="131" s="2" customFormat="1" ht="24.15" customHeight="1">
      <c r="A131" s="39"/>
      <c r="B131" s="40"/>
      <c r="C131" s="229" t="s">
        <v>96</v>
      </c>
      <c r="D131" s="229" t="s">
        <v>243</v>
      </c>
      <c r="E131" s="230" t="s">
        <v>5150</v>
      </c>
      <c r="F131" s="231" t="s">
        <v>5954</v>
      </c>
      <c r="G131" s="232" t="s">
        <v>5210</v>
      </c>
      <c r="H131" s="233">
        <v>143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175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175</v>
      </c>
      <c r="BM131" s="240" t="s">
        <v>5955</v>
      </c>
    </row>
    <row r="132" s="2" customFormat="1" ht="16.5" customHeight="1">
      <c r="A132" s="39"/>
      <c r="B132" s="40"/>
      <c r="C132" s="229" t="s">
        <v>175</v>
      </c>
      <c r="D132" s="229" t="s">
        <v>243</v>
      </c>
      <c r="E132" s="230" t="s">
        <v>5153</v>
      </c>
      <c r="F132" s="231" t="s">
        <v>5222</v>
      </c>
      <c r="G132" s="232" t="s">
        <v>299</v>
      </c>
      <c r="H132" s="233">
        <v>1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175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175</v>
      </c>
      <c r="BM132" s="240" t="s">
        <v>5956</v>
      </c>
    </row>
    <row r="133" s="2" customFormat="1" ht="16.5" customHeight="1">
      <c r="A133" s="39"/>
      <c r="B133" s="40"/>
      <c r="C133" s="229" t="s">
        <v>269</v>
      </c>
      <c r="D133" s="229" t="s">
        <v>243</v>
      </c>
      <c r="E133" s="230" t="s">
        <v>5156</v>
      </c>
      <c r="F133" s="231" t="s">
        <v>5225</v>
      </c>
      <c r="G133" s="232" t="s">
        <v>5226</v>
      </c>
      <c r="H133" s="233">
        <v>72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175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175</v>
      </c>
      <c r="BM133" s="240" t="s">
        <v>5957</v>
      </c>
    </row>
    <row r="134" s="2" customFormat="1" ht="16.5" customHeight="1">
      <c r="A134" s="39"/>
      <c r="B134" s="40"/>
      <c r="C134" s="229" t="s">
        <v>277</v>
      </c>
      <c r="D134" s="229" t="s">
        <v>243</v>
      </c>
      <c r="E134" s="230" t="s">
        <v>5159</v>
      </c>
      <c r="F134" s="231" t="s">
        <v>5229</v>
      </c>
      <c r="G134" s="232" t="s">
        <v>299</v>
      </c>
      <c r="H134" s="233">
        <v>1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175</v>
      </c>
      <c r="AT134" s="240" t="s">
        <v>243</v>
      </c>
      <c r="AU134" s="240" t="s">
        <v>88</v>
      </c>
      <c r="AY134" s="18" t="s">
        <v>241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14</v>
      </c>
      <c r="BK134" s="241">
        <f>ROUND(I134*H134,2)</f>
        <v>0</v>
      </c>
      <c r="BL134" s="18" t="s">
        <v>175</v>
      </c>
      <c r="BM134" s="240" t="s">
        <v>5958</v>
      </c>
    </row>
    <row r="135" s="2" customFormat="1" ht="24.15" customHeight="1">
      <c r="A135" s="39"/>
      <c r="B135" s="40"/>
      <c r="C135" s="229" t="s">
        <v>286</v>
      </c>
      <c r="D135" s="229" t="s">
        <v>243</v>
      </c>
      <c r="E135" s="230" t="s">
        <v>5162</v>
      </c>
      <c r="F135" s="231" t="s">
        <v>5203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175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175</v>
      </c>
      <c r="BM135" s="240" t="s">
        <v>5959</v>
      </c>
    </row>
    <row r="136" s="2" customFormat="1" ht="24.15" customHeight="1">
      <c r="A136" s="39"/>
      <c r="B136" s="40"/>
      <c r="C136" s="229" t="s">
        <v>292</v>
      </c>
      <c r="D136" s="229" t="s">
        <v>243</v>
      </c>
      <c r="E136" s="230" t="s">
        <v>5165</v>
      </c>
      <c r="F136" s="231" t="s">
        <v>5232</v>
      </c>
      <c r="G136" s="232" t="s">
        <v>299</v>
      </c>
      <c r="H136" s="233">
        <v>1</v>
      </c>
      <c r="I136" s="234"/>
      <c r="J136" s="235">
        <f>ROUND(I136*H136,2)</f>
        <v>0</v>
      </c>
      <c r="K136" s="231" t="s">
        <v>1</v>
      </c>
      <c r="L136" s="45"/>
      <c r="M136" s="280" t="s">
        <v>1</v>
      </c>
      <c r="N136" s="281" t="s">
        <v>45</v>
      </c>
      <c r="O136" s="282"/>
      <c r="P136" s="283">
        <f>O136*H136</f>
        <v>0</v>
      </c>
      <c r="Q136" s="283">
        <v>0</v>
      </c>
      <c r="R136" s="283">
        <f>Q136*H136</f>
        <v>0</v>
      </c>
      <c r="S136" s="283">
        <v>0</v>
      </c>
      <c r="T136" s="28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175</v>
      </c>
      <c r="AT136" s="240" t="s">
        <v>243</v>
      </c>
      <c r="AU136" s="240" t="s">
        <v>88</v>
      </c>
      <c r="AY136" s="18" t="s">
        <v>241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14</v>
      </c>
      <c r="BK136" s="241">
        <f>ROUND(I136*H136,2)</f>
        <v>0</v>
      </c>
      <c r="BL136" s="18" t="s">
        <v>175</v>
      </c>
      <c r="BM136" s="240" t="s">
        <v>5960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TmGBxOm3vzjl9yxE7z6qbbawyxjZ5UeF4ybwC7JPKjbQfFUHeoWTiHlPU8EL9i6OdcU/Rhss8caDoYFeuTuKWA==" hashValue="zjODWlyNTIbO1y10ktgylv9883JIFOuejMdaCoPnNN91WJuSnv5/HWPMPb+eyPIrZ/BVG/CkwODPBj5RAVilwg==" algorithmName="SHA-512" password="CC35"/>
  <autoFilter ref="C125:K13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5961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18. 8. 2021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2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37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40</v>
      </c>
      <c r="E30" s="39"/>
      <c r="F30" s="39"/>
      <c r="G30" s="39"/>
      <c r="H30" s="39"/>
      <c r="I30" s="39"/>
      <c r="J30" s="16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42</v>
      </c>
      <c r="G32" s="39"/>
      <c r="H32" s="39"/>
      <c r="I32" s="164" t="s">
        <v>41</v>
      </c>
      <c r="J32" s="164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52" t="s">
        <v>45</v>
      </c>
      <c r="F33" s="165">
        <f>ROUND((SUM(BE121:BE136)),  2)</f>
        <v>0</v>
      </c>
      <c r="G33" s="39"/>
      <c r="H33" s="39"/>
      <c r="I33" s="166">
        <v>0.20999999999999999</v>
      </c>
      <c r="J33" s="165">
        <f>ROUND(((SUM(BE121:BE136))*I33),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ROUND((SUM(BF121:BF136)),  2)</f>
        <v>0</v>
      </c>
      <c r="G34" s="39"/>
      <c r="H34" s="39"/>
      <c r="I34" s="166">
        <v>0.14999999999999999</v>
      </c>
      <c r="J34" s="165">
        <f>ROUND(((SUM(BF121:BF136))*I34),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ROUND((SUM(BG121:BG136)),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ROUND((SUM(BH121:BH136)),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ROUND((SUM(BI121:BI136)),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obec Zaječov, místní část Kvaň, Nová Ves</v>
      </c>
      <c r="G89" s="41"/>
      <c r="H89" s="41"/>
      <c r="I89" s="33" t="s">
        <v>22</v>
      </c>
      <c r="J89" s="80" t="str">
        <f>IF(J12="","",J12)</f>
        <v>18. 8. 2021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24</v>
      </c>
      <c r="D91" s="41"/>
      <c r="E91" s="41"/>
      <c r="F91" s="28" t="str">
        <f>E15</f>
        <v>Obec Zaječov, Zaječov 265, 267 63 Zaječov</v>
      </c>
      <c r="G91" s="41"/>
      <c r="H91" s="41"/>
      <c r="I91" s="33" t="s">
        <v>32</v>
      </c>
      <c r="J91" s="37" t="str">
        <f>E21</f>
        <v>PIK VÍTEK s.r.o.,Kořenského 1025/7, 150 00 Praha 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218</v>
      </c>
      <c r="D94" s="188"/>
      <c r="E94" s="188"/>
      <c r="F94" s="188"/>
      <c r="G94" s="188"/>
      <c r="H94" s="188"/>
      <c r="I94" s="188"/>
      <c r="J94" s="189" t="s">
        <v>219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220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221</v>
      </c>
    </row>
    <row r="97" s="9" customFormat="1" ht="24.96" customHeight="1">
      <c r="A97" s="9"/>
      <c r="B97" s="191"/>
      <c r="C97" s="192"/>
      <c r="D97" s="193" t="s">
        <v>5961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3"/>
      <c r="D98" s="198" t="s">
        <v>5962</v>
      </c>
      <c r="E98" s="199"/>
      <c r="F98" s="199"/>
      <c r="G98" s="199"/>
      <c r="H98" s="199"/>
      <c r="I98" s="199"/>
      <c r="J98" s="200">
        <f>J123</f>
        <v>0</v>
      </c>
      <c r="K98" s="133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3"/>
      <c r="D99" s="198" t="s">
        <v>5963</v>
      </c>
      <c r="E99" s="199"/>
      <c r="F99" s="199"/>
      <c r="G99" s="199"/>
      <c r="H99" s="199"/>
      <c r="I99" s="199"/>
      <c r="J99" s="200">
        <f>J126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3"/>
      <c r="D100" s="198" t="s">
        <v>5964</v>
      </c>
      <c r="E100" s="199"/>
      <c r="F100" s="199"/>
      <c r="G100" s="199"/>
      <c r="H100" s="199"/>
      <c r="I100" s="199"/>
      <c r="J100" s="200">
        <f>J131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5965</v>
      </c>
      <c r="E101" s="199"/>
      <c r="F101" s="199"/>
      <c r="G101" s="199"/>
      <c r="H101" s="199"/>
      <c r="I101" s="199"/>
      <c r="J101" s="200">
        <f>J134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Zaječov rozšíření a intenzifikace ČOV Horní Kváň - kanalizace a vodovod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211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obec Zaječov, místní část Kvaň, Nová Ves</v>
      </c>
      <c r="G115" s="41"/>
      <c r="H115" s="41"/>
      <c r="I115" s="33" t="s">
        <v>22</v>
      </c>
      <c r="J115" s="80" t="str">
        <f>IF(J12="","",J12)</f>
        <v>18. 8. 2021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54.45" customHeight="1">
      <c r="A117" s="39"/>
      <c r="B117" s="40"/>
      <c r="C117" s="33" t="s">
        <v>24</v>
      </c>
      <c r="D117" s="41"/>
      <c r="E117" s="41"/>
      <c r="F117" s="28" t="str">
        <f>E15</f>
        <v>Obec Zaječov, Zaječov 265, 267 63 Zaječov</v>
      </c>
      <c r="G117" s="41"/>
      <c r="H117" s="41"/>
      <c r="I117" s="33" t="s">
        <v>32</v>
      </c>
      <c r="J117" s="37" t="str">
        <f>E21</f>
        <v>PIK VÍTEK s.r.o.,Kořenského 1025/7, 150 00 Praha 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IF(E18="","",E18)</f>
        <v>Vyplň údaj</v>
      </c>
      <c r="G118" s="41"/>
      <c r="H118" s="41"/>
      <c r="I118" s="33" t="s">
        <v>37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2"/>
      <c r="B120" s="203"/>
      <c r="C120" s="204" t="s">
        <v>227</v>
      </c>
      <c r="D120" s="205" t="s">
        <v>65</v>
      </c>
      <c r="E120" s="205" t="s">
        <v>61</v>
      </c>
      <c r="F120" s="205" t="s">
        <v>62</v>
      </c>
      <c r="G120" s="205" t="s">
        <v>228</v>
      </c>
      <c r="H120" s="205" t="s">
        <v>229</v>
      </c>
      <c r="I120" s="205" t="s">
        <v>230</v>
      </c>
      <c r="J120" s="205" t="s">
        <v>219</v>
      </c>
      <c r="K120" s="206" t="s">
        <v>231</v>
      </c>
      <c r="L120" s="207"/>
      <c r="M120" s="101" t="s">
        <v>1</v>
      </c>
      <c r="N120" s="102" t="s">
        <v>44</v>
      </c>
      <c r="O120" s="102" t="s">
        <v>232</v>
      </c>
      <c r="P120" s="102" t="s">
        <v>233</v>
      </c>
      <c r="Q120" s="102" t="s">
        <v>234</v>
      </c>
      <c r="R120" s="102" t="s">
        <v>235</v>
      </c>
      <c r="S120" s="102" t="s">
        <v>236</v>
      </c>
      <c r="T120" s="103" t="s">
        <v>237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39"/>
      <c r="B121" s="40"/>
      <c r="C121" s="108" t="s">
        <v>238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79</v>
      </c>
      <c r="AU121" s="18" t="s">
        <v>221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79</v>
      </c>
      <c r="E122" s="216" t="s">
        <v>204</v>
      </c>
      <c r="F122" s="216" t="s">
        <v>205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P123+P126+P131+P134</f>
        <v>0</v>
      </c>
      <c r="Q122" s="221"/>
      <c r="R122" s="222">
        <f>R123+R126+R131+R134</f>
        <v>0</v>
      </c>
      <c r="S122" s="221"/>
      <c r="T122" s="223">
        <f>T123+T126+T131+T134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269</v>
      </c>
      <c r="AT122" s="225" t="s">
        <v>79</v>
      </c>
      <c r="AU122" s="225" t="s">
        <v>80</v>
      </c>
      <c r="AY122" s="224" t="s">
        <v>241</v>
      </c>
      <c r="BK122" s="226">
        <f>BK123+BK126+BK131+BK134</f>
        <v>0</v>
      </c>
    </row>
    <row r="123" s="12" customFormat="1" ht="22.8" customHeight="1">
      <c r="A123" s="12"/>
      <c r="B123" s="213"/>
      <c r="C123" s="214"/>
      <c r="D123" s="215" t="s">
        <v>79</v>
      </c>
      <c r="E123" s="227" t="s">
        <v>5966</v>
      </c>
      <c r="F123" s="227" t="s">
        <v>5967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SUM(P124:P125)</f>
        <v>0</v>
      </c>
      <c r="Q123" s="221"/>
      <c r="R123" s="222">
        <f>SUM(R124:R125)</f>
        <v>0</v>
      </c>
      <c r="S123" s="221"/>
      <c r="T123" s="223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269</v>
      </c>
      <c r="AT123" s="225" t="s">
        <v>79</v>
      </c>
      <c r="AU123" s="225" t="s">
        <v>14</v>
      </c>
      <c r="AY123" s="224" t="s">
        <v>241</v>
      </c>
      <c r="BK123" s="226">
        <f>SUM(BK124:BK125)</f>
        <v>0</v>
      </c>
    </row>
    <row r="124" s="2" customFormat="1" ht="16.5" customHeight="1">
      <c r="A124" s="39"/>
      <c r="B124" s="40"/>
      <c r="C124" s="229" t="s">
        <v>14</v>
      </c>
      <c r="D124" s="229" t="s">
        <v>243</v>
      </c>
      <c r="E124" s="230" t="s">
        <v>5968</v>
      </c>
      <c r="F124" s="231" t="s">
        <v>5967</v>
      </c>
      <c r="G124" s="232" t="s">
        <v>299</v>
      </c>
      <c r="H124" s="233">
        <v>1</v>
      </c>
      <c r="I124" s="234"/>
      <c r="J124" s="235">
        <f>ROUND(I124*H124,2)</f>
        <v>0</v>
      </c>
      <c r="K124" s="231" t="s">
        <v>247</v>
      </c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5969</v>
      </c>
      <c r="AT124" s="240" t="s">
        <v>243</v>
      </c>
      <c r="AU124" s="240" t="s">
        <v>88</v>
      </c>
      <c r="AY124" s="18" t="s">
        <v>241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14</v>
      </c>
      <c r="BK124" s="241">
        <f>ROUND(I124*H124,2)</f>
        <v>0</v>
      </c>
      <c r="BL124" s="18" t="s">
        <v>5969</v>
      </c>
      <c r="BM124" s="240" t="s">
        <v>5970</v>
      </c>
    </row>
    <row r="125" s="2" customFormat="1">
      <c r="A125" s="39"/>
      <c r="B125" s="40"/>
      <c r="C125" s="41"/>
      <c r="D125" s="242" t="s">
        <v>249</v>
      </c>
      <c r="E125" s="41"/>
      <c r="F125" s="243" t="s">
        <v>5971</v>
      </c>
      <c r="G125" s="41"/>
      <c r="H125" s="41"/>
      <c r="I125" s="244"/>
      <c r="J125" s="41"/>
      <c r="K125" s="41"/>
      <c r="L125" s="45"/>
      <c r="M125" s="245"/>
      <c r="N125" s="24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249</v>
      </c>
      <c r="AU125" s="18" t="s">
        <v>88</v>
      </c>
    </row>
    <row r="126" s="12" customFormat="1" ht="22.8" customHeight="1">
      <c r="A126" s="12"/>
      <c r="B126" s="213"/>
      <c r="C126" s="214"/>
      <c r="D126" s="215" t="s">
        <v>79</v>
      </c>
      <c r="E126" s="227" t="s">
        <v>5972</v>
      </c>
      <c r="F126" s="227" t="s">
        <v>5973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SUM(P127:P130)</f>
        <v>0</v>
      </c>
      <c r="Q126" s="221"/>
      <c r="R126" s="222">
        <f>SUM(R127:R130)</f>
        <v>0</v>
      </c>
      <c r="S126" s="221"/>
      <c r="T126" s="223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269</v>
      </c>
      <c r="AT126" s="225" t="s">
        <v>79</v>
      </c>
      <c r="AU126" s="225" t="s">
        <v>14</v>
      </c>
      <c r="AY126" s="224" t="s">
        <v>241</v>
      </c>
      <c r="BK126" s="226">
        <f>SUM(BK127:BK130)</f>
        <v>0</v>
      </c>
    </row>
    <row r="127" s="2" customFormat="1" ht="16.5" customHeight="1">
      <c r="A127" s="39"/>
      <c r="B127" s="40"/>
      <c r="C127" s="229" t="s">
        <v>88</v>
      </c>
      <c r="D127" s="229" t="s">
        <v>243</v>
      </c>
      <c r="E127" s="230" t="s">
        <v>5974</v>
      </c>
      <c r="F127" s="231" t="s">
        <v>5973</v>
      </c>
      <c r="G127" s="232" t="s">
        <v>299</v>
      </c>
      <c r="H127" s="233">
        <v>1</v>
      </c>
      <c r="I127" s="234"/>
      <c r="J127" s="235">
        <f>ROUND(I127*H127,2)</f>
        <v>0</v>
      </c>
      <c r="K127" s="231" t="s">
        <v>247</v>
      </c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5969</v>
      </c>
      <c r="AT127" s="240" t="s">
        <v>243</v>
      </c>
      <c r="AU127" s="240" t="s">
        <v>88</v>
      </c>
      <c r="AY127" s="18" t="s">
        <v>241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14</v>
      </c>
      <c r="BK127" s="241">
        <f>ROUND(I127*H127,2)</f>
        <v>0</v>
      </c>
      <c r="BL127" s="18" t="s">
        <v>5969</v>
      </c>
      <c r="BM127" s="240" t="s">
        <v>5975</v>
      </c>
    </row>
    <row r="128" s="2" customFormat="1">
      <c r="A128" s="39"/>
      <c r="B128" s="40"/>
      <c r="C128" s="41"/>
      <c r="D128" s="242" t="s">
        <v>249</v>
      </c>
      <c r="E128" s="41"/>
      <c r="F128" s="243" t="s">
        <v>5976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249</v>
      </c>
      <c r="AU128" s="18" t="s">
        <v>88</v>
      </c>
    </row>
    <row r="129" s="2" customFormat="1" ht="16.5" customHeight="1">
      <c r="A129" s="39"/>
      <c r="B129" s="40"/>
      <c r="C129" s="229" t="s">
        <v>96</v>
      </c>
      <c r="D129" s="229" t="s">
        <v>243</v>
      </c>
      <c r="E129" s="230" t="s">
        <v>5977</v>
      </c>
      <c r="F129" s="231" t="s">
        <v>5978</v>
      </c>
      <c r="G129" s="232" t="s">
        <v>299</v>
      </c>
      <c r="H129" s="233">
        <v>1</v>
      </c>
      <c r="I129" s="234"/>
      <c r="J129" s="235">
        <f>ROUND(I129*H129,2)</f>
        <v>0</v>
      </c>
      <c r="K129" s="231" t="s">
        <v>247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5969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5969</v>
      </c>
      <c r="BM129" s="240" t="s">
        <v>5979</v>
      </c>
    </row>
    <row r="130" s="2" customFormat="1">
      <c r="A130" s="39"/>
      <c r="B130" s="40"/>
      <c r="C130" s="41"/>
      <c r="D130" s="242" t="s">
        <v>249</v>
      </c>
      <c r="E130" s="41"/>
      <c r="F130" s="243" t="s">
        <v>5980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88</v>
      </c>
    </row>
    <row r="131" s="12" customFormat="1" ht="22.8" customHeight="1">
      <c r="A131" s="12"/>
      <c r="B131" s="213"/>
      <c r="C131" s="214"/>
      <c r="D131" s="215" t="s">
        <v>79</v>
      </c>
      <c r="E131" s="227" t="s">
        <v>5981</v>
      </c>
      <c r="F131" s="227" t="s">
        <v>5982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269</v>
      </c>
      <c r="AT131" s="225" t="s">
        <v>79</v>
      </c>
      <c r="AU131" s="225" t="s">
        <v>14</v>
      </c>
      <c r="AY131" s="224" t="s">
        <v>241</v>
      </c>
      <c r="BK131" s="226">
        <f>SUM(BK132:BK133)</f>
        <v>0</v>
      </c>
    </row>
    <row r="132" s="2" customFormat="1" ht="16.5" customHeight="1">
      <c r="A132" s="39"/>
      <c r="B132" s="40"/>
      <c r="C132" s="229" t="s">
        <v>175</v>
      </c>
      <c r="D132" s="229" t="s">
        <v>243</v>
      </c>
      <c r="E132" s="230" t="s">
        <v>5983</v>
      </c>
      <c r="F132" s="231" t="s">
        <v>5982</v>
      </c>
      <c r="G132" s="232" t="s">
        <v>299</v>
      </c>
      <c r="H132" s="233">
        <v>1</v>
      </c>
      <c r="I132" s="234"/>
      <c r="J132" s="235">
        <f>ROUND(I132*H132,2)</f>
        <v>0</v>
      </c>
      <c r="K132" s="231" t="s">
        <v>247</v>
      </c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5969</v>
      </c>
      <c r="AT132" s="240" t="s">
        <v>243</v>
      </c>
      <c r="AU132" s="240" t="s">
        <v>88</v>
      </c>
      <c r="AY132" s="18" t="s">
        <v>241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14</v>
      </c>
      <c r="BK132" s="241">
        <f>ROUND(I132*H132,2)</f>
        <v>0</v>
      </c>
      <c r="BL132" s="18" t="s">
        <v>5969</v>
      </c>
      <c r="BM132" s="240" t="s">
        <v>5984</v>
      </c>
    </row>
    <row r="133" s="2" customFormat="1">
      <c r="A133" s="39"/>
      <c r="B133" s="40"/>
      <c r="C133" s="41"/>
      <c r="D133" s="242" t="s">
        <v>249</v>
      </c>
      <c r="E133" s="41"/>
      <c r="F133" s="243" t="s">
        <v>5985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249</v>
      </c>
      <c r="AU133" s="18" t="s">
        <v>88</v>
      </c>
    </row>
    <row r="134" s="12" customFormat="1" ht="22.8" customHeight="1">
      <c r="A134" s="12"/>
      <c r="B134" s="213"/>
      <c r="C134" s="214"/>
      <c r="D134" s="215" t="s">
        <v>79</v>
      </c>
      <c r="E134" s="227" t="s">
        <v>5986</v>
      </c>
      <c r="F134" s="227" t="s">
        <v>5987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SUM(P135:P136)</f>
        <v>0</v>
      </c>
      <c r="Q134" s="221"/>
      <c r="R134" s="222">
        <f>SUM(R135:R136)</f>
        <v>0</v>
      </c>
      <c r="S134" s="221"/>
      <c r="T134" s="223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269</v>
      </c>
      <c r="AT134" s="225" t="s">
        <v>79</v>
      </c>
      <c r="AU134" s="225" t="s">
        <v>14</v>
      </c>
      <c r="AY134" s="224" t="s">
        <v>241</v>
      </c>
      <c r="BK134" s="226">
        <f>SUM(BK135:BK136)</f>
        <v>0</v>
      </c>
    </row>
    <row r="135" s="2" customFormat="1" ht="16.5" customHeight="1">
      <c r="A135" s="39"/>
      <c r="B135" s="40"/>
      <c r="C135" s="229" t="s">
        <v>269</v>
      </c>
      <c r="D135" s="229" t="s">
        <v>243</v>
      </c>
      <c r="E135" s="230" t="s">
        <v>5988</v>
      </c>
      <c r="F135" s="231" t="s">
        <v>5987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5969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5969</v>
      </c>
      <c r="BM135" s="240" t="s">
        <v>5989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5990</v>
      </c>
      <c r="G136" s="41"/>
      <c r="H136" s="41"/>
      <c r="I136" s="244"/>
      <c r="J136" s="41"/>
      <c r="K136" s="41"/>
      <c r="L136" s="45"/>
      <c r="M136" s="298"/>
      <c r="N136" s="299"/>
      <c r="O136" s="282"/>
      <c r="P136" s="282"/>
      <c r="Q136" s="282"/>
      <c r="R136" s="282"/>
      <c r="S136" s="282"/>
      <c r="T136" s="300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3M3sMpPJ1/4/4LBrq7fCg+BSinRvVI6girCNrqPaUCLHp8eoIyrhyx/z1qdWe5OahdIYy+0uhOiIewssV+rIxA==" hashValue="XYNkx6cKhl8+aJvMFT1j6OXhlj7Ga/oe5Ui2qJKevB0Y8rXA3DaO8GOttY6wIr9yw917Rwuj6BUKr3F7oSQaCQ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1_02/030001000"/>
    <hyperlink ref="F128" r:id="rId2" display="https://podminky.urs.cz/item/CS_URS_2021_02/040001000"/>
    <hyperlink ref="F130" r:id="rId3" display="https://podminky.urs.cz/item/CS_URS_2021_02/045002000"/>
    <hyperlink ref="F133" r:id="rId4" display="https://podminky.urs.cz/item/CS_URS_2021_02/060001000"/>
    <hyperlink ref="F136" r:id="rId5" display="https://podminky.urs.cz/item/CS_URS_2021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210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Zaječov rozšíření a intenzifikace ČOV Horní Kváň - kanalizace a vodovod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211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5991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18. 8. 2021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2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37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40</v>
      </c>
      <c r="E30" s="39"/>
      <c r="F30" s="39"/>
      <c r="G30" s="39"/>
      <c r="H30" s="39"/>
      <c r="I30" s="39"/>
      <c r="J30" s="16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42</v>
      </c>
      <c r="G32" s="39"/>
      <c r="H32" s="39"/>
      <c r="I32" s="164" t="s">
        <v>41</v>
      </c>
      <c r="J32" s="164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52" t="s">
        <v>45</v>
      </c>
      <c r="F33" s="165">
        <f>ROUND((SUM(BE120:BE155)),  2)</f>
        <v>0</v>
      </c>
      <c r="G33" s="39"/>
      <c r="H33" s="39"/>
      <c r="I33" s="166">
        <v>0.20999999999999999</v>
      </c>
      <c r="J33" s="165">
        <f>ROUND(((SUM(BE120:BE155))*I33),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ROUND((SUM(BF120:BF155)),  2)</f>
        <v>0</v>
      </c>
      <c r="G34" s="39"/>
      <c r="H34" s="39"/>
      <c r="I34" s="166">
        <v>0.14999999999999999</v>
      </c>
      <c r="J34" s="165">
        <f>ROUND(((SUM(BF120:BF155))*I34),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ROUND((SUM(BG120:BG155)),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ROUND((SUM(BH120:BH155)),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ROUND((SUM(BI120:BI155)),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217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Zaječov rozšíření a intenzifikace ČOV Horní Kváň - kanalizace a vodovod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ON -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obec Zaječov, místní část Kvaň, Nová Ves</v>
      </c>
      <c r="G89" s="41"/>
      <c r="H89" s="41"/>
      <c r="I89" s="33" t="s">
        <v>22</v>
      </c>
      <c r="J89" s="80" t="str">
        <f>IF(J12="","",J12)</f>
        <v>18. 8. 2021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24</v>
      </c>
      <c r="D91" s="41"/>
      <c r="E91" s="41"/>
      <c r="F91" s="28" t="str">
        <f>E15</f>
        <v>Obec Zaječov, Zaječov 265, 267 63 Zaječov</v>
      </c>
      <c r="G91" s="41"/>
      <c r="H91" s="41"/>
      <c r="I91" s="33" t="s">
        <v>32</v>
      </c>
      <c r="J91" s="37" t="str">
        <f>E21</f>
        <v>PIK VÍTEK s.r.o.,Kořenského 1025/7, 150 00 Praha 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218</v>
      </c>
      <c r="D94" s="188"/>
      <c r="E94" s="188"/>
      <c r="F94" s="188"/>
      <c r="G94" s="188"/>
      <c r="H94" s="188"/>
      <c r="I94" s="188"/>
      <c r="J94" s="189" t="s">
        <v>219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220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221</v>
      </c>
    </row>
    <row r="97" s="9" customFormat="1" ht="24.96" customHeight="1">
      <c r="A97" s="9"/>
      <c r="B97" s="191"/>
      <c r="C97" s="192"/>
      <c r="D97" s="193" t="s">
        <v>5961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3"/>
      <c r="D98" s="198" t="s">
        <v>5992</v>
      </c>
      <c r="E98" s="199"/>
      <c r="F98" s="199"/>
      <c r="G98" s="199"/>
      <c r="H98" s="199"/>
      <c r="I98" s="199"/>
      <c r="J98" s="200">
        <f>J122</f>
        <v>0</v>
      </c>
      <c r="K98" s="133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3"/>
      <c r="D99" s="198" t="s">
        <v>5963</v>
      </c>
      <c r="E99" s="199"/>
      <c r="F99" s="199"/>
      <c r="G99" s="199"/>
      <c r="H99" s="199"/>
      <c r="I99" s="199"/>
      <c r="J99" s="200">
        <f>J146</f>
        <v>0</v>
      </c>
      <c r="K99" s="133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3"/>
      <c r="D100" s="198" t="s">
        <v>5993</v>
      </c>
      <c r="E100" s="199"/>
      <c r="F100" s="199"/>
      <c r="G100" s="199"/>
      <c r="H100" s="199"/>
      <c r="I100" s="199"/>
      <c r="J100" s="200">
        <f>J151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Zaječov rozšíření a intenzifikace ČOV Horní Kváň - kanalizace a vodovod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ON - Ostatní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obec Zaječov, místní část Kvaň, Nová Ves</v>
      </c>
      <c r="G114" s="41"/>
      <c r="H114" s="41"/>
      <c r="I114" s="33" t="s">
        <v>22</v>
      </c>
      <c r="J114" s="80" t="str">
        <f>IF(J12="","",J12)</f>
        <v>18. 8. 2021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54.45" customHeight="1">
      <c r="A116" s="39"/>
      <c r="B116" s="40"/>
      <c r="C116" s="33" t="s">
        <v>24</v>
      </c>
      <c r="D116" s="41"/>
      <c r="E116" s="41"/>
      <c r="F116" s="28" t="str">
        <f>E15</f>
        <v>Obec Zaječov, Zaječov 265, 267 63 Zaječov</v>
      </c>
      <c r="G116" s="41"/>
      <c r="H116" s="41"/>
      <c r="I116" s="33" t="s">
        <v>32</v>
      </c>
      <c r="J116" s="37" t="str">
        <f>E21</f>
        <v>PIK VÍTEK s.r.o.,Kořenského 1025/7, 150 00 Praha 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2"/>
      <c r="B119" s="203"/>
      <c r="C119" s="204" t="s">
        <v>227</v>
      </c>
      <c r="D119" s="205" t="s">
        <v>65</v>
      </c>
      <c r="E119" s="205" t="s">
        <v>61</v>
      </c>
      <c r="F119" s="205" t="s">
        <v>62</v>
      </c>
      <c r="G119" s="205" t="s">
        <v>228</v>
      </c>
      <c r="H119" s="205" t="s">
        <v>229</v>
      </c>
      <c r="I119" s="205" t="s">
        <v>230</v>
      </c>
      <c r="J119" s="205" t="s">
        <v>219</v>
      </c>
      <c r="K119" s="206" t="s">
        <v>231</v>
      </c>
      <c r="L119" s="207"/>
      <c r="M119" s="101" t="s">
        <v>1</v>
      </c>
      <c r="N119" s="102" t="s">
        <v>44</v>
      </c>
      <c r="O119" s="102" t="s">
        <v>232</v>
      </c>
      <c r="P119" s="102" t="s">
        <v>233</v>
      </c>
      <c r="Q119" s="102" t="s">
        <v>234</v>
      </c>
      <c r="R119" s="102" t="s">
        <v>235</v>
      </c>
      <c r="S119" s="102" t="s">
        <v>236</v>
      </c>
      <c r="T119" s="103" t="s">
        <v>237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9"/>
      <c r="B120" s="40"/>
      <c r="C120" s="108" t="s">
        <v>238</v>
      </c>
      <c r="D120" s="41"/>
      <c r="E120" s="41"/>
      <c r="F120" s="41"/>
      <c r="G120" s="41"/>
      <c r="H120" s="41"/>
      <c r="I120" s="41"/>
      <c r="J120" s="208">
        <f>BK120</f>
        <v>0</v>
      </c>
      <c r="K120" s="41"/>
      <c r="L120" s="45"/>
      <c r="M120" s="104"/>
      <c r="N120" s="209"/>
      <c r="O120" s="105"/>
      <c r="P120" s="210">
        <f>P121</f>
        <v>0</v>
      </c>
      <c r="Q120" s="105"/>
      <c r="R120" s="210">
        <f>R121</f>
        <v>0</v>
      </c>
      <c r="S120" s="105"/>
      <c r="T120" s="21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221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79</v>
      </c>
      <c r="E121" s="216" t="s">
        <v>204</v>
      </c>
      <c r="F121" s="216" t="s">
        <v>205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P122+P146+P151</f>
        <v>0</v>
      </c>
      <c r="Q121" s="221"/>
      <c r="R121" s="222">
        <f>R122+R146+R151</f>
        <v>0</v>
      </c>
      <c r="S121" s="221"/>
      <c r="T121" s="223">
        <f>T122+T146+T151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269</v>
      </c>
      <c r="AT121" s="225" t="s">
        <v>79</v>
      </c>
      <c r="AU121" s="225" t="s">
        <v>80</v>
      </c>
      <c r="AY121" s="224" t="s">
        <v>241</v>
      </c>
      <c r="BK121" s="226">
        <f>BK122+BK146+BK151</f>
        <v>0</v>
      </c>
    </row>
    <row r="122" s="12" customFormat="1" ht="22.8" customHeight="1">
      <c r="A122" s="12"/>
      <c r="B122" s="213"/>
      <c r="C122" s="214"/>
      <c r="D122" s="215" t="s">
        <v>79</v>
      </c>
      <c r="E122" s="227" t="s">
        <v>5994</v>
      </c>
      <c r="F122" s="227" t="s">
        <v>5995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SUM(P123:P145)</f>
        <v>0</v>
      </c>
      <c r="Q122" s="221"/>
      <c r="R122" s="222">
        <f>SUM(R123:R145)</f>
        <v>0</v>
      </c>
      <c r="S122" s="221"/>
      <c r="T122" s="223">
        <f>SUM(T123:T145)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269</v>
      </c>
      <c r="AT122" s="225" t="s">
        <v>79</v>
      </c>
      <c r="AU122" s="225" t="s">
        <v>14</v>
      </c>
      <c r="AY122" s="224" t="s">
        <v>241</v>
      </c>
      <c r="BK122" s="226">
        <f>SUM(BK123:BK145)</f>
        <v>0</v>
      </c>
    </row>
    <row r="123" s="2" customFormat="1" ht="16.5" customHeight="1">
      <c r="A123" s="39"/>
      <c r="B123" s="40"/>
      <c r="C123" s="229" t="s">
        <v>14</v>
      </c>
      <c r="D123" s="229" t="s">
        <v>243</v>
      </c>
      <c r="E123" s="230" t="s">
        <v>5996</v>
      </c>
      <c r="F123" s="231" t="s">
        <v>5997</v>
      </c>
      <c r="G123" s="232" t="s">
        <v>299</v>
      </c>
      <c r="H123" s="233">
        <v>1</v>
      </c>
      <c r="I123" s="234"/>
      <c r="J123" s="235">
        <f>ROUND(I123*H123,2)</f>
        <v>0</v>
      </c>
      <c r="K123" s="231" t="s">
        <v>247</v>
      </c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5969</v>
      </c>
      <c r="AT123" s="240" t="s">
        <v>243</v>
      </c>
      <c r="AU123" s="240" t="s">
        <v>88</v>
      </c>
      <c r="AY123" s="18" t="s">
        <v>241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14</v>
      </c>
      <c r="BK123" s="241">
        <f>ROUND(I123*H123,2)</f>
        <v>0</v>
      </c>
      <c r="BL123" s="18" t="s">
        <v>5969</v>
      </c>
      <c r="BM123" s="240" t="s">
        <v>5998</v>
      </c>
    </row>
    <row r="124" s="2" customFormat="1">
      <c r="A124" s="39"/>
      <c r="B124" s="40"/>
      <c r="C124" s="41"/>
      <c r="D124" s="242" t="s">
        <v>249</v>
      </c>
      <c r="E124" s="41"/>
      <c r="F124" s="243" t="s">
        <v>5999</v>
      </c>
      <c r="G124" s="41"/>
      <c r="H124" s="41"/>
      <c r="I124" s="244"/>
      <c r="J124" s="41"/>
      <c r="K124" s="41"/>
      <c r="L124" s="45"/>
      <c r="M124" s="245"/>
      <c r="N124" s="24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249</v>
      </c>
      <c r="AU124" s="18" t="s">
        <v>88</v>
      </c>
    </row>
    <row r="125" s="2" customFormat="1" ht="16.5" customHeight="1">
      <c r="A125" s="39"/>
      <c r="B125" s="40"/>
      <c r="C125" s="229" t="s">
        <v>88</v>
      </c>
      <c r="D125" s="229" t="s">
        <v>243</v>
      </c>
      <c r="E125" s="230" t="s">
        <v>6000</v>
      </c>
      <c r="F125" s="231" t="s">
        <v>6001</v>
      </c>
      <c r="G125" s="232" t="s">
        <v>299</v>
      </c>
      <c r="H125" s="233">
        <v>1</v>
      </c>
      <c r="I125" s="234"/>
      <c r="J125" s="235">
        <f>ROUND(I125*H125,2)</f>
        <v>0</v>
      </c>
      <c r="K125" s="231" t="s">
        <v>247</v>
      </c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5969</v>
      </c>
      <c r="AT125" s="240" t="s">
        <v>243</v>
      </c>
      <c r="AU125" s="240" t="s">
        <v>88</v>
      </c>
      <c r="AY125" s="18" t="s">
        <v>241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14</v>
      </c>
      <c r="BK125" s="241">
        <f>ROUND(I125*H125,2)</f>
        <v>0</v>
      </c>
      <c r="BL125" s="18" t="s">
        <v>5969</v>
      </c>
      <c r="BM125" s="240" t="s">
        <v>6002</v>
      </c>
    </row>
    <row r="126" s="2" customFormat="1">
      <c r="A126" s="39"/>
      <c r="B126" s="40"/>
      <c r="C126" s="41"/>
      <c r="D126" s="242" t="s">
        <v>249</v>
      </c>
      <c r="E126" s="41"/>
      <c r="F126" s="243" t="s">
        <v>6003</v>
      </c>
      <c r="G126" s="41"/>
      <c r="H126" s="41"/>
      <c r="I126" s="244"/>
      <c r="J126" s="41"/>
      <c r="K126" s="41"/>
      <c r="L126" s="45"/>
      <c r="M126" s="245"/>
      <c r="N126" s="24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249</v>
      </c>
      <c r="AU126" s="18" t="s">
        <v>88</v>
      </c>
    </row>
    <row r="127" s="2" customFormat="1" ht="16.5" customHeight="1">
      <c r="A127" s="39"/>
      <c r="B127" s="40"/>
      <c r="C127" s="229" t="s">
        <v>96</v>
      </c>
      <c r="D127" s="229" t="s">
        <v>243</v>
      </c>
      <c r="E127" s="230" t="s">
        <v>6004</v>
      </c>
      <c r="F127" s="231" t="s">
        <v>6005</v>
      </c>
      <c r="G127" s="232" t="s">
        <v>299</v>
      </c>
      <c r="H127" s="233">
        <v>1</v>
      </c>
      <c r="I127" s="234"/>
      <c r="J127" s="235">
        <f>ROUND(I127*H127,2)</f>
        <v>0</v>
      </c>
      <c r="K127" s="231" t="s">
        <v>247</v>
      </c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5969</v>
      </c>
      <c r="AT127" s="240" t="s">
        <v>243</v>
      </c>
      <c r="AU127" s="240" t="s">
        <v>88</v>
      </c>
      <c r="AY127" s="18" t="s">
        <v>241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14</v>
      </c>
      <c r="BK127" s="241">
        <f>ROUND(I127*H127,2)</f>
        <v>0</v>
      </c>
      <c r="BL127" s="18" t="s">
        <v>5969</v>
      </c>
      <c r="BM127" s="240" t="s">
        <v>6006</v>
      </c>
    </row>
    <row r="128" s="2" customFormat="1">
      <c r="A128" s="39"/>
      <c r="B128" s="40"/>
      <c r="C128" s="41"/>
      <c r="D128" s="242" t="s">
        <v>249</v>
      </c>
      <c r="E128" s="41"/>
      <c r="F128" s="243" t="s">
        <v>6007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249</v>
      </c>
      <c r="AU128" s="18" t="s">
        <v>88</v>
      </c>
    </row>
    <row r="129" s="2" customFormat="1" ht="16.5" customHeight="1">
      <c r="A129" s="39"/>
      <c r="B129" s="40"/>
      <c r="C129" s="229" t="s">
        <v>175</v>
      </c>
      <c r="D129" s="229" t="s">
        <v>243</v>
      </c>
      <c r="E129" s="230" t="s">
        <v>6008</v>
      </c>
      <c r="F129" s="231" t="s">
        <v>6009</v>
      </c>
      <c r="G129" s="232" t="s">
        <v>299</v>
      </c>
      <c r="H129" s="233">
        <v>1</v>
      </c>
      <c r="I129" s="234"/>
      <c r="J129" s="235">
        <f>ROUND(I129*H129,2)</f>
        <v>0</v>
      </c>
      <c r="K129" s="231" t="s">
        <v>247</v>
      </c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5969</v>
      </c>
      <c r="AT129" s="240" t="s">
        <v>243</v>
      </c>
      <c r="AU129" s="240" t="s">
        <v>88</v>
      </c>
      <c r="AY129" s="18" t="s">
        <v>241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14</v>
      </c>
      <c r="BK129" s="241">
        <f>ROUND(I129*H129,2)</f>
        <v>0</v>
      </c>
      <c r="BL129" s="18" t="s">
        <v>5969</v>
      </c>
      <c r="BM129" s="240" t="s">
        <v>6010</v>
      </c>
    </row>
    <row r="130" s="2" customFormat="1">
      <c r="A130" s="39"/>
      <c r="B130" s="40"/>
      <c r="C130" s="41"/>
      <c r="D130" s="242" t="s">
        <v>249</v>
      </c>
      <c r="E130" s="41"/>
      <c r="F130" s="243" t="s">
        <v>6011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249</v>
      </c>
      <c r="AU130" s="18" t="s">
        <v>88</v>
      </c>
    </row>
    <row r="131" s="2" customFormat="1" ht="16.5" customHeight="1">
      <c r="A131" s="39"/>
      <c r="B131" s="40"/>
      <c r="C131" s="229" t="s">
        <v>269</v>
      </c>
      <c r="D131" s="229" t="s">
        <v>243</v>
      </c>
      <c r="E131" s="230" t="s">
        <v>6012</v>
      </c>
      <c r="F131" s="231" t="s">
        <v>6013</v>
      </c>
      <c r="G131" s="232" t="s">
        <v>299</v>
      </c>
      <c r="H131" s="233">
        <v>1</v>
      </c>
      <c r="I131" s="234"/>
      <c r="J131" s="235">
        <f>ROUND(I131*H131,2)</f>
        <v>0</v>
      </c>
      <c r="K131" s="231" t="s">
        <v>247</v>
      </c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5969</v>
      </c>
      <c r="AT131" s="240" t="s">
        <v>243</v>
      </c>
      <c r="AU131" s="240" t="s">
        <v>88</v>
      </c>
      <c r="AY131" s="18" t="s">
        <v>241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14</v>
      </c>
      <c r="BK131" s="241">
        <f>ROUND(I131*H131,2)</f>
        <v>0</v>
      </c>
      <c r="BL131" s="18" t="s">
        <v>5969</v>
      </c>
      <c r="BM131" s="240" t="s">
        <v>6014</v>
      </c>
    </row>
    <row r="132" s="2" customFormat="1">
      <c r="A132" s="39"/>
      <c r="B132" s="40"/>
      <c r="C132" s="41"/>
      <c r="D132" s="242" t="s">
        <v>249</v>
      </c>
      <c r="E132" s="41"/>
      <c r="F132" s="243" t="s">
        <v>6015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249</v>
      </c>
      <c r="AU132" s="18" t="s">
        <v>88</v>
      </c>
    </row>
    <row r="133" s="2" customFormat="1" ht="16.5" customHeight="1">
      <c r="A133" s="39"/>
      <c r="B133" s="40"/>
      <c r="C133" s="229" t="s">
        <v>277</v>
      </c>
      <c r="D133" s="229" t="s">
        <v>243</v>
      </c>
      <c r="E133" s="230" t="s">
        <v>6016</v>
      </c>
      <c r="F133" s="231" t="s">
        <v>6017</v>
      </c>
      <c r="G133" s="232" t="s">
        <v>299</v>
      </c>
      <c r="H133" s="233">
        <v>1</v>
      </c>
      <c r="I133" s="234"/>
      <c r="J133" s="235">
        <f>ROUND(I133*H133,2)</f>
        <v>0</v>
      </c>
      <c r="K133" s="231" t="s">
        <v>247</v>
      </c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5969</v>
      </c>
      <c r="AT133" s="240" t="s">
        <v>243</v>
      </c>
      <c r="AU133" s="240" t="s">
        <v>88</v>
      </c>
      <c r="AY133" s="18" t="s">
        <v>241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14</v>
      </c>
      <c r="BK133" s="241">
        <f>ROUND(I133*H133,2)</f>
        <v>0</v>
      </c>
      <c r="BL133" s="18" t="s">
        <v>5969</v>
      </c>
      <c r="BM133" s="240" t="s">
        <v>6018</v>
      </c>
    </row>
    <row r="134" s="2" customFormat="1">
      <c r="A134" s="39"/>
      <c r="B134" s="40"/>
      <c r="C134" s="41"/>
      <c r="D134" s="242" t="s">
        <v>249</v>
      </c>
      <c r="E134" s="41"/>
      <c r="F134" s="243" t="s">
        <v>6019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249</v>
      </c>
      <c r="AU134" s="18" t="s">
        <v>88</v>
      </c>
    </row>
    <row r="135" s="2" customFormat="1" ht="16.5" customHeight="1">
      <c r="A135" s="39"/>
      <c r="B135" s="40"/>
      <c r="C135" s="229" t="s">
        <v>286</v>
      </c>
      <c r="D135" s="229" t="s">
        <v>243</v>
      </c>
      <c r="E135" s="230" t="s">
        <v>6020</v>
      </c>
      <c r="F135" s="231" t="s">
        <v>6021</v>
      </c>
      <c r="G135" s="232" t="s">
        <v>299</v>
      </c>
      <c r="H135" s="233">
        <v>1</v>
      </c>
      <c r="I135" s="234"/>
      <c r="J135" s="235">
        <f>ROUND(I135*H135,2)</f>
        <v>0</v>
      </c>
      <c r="K135" s="231" t="s">
        <v>247</v>
      </c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5969</v>
      </c>
      <c r="AT135" s="240" t="s">
        <v>243</v>
      </c>
      <c r="AU135" s="240" t="s">
        <v>88</v>
      </c>
      <c r="AY135" s="18" t="s">
        <v>241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14</v>
      </c>
      <c r="BK135" s="241">
        <f>ROUND(I135*H135,2)</f>
        <v>0</v>
      </c>
      <c r="BL135" s="18" t="s">
        <v>5969</v>
      </c>
      <c r="BM135" s="240" t="s">
        <v>6022</v>
      </c>
    </row>
    <row r="136" s="2" customFormat="1">
      <c r="A136" s="39"/>
      <c r="B136" s="40"/>
      <c r="C136" s="41"/>
      <c r="D136" s="242" t="s">
        <v>249</v>
      </c>
      <c r="E136" s="41"/>
      <c r="F136" s="243" t="s">
        <v>6023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249</v>
      </c>
      <c r="AU136" s="18" t="s">
        <v>88</v>
      </c>
    </row>
    <row r="137" s="2" customFormat="1" ht="16.5" customHeight="1">
      <c r="A137" s="39"/>
      <c r="B137" s="40"/>
      <c r="C137" s="229" t="s">
        <v>292</v>
      </c>
      <c r="D137" s="229" t="s">
        <v>243</v>
      </c>
      <c r="E137" s="230" t="s">
        <v>6024</v>
      </c>
      <c r="F137" s="231" t="s">
        <v>6025</v>
      </c>
      <c r="G137" s="232" t="s">
        <v>299</v>
      </c>
      <c r="H137" s="233">
        <v>1</v>
      </c>
      <c r="I137" s="234"/>
      <c r="J137" s="235">
        <f>ROUND(I137*H137,2)</f>
        <v>0</v>
      </c>
      <c r="K137" s="231" t="s">
        <v>247</v>
      </c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5969</v>
      </c>
      <c r="AT137" s="240" t="s">
        <v>243</v>
      </c>
      <c r="AU137" s="240" t="s">
        <v>88</v>
      </c>
      <c r="AY137" s="18" t="s">
        <v>241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14</v>
      </c>
      <c r="BK137" s="241">
        <f>ROUND(I137*H137,2)</f>
        <v>0</v>
      </c>
      <c r="BL137" s="18" t="s">
        <v>5969</v>
      </c>
      <c r="BM137" s="240" t="s">
        <v>6026</v>
      </c>
    </row>
    <row r="138" s="2" customFormat="1">
      <c r="A138" s="39"/>
      <c r="B138" s="40"/>
      <c r="C138" s="41"/>
      <c r="D138" s="242" t="s">
        <v>249</v>
      </c>
      <c r="E138" s="41"/>
      <c r="F138" s="243" t="s">
        <v>6027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249</v>
      </c>
      <c r="AU138" s="18" t="s">
        <v>88</v>
      </c>
    </row>
    <row r="139" s="2" customFormat="1">
      <c r="A139" s="39"/>
      <c r="B139" s="40"/>
      <c r="C139" s="41"/>
      <c r="D139" s="249" t="s">
        <v>701</v>
      </c>
      <c r="E139" s="41"/>
      <c r="F139" s="287" t="s">
        <v>6028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701</v>
      </c>
      <c r="AU139" s="18" t="s">
        <v>88</v>
      </c>
    </row>
    <row r="140" s="2" customFormat="1" ht="16.5" customHeight="1">
      <c r="A140" s="39"/>
      <c r="B140" s="40"/>
      <c r="C140" s="229" t="s">
        <v>275</v>
      </c>
      <c r="D140" s="229" t="s">
        <v>243</v>
      </c>
      <c r="E140" s="230" t="s">
        <v>6029</v>
      </c>
      <c r="F140" s="231" t="s">
        <v>2318</v>
      </c>
      <c r="G140" s="232" t="s">
        <v>299</v>
      </c>
      <c r="H140" s="233">
        <v>1</v>
      </c>
      <c r="I140" s="234"/>
      <c r="J140" s="235">
        <f>ROUND(I140*H140,2)</f>
        <v>0</v>
      </c>
      <c r="K140" s="231" t="s">
        <v>247</v>
      </c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5969</v>
      </c>
      <c r="AT140" s="240" t="s">
        <v>243</v>
      </c>
      <c r="AU140" s="240" t="s">
        <v>88</v>
      </c>
      <c r="AY140" s="18" t="s">
        <v>241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14</v>
      </c>
      <c r="BK140" s="241">
        <f>ROUND(I140*H140,2)</f>
        <v>0</v>
      </c>
      <c r="BL140" s="18" t="s">
        <v>5969</v>
      </c>
      <c r="BM140" s="240" t="s">
        <v>6030</v>
      </c>
    </row>
    <row r="141" s="2" customFormat="1">
      <c r="A141" s="39"/>
      <c r="B141" s="40"/>
      <c r="C141" s="41"/>
      <c r="D141" s="242" t="s">
        <v>249</v>
      </c>
      <c r="E141" s="41"/>
      <c r="F141" s="243" t="s">
        <v>6031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249</v>
      </c>
      <c r="AU141" s="18" t="s">
        <v>88</v>
      </c>
    </row>
    <row r="142" s="2" customFormat="1" ht="16.5" customHeight="1">
      <c r="A142" s="39"/>
      <c r="B142" s="40"/>
      <c r="C142" s="229" t="s">
        <v>301</v>
      </c>
      <c r="D142" s="229" t="s">
        <v>243</v>
      </c>
      <c r="E142" s="230" t="s">
        <v>6032</v>
      </c>
      <c r="F142" s="231" t="s">
        <v>6033</v>
      </c>
      <c r="G142" s="232" t="s">
        <v>299</v>
      </c>
      <c r="H142" s="233">
        <v>1</v>
      </c>
      <c r="I142" s="234"/>
      <c r="J142" s="235">
        <f>ROUND(I142*H142,2)</f>
        <v>0</v>
      </c>
      <c r="K142" s="231" t="s">
        <v>247</v>
      </c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5969</v>
      </c>
      <c r="AT142" s="240" t="s">
        <v>243</v>
      </c>
      <c r="AU142" s="240" t="s">
        <v>88</v>
      </c>
      <c r="AY142" s="18" t="s">
        <v>241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14</v>
      </c>
      <c r="BK142" s="241">
        <f>ROUND(I142*H142,2)</f>
        <v>0</v>
      </c>
      <c r="BL142" s="18" t="s">
        <v>5969</v>
      </c>
      <c r="BM142" s="240" t="s">
        <v>6034</v>
      </c>
    </row>
    <row r="143" s="2" customFormat="1">
      <c r="A143" s="39"/>
      <c r="B143" s="40"/>
      <c r="C143" s="41"/>
      <c r="D143" s="242" t="s">
        <v>249</v>
      </c>
      <c r="E143" s="41"/>
      <c r="F143" s="243" t="s">
        <v>6035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249</v>
      </c>
      <c r="AU143" s="18" t="s">
        <v>88</v>
      </c>
    </row>
    <row r="144" s="2" customFormat="1" ht="16.5" customHeight="1">
      <c r="A144" s="39"/>
      <c r="B144" s="40"/>
      <c r="C144" s="229" t="s">
        <v>305</v>
      </c>
      <c r="D144" s="229" t="s">
        <v>243</v>
      </c>
      <c r="E144" s="230" t="s">
        <v>6036</v>
      </c>
      <c r="F144" s="231" t="s">
        <v>6037</v>
      </c>
      <c r="G144" s="232" t="s">
        <v>299</v>
      </c>
      <c r="H144" s="233">
        <v>1</v>
      </c>
      <c r="I144" s="234"/>
      <c r="J144" s="235">
        <f>ROUND(I144*H144,2)</f>
        <v>0</v>
      </c>
      <c r="K144" s="231" t="s">
        <v>247</v>
      </c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5969</v>
      </c>
      <c r="AT144" s="240" t="s">
        <v>243</v>
      </c>
      <c r="AU144" s="240" t="s">
        <v>88</v>
      </c>
      <c r="AY144" s="18" t="s">
        <v>241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14</v>
      </c>
      <c r="BK144" s="241">
        <f>ROUND(I144*H144,2)</f>
        <v>0</v>
      </c>
      <c r="BL144" s="18" t="s">
        <v>5969</v>
      </c>
      <c r="BM144" s="240" t="s">
        <v>6038</v>
      </c>
    </row>
    <row r="145" s="2" customFormat="1">
      <c r="A145" s="39"/>
      <c r="B145" s="40"/>
      <c r="C145" s="41"/>
      <c r="D145" s="242" t="s">
        <v>249</v>
      </c>
      <c r="E145" s="41"/>
      <c r="F145" s="243" t="s">
        <v>6039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88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5972</v>
      </c>
      <c r="F146" s="227" t="s">
        <v>5973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SUM(P147:P150)</f>
        <v>0</v>
      </c>
      <c r="Q146" s="221"/>
      <c r="R146" s="222">
        <f>SUM(R147:R150)</f>
        <v>0</v>
      </c>
      <c r="S146" s="221"/>
      <c r="T146" s="22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269</v>
      </c>
      <c r="AT146" s="225" t="s">
        <v>79</v>
      </c>
      <c r="AU146" s="225" t="s">
        <v>14</v>
      </c>
      <c r="AY146" s="224" t="s">
        <v>241</v>
      </c>
      <c r="BK146" s="226">
        <f>SUM(BK147:BK150)</f>
        <v>0</v>
      </c>
    </row>
    <row r="147" s="2" customFormat="1" ht="16.5" customHeight="1">
      <c r="A147" s="39"/>
      <c r="B147" s="40"/>
      <c r="C147" s="229" t="s">
        <v>309</v>
      </c>
      <c r="D147" s="229" t="s">
        <v>243</v>
      </c>
      <c r="E147" s="230" t="s">
        <v>6040</v>
      </c>
      <c r="F147" s="231" t="s">
        <v>6041</v>
      </c>
      <c r="G147" s="232" t="s">
        <v>299</v>
      </c>
      <c r="H147" s="233">
        <v>1</v>
      </c>
      <c r="I147" s="234"/>
      <c r="J147" s="235">
        <f>ROUND(I147*H147,2)</f>
        <v>0</v>
      </c>
      <c r="K147" s="231" t="s">
        <v>247</v>
      </c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5969</v>
      </c>
      <c r="AT147" s="240" t="s">
        <v>243</v>
      </c>
      <c r="AU147" s="240" t="s">
        <v>88</v>
      </c>
      <c r="AY147" s="18" t="s">
        <v>241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</v>
      </c>
      <c r="BK147" s="241">
        <f>ROUND(I147*H147,2)</f>
        <v>0</v>
      </c>
      <c r="BL147" s="18" t="s">
        <v>5969</v>
      </c>
      <c r="BM147" s="240" t="s">
        <v>6042</v>
      </c>
    </row>
    <row r="148" s="2" customFormat="1">
      <c r="A148" s="39"/>
      <c r="B148" s="40"/>
      <c r="C148" s="41"/>
      <c r="D148" s="242" t="s">
        <v>249</v>
      </c>
      <c r="E148" s="41"/>
      <c r="F148" s="243" t="s">
        <v>6043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249</v>
      </c>
      <c r="AU148" s="18" t="s">
        <v>88</v>
      </c>
    </row>
    <row r="149" s="2" customFormat="1" ht="16.5" customHeight="1">
      <c r="A149" s="39"/>
      <c r="B149" s="40"/>
      <c r="C149" s="229" t="s">
        <v>316</v>
      </c>
      <c r="D149" s="229" t="s">
        <v>243</v>
      </c>
      <c r="E149" s="230" t="s">
        <v>6044</v>
      </c>
      <c r="F149" s="231" t="s">
        <v>6045</v>
      </c>
      <c r="G149" s="232" t="s">
        <v>299</v>
      </c>
      <c r="H149" s="233">
        <v>1</v>
      </c>
      <c r="I149" s="234"/>
      <c r="J149" s="235">
        <f>ROUND(I149*H149,2)</f>
        <v>0</v>
      </c>
      <c r="K149" s="231" t="s">
        <v>247</v>
      </c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5969</v>
      </c>
      <c r="AT149" s="240" t="s">
        <v>243</v>
      </c>
      <c r="AU149" s="240" t="s">
        <v>88</v>
      </c>
      <c r="AY149" s="18" t="s">
        <v>241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14</v>
      </c>
      <c r="BK149" s="241">
        <f>ROUND(I149*H149,2)</f>
        <v>0</v>
      </c>
      <c r="BL149" s="18" t="s">
        <v>5969</v>
      </c>
      <c r="BM149" s="240" t="s">
        <v>6046</v>
      </c>
    </row>
    <row r="150" s="2" customFormat="1">
      <c r="A150" s="39"/>
      <c r="B150" s="40"/>
      <c r="C150" s="41"/>
      <c r="D150" s="242" t="s">
        <v>249</v>
      </c>
      <c r="E150" s="41"/>
      <c r="F150" s="243" t="s">
        <v>6047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249</v>
      </c>
      <c r="AU150" s="18" t="s">
        <v>88</v>
      </c>
    </row>
    <row r="151" s="12" customFormat="1" ht="22.8" customHeight="1">
      <c r="A151" s="12"/>
      <c r="B151" s="213"/>
      <c r="C151" s="214"/>
      <c r="D151" s="215" t="s">
        <v>79</v>
      </c>
      <c r="E151" s="227" t="s">
        <v>6048</v>
      </c>
      <c r="F151" s="227" t="s">
        <v>6049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SUM(P152:P155)</f>
        <v>0</v>
      </c>
      <c r="Q151" s="221"/>
      <c r="R151" s="222">
        <f>SUM(R152:R155)</f>
        <v>0</v>
      </c>
      <c r="S151" s="221"/>
      <c r="T151" s="223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269</v>
      </c>
      <c r="AT151" s="225" t="s">
        <v>79</v>
      </c>
      <c r="AU151" s="225" t="s">
        <v>14</v>
      </c>
      <c r="AY151" s="224" t="s">
        <v>241</v>
      </c>
      <c r="BK151" s="226">
        <f>SUM(BK152:BK155)</f>
        <v>0</v>
      </c>
    </row>
    <row r="152" s="2" customFormat="1" ht="16.5" customHeight="1">
      <c r="A152" s="39"/>
      <c r="B152" s="40"/>
      <c r="C152" s="229" t="s">
        <v>322</v>
      </c>
      <c r="D152" s="229" t="s">
        <v>243</v>
      </c>
      <c r="E152" s="230" t="s">
        <v>6050</v>
      </c>
      <c r="F152" s="231" t="s">
        <v>6051</v>
      </c>
      <c r="G152" s="232" t="s">
        <v>299</v>
      </c>
      <c r="H152" s="233">
        <v>1</v>
      </c>
      <c r="I152" s="234"/>
      <c r="J152" s="235">
        <f>ROUND(I152*H152,2)</f>
        <v>0</v>
      </c>
      <c r="K152" s="231" t="s">
        <v>247</v>
      </c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5969</v>
      </c>
      <c r="AT152" s="240" t="s">
        <v>243</v>
      </c>
      <c r="AU152" s="240" t="s">
        <v>88</v>
      </c>
      <c r="AY152" s="18" t="s">
        <v>241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14</v>
      </c>
      <c r="BK152" s="241">
        <f>ROUND(I152*H152,2)</f>
        <v>0</v>
      </c>
      <c r="BL152" s="18" t="s">
        <v>5969</v>
      </c>
      <c r="BM152" s="240" t="s">
        <v>6052</v>
      </c>
    </row>
    <row r="153" s="2" customFormat="1">
      <c r="A153" s="39"/>
      <c r="B153" s="40"/>
      <c r="C153" s="41"/>
      <c r="D153" s="242" t="s">
        <v>249</v>
      </c>
      <c r="E153" s="41"/>
      <c r="F153" s="243" t="s">
        <v>6053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249</v>
      </c>
      <c r="AU153" s="18" t="s">
        <v>88</v>
      </c>
    </row>
    <row r="154" s="2" customFormat="1" ht="16.5" customHeight="1">
      <c r="A154" s="39"/>
      <c r="B154" s="40"/>
      <c r="C154" s="229" t="s">
        <v>8</v>
      </c>
      <c r="D154" s="229" t="s">
        <v>243</v>
      </c>
      <c r="E154" s="230" t="s">
        <v>6054</v>
      </c>
      <c r="F154" s="231" t="s">
        <v>6055</v>
      </c>
      <c r="G154" s="232" t="s">
        <v>299</v>
      </c>
      <c r="H154" s="233">
        <v>1</v>
      </c>
      <c r="I154" s="234"/>
      <c r="J154" s="235">
        <f>ROUND(I154*H154,2)</f>
        <v>0</v>
      </c>
      <c r="K154" s="231" t="s">
        <v>247</v>
      </c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5969</v>
      </c>
      <c r="AT154" s="240" t="s">
        <v>243</v>
      </c>
      <c r="AU154" s="240" t="s">
        <v>88</v>
      </c>
      <c r="AY154" s="18" t="s">
        <v>241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14</v>
      </c>
      <c r="BK154" s="241">
        <f>ROUND(I154*H154,2)</f>
        <v>0</v>
      </c>
      <c r="BL154" s="18" t="s">
        <v>5969</v>
      </c>
      <c r="BM154" s="240" t="s">
        <v>6056</v>
      </c>
    </row>
    <row r="155" s="2" customFormat="1">
      <c r="A155" s="39"/>
      <c r="B155" s="40"/>
      <c r="C155" s="41"/>
      <c r="D155" s="242" t="s">
        <v>249</v>
      </c>
      <c r="E155" s="41"/>
      <c r="F155" s="243" t="s">
        <v>6057</v>
      </c>
      <c r="G155" s="41"/>
      <c r="H155" s="41"/>
      <c r="I155" s="244"/>
      <c r="J155" s="41"/>
      <c r="K155" s="41"/>
      <c r="L155" s="45"/>
      <c r="M155" s="298"/>
      <c r="N155" s="299"/>
      <c r="O155" s="282"/>
      <c r="P155" s="282"/>
      <c r="Q155" s="282"/>
      <c r="R155" s="282"/>
      <c r="S155" s="282"/>
      <c r="T155" s="300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249</v>
      </c>
      <c r="AU155" s="18" t="s">
        <v>88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cd22SF4kPcOpXOBGEmnU9elHFLoDIrQiaRgWJ0VXV2Tf2qf3n0YsqtM6adIdRzcHy4ZK4Kre/Z3Ieg8Ty5zPZQ==" hashValue="BDKZ/lWgWGYOHqIExDhaTYsydmYhQybfWJYgq7Pk9uWM6WiODyeAFpHCsO/OIq+emvrrrC/5RhgpN4/tkoB0dg==" algorithmName="SHA-512" password="CC35"/>
  <autoFilter ref="C119:K15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1_02/011114000"/>
    <hyperlink ref="F126" r:id="rId2" display="https://podminky.urs.cz/item/CS_URS_2021_02/011314000"/>
    <hyperlink ref="F128" r:id="rId3" display="https://podminky.urs.cz/item/CS_URS_2021_02/011403000"/>
    <hyperlink ref="F130" r:id="rId4" display="https://podminky.urs.cz/item/CS_URS_2021_02/011503000"/>
    <hyperlink ref="F132" r:id="rId5" display="https://podminky.urs.cz/item/CS_URS_2021_02/012103000"/>
    <hyperlink ref="F134" r:id="rId6" display="https://podminky.urs.cz/item/CS_URS_2021_02/012203000"/>
    <hyperlink ref="F136" r:id="rId7" display="https://podminky.urs.cz/item/CS_URS_2021_02/012303000"/>
    <hyperlink ref="F138" r:id="rId8" display="https://podminky.urs.cz/item/CS_URS_2021_02/013244000"/>
    <hyperlink ref="F141" r:id="rId9" display="https://podminky.urs.cz/item/CS_URS_2021_02/013254000"/>
    <hyperlink ref="F143" r:id="rId10" display="https://podminky.urs.cz/item/CS_URS_2021_02/013274000"/>
    <hyperlink ref="F145" r:id="rId11" display="https://podminky.urs.cz/item/CS_URS_2021_02/013284000"/>
    <hyperlink ref="F148" r:id="rId12" display="https://podminky.urs.cz/item/CS_URS_2021_02/041403000"/>
    <hyperlink ref="F150" r:id="rId13" display="https://podminky.urs.cz/item/CS_URS_2021_02/042603000"/>
    <hyperlink ref="F153" r:id="rId14" display="https://podminky.urs.cz/item/CS_URS_2021_02/051002000"/>
    <hyperlink ref="F155" r:id="rId15" display="https://podminky.urs.cz/item/CS_URS_2021_02/056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6058</v>
      </c>
      <c r="H4" s="21"/>
    </row>
    <row r="5" s="1" customFormat="1" ht="12" customHeight="1">
      <c r="B5" s="21"/>
      <c r="C5" s="315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6" t="str">
        <f>'Rekapitulace stavby'!AN8</f>
        <v>18. 8. 2021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2"/>
      <c r="B9" s="318"/>
      <c r="C9" s="319" t="s">
        <v>61</v>
      </c>
      <c r="D9" s="320" t="s">
        <v>62</v>
      </c>
      <c r="E9" s="320" t="s">
        <v>228</v>
      </c>
      <c r="F9" s="321" t="s">
        <v>6059</v>
      </c>
      <c r="G9" s="202"/>
      <c r="H9" s="318"/>
    </row>
    <row r="10" s="2" customFormat="1" ht="26.4" customHeight="1">
      <c r="A10" s="39"/>
      <c r="B10" s="45"/>
      <c r="C10" s="322" t="s">
        <v>6060</v>
      </c>
      <c r="D10" s="322" t="s">
        <v>99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402</v>
      </c>
      <c r="D11" s="324" t="s">
        <v>403</v>
      </c>
      <c r="E11" s="325" t="s">
        <v>253</v>
      </c>
      <c r="F11" s="326">
        <v>3167.7629999999999</v>
      </c>
      <c r="G11" s="39"/>
      <c r="H11" s="45"/>
    </row>
    <row r="12" s="2" customFormat="1" ht="16.8" customHeight="1">
      <c r="A12" s="39"/>
      <c r="B12" s="45"/>
      <c r="C12" s="327" t="s">
        <v>1</v>
      </c>
      <c r="D12" s="327" t="s">
        <v>242</v>
      </c>
      <c r="E12" s="18" t="s">
        <v>1</v>
      </c>
      <c r="F12" s="328">
        <v>0</v>
      </c>
      <c r="G12" s="39"/>
      <c r="H12" s="45"/>
    </row>
    <row r="13" s="2" customFormat="1" ht="16.8" customHeight="1">
      <c r="A13" s="39"/>
      <c r="B13" s="45"/>
      <c r="C13" s="327" t="s">
        <v>1</v>
      </c>
      <c r="D13" s="327" t="s">
        <v>609</v>
      </c>
      <c r="E13" s="18" t="s">
        <v>1</v>
      </c>
      <c r="F13" s="328">
        <v>3562.125</v>
      </c>
      <c r="G13" s="39"/>
      <c r="H13" s="45"/>
    </row>
    <row r="14" s="2" customFormat="1" ht="16.8" customHeight="1">
      <c r="A14" s="39"/>
      <c r="B14" s="45"/>
      <c r="C14" s="327" t="s">
        <v>1</v>
      </c>
      <c r="D14" s="327" t="s">
        <v>610</v>
      </c>
      <c r="E14" s="18" t="s">
        <v>1</v>
      </c>
      <c r="F14" s="328">
        <v>20</v>
      </c>
      <c r="G14" s="39"/>
      <c r="H14" s="45"/>
    </row>
    <row r="15" s="2" customFormat="1" ht="16.8" customHeight="1">
      <c r="A15" s="39"/>
      <c r="B15" s="45"/>
      <c r="C15" s="327" t="s">
        <v>1</v>
      </c>
      <c r="D15" s="327" t="s">
        <v>611</v>
      </c>
      <c r="E15" s="18" t="s">
        <v>1</v>
      </c>
      <c r="F15" s="328">
        <v>0</v>
      </c>
      <c r="G15" s="39"/>
      <c r="H15" s="45"/>
    </row>
    <row r="16" s="2" customFormat="1" ht="16.8" customHeight="1">
      <c r="A16" s="39"/>
      <c r="B16" s="45"/>
      <c r="C16" s="327" t="s">
        <v>1</v>
      </c>
      <c r="D16" s="327" t="s">
        <v>612</v>
      </c>
      <c r="E16" s="18" t="s">
        <v>1</v>
      </c>
      <c r="F16" s="328">
        <v>0</v>
      </c>
      <c r="G16" s="39"/>
      <c r="H16" s="45"/>
    </row>
    <row r="17" s="2" customFormat="1">
      <c r="A17" s="39"/>
      <c r="B17" s="45"/>
      <c r="C17" s="327" t="s">
        <v>1</v>
      </c>
      <c r="D17" s="327" t="s">
        <v>613</v>
      </c>
      <c r="E17" s="18" t="s">
        <v>1</v>
      </c>
      <c r="F17" s="328">
        <v>-120.59399999999999</v>
      </c>
      <c r="G17" s="39"/>
      <c r="H17" s="45"/>
    </row>
    <row r="18" s="2" customFormat="1">
      <c r="A18" s="39"/>
      <c r="B18" s="45"/>
      <c r="C18" s="327" t="s">
        <v>1</v>
      </c>
      <c r="D18" s="327" t="s">
        <v>614</v>
      </c>
      <c r="E18" s="18" t="s">
        <v>1</v>
      </c>
      <c r="F18" s="328">
        <v>-106.30500000000001</v>
      </c>
      <c r="G18" s="39"/>
      <c r="H18" s="45"/>
    </row>
    <row r="19" s="2" customFormat="1">
      <c r="A19" s="39"/>
      <c r="B19" s="45"/>
      <c r="C19" s="327" t="s">
        <v>1</v>
      </c>
      <c r="D19" s="327" t="s">
        <v>615</v>
      </c>
      <c r="E19" s="18" t="s">
        <v>1</v>
      </c>
      <c r="F19" s="328">
        <v>-118.869</v>
      </c>
      <c r="G19" s="39"/>
      <c r="H19" s="45"/>
    </row>
    <row r="20" s="2" customFormat="1">
      <c r="A20" s="39"/>
      <c r="B20" s="45"/>
      <c r="C20" s="327" t="s">
        <v>1</v>
      </c>
      <c r="D20" s="327" t="s">
        <v>616</v>
      </c>
      <c r="E20" s="18" t="s">
        <v>1</v>
      </c>
      <c r="F20" s="328">
        <v>-68.593999999999994</v>
      </c>
      <c r="G20" s="39"/>
      <c r="H20" s="45"/>
    </row>
    <row r="21" s="2" customFormat="1">
      <c r="A21" s="39"/>
      <c r="B21" s="45"/>
      <c r="C21" s="327" t="s">
        <v>1</v>
      </c>
      <c r="D21" s="327" t="s">
        <v>617</v>
      </c>
      <c r="E21" s="18" t="s">
        <v>1</v>
      </c>
      <c r="F21" s="328">
        <v>0</v>
      </c>
      <c r="G21" s="39"/>
      <c r="H21" s="45"/>
    </row>
    <row r="22" s="2" customFormat="1" ht="16.8" customHeight="1">
      <c r="A22" s="39"/>
      <c r="B22" s="45"/>
      <c r="C22" s="327" t="s">
        <v>402</v>
      </c>
      <c r="D22" s="327" t="s">
        <v>258</v>
      </c>
      <c r="E22" s="18" t="s">
        <v>1</v>
      </c>
      <c r="F22" s="328">
        <v>3167.7629999999999</v>
      </c>
      <c r="G22" s="39"/>
      <c r="H22" s="45"/>
    </row>
    <row r="23" s="2" customFormat="1" ht="16.8" customHeight="1">
      <c r="A23" s="39"/>
      <c r="B23" s="45"/>
      <c r="C23" s="329" t="s">
        <v>6061</v>
      </c>
      <c r="D23" s="39"/>
      <c r="E23" s="39"/>
      <c r="F23" s="39"/>
      <c r="G23" s="39"/>
      <c r="H23" s="45"/>
    </row>
    <row r="24" s="2" customFormat="1" ht="16.8" customHeight="1">
      <c r="A24" s="39"/>
      <c r="B24" s="45"/>
      <c r="C24" s="327" t="s">
        <v>597</v>
      </c>
      <c r="D24" s="327" t="s">
        <v>598</v>
      </c>
      <c r="E24" s="18" t="s">
        <v>253</v>
      </c>
      <c r="F24" s="328">
        <v>673.14999999999998</v>
      </c>
      <c r="G24" s="39"/>
      <c r="H24" s="45"/>
    </row>
    <row r="25" s="2" customFormat="1" ht="16.8" customHeight="1">
      <c r="A25" s="39"/>
      <c r="B25" s="45"/>
      <c r="C25" s="327" t="s">
        <v>722</v>
      </c>
      <c r="D25" s="327" t="s">
        <v>723</v>
      </c>
      <c r="E25" s="18" t="s">
        <v>253</v>
      </c>
      <c r="F25" s="328">
        <v>2129.6579999999999</v>
      </c>
      <c r="G25" s="39"/>
      <c r="H25" s="45"/>
    </row>
    <row r="26" s="2" customFormat="1" ht="16.8" customHeight="1">
      <c r="A26" s="39"/>
      <c r="B26" s="45"/>
      <c r="C26" s="323" t="s">
        <v>405</v>
      </c>
      <c r="D26" s="324" t="s">
        <v>406</v>
      </c>
      <c r="E26" s="325" t="s">
        <v>253</v>
      </c>
      <c r="F26" s="326">
        <v>190.066</v>
      </c>
      <c r="G26" s="39"/>
      <c r="H26" s="45"/>
    </row>
    <row r="27" s="2" customFormat="1" ht="16.8" customHeight="1">
      <c r="A27" s="39"/>
      <c r="B27" s="45"/>
      <c r="C27" s="327" t="s">
        <v>405</v>
      </c>
      <c r="D27" s="327" t="s">
        <v>619</v>
      </c>
      <c r="E27" s="18" t="s">
        <v>1</v>
      </c>
      <c r="F27" s="328">
        <v>190.066</v>
      </c>
      <c r="G27" s="39"/>
      <c r="H27" s="45"/>
    </row>
    <row r="28" s="2" customFormat="1" ht="16.8" customHeight="1">
      <c r="A28" s="39"/>
      <c r="B28" s="45"/>
      <c r="C28" s="329" t="s">
        <v>6061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327" t="s">
        <v>597</v>
      </c>
      <c r="D29" s="327" t="s">
        <v>598</v>
      </c>
      <c r="E29" s="18" t="s">
        <v>253</v>
      </c>
      <c r="F29" s="328">
        <v>673.14999999999998</v>
      </c>
      <c r="G29" s="39"/>
      <c r="H29" s="45"/>
    </row>
    <row r="30" s="2" customFormat="1" ht="16.8" customHeight="1">
      <c r="A30" s="39"/>
      <c r="B30" s="45"/>
      <c r="C30" s="327" t="s">
        <v>562</v>
      </c>
      <c r="D30" s="327" t="s">
        <v>563</v>
      </c>
      <c r="E30" s="18" t="s">
        <v>253</v>
      </c>
      <c r="F30" s="328">
        <v>190.066</v>
      </c>
      <c r="G30" s="39"/>
      <c r="H30" s="45"/>
    </row>
    <row r="31" s="2" customFormat="1">
      <c r="A31" s="39"/>
      <c r="B31" s="45"/>
      <c r="C31" s="327" t="s">
        <v>639</v>
      </c>
      <c r="D31" s="327" t="s">
        <v>640</v>
      </c>
      <c r="E31" s="18" t="s">
        <v>253</v>
      </c>
      <c r="F31" s="328">
        <v>1880.5</v>
      </c>
      <c r="G31" s="39"/>
      <c r="H31" s="45"/>
    </row>
    <row r="32" s="2" customFormat="1">
      <c r="A32" s="39"/>
      <c r="B32" s="45"/>
      <c r="C32" s="327" t="s">
        <v>654</v>
      </c>
      <c r="D32" s="327" t="s">
        <v>655</v>
      </c>
      <c r="E32" s="18" t="s">
        <v>253</v>
      </c>
      <c r="F32" s="328">
        <v>872.16399999999999</v>
      </c>
      <c r="G32" s="39"/>
      <c r="H32" s="45"/>
    </row>
    <row r="33" s="2" customFormat="1" ht="16.8" customHeight="1">
      <c r="A33" s="39"/>
      <c r="B33" s="45"/>
      <c r="C33" s="327" t="s">
        <v>681</v>
      </c>
      <c r="D33" s="327" t="s">
        <v>682</v>
      </c>
      <c r="E33" s="18" t="s">
        <v>253</v>
      </c>
      <c r="F33" s="328">
        <v>1454.568</v>
      </c>
      <c r="G33" s="39"/>
      <c r="H33" s="45"/>
    </row>
    <row r="34" s="2" customFormat="1" ht="16.8" customHeight="1">
      <c r="A34" s="39"/>
      <c r="B34" s="45"/>
      <c r="C34" s="327" t="s">
        <v>259</v>
      </c>
      <c r="D34" s="327" t="s">
        <v>260</v>
      </c>
      <c r="E34" s="18" t="s">
        <v>253</v>
      </c>
      <c r="F34" s="328">
        <v>3355.2260000000001</v>
      </c>
      <c r="G34" s="39"/>
      <c r="H34" s="45"/>
    </row>
    <row r="35" s="2" customFormat="1" ht="16.8" customHeight="1">
      <c r="A35" s="39"/>
      <c r="B35" s="45"/>
      <c r="C35" s="323" t="s">
        <v>408</v>
      </c>
      <c r="D35" s="324" t="s">
        <v>409</v>
      </c>
      <c r="E35" s="325" t="s">
        <v>253</v>
      </c>
      <c r="F35" s="326">
        <v>1077.039</v>
      </c>
      <c r="G35" s="39"/>
      <c r="H35" s="45"/>
    </row>
    <row r="36" s="2" customFormat="1" ht="16.8" customHeight="1">
      <c r="A36" s="39"/>
      <c r="B36" s="45"/>
      <c r="C36" s="327" t="s">
        <v>408</v>
      </c>
      <c r="D36" s="327" t="s">
        <v>618</v>
      </c>
      <c r="E36" s="18" t="s">
        <v>1</v>
      </c>
      <c r="F36" s="328">
        <v>1077.039</v>
      </c>
      <c r="G36" s="39"/>
      <c r="H36" s="45"/>
    </row>
    <row r="37" s="2" customFormat="1" ht="16.8" customHeight="1">
      <c r="A37" s="39"/>
      <c r="B37" s="45"/>
      <c r="C37" s="329" t="s">
        <v>6061</v>
      </c>
      <c r="D37" s="39"/>
      <c r="E37" s="39"/>
      <c r="F37" s="39"/>
      <c r="G37" s="39"/>
      <c r="H37" s="45"/>
    </row>
    <row r="38" s="2" customFormat="1" ht="16.8" customHeight="1">
      <c r="A38" s="39"/>
      <c r="B38" s="45"/>
      <c r="C38" s="327" t="s">
        <v>597</v>
      </c>
      <c r="D38" s="327" t="s">
        <v>598</v>
      </c>
      <c r="E38" s="18" t="s">
        <v>253</v>
      </c>
      <c r="F38" s="328">
        <v>673.14999999999998</v>
      </c>
      <c r="G38" s="39"/>
      <c r="H38" s="45"/>
    </row>
    <row r="39" s="2" customFormat="1">
      <c r="A39" s="39"/>
      <c r="B39" s="45"/>
      <c r="C39" s="327" t="s">
        <v>581</v>
      </c>
      <c r="D39" s="327" t="s">
        <v>582</v>
      </c>
      <c r="E39" s="18" t="s">
        <v>253</v>
      </c>
      <c r="F39" s="328">
        <v>1077.039</v>
      </c>
      <c r="G39" s="39"/>
      <c r="H39" s="45"/>
    </row>
    <row r="40" s="2" customFormat="1">
      <c r="A40" s="39"/>
      <c r="B40" s="45"/>
      <c r="C40" s="327" t="s">
        <v>639</v>
      </c>
      <c r="D40" s="327" t="s">
        <v>640</v>
      </c>
      <c r="E40" s="18" t="s">
        <v>253</v>
      </c>
      <c r="F40" s="328">
        <v>1880.5</v>
      </c>
      <c r="G40" s="39"/>
      <c r="H40" s="45"/>
    </row>
    <row r="41" s="2" customFormat="1">
      <c r="A41" s="39"/>
      <c r="B41" s="45"/>
      <c r="C41" s="327" t="s">
        <v>654</v>
      </c>
      <c r="D41" s="327" t="s">
        <v>655</v>
      </c>
      <c r="E41" s="18" t="s">
        <v>253</v>
      </c>
      <c r="F41" s="328">
        <v>872.16399999999999</v>
      </c>
      <c r="G41" s="39"/>
      <c r="H41" s="45"/>
    </row>
    <row r="42" s="2" customFormat="1" ht="16.8" customHeight="1">
      <c r="A42" s="39"/>
      <c r="B42" s="45"/>
      <c r="C42" s="327" t="s">
        <v>681</v>
      </c>
      <c r="D42" s="327" t="s">
        <v>682</v>
      </c>
      <c r="E42" s="18" t="s">
        <v>253</v>
      </c>
      <c r="F42" s="328">
        <v>1454.568</v>
      </c>
      <c r="G42" s="39"/>
      <c r="H42" s="45"/>
    </row>
    <row r="43" s="2" customFormat="1" ht="16.8" customHeight="1">
      <c r="A43" s="39"/>
      <c r="B43" s="45"/>
      <c r="C43" s="327" t="s">
        <v>259</v>
      </c>
      <c r="D43" s="327" t="s">
        <v>260</v>
      </c>
      <c r="E43" s="18" t="s">
        <v>253</v>
      </c>
      <c r="F43" s="328">
        <v>3355.2260000000001</v>
      </c>
      <c r="G43" s="39"/>
      <c r="H43" s="45"/>
    </row>
    <row r="44" s="2" customFormat="1" ht="16.8" customHeight="1">
      <c r="A44" s="39"/>
      <c r="B44" s="45"/>
      <c r="C44" s="323" t="s">
        <v>411</v>
      </c>
      <c r="D44" s="324" t="s">
        <v>412</v>
      </c>
      <c r="E44" s="325" t="s">
        <v>253</v>
      </c>
      <c r="F44" s="326">
        <v>285.09899999999999</v>
      </c>
      <c r="G44" s="39"/>
      <c r="H44" s="45"/>
    </row>
    <row r="45" s="2" customFormat="1" ht="16.8" customHeight="1">
      <c r="A45" s="39"/>
      <c r="B45" s="45"/>
      <c r="C45" s="327" t="s">
        <v>411</v>
      </c>
      <c r="D45" s="327" t="s">
        <v>621</v>
      </c>
      <c r="E45" s="18" t="s">
        <v>1</v>
      </c>
      <c r="F45" s="328">
        <v>285.09899999999999</v>
      </c>
      <c r="G45" s="39"/>
      <c r="H45" s="45"/>
    </row>
    <row r="46" s="2" customFormat="1" ht="16.8" customHeight="1">
      <c r="A46" s="39"/>
      <c r="B46" s="45"/>
      <c r="C46" s="329" t="s">
        <v>6061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27" t="s">
        <v>597</v>
      </c>
      <c r="D47" s="327" t="s">
        <v>598</v>
      </c>
      <c r="E47" s="18" t="s">
        <v>253</v>
      </c>
      <c r="F47" s="328">
        <v>673.14999999999998</v>
      </c>
      <c r="G47" s="39"/>
      <c r="H47" s="45"/>
    </row>
    <row r="48" s="2" customFormat="1" ht="16.8" customHeight="1">
      <c r="A48" s="39"/>
      <c r="B48" s="45"/>
      <c r="C48" s="327" t="s">
        <v>585</v>
      </c>
      <c r="D48" s="327" t="s">
        <v>586</v>
      </c>
      <c r="E48" s="18" t="s">
        <v>253</v>
      </c>
      <c r="F48" s="328">
        <v>285.09899999999999</v>
      </c>
      <c r="G48" s="39"/>
      <c r="H48" s="45"/>
    </row>
    <row r="49" s="2" customFormat="1">
      <c r="A49" s="39"/>
      <c r="B49" s="45"/>
      <c r="C49" s="327" t="s">
        <v>649</v>
      </c>
      <c r="D49" s="327" t="s">
        <v>650</v>
      </c>
      <c r="E49" s="18" t="s">
        <v>253</v>
      </c>
      <c r="F49" s="328">
        <v>1900.6579999999999</v>
      </c>
      <c r="G49" s="39"/>
      <c r="H49" s="45"/>
    </row>
    <row r="50" s="2" customFormat="1">
      <c r="A50" s="39"/>
      <c r="B50" s="45"/>
      <c r="C50" s="327" t="s">
        <v>669</v>
      </c>
      <c r="D50" s="327" t="s">
        <v>670</v>
      </c>
      <c r="E50" s="18" t="s">
        <v>253</v>
      </c>
      <c r="F50" s="328">
        <v>1947.145</v>
      </c>
      <c r="G50" s="39"/>
      <c r="H50" s="45"/>
    </row>
    <row r="51" s="2" customFormat="1" ht="16.8" customHeight="1">
      <c r="A51" s="39"/>
      <c r="B51" s="45"/>
      <c r="C51" s="327" t="s">
        <v>687</v>
      </c>
      <c r="D51" s="327" t="s">
        <v>688</v>
      </c>
      <c r="E51" s="18" t="s">
        <v>253</v>
      </c>
      <c r="F51" s="328">
        <v>1900.6579999999999</v>
      </c>
      <c r="G51" s="39"/>
      <c r="H51" s="45"/>
    </row>
    <row r="52" s="2" customFormat="1" ht="16.8" customHeight="1">
      <c r="A52" s="39"/>
      <c r="B52" s="45"/>
      <c r="C52" s="327" t="s">
        <v>259</v>
      </c>
      <c r="D52" s="327" t="s">
        <v>260</v>
      </c>
      <c r="E52" s="18" t="s">
        <v>253</v>
      </c>
      <c r="F52" s="328">
        <v>3355.2260000000001</v>
      </c>
      <c r="G52" s="39"/>
      <c r="H52" s="45"/>
    </row>
    <row r="53" s="2" customFormat="1" ht="16.8" customHeight="1">
      <c r="A53" s="39"/>
      <c r="B53" s="45"/>
      <c r="C53" s="323" t="s">
        <v>414</v>
      </c>
      <c r="D53" s="324" t="s">
        <v>415</v>
      </c>
      <c r="E53" s="325" t="s">
        <v>253</v>
      </c>
      <c r="F53" s="326">
        <v>1615.559</v>
      </c>
      <c r="G53" s="39"/>
      <c r="H53" s="45"/>
    </row>
    <row r="54" s="2" customFormat="1" ht="16.8" customHeight="1">
      <c r="A54" s="39"/>
      <c r="B54" s="45"/>
      <c r="C54" s="327" t="s">
        <v>414</v>
      </c>
      <c r="D54" s="327" t="s">
        <v>620</v>
      </c>
      <c r="E54" s="18" t="s">
        <v>1</v>
      </c>
      <c r="F54" s="328">
        <v>1615.559</v>
      </c>
      <c r="G54" s="39"/>
      <c r="H54" s="45"/>
    </row>
    <row r="55" s="2" customFormat="1" ht="16.8" customHeight="1">
      <c r="A55" s="39"/>
      <c r="B55" s="45"/>
      <c r="C55" s="329" t="s">
        <v>6061</v>
      </c>
      <c r="D55" s="39"/>
      <c r="E55" s="39"/>
      <c r="F55" s="39"/>
      <c r="G55" s="39"/>
      <c r="H55" s="45"/>
    </row>
    <row r="56" s="2" customFormat="1" ht="16.8" customHeight="1">
      <c r="A56" s="39"/>
      <c r="B56" s="45"/>
      <c r="C56" s="327" t="s">
        <v>597</v>
      </c>
      <c r="D56" s="327" t="s">
        <v>598</v>
      </c>
      <c r="E56" s="18" t="s">
        <v>253</v>
      </c>
      <c r="F56" s="328">
        <v>673.14999999999998</v>
      </c>
      <c r="G56" s="39"/>
      <c r="H56" s="45"/>
    </row>
    <row r="57" s="2" customFormat="1">
      <c r="A57" s="39"/>
      <c r="B57" s="45"/>
      <c r="C57" s="327" t="s">
        <v>593</v>
      </c>
      <c r="D57" s="327" t="s">
        <v>594</v>
      </c>
      <c r="E57" s="18" t="s">
        <v>253</v>
      </c>
      <c r="F57" s="328">
        <v>1615.559</v>
      </c>
      <c r="G57" s="39"/>
      <c r="H57" s="45"/>
    </row>
    <row r="58" s="2" customFormat="1">
      <c r="A58" s="39"/>
      <c r="B58" s="45"/>
      <c r="C58" s="327" t="s">
        <v>649</v>
      </c>
      <c r="D58" s="327" t="s">
        <v>650</v>
      </c>
      <c r="E58" s="18" t="s">
        <v>253</v>
      </c>
      <c r="F58" s="328">
        <v>1900.6579999999999</v>
      </c>
      <c r="G58" s="39"/>
      <c r="H58" s="45"/>
    </row>
    <row r="59" s="2" customFormat="1">
      <c r="A59" s="39"/>
      <c r="B59" s="45"/>
      <c r="C59" s="327" t="s">
        <v>669</v>
      </c>
      <c r="D59" s="327" t="s">
        <v>670</v>
      </c>
      <c r="E59" s="18" t="s">
        <v>253</v>
      </c>
      <c r="F59" s="328">
        <v>1947.145</v>
      </c>
      <c r="G59" s="39"/>
      <c r="H59" s="45"/>
    </row>
    <row r="60" s="2" customFormat="1" ht="16.8" customHeight="1">
      <c r="A60" s="39"/>
      <c r="B60" s="45"/>
      <c r="C60" s="327" t="s">
        <v>687</v>
      </c>
      <c r="D60" s="327" t="s">
        <v>688</v>
      </c>
      <c r="E60" s="18" t="s">
        <v>253</v>
      </c>
      <c r="F60" s="328">
        <v>1900.6579999999999</v>
      </c>
      <c r="G60" s="39"/>
      <c r="H60" s="45"/>
    </row>
    <row r="61" s="2" customFormat="1" ht="16.8" customHeight="1">
      <c r="A61" s="39"/>
      <c r="B61" s="45"/>
      <c r="C61" s="327" t="s">
        <v>259</v>
      </c>
      <c r="D61" s="327" t="s">
        <v>260</v>
      </c>
      <c r="E61" s="18" t="s">
        <v>253</v>
      </c>
      <c r="F61" s="328">
        <v>3355.2260000000001</v>
      </c>
      <c r="G61" s="39"/>
      <c r="H61" s="45"/>
    </row>
    <row r="62" s="2" customFormat="1" ht="16.8" customHeight="1">
      <c r="A62" s="39"/>
      <c r="B62" s="45"/>
      <c r="C62" s="323" t="s">
        <v>417</v>
      </c>
      <c r="D62" s="324" t="s">
        <v>418</v>
      </c>
      <c r="E62" s="325" t="s">
        <v>253</v>
      </c>
      <c r="F62" s="326">
        <v>77.477999999999994</v>
      </c>
      <c r="G62" s="39"/>
      <c r="H62" s="45"/>
    </row>
    <row r="63" s="2" customFormat="1" ht="16.8" customHeight="1">
      <c r="A63" s="39"/>
      <c r="B63" s="45"/>
      <c r="C63" s="327" t="s">
        <v>1</v>
      </c>
      <c r="D63" s="327" t="s">
        <v>570</v>
      </c>
      <c r="E63" s="18" t="s">
        <v>1</v>
      </c>
      <c r="F63" s="328">
        <v>0</v>
      </c>
      <c r="G63" s="39"/>
      <c r="H63" s="45"/>
    </row>
    <row r="64" s="2" customFormat="1" ht="16.8" customHeight="1">
      <c r="A64" s="39"/>
      <c r="B64" s="45"/>
      <c r="C64" s="327" t="s">
        <v>1</v>
      </c>
      <c r="D64" s="327" t="s">
        <v>571</v>
      </c>
      <c r="E64" s="18" t="s">
        <v>1</v>
      </c>
      <c r="F64" s="328">
        <v>5.7510000000000003</v>
      </c>
      <c r="G64" s="39"/>
      <c r="H64" s="45"/>
    </row>
    <row r="65" s="2" customFormat="1" ht="16.8" customHeight="1">
      <c r="A65" s="39"/>
      <c r="B65" s="45"/>
      <c r="C65" s="327" t="s">
        <v>1</v>
      </c>
      <c r="D65" s="327" t="s">
        <v>572</v>
      </c>
      <c r="E65" s="18" t="s">
        <v>1</v>
      </c>
      <c r="F65" s="328">
        <v>0</v>
      </c>
      <c r="G65" s="39"/>
      <c r="H65" s="45"/>
    </row>
    <row r="66" s="2" customFormat="1" ht="16.8" customHeight="1">
      <c r="A66" s="39"/>
      <c r="B66" s="45"/>
      <c r="C66" s="327" t="s">
        <v>1</v>
      </c>
      <c r="D66" s="327" t="s">
        <v>573</v>
      </c>
      <c r="E66" s="18" t="s">
        <v>1</v>
      </c>
      <c r="F66" s="328">
        <v>6</v>
      </c>
      <c r="G66" s="39"/>
      <c r="H66" s="45"/>
    </row>
    <row r="67" s="2" customFormat="1" ht="16.8" customHeight="1">
      <c r="A67" s="39"/>
      <c r="B67" s="45"/>
      <c r="C67" s="327" t="s">
        <v>1</v>
      </c>
      <c r="D67" s="327" t="s">
        <v>574</v>
      </c>
      <c r="E67" s="18" t="s">
        <v>1</v>
      </c>
      <c r="F67" s="328">
        <v>0</v>
      </c>
      <c r="G67" s="39"/>
      <c r="H67" s="45"/>
    </row>
    <row r="68" s="2" customFormat="1" ht="16.8" customHeight="1">
      <c r="A68" s="39"/>
      <c r="B68" s="45"/>
      <c r="C68" s="327" t="s">
        <v>1</v>
      </c>
      <c r="D68" s="327" t="s">
        <v>575</v>
      </c>
      <c r="E68" s="18" t="s">
        <v>1</v>
      </c>
      <c r="F68" s="328">
        <v>13.362</v>
      </c>
      <c r="G68" s="39"/>
      <c r="H68" s="45"/>
    </row>
    <row r="69" s="2" customFormat="1" ht="16.8" customHeight="1">
      <c r="A69" s="39"/>
      <c r="B69" s="45"/>
      <c r="C69" s="327" t="s">
        <v>1</v>
      </c>
      <c r="D69" s="327" t="s">
        <v>576</v>
      </c>
      <c r="E69" s="18" t="s">
        <v>1</v>
      </c>
      <c r="F69" s="328">
        <v>0</v>
      </c>
      <c r="G69" s="39"/>
      <c r="H69" s="45"/>
    </row>
    <row r="70" s="2" customFormat="1" ht="16.8" customHeight="1">
      <c r="A70" s="39"/>
      <c r="B70" s="45"/>
      <c r="C70" s="327" t="s">
        <v>1</v>
      </c>
      <c r="D70" s="327" t="s">
        <v>429</v>
      </c>
      <c r="E70" s="18" t="s">
        <v>1</v>
      </c>
      <c r="F70" s="328">
        <v>32.365000000000002</v>
      </c>
      <c r="G70" s="39"/>
      <c r="H70" s="45"/>
    </row>
    <row r="71" s="2" customFormat="1" ht="16.8" customHeight="1">
      <c r="A71" s="39"/>
      <c r="B71" s="45"/>
      <c r="C71" s="327" t="s">
        <v>1</v>
      </c>
      <c r="D71" s="327" t="s">
        <v>577</v>
      </c>
      <c r="E71" s="18" t="s">
        <v>1</v>
      </c>
      <c r="F71" s="328">
        <v>0</v>
      </c>
      <c r="G71" s="39"/>
      <c r="H71" s="45"/>
    </row>
    <row r="72" s="2" customFormat="1" ht="16.8" customHeight="1">
      <c r="A72" s="39"/>
      <c r="B72" s="45"/>
      <c r="C72" s="327" t="s">
        <v>1</v>
      </c>
      <c r="D72" s="327" t="s">
        <v>578</v>
      </c>
      <c r="E72" s="18" t="s">
        <v>1</v>
      </c>
      <c r="F72" s="328">
        <v>20</v>
      </c>
      <c r="G72" s="39"/>
      <c r="H72" s="45"/>
    </row>
    <row r="73" s="2" customFormat="1" ht="16.8" customHeight="1">
      <c r="A73" s="39"/>
      <c r="B73" s="45"/>
      <c r="C73" s="327" t="s">
        <v>417</v>
      </c>
      <c r="D73" s="327" t="s">
        <v>258</v>
      </c>
      <c r="E73" s="18" t="s">
        <v>1</v>
      </c>
      <c r="F73" s="328">
        <v>77.477999999999994</v>
      </c>
      <c r="G73" s="39"/>
      <c r="H73" s="45"/>
    </row>
    <row r="74" s="2" customFormat="1" ht="16.8" customHeight="1">
      <c r="A74" s="39"/>
      <c r="B74" s="45"/>
      <c r="C74" s="329" t="s">
        <v>6061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27" t="s">
        <v>566</v>
      </c>
      <c r="D75" s="327" t="s">
        <v>567</v>
      </c>
      <c r="E75" s="18" t="s">
        <v>253</v>
      </c>
      <c r="F75" s="328">
        <v>30.991</v>
      </c>
      <c r="G75" s="39"/>
      <c r="H75" s="45"/>
    </row>
    <row r="76" s="2" customFormat="1" ht="16.8" customHeight="1">
      <c r="A76" s="39"/>
      <c r="B76" s="45"/>
      <c r="C76" s="323" t="s">
        <v>420</v>
      </c>
      <c r="D76" s="324" t="s">
        <v>421</v>
      </c>
      <c r="E76" s="325" t="s">
        <v>253</v>
      </c>
      <c r="F76" s="326">
        <v>30.991</v>
      </c>
      <c r="G76" s="39"/>
      <c r="H76" s="45"/>
    </row>
    <row r="77" s="2" customFormat="1">
      <c r="A77" s="39"/>
      <c r="B77" s="45"/>
      <c r="C77" s="327" t="s">
        <v>420</v>
      </c>
      <c r="D77" s="327" t="s">
        <v>579</v>
      </c>
      <c r="E77" s="18" t="s">
        <v>1</v>
      </c>
      <c r="F77" s="328">
        <v>30.991</v>
      </c>
      <c r="G77" s="39"/>
      <c r="H77" s="45"/>
    </row>
    <row r="78" s="2" customFormat="1" ht="16.8" customHeight="1">
      <c r="A78" s="39"/>
      <c r="B78" s="45"/>
      <c r="C78" s="329" t="s">
        <v>6061</v>
      </c>
      <c r="D78" s="39"/>
      <c r="E78" s="39"/>
      <c r="F78" s="39"/>
      <c r="G78" s="39"/>
      <c r="H78" s="45"/>
    </row>
    <row r="79" s="2" customFormat="1" ht="16.8" customHeight="1">
      <c r="A79" s="39"/>
      <c r="B79" s="45"/>
      <c r="C79" s="327" t="s">
        <v>566</v>
      </c>
      <c r="D79" s="327" t="s">
        <v>567</v>
      </c>
      <c r="E79" s="18" t="s">
        <v>253</v>
      </c>
      <c r="F79" s="328">
        <v>30.991</v>
      </c>
      <c r="G79" s="39"/>
      <c r="H79" s="45"/>
    </row>
    <row r="80" s="2" customFormat="1">
      <c r="A80" s="39"/>
      <c r="B80" s="45"/>
      <c r="C80" s="327" t="s">
        <v>654</v>
      </c>
      <c r="D80" s="327" t="s">
        <v>655</v>
      </c>
      <c r="E80" s="18" t="s">
        <v>253</v>
      </c>
      <c r="F80" s="328">
        <v>872.16399999999999</v>
      </c>
      <c r="G80" s="39"/>
      <c r="H80" s="45"/>
    </row>
    <row r="81" s="2" customFormat="1" ht="16.8" customHeight="1">
      <c r="A81" s="39"/>
      <c r="B81" s="45"/>
      <c r="C81" s="323" t="s">
        <v>423</v>
      </c>
      <c r="D81" s="324" t="s">
        <v>424</v>
      </c>
      <c r="E81" s="325" t="s">
        <v>253</v>
      </c>
      <c r="F81" s="326">
        <v>46.487000000000002</v>
      </c>
      <c r="G81" s="39"/>
      <c r="H81" s="45"/>
    </row>
    <row r="82" s="2" customFormat="1">
      <c r="A82" s="39"/>
      <c r="B82" s="45"/>
      <c r="C82" s="327" t="s">
        <v>423</v>
      </c>
      <c r="D82" s="327" t="s">
        <v>580</v>
      </c>
      <c r="E82" s="18" t="s">
        <v>1</v>
      </c>
      <c r="F82" s="328">
        <v>46.487000000000002</v>
      </c>
      <c r="G82" s="39"/>
      <c r="H82" s="45"/>
    </row>
    <row r="83" s="2" customFormat="1" ht="16.8" customHeight="1">
      <c r="A83" s="39"/>
      <c r="B83" s="45"/>
      <c r="C83" s="329" t="s">
        <v>6061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327" t="s">
        <v>566</v>
      </c>
      <c r="D84" s="327" t="s">
        <v>567</v>
      </c>
      <c r="E84" s="18" t="s">
        <v>253</v>
      </c>
      <c r="F84" s="328">
        <v>30.991</v>
      </c>
      <c r="G84" s="39"/>
      <c r="H84" s="45"/>
    </row>
    <row r="85" s="2" customFormat="1" ht="16.8" customHeight="1">
      <c r="A85" s="39"/>
      <c r="B85" s="45"/>
      <c r="C85" s="327" t="s">
        <v>589</v>
      </c>
      <c r="D85" s="327" t="s">
        <v>590</v>
      </c>
      <c r="E85" s="18" t="s">
        <v>253</v>
      </c>
      <c r="F85" s="328">
        <v>46.487000000000002</v>
      </c>
      <c r="G85" s="39"/>
      <c r="H85" s="45"/>
    </row>
    <row r="86" s="2" customFormat="1">
      <c r="A86" s="39"/>
      <c r="B86" s="45"/>
      <c r="C86" s="327" t="s">
        <v>669</v>
      </c>
      <c r="D86" s="327" t="s">
        <v>670</v>
      </c>
      <c r="E86" s="18" t="s">
        <v>253</v>
      </c>
      <c r="F86" s="328">
        <v>1947.145</v>
      </c>
      <c r="G86" s="39"/>
      <c r="H86" s="45"/>
    </row>
    <row r="87" s="2" customFormat="1" ht="16.8" customHeight="1">
      <c r="A87" s="39"/>
      <c r="B87" s="45"/>
      <c r="C87" s="323" t="s">
        <v>426</v>
      </c>
      <c r="D87" s="324" t="s">
        <v>427</v>
      </c>
      <c r="E87" s="325" t="s">
        <v>289</v>
      </c>
      <c r="F87" s="326">
        <v>22.5</v>
      </c>
      <c r="G87" s="39"/>
      <c r="H87" s="45"/>
    </row>
    <row r="88" s="2" customFormat="1" ht="16.8" customHeight="1">
      <c r="A88" s="39"/>
      <c r="B88" s="45"/>
      <c r="C88" s="327" t="s">
        <v>1</v>
      </c>
      <c r="D88" s="327" t="s">
        <v>626</v>
      </c>
      <c r="E88" s="18" t="s">
        <v>1</v>
      </c>
      <c r="F88" s="328">
        <v>0</v>
      </c>
      <c r="G88" s="39"/>
      <c r="H88" s="45"/>
    </row>
    <row r="89" s="2" customFormat="1" ht="16.8" customHeight="1">
      <c r="A89" s="39"/>
      <c r="B89" s="45"/>
      <c r="C89" s="327" t="s">
        <v>1</v>
      </c>
      <c r="D89" s="327" t="s">
        <v>627</v>
      </c>
      <c r="E89" s="18" t="s">
        <v>1</v>
      </c>
      <c r="F89" s="328">
        <v>10</v>
      </c>
      <c r="G89" s="39"/>
      <c r="H89" s="45"/>
    </row>
    <row r="90" s="2" customFormat="1" ht="16.8" customHeight="1">
      <c r="A90" s="39"/>
      <c r="B90" s="45"/>
      <c r="C90" s="327" t="s">
        <v>1</v>
      </c>
      <c r="D90" s="327" t="s">
        <v>628</v>
      </c>
      <c r="E90" s="18" t="s">
        <v>1</v>
      </c>
      <c r="F90" s="328">
        <v>5</v>
      </c>
      <c r="G90" s="39"/>
      <c r="H90" s="45"/>
    </row>
    <row r="91" s="2" customFormat="1" ht="16.8" customHeight="1">
      <c r="A91" s="39"/>
      <c r="B91" s="45"/>
      <c r="C91" s="327" t="s">
        <v>1</v>
      </c>
      <c r="D91" s="327" t="s">
        <v>629</v>
      </c>
      <c r="E91" s="18" t="s">
        <v>1</v>
      </c>
      <c r="F91" s="328">
        <v>7.5</v>
      </c>
      <c r="G91" s="39"/>
      <c r="H91" s="45"/>
    </row>
    <row r="92" s="2" customFormat="1" ht="16.8" customHeight="1">
      <c r="A92" s="39"/>
      <c r="B92" s="45"/>
      <c r="C92" s="327" t="s">
        <v>426</v>
      </c>
      <c r="D92" s="327" t="s">
        <v>258</v>
      </c>
      <c r="E92" s="18" t="s">
        <v>1</v>
      </c>
      <c r="F92" s="328">
        <v>22.5</v>
      </c>
      <c r="G92" s="39"/>
      <c r="H92" s="45"/>
    </row>
    <row r="93" s="2" customFormat="1" ht="16.8" customHeight="1">
      <c r="A93" s="39"/>
      <c r="B93" s="45"/>
      <c r="C93" s="329" t="s">
        <v>6061</v>
      </c>
      <c r="D93" s="39"/>
      <c r="E93" s="39"/>
      <c r="F93" s="39"/>
      <c r="G93" s="39"/>
      <c r="H93" s="45"/>
    </row>
    <row r="94" s="2" customFormat="1" ht="16.8" customHeight="1">
      <c r="A94" s="39"/>
      <c r="B94" s="45"/>
      <c r="C94" s="327" t="s">
        <v>897</v>
      </c>
      <c r="D94" s="327" t="s">
        <v>898</v>
      </c>
      <c r="E94" s="18" t="s">
        <v>289</v>
      </c>
      <c r="F94" s="328">
        <v>22.5</v>
      </c>
      <c r="G94" s="39"/>
      <c r="H94" s="45"/>
    </row>
    <row r="95" s="2" customFormat="1">
      <c r="A95" s="39"/>
      <c r="B95" s="45"/>
      <c r="C95" s="327" t="s">
        <v>1014</v>
      </c>
      <c r="D95" s="327" t="s">
        <v>1015</v>
      </c>
      <c r="E95" s="18" t="s">
        <v>289</v>
      </c>
      <c r="F95" s="328">
        <v>22.5</v>
      </c>
      <c r="G95" s="39"/>
      <c r="H95" s="45"/>
    </row>
    <row r="96" s="2" customFormat="1" ht="16.8" customHeight="1">
      <c r="A96" s="39"/>
      <c r="B96" s="45"/>
      <c r="C96" s="323" t="s">
        <v>429</v>
      </c>
      <c r="D96" s="324" t="s">
        <v>430</v>
      </c>
      <c r="E96" s="325" t="s">
        <v>253</v>
      </c>
      <c r="F96" s="326">
        <v>32.365000000000002</v>
      </c>
      <c r="G96" s="39"/>
      <c r="H96" s="45"/>
    </row>
    <row r="97" s="2" customFormat="1" ht="16.8" customHeight="1">
      <c r="A97" s="39"/>
      <c r="B97" s="45"/>
      <c r="C97" s="327" t="s">
        <v>1</v>
      </c>
      <c r="D97" s="327" t="s">
        <v>711</v>
      </c>
      <c r="E97" s="18" t="s">
        <v>1</v>
      </c>
      <c r="F97" s="328">
        <v>0</v>
      </c>
      <c r="G97" s="39"/>
      <c r="H97" s="45"/>
    </row>
    <row r="98" s="2" customFormat="1" ht="16.8" customHeight="1">
      <c r="A98" s="39"/>
      <c r="B98" s="45"/>
      <c r="C98" s="327" t="s">
        <v>1</v>
      </c>
      <c r="D98" s="327" t="s">
        <v>570</v>
      </c>
      <c r="E98" s="18" t="s">
        <v>1</v>
      </c>
      <c r="F98" s="328">
        <v>0</v>
      </c>
      <c r="G98" s="39"/>
      <c r="H98" s="45"/>
    </row>
    <row r="99" s="2" customFormat="1" ht="16.8" customHeight="1">
      <c r="A99" s="39"/>
      <c r="B99" s="45"/>
      <c r="C99" s="327" t="s">
        <v>1</v>
      </c>
      <c r="D99" s="327" t="s">
        <v>712</v>
      </c>
      <c r="E99" s="18" t="s">
        <v>1</v>
      </c>
      <c r="F99" s="328">
        <v>5.6159999999999997</v>
      </c>
      <c r="G99" s="39"/>
      <c r="H99" s="45"/>
    </row>
    <row r="100" s="2" customFormat="1" ht="16.8" customHeight="1">
      <c r="A100" s="39"/>
      <c r="B100" s="45"/>
      <c r="C100" s="327" t="s">
        <v>1</v>
      </c>
      <c r="D100" s="327" t="s">
        <v>572</v>
      </c>
      <c r="E100" s="18" t="s">
        <v>1</v>
      </c>
      <c r="F100" s="328">
        <v>0</v>
      </c>
      <c r="G100" s="39"/>
      <c r="H100" s="45"/>
    </row>
    <row r="101" s="2" customFormat="1" ht="16.8" customHeight="1">
      <c r="A101" s="39"/>
      <c r="B101" s="45"/>
      <c r="C101" s="327" t="s">
        <v>1</v>
      </c>
      <c r="D101" s="327" t="s">
        <v>713</v>
      </c>
      <c r="E101" s="18" t="s">
        <v>1</v>
      </c>
      <c r="F101" s="328">
        <v>10.4</v>
      </c>
      <c r="G101" s="39"/>
      <c r="H101" s="45"/>
    </row>
    <row r="102" s="2" customFormat="1" ht="16.8" customHeight="1">
      <c r="A102" s="39"/>
      <c r="B102" s="45"/>
      <c r="C102" s="327" t="s">
        <v>1</v>
      </c>
      <c r="D102" s="327" t="s">
        <v>574</v>
      </c>
      <c r="E102" s="18" t="s">
        <v>1</v>
      </c>
      <c r="F102" s="328">
        <v>0</v>
      </c>
      <c r="G102" s="39"/>
      <c r="H102" s="45"/>
    </row>
    <row r="103" s="2" customFormat="1" ht="16.8" customHeight="1">
      <c r="A103" s="39"/>
      <c r="B103" s="45"/>
      <c r="C103" s="327" t="s">
        <v>1</v>
      </c>
      <c r="D103" s="327" t="s">
        <v>714</v>
      </c>
      <c r="E103" s="18" t="s">
        <v>1</v>
      </c>
      <c r="F103" s="328">
        <v>16.349</v>
      </c>
      <c r="G103" s="39"/>
      <c r="H103" s="45"/>
    </row>
    <row r="104" s="2" customFormat="1" ht="16.8" customHeight="1">
      <c r="A104" s="39"/>
      <c r="B104" s="45"/>
      <c r="C104" s="327" t="s">
        <v>429</v>
      </c>
      <c r="D104" s="327" t="s">
        <v>258</v>
      </c>
      <c r="E104" s="18" t="s">
        <v>1</v>
      </c>
      <c r="F104" s="328">
        <v>32.365000000000002</v>
      </c>
      <c r="G104" s="39"/>
      <c r="H104" s="45"/>
    </row>
    <row r="105" s="2" customFormat="1" ht="16.8" customHeight="1">
      <c r="A105" s="39"/>
      <c r="B105" s="45"/>
      <c r="C105" s="329" t="s">
        <v>6061</v>
      </c>
      <c r="D105" s="39"/>
      <c r="E105" s="39"/>
      <c r="F105" s="39"/>
      <c r="G105" s="39"/>
      <c r="H105" s="45"/>
    </row>
    <row r="106" s="2" customFormat="1">
      <c r="A106" s="39"/>
      <c r="B106" s="45"/>
      <c r="C106" s="327" t="s">
        <v>707</v>
      </c>
      <c r="D106" s="327" t="s">
        <v>708</v>
      </c>
      <c r="E106" s="18" t="s">
        <v>253</v>
      </c>
      <c r="F106" s="328">
        <v>32.365000000000002</v>
      </c>
      <c r="G106" s="39"/>
      <c r="H106" s="45"/>
    </row>
    <row r="107" s="2" customFormat="1" ht="16.8" customHeight="1">
      <c r="A107" s="39"/>
      <c r="B107" s="45"/>
      <c r="C107" s="327" t="s">
        <v>566</v>
      </c>
      <c r="D107" s="327" t="s">
        <v>567</v>
      </c>
      <c r="E107" s="18" t="s">
        <v>253</v>
      </c>
      <c r="F107" s="328">
        <v>30.991</v>
      </c>
      <c r="G107" s="39"/>
      <c r="H107" s="45"/>
    </row>
    <row r="108" s="2" customFormat="1" ht="16.8" customHeight="1">
      <c r="A108" s="39"/>
      <c r="B108" s="45"/>
      <c r="C108" s="323" t="s">
        <v>432</v>
      </c>
      <c r="D108" s="324" t="s">
        <v>433</v>
      </c>
      <c r="E108" s="325" t="s">
        <v>253</v>
      </c>
      <c r="F108" s="326">
        <v>203.55000000000001</v>
      </c>
      <c r="G108" s="39"/>
      <c r="H108" s="45"/>
    </row>
    <row r="109" s="2" customFormat="1" ht="16.8" customHeight="1">
      <c r="A109" s="39"/>
      <c r="B109" s="45"/>
      <c r="C109" s="327" t="s">
        <v>1</v>
      </c>
      <c r="D109" s="327" t="s">
        <v>803</v>
      </c>
      <c r="E109" s="18" t="s">
        <v>1</v>
      </c>
      <c r="F109" s="328">
        <v>203.55000000000001</v>
      </c>
      <c r="G109" s="39"/>
      <c r="H109" s="45"/>
    </row>
    <row r="110" s="2" customFormat="1" ht="16.8" customHeight="1">
      <c r="A110" s="39"/>
      <c r="B110" s="45"/>
      <c r="C110" s="327" t="s">
        <v>432</v>
      </c>
      <c r="D110" s="327" t="s">
        <v>258</v>
      </c>
      <c r="E110" s="18" t="s">
        <v>1</v>
      </c>
      <c r="F110" s="328">
        <v>203.55000000000001</v>
      </c>
      <c r="G110" s="39"/>
      <c r="H110" s="45"/>
    </row>
    <row r="111" s="2" customFormat="1" ht="16.8" customHeight="1">
      <c r="A111" s="39"/>
      <c r="B111" s="45"/>
      <c r="C111" s="329" t="s">
        <v>6061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327" t="s">
        <v>799</v>
      </c>
      <c r="D112" s="327" t="s">
        <v>800</v>
      </c>
      <c r="E112" s="18" t="s">
        <v>253</v>
      </c>
      <c r="F112" s="328">
        <v>203.55000000000001</v>
      </c>
      <c r="G112" s="39"/>
      <c r="H112" s="45"/>
    </row>
    <row r="113" s="2" customFormat="1" ht="16.8" customHeight="1">
      <c r="A113" s="39"/>
      <c r="B113" s="45"/>
      <c r="C113" s="327" t="s">
        <v>722</v>
      </c>
      <c r="D113" s="327" t="s">
        <v>723</v>
      </c>
      <c r="E113" s="18" t="s">
        <v>253</v>
      </c>
      <c r="F113" s="328">
        <v>2129.6579999999999</v>
      </c>
      <c r="G113" s="39"/>
      <c r="H113" s="45"/>
    </row>
    <row r="114" s="2" customFormat="1" ht="16.8" customHeight="1">
      <c r="A114" s="39"/>
      <c r="B114" s="45"/>
      <c r="C114" s="323" t="s">
        <v>436</v>
      </c>
      <c r="D114" s="324" t="s">
        <v>437</v>
      </c>
      <c r="E114" s="325" t="s">
        <v>246</v>
      </c>
      <c r="F114" s="326">
        <v>415.83999999999998</v>
      </c>
      <c r="G114" s="39"/>
      <c r="H114" s="45"/>
    </row>
    <row r="115" s="2" customFormat="1">
      <c r="A115" s="39"/>
      <c r="B115" s="45"/>
      <c r="C115" s="327" t="s">
        <v>436</v>
      </c>
      <c r="D115" s="327" t="s">
        <v>786</v>
      </c>
      <c r="E115" s="18" t="s">
        <v>1</v>
      </c>
      <c r="F115" s="328">
        <v>415.83999999999998</v>
      </c>
      <c r="G115" s="39"/>
      <c r="H115" s="45"/>
    </row>
    <row r="116" s="2" customFormat="1" ht="16.8" customHeight="1">
      <c r="A116" s="39"/>
      <c r="B116" s="45"/>
      <c r="C116" s="329" t="s">
        <v>6061</v>
      </c>
      <c r="D116" s="39"/>
      <c r="E116" s="39"/>
      <c r="F116" s="39"/>
      <c r="G116" s="39"/>
      <c r="H116" s="45"/>
    </row>
    <row r="117" s="2" customFormat="1" ht="16.8" customHeight="1">
      <c r="A117" s="39"/>
      <c r="B117" s="45"/>
      <c r="C117" s="327" t="s">
        <v>780</v>
      </c>
      <c r="D117" s="327" t="s">
        <v>781</v>
      </c>
      <c r="E117" s="18" t="s">
        <v>246</v>
      </c>
      <c r="F117" s="328">
        <v>770.19000000000005</v>
      </c>
      <c r="G117" s="39"/>
      <c r="H117" s="45"/>
    </row>
    <row r="118" s="2" customFormat="1" ht="16.8" customHeight="1">
      <c r="A118" s="39"/>
      <c r="B118" s="45"/>
      <c r="C118" s="327" t="s">
        <v>504</v>
      </c>
      <c r="D118" s="327" t="s">
        <v>505</v>
      </c>
      <c r="E118" s="18" t="s">
        <v>246</v>
      </c>
      <c r="F118" s="328">
        <v>103.95999999999999</v>
      </c>
      <c r="G118" s="39"/>
      <c r="H118" s="45"/>
    </row>
    <row r="119" s="2" customFormat="1" ht="16.8" customHeight="1">
      <c r="A119" s="39"/>
      <c r="B119" s="45"/>
      <c r="C119" s="327" t="s">
        <v>516</v>
      </c>
      <c r="D119" s="327" t="s">
        <v>517</v>
      </c>
      <c r="E119" s="18" t="s">
        <v>246</v>
      </c>
      <c r="F119" s="328">
        <v>577.64300000000003</v>
      </c>
      <c r="G119" s="39"/>
      <c r="H119" s="45"/>
    </row>
    <row r="120" s="2" customFormat="1" ht="16.8" customHeight="1">
      <c r="A120" s="39"/>
      <c r="B120" s="45"/>
      <c r="C120" s="327" t="s">
        <v>527</v>
      </c>
      <c r="D120" s="327" t="s">
        <v>528</v>
      </c>
      <c r="E120" s="18" t="s">
        <v>246</v>
      </c>
      <c r="F120" s="328">
        <v>415.83999999999998</v>
      </c>
      <c r="G120" s="39"/>
      <c r="H120" s="45"/>
    </row>
    <row r="121" s="2" customFormat="1" ht="16.8" customHeight="1">
      <c r="A121" s="39"/>
      <c r="B121" s="45"/>
      <c r="C121" s="327" t="s">
        <v>826</v>
      </c>
      <c r="D121" s="327" t="s">
        <v>827</v>
      </c>
      <c r="E121" s="18" t="s">
        <v>246</v>
      </c>
      <c r="F121" s="328">
        <v>415.83999999999998</v>
      </c>
      <c r="G121" s="39"/>
      <c r="H121" s="45"/>
    </row>
    <row r="122" s="2" customFormat="1" ht="16.8" customHeight="1">
      <c r="A122" s="39"/>
      <c r="B122" s="45"/>
      <c r="C122" s="327" t="s">
        <v>831</v>
      </c>
      <c r="D122" s="327" t="s">
        <v>832</v>
      </c>
      <c r="E122" s="18" t="s">
        <v>246</v>
      </c>
      <c r="F122" s="328">
        <v>415.83999999999998</v>
      </c>
      <c r="G122" s="39"/>
      <c r="H122" s="45"/>
    </row>
    <row r="123" s="2" customFormat="1" ht="16.8" customHeight="1">
      <c r="A123" s="39"/>
      <c r="B123" s="45"/>
      <c r="C123" s="323" t="s">
        <v>439</v>
      </c>
      <c r="D123" s="324" t="s">
        <v>440</v>
      </c>
      <c r="E123" s="325" t="s">
        <v>246</v>
      </c>
      <c r="F123" s="326">
        <v>540.59199999999998</v>
      </c>
      <c r="G123" s="39"/>
      <c r="H123" s="45"/>
    </row>
    <row r="124" s="2" customFormat="1">
      <c r="A124" s="39"/>
      <c r="B124" s="45"/>
      <c r="C124" s="327" t="s">
        <v>1</v>
      </c>
      <c r="D124" s="327" t="s">
        <v>840</v>
      </c>
      <c r="E124" s="18" t="s">
        <v>1</v>
      </c>
      <c r="F124" s="328">
        <v>0</v>
      </c>
      <c r="G124" s="39"/>
      <c r="H124" s="45"/>
    </row>
    <row r="125" s="2" customFormat="1">
      <c r="A125" s="39"/>
      <c r="B125" s="45"/>
      <c r="C125" s="327" t="s">
        <v>1</v>
      </c>
      <c r="D125" s="327" t="s">
        <v>841</v>
      </c>
      <c r="E125" s="18" t="s">
        <v>1</v>
      </c>
      <c r="F125" s="328">
        <v>540.59199999999998</v>
      </c>
      <c r="G125" s="39"/>
      <c r="H125" s="45"/>
    </row>
    <row r="126" s="2" customFormat="1" ht="16.8" customHeight="1">
      <c r="A126" s="39"/>
      <c r="B126" s="45"/>
      <c r="C126" s="327" t="s">
        <v>439</v>
      </c>
      <c r="D126" s="327" t="s">
        <v>258</v>
      </c>
      <c r="E126" s="18" t="s">
        <v>1</v>
      </c>
      <c r="F126" s="328">
        <v>540.59199999999998</v>
      </c>
      <c r="G126" s="39"/>
      <c r="H126" s="45"/>
    </row>
    <row r="127" s="2" customFormat="1" ht="16.8" customHeight="1">
      <c r="A127" s="39"/>
      <c r="B127" s="45"/>
      <c r="C127" s="329" t="s">
        <v>6061</v>
      </c>
      <c r="D127" s="39"/>
      <c r="E127" s="39"/>
      <c r="F127" s="39"/>
      <c r="G127" s="39"/>
      <c r="H127" s="45"/>
    </row>
    <row r="128" s="2" customFormat="1">
      <c r="A128" s="39"/>
      <c r="B128" s="45"/>
      <c r="C128" s="327" t="s">
        <v>836</v>
      </c>
      <c r="D128" s="327" t="s">
        <v>837</v>
      </c>
      <c r="E128" s="18" t="s">
        <v>246</v>
      </c>
      <c r="F128" s="328">
        <v>540.59199999999998</v>
      </c>
      <c r="G128" s="39"/>
      <c r="H128" s="45"/>
    </row>
    <row r="129" s="2" customFormat="1">
      <c r="A129" s="39"/>
      <c r="B129" s="45"/>
      <c r="C129" s="327" t="s">
        <v>531</v>
      </c>
      <c r="D129" s="327" t="s">
        <v>532</v>
      </c>
      <c r="E129" s="18" t="s">
        <v>246</v>
      </c>
      <c r="F129" s="328">
        <v>540.59199999999998</v>
      </c>
      <c r="G129" s="39"/>
      <c r="H129" s="45"/>
    </row>
    <row r="130" s="2" customFormat="1" ht="16.8" customHeight="1">
      <c r="A130" s="39"/>
      <c r="B130" s="45"/>
      <c r="C130" s="323" t="s">
        <v>442</v>
      </c>
      <c r="D130" s="324" t="s">
        <v>443</v>
      </c>
      <c r="E130" s="325" t="s">
        <v>246</v>
      </c>
      <c r="F130" s="326">
        <v>354.35000000000002</v>
      </c>
      <c r="G130" s="39"/>
      <c r="H130" s="45"/>
    </row>
    <row r="131" s="2" customFormat="1" ht="16.8" customHeight="1">
      <c r="A131" s="39"/>
      <c r="B131" s="45"/>
      <c r="C131" s="327" t="s">
        <v>442</v>
      </c>
      <c r="D131" s="327" t="s">
        <v>787</v>
      </c>
      <c r="E131" s="18" t="s">
        <v>1</v>
      </c>
      <c r="F131" s="328">
        <v>354.35000000000002</v>
      </c>
      <c r="G131" s="39"/>
      <c r="H131" s="45"/>
    </row>
    <row r="132" s="2" customFormat="1" ht="16.8" customHeight="1">
      <c r="A132" s="39"/>
      <c r="B132" s="45"/>
      <c r="C132" s="329" t="s">
        <v>6061</v>
      </c>
      <c r="D132" s="39"/>
      <c r="E132" s="39"/>
      <c r="F132" s="39"/>
      <c r="G132" s="39"/>
      <c r="H132" s="45"/>
    </row>
    <row r="133" s="2" customFormat="1" ht="16.8" customHeight="1">
      <c r="A133" s="39"/>
      <c r="B133" s="45"/>
      <c r="C133" s="327" t="s">
        <v>780</v>
      </c>
      <c r="D133" s="327" t="s">
        <v>781</v>
      </c>
      <c r="E133" s="18" t="s">
        <v>246</v>
      </c>
      <c r="F133" s="328">
        <v>770.19000000000005</v>
      </c>
      <c r="G133" s="39"/>
      <c r="H133" s="45"/>
    </row>
    <row r="134" s="2" customFormat="1" ht="16.8" customHeight="1">
      <c r="A134" s="39"/>
      <c r="B134" s="45"/>
      <c r="C134" s="327" t="s">
        <v>516</v>
      </c>
      <c r="D134" s="327" t="s">
        <v>517</v>
      </c>
      <c r="E134" s="18" t="s">
        <v>246</v>
      </c>
      <c r="F134" s="328">
        <v>577.64300000000003</v>
      </c>
      <c r="G134" s="39"/>
      <c r="H134" s="45"/>
    </row>
    <row r="135" s="2" customFormat="1" ht="16.8" customHeight="1">
      <c r="A135" s="39"/>
      <c r="B135" s="45"/>
      <c r="C135" s="327" t="s">
        <v>523</v>
      </c>
      <c r="D135" s="327" t="s">
        <v>524</v>
      </c>
      <c r="E135" s="18" t="s">
        <v>246</v>
      </c>
      <c r="F135" s="328">
        <v>354.35000000000002</v>
      </c>
      <c r="G135" s="39"/>
      <c r="H135" s="45"/>
    </row>
    <row r="136" s="2" customFormat="1" ht="16.8" customHeight="1">
      <c r="A136" s="39"/>
      <c r="B136" s="45"/>
      <c r="C136" s="323" t="s">
        <v>3743</v>
      </c>
      <c r="D136" s="324" t="s">
        <v>3744</v>
      </c>
      <c r="E136" s="325" t="s">
        <v>289</v>
      </c>
      <c r="F136" s="326">
        <v>4073.5999999999999</v>
      </c>
      <c r="G136" s="39"/>
      <c r="H136" s="45"/>
    </row>
    <row r="137" s="2" customFormat="1" ht="16.8" customHeight="1">
      <c r="A137" s="39"/>
      <c r="B137" s="45"/>
      <c r="C137" s="327" t="s">
        <v>1</v>
      </c>
      <c r="D137" s="327" t="s">
        <v>6062</v>
      </c>
      <c r="E137" s="18" t="s">
        <v>1</v>
      </c>
      <c r="F137" s="328">
        <v>4073.5999999999999</v>
      </c>
      <c r="G137" s="39"/>
      <c r="H137" s="45"/>
    </row>
    <row r="138" s="2" customFormat="1" ht="16.8" customHeight="1">
      <c r="A138" s="39"/>
      <c r="B138" s="45"/>
      <c r="C138" s="327" t="s">
        <v>3743</v>
      </c>
      <c r="D138" s="327" t="s">
        <v>258</v>
      </c>
      <c r="E138" s="18" t="s">
        <v>1</v>
      </c>
      <c r="F138" s="328">
        <v>4073.5999999999999</v>
      </c>
      <c r="G138" s="39"/>
      <c r="H138" s="45"/>
    </row>
    <row r="139" s="2" customFormat="1" ht="16.8" customHeight="1">
      <c r="A139" s="39"/>
      <c r="B139" s="45"/>
      <c r="C139" s="323" t="s">
        <v>445</v>
      </c>
      <c r="D139" s="324" t="s">
        <v>446</v>
      </c>
      <c r="E139" s="325" t="s">
        <v>253</v>
      </c>
      <c r="F139" s="326">
        <v>815.221</v>
      </c>
      <c r="G139" s="39"/>
      <c r="H139" s="45"/>
    </row>
    <row r="140" s="2" customFormat="1" ht="16.8" customHeight="1">
      <c r="A140" s="39"/>
      <c r="B140" s="45"/>
      <c r="C140" s="327" t="s">
        <v>1</v>
      </c>
      <c r="D140" s="327" t="s">
        <v>745</v>
      </c>
      <c r="E140" s="18" t="s">
        <v>1</v>
      </c>
      <c r="F140" s="328">
        <v>834.55499999999995</v>
      </c>
      <c r="G140" s="39"/>
      <c r="H140" s="45"/>
    </row>
    <row r="141" s="2" customFormat="1" ht="16.8" customHeight="1">
      <c r="A141" s="39"/>
      <c r="B141" s="45"/>
      <c r="C141" s="327" t="s">
        <v>1</v>
      </c>
      <c r="D141" s="327" t="s">
        <v>728</v>
      </c>
      <c r="E141" s="18" t="s">
        <v>1</v>
      </c>
      <c r="F141" s="328">
        <v>-19.334</v>
      </c>
      <c r="G141" s="39"/>
      <c r="H141" s="45"/>
    </row>
    <row r="142" s="2" customFormat="1" ht="16.8" customHeight="1">
      <c r="A142" s="39"/>
      <c r="B142" s="45"/>
      <c r="C142" s="327" t="s">
        <v>445</v>
      </c>
      <c r="D142" s="327" t="s">
        <v>258</v>
      </c>
      <c r="E142" s="18" t="s">
        <v>1</v>
      </c>
      <c r="F142" s="328">
        <v>815.221</v>
      </c>
      <c r="G142" s="39"/>
      <c r="H142" s="45"/>
    </row>
    <row r="143" s="2" customFormat="1" ht="16.8" customHeight="1">
      <c r="A143" s="39"/>
      <c r="B143" s="45"/>
      <c r="C143" s="329" t="s">
        <v>6061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327" t="s">
        <v>741</v>
      </c>
      <c r="D144" s="327" t="s">
        <v>742</v>
      </c>
      <c r="E144" s="18" t="s">
        <v>253</v>
      </c>
      <c r="F144" s="328">
        <v>489.13299999999998</v>
      </c>
      <c r="G144" s="39"/>
      <c r="H144" s="45"/>
    </row>
    <row r="145" s="2" customFormat="1" ht="16.8" customHeight="1">
      <c r="A145" s="39"/>
      <c r="B145" s="45"/>
      <c r="C145" s="327" t="s">
        <v>722</v>
      </c>
      <c r="D145" s="327" t="s">
        <v>723</v>
      </c>
      <c r="E145" s="18" t="s">
        <v>253</v>
      </c>
      <c r="F145" s="328">
        <v>2129.6579999999999</v>
      </c>
      <c r="G145" s="39"/>
      <c r="H145" s="45"/>
    </row>
    <row r="146" s="2" customFormat="1" ht="16.8" customHeight="1">
      <c r="A146" s="39"/>
      <c r="B146" s="45"/>
      <c r="C146" s="327" t="s">
        <v>750</v>
      </c>
      <c r="D146" s="327" t="s">
        <v>751</v>
      </c>
      <c r="E146" s="18" t="s">
        <v>467</v>
      </c>
      <c r="F146" s="328">
        <v>1671.537</v>
      </c>
      <c r="G146" s="39"/>
      <c r="H146" s="45"/>
    </row>
    <row r="147" s="2" customFormat="1" ht="16.8" customHeight="1">
      <c r="A147" s="39"/>
      <c r="B147" s="45"/>
      <c r="C147" s="323" t="s">
        <v>448</v>
      </c>
      <c r="D147" s="324" t="s">
        <v>449</v>
      </c>
      <c r="E147" s="325" t="s">
        <v>253</v>
      </c>
      <c r="F147" s="326">
        <v>326.08800000000002</v>
      </c>
      <c r="G147" s="39"/>
      <c r="H147" s="45"/>
    </row>
    <row r="148" s="2" customFormat="1" ht="16.8" customHeight="1">
      <c r="A148" s="39"/>
      <c r="B148" s="45"/>
      <c r="C148" s="327" t="s">
        <v>448</v>
      </c>
      <c r="D148" s="327" t="s">
        <v>748</v>
      </c>
      <c r="E148" s="18" t="s">
        <v>1</v>
      </c>
      <c r="F148" s="328">
        <v>326.08800000000002</v>
      </c>
      <c r="G148" s="39"/>
      <c r="H148" s="45"/>
    </row>
    <row r="149" s="2" customFormat="1" ht="16.8" customHeight="1">
      <c r="A149" s="39"/>
      <c r="B149" s="45"/>
      <c r="C149" s="329" t="s">
        <v>6061</v>
      </c>
      <c r="D149" s="39"/>
      <c r="E149" s="39"/>
      <c r="F149" s="39"/>
      <c r="G149" s="39"/>
      <c r="H149" s="45"/>
    </row>
    <row r="150" s="2" customFormat="1" ht="16.8" customHeight="1">
      <c r="A150" s="39"/>
      <c r="B150" s="45"/>
      <c r="C150" s="327" t="s">
        <v>741</v>
      </c>
      <c r="D150" s="327" t="s">
        <v>742</v>
      </c>
      <c r="E150" s="18" t="s">
        <v>253</v>
      </c>
      <c r="F150" s="328">
        <v>489.13299999999998</v>
      </c>
      <c r="G150" s="39"/>
      <c r="H150" s="45"/>
    </row>
    <row r="151" s="2" customFormat="1" ht="16.8" customHeight="1">
      <c r="A151" s="39"/>
      <c r="B151" s="45"/>
      <c r="C151" s="327" t="s">
        <v>736</v>
      </c>
      <c r="D151" s="327" t="s">
        <v>737</v>
      </c>
      <c r="E151" s="18" t="s">
        <v>253</v>
      </c>
      <c r="F151" s="328">
        <v>326.08800000000002</v>
      </c>
      <c r="G151" s="39"/>
      <c r="H151" s="45"/>
    </row>
    <row r="152" s="2" customFormat="1" ht="16.8" customHeight="1">
      <c r="A152" s="39"/>
      <c r="B152" s="45"/>
      <c r="C152" s="323" t="s">
        <v>746</v>
      </c>
      <c r="D152" s="324" t="s">
        <v>6063</v>
      </c>
      <c r="E152" s="325" t="s">
        <v>253</v>
      </c>
      <c r="F152" s="326">
        <v>489.13299999999998</v>
      </c>
      <c r="G152" s="39"/>
      <c r="H152" s="45"/>
    </row>
    <row r="153" s="2" customFormat="1" ht="16.8" customHeight="1">
      <c r="A153" s="39"/>
      <c r="B153" s="45"/>
      <c r="C153" s="327" t="s">
        <v>746</v>
      </c>
      <c r="D153" s="327" t="s">
        <v>747</v>
      </c>
      <c r="E153" s="18" t="s">
        <v>1</v>
      </c>
      <c r="F153" s="328">
        <v>489.13299999999998</v>
      </c>
      <c r="G153" s="39"/>
      <c r="H153" s="45"/>
    </row>
    <row r="154" s="2" customFormat="1" ht="16.8" customHeight="1">
      <c r="A154" s="39"/>
      <c r="B154" s="45"/>
      <c r="C154" s="323" t="s">
        <v>451</v>
      </c>
      <c r="D154" s="324" t="s">
        <v>452</v>
      </c>
      <c r="E154" s="325" t="s">
        <v>246</v>
      </c>
      <c r="F154" s="326">
        <v>6717.1499999999996</v>
      </c>
      <c r="G154" s="39"/>
      <c r="H154" s="45"/>
    </row>
    <row r="155" s="2" customFormat="1" ht="16.8" customHeight="1">
      <c r="A155" s="39"/>
      <c r="B155" s="45"/>
      <c r="C155" s="327" t="s">
        <v>1</v>
      </c>
      <c r="D155" s="327" t="s">
        <v>634</v>
      </c>
      <c r="E155" s="18" t="s">
        <v>1</v>
      </c>
      <c r="F155" s="328">
        <v>6717.1499999999996</v>
      </c>
      <c r="G155" s="39"/>
      <c r="H155" s="45"/>
    </row>
    <row r="156" s="2" customFormat="1" ht="16.8" customHeight="1">
      <c r="A156" s="39"/>
      <c r="B156" s="45"/>
      <c r="C156" s="327" t="s">
        <v>451</v>
      </c>
      <c r="D156" s="327" t="s">
        <v>258</v>
      </c>
      <c r="E156" s="18" t="s">
        <v>1</v>
      </c>
      <c r="F156" s="328">
        <v>6717.1499999999996</v>
      </c>
      <c r="G156" s="39"/>
      <c r="H156" s="45"/>
    </row>
    <row r="157" s="2" customFormat="1" ht="16.8" customHeight="1">
      <c r="A157" s="39"/>
      <c r="B157" s="45"/>
      <c r="C157" s="329" t="s">
        <v>6061</v>
      </c>
      <c r="D157" s="39"/>
      <c r="E157" s="39"/>
      <c r="F157" s="39"/>
      <c r="G157" s="39"/>
      <c r="H157" s="45"/>
    </row>
    <row r="158" s="2" customFormat="1" ht="16.8" customHeight="1">
      <c r="A158" s="39"/>
      <c r="B158" s="45"/>
      <c r="C158" s="327" t="s">
        <v>630</v>
      </c>
      <c r="D158" s="327" t="s">
        <v>631</v>
      </c>
      <c r="E158" s="18" t="s">
        <v>246</v>
      </c>
      <c r="F158" s="328">
        <v>6717.1499999999996</v>
      </c>
      <c r="G158" s="39"/>
      <c r="H158" s="45"/>
    </row>
    <row r="159" s="2" customFormat="1" ht="16.8" customHeight="1">
      <c r="A159" s="39"/>
      <c r="B159" s="45"/>
      <c r="C159" s="327" t="s">
        <v>635</v>
      </c>
      <c r="D159" s="327" t="s">
        <v>636</v>
      </c>
      <c r="E159" s="18" t="s">
        <v>246</v>
      </c>
      <c r="F159" s="328">
        <v>6717.1499999999996</v>
      </c>
      <c r="G159" s="39"/>
      <c r="H159" s="45"/>
    </row>
    <row r="160" s="2" customFormat="1" ht="16.8" customHeight="1">
      <c r="A160" s="39"/>
      <c r="B160" s="45"/>
      <c r="C160" s="323" t="s">
        <v>454</v>
      </c>
      <c r="D160" s="324" t="s">
        <v>455</v>
      </c>
      <c r="E160" s="325" t="s">
        <v>289</v>
      </c>
      <c r="F160" s="326">
        <v>2035.5</v>
      </c>
      <c r="G160" s="39"/>
      <c r="H160" s="45"/>
    </row>
    <row r="161" s="2" customFormat="1" ht="16.8" customHeight="1">
      <c r="A161" s="39"/>
      <c r="B161" s="45"/>
      <c r="C161" s="327" t="s">
        <v>454</v>
      </c>
      <c r="D161" s="327" t="s">
        <v>601</v>
      </c>
      <c r="E161" s="18" t="s">
        <v>1</v>
      </c>
      <c r="F161" s="328">
        <v>2035.5</v>
      </c>
      <c r="G161" s="39"/>
      <c r="H161" s="45"/>
    </row>
    <row r="162" s="2" customFormat="1" ht="16.8" customHeight="1">
      <c r="A162" s="39"/>
      <c r="B162" s="45"/>
      <c r="C162" s="329" t="s">
        <v>6061</v>
      </c>
      <c r="D162" s="39"/>
      <c r="E162" s="39"/>
      <c r="F162" s="39"/>
      <c r="G162" s="39"/>
      <c r="H162" s="45"/>
    </row>
    <row r="163" s="2" customFormat="1" ht="16.8" customHeight="1">
      <c r="A163" s="39"/>
      <c r="B163" s="45"/>
      <c r="C163" s="327" t="s">
        <v>597</v>
      </c>
      <c r="D163" s="327" t="s">
        <v>598</v>
      </c>
      <c r="E163" s="18" t="s">
        <v>253</v>
      </c>
      <c r="F163" s="328">
        <v>673.14999999999998</v>
      </c>
      <c r="G163" s="39"/>
      <c r="H163" s="45"/>
    </row>
    <row r="164" s="2" customFormat="1" ht="16.8" customHeight="1">
      <c r="A164" s="39"/>
      <c r="B164" s="45"/>
      <c r="C164" s="327" t="s">
        <v>630</v>
      </c>
      <c r="D164" s="327" t="s">
        <v>631</v>
      </c>
      <c r="E164" s="18" t="s">
        <v>246</v>
      </c>
      <c r="F164" s="328">
        <v>6717.1499999999996</v>
      </c>
      <c r="G164" s="39"/>
      <c r="H164" s="45"/>
    </row>
    <row r="165" s="2" customFormat="1" ht="16.8" customHeight="1">
      <c r="A165" s="39"/>
      <c r="B165" s="45"/>
      <c r="C165" s="327" t="s">
        <v>722</v>
      </c>
      <c r="D165" s="327" t="s">
        <v>723</v>
      </c>
      <c r="E165" s="18" t="s">
        <v>253</v>
      </c>
      <c r="F165" s="328">
        <v>2129.6579999999999</v>
      </c>
      <c r="G165" s="39"/>
      <c r="H165" s="45"/>
    </row>
    <row r="166" s="2" customFormat="1" ht="16.8" customHeight="1">
      <c r="A166" s="39"/>
      <c r="B166" s="45"/>
      <c r="C166" s="327" t="s">
        <v>741</v>
      </c>
      <c r="D166" s="327" t="s">
        <v>742</v>
      </c>
      <c r="E166" s="18" t="s">
        <v>253</v>
      </c>
      <c r="F166" s="328">
        <v>489.13299999999998</v>
      </c>
      <c r="G166" s="39"/>
      <c r="H166" s="45"/>
    </row>
    <row r="167" s="2" customFormat="1" ht="16.8" customHeight="1">
      <c r="A167" s="39"/>
      <c r="B167" s="45"/>
      <c r="C167" s="327" t="s">
        <v>799</v>
      </c>
      <c r="D167" s="327" t="s">
        <v>800</v>
      </c>
      <c r="E167" s="18" t="s">
        <v>253</v>
      </c>
      <c r="F167" s="328">
        <v>203.55000000000001</v>
      </c>
      <c r="G167" s="39"/>
      <c r="H167" s="45"/>
    </row>
    <row r="168" s="2" customFormat="1" ht="16.8" customHeight="1">
      <c r="A168" s="39"/>
      <c r="B168" s="45"/>
      <c r="C168" s="327" t="s">
        <v>887</v>
      </c>
      <c r="D168" s="327" t="s">
        <v>888</v>
      </c>
      <c r="E168" s="18" t="s">
        <v>289</v>
      </c>
      <c r="F168" s="328">
        <v>2035.5</v>
      </c>
      <c r="G168" s="39"/>
      <c r="H168" s="45"/>
    </row>
    <row r="169" s="2" customFormat="1" ht="16.8" customHeight="1">
      <c r="A169" s="39"/>
      <c r="B169" s="45"/>
      <c r="C169" s="327" t="s">
        <v>998</v>
      </c>
      <c r="D169" s="327" t="s">
        <v>999</v>
      </c>
      <c r="E169" s="18" t="s">
        <v>289</v>
      </c>
      <c r="F169" s="328">
        <v>2035.5</v>
      </c>
      <c r="G169" s="39"/>
      <c r="H169" s="45"/>
    </row>
    <row r="170" s="2" customFormat="1" ht="16.8" customHeight="1">
      <c r="A170" s="39"/>
      <c r="B170" s="45"/>
      <c r="C170" s="327" t="s">
        <v>1003</v>
      </c>
      <c r="D170" s="327" t="s">
        <v>1004</v>
      </c>
      <c r="E170" s="18" t="s">
        <v>289</v>
      </c>
      <c r="F170" s="328">
        <v>2035.5</v>
      </c>
      <c r="G170" s="39"/>
      <c r="H170" s="45"/>
    </row>
    <row r="171" s="2" customFormat="1" ht="16.8" customHeight="1">
      <c r="A171" s="39"/>
      <c r="B171" s="45"/>
      <c r="C171" s="327" t="s">
        <v>1052</v>
      </c>
      <c r="D171" s="327" t="s">
        <v>1053</v>
      </c>
      <c r="E171" s="18" t="s">
        <v>289</v>
      </c>
      <c r="F171" s="328">
        <v>2035.5</v>
      </c>
      <c r="G171" s="39"/>
      <c r="H171" s="45"/>
    </row>
    <row r="172" s="2" customFormat="1" ht="16.8" customHeight="1">
      <c r="A172" s="39"/>
      <c r="B172" s="45"/>
      <c r="C172" s="327" t="s">
        <v>1057</v>
      </c>
      <c r="D172" s="327" t="s">
        <v>1058</v>
      </c>
      <c r="E172" s="18" t="s">
        <v>289</v>
      </c>
      <c r="F172" s="328">
        <v>2035.5</v>
      </c>
      <c r="G172" s="39"/>
      <c r="H172" s="45"/>
    </row>
    <row r="173" s="2" customFormat="1" ht="16.8" customHeight="1">
      <c r="A173" s="39"/>
      <c r="B173" s="45"/>
      <c r="C173" s="323" t="s">
        <v>457</v>
      </c>
      <c r="D173" s="324" t="s">
        <v>458</v>
      </c>
      <c r="E173" s="325" t="s">
        <v>289</v>
      </c>
      <c r="F173" s="326">
        <v>1</v>
      </c>
      <c r="G173" s="39"/>
      <c r="H173" s="45"/>
    </row>
    <row r="174" s="2" customFormat="1" ht="16.8" customHeight="1">
      <c r="A174" s="39"/>
      <c r="B174" s="45"/>
      <c r="C174" s="327" t="s">
        <v>457</v>
      </c>
      <c r="D174" s="327" t="s">
        <v>603</v>
      </c>
      <c r="E174" s="18" t="s">
        <v>1</v>
      </c>
      <c r="F174" s="328">
        <v>1</v>
      </c>
      <c r="G174" s="39"/>
      <c r="H174" s="45"/>
    </row>
    <row r="175" s="2" customFormat="1" ht="16.8" customHeight="1">
      <c r="A175" s="39"/>
      <c r="B175" s="45"/>
      <c r="C175" s="329" t="s">
        <v>6061</v>
      </c>
      <c r="D175" s="39"/>
      <c r="E175" s="39"/>
      <c r="F175" s="39"/>
      <c r="G175" s="39"/>
      <c r="H175" s="45"/>
    </row>
    <row r="176" s="2" customFormat="1" ht="16.8" customHeight="1">
      <c r="A176" s="39"/>
      <c r="B176" s="45"/>
      <c r="C176" s="327" t="s">
        <v>597</v>
      </c>
      <c r="D176" s="327" t="s">
        <v>598</v>
      </c>
      <c r="E176" s="18" t="s">
        <v>253</v>
      </c>
      <c r="F176" s="328">
        <v>673.14999999999998</v>
      </c>
      <c r="G176" s="39"/>
      <c r="H176" s="45"/>
    </row>
    <row r="177" s="2" customFormat="1" ht="16.8" customHeight="1">
      <c r="A177" s="39"/>
      <c r="B177" s="45"/>
      <c r="C177" s="327" t="s">
        <v>510</v>
      </c>
      <c r="D177" s="327" t="s">
        <v>511</v>
      </c>
      <c r="E177" s="18" t="s">
        <v>246</v>
      </c>
      <c r="F177" s="328">
        <v>415.83999999999998</v>
      </c>
      <c r="G177" s="39"/>
      <c r="H177" s="45"/>
    </row>
    <row r="178" s="2" customFormat="1" ht="16.8" customHeight="1">
      <c r="A178" s="39"/>
      <c r="B178" s="45"/>
      <c r="C178" s="327" t="s">
        <v>552</v>
      </c>
      <c r="D178" s="327" t="s">
        <v>553</v>
      </c>
      <c r="E178" s="18" t="s">
        <v>289</v>
      </c>
      <c r="F178" s="328">
        <v>81</v>
      </c>
      <c r="G178" s="39"/>
      <c r="H178" s="45"/>
    </row>
    <row r="179" s="2" customFormat="1" ht="16.8" customHeight="1">
      <c r="A179" s="39"/>
      <c r="B179" s="45"/>
      <c r="C179" s="327" t="s">
        <v>566</v>
      </c>
      <c r="D179" s="327" t="s">
        <v>567</v>
      </c>
      <c r="E179" s="18" t="s">
        <v>253</v>
      </c>
      <c r="F179" s="328">
        <v>30.991</v>
      </c>
      <c r="G179" s="39"/>
      <c r="H179" s="45"/>
    </row>
    <row r="180" s="2" customFormat="1" ht="16.8" customHeight="1">
      <c r="A180" s="39"/>
      <c r="B180" s="45"/>
      <c r="C180" s="327" t="s">
        <v>741</v>
      </c>
      <c r="D180" s="327" t="s">
        <v>742</v>
      </c>
      <c r="E180" s="18" t="s">
        <v>253</v>
      </c>
      <c r="F180" s="328">
        <v>489.13299999999998</v>
      </c>
      <c r="G180" s="39"/>
      <c r="H180" s="45"/>
    </row>
    <row r="181" s="2" customFormat="1" ht="16.8" customHeight="1">
      <c r="A181" s="39"/>
      <c r="B181" s="45"/>
      <c r="C181" s="327" t="s">
        <v>773</v>
      </c>
      <c r="D181" s="327" t="s">
        <v>774</v>
      </c>
      <c r="E181" s="18" t="s">
        <v>246</v>
      </c>
      <c r="F181" s="328">
        <v>1249.75</v>
      </c>
      <c r="G181" s="39"/>
      <c r="H181" s="45"/>
    </row>
    <row r="182" s="2" customFormat="1" ht="16.8" customHeight="1">
      <c r="A182" s="39"/>
      <c r="B182" s="45"/>
      <c r="C182" s="327" t="s">
        <v>780</v>
      </c>
      <c r="D182" s="327" t="s">
        <v>781</v>
      </c>
      <c r="E182" s="18" t="s">
        <v>246</v>
      </c>
      <c r="F182" s="328">
        <v>770.19000000000005</v>
      </c>
      <c r="G182" s="39"/>
      <c r="H182" s="45"/>
    </row>
    <row r="183" s="2" customFormat="1" ht="16.8" customHeight="1">
      <c r="A183" s="39"/>
      <c r="B183" s="45"/>
      <c r="C183" s="327" t="s">
        <v>799</v>
      </c>
      <c r="D183" s="327" t="s">
        <v>800</v>
      </c>
      <c r="E183" s="18" t="s">
        <v>253</v>
      </c>
      <c r="F183" s="328">
        <v>203.55000000000001</v>
      </c>
      <c r="G183" s="39"/>
      <c r="H183" s="45"/>
    </row>
    <row r="184" s="2" customFormat="1" ht="16.8" customHeight="1">
      <c r="A184" s="39"/>
      <c r="B184" s="45"/>
      <c r="C184" s="327" t="s">
        <v>805</v>
      </c>
      <c r="D184" s="327" t="s">
        <v>806</v>
      </c>
      <c r="E184" s="18" t="s">
        <v>253</v>
      </c>
      <c r="F184" s="328">
        <v>26.359999999999999</v>
      </c>
      <c r="G184" s="39"/>
      <c r="H184" s="45"/>
    </row>
    <row r="185" s="2" customFormat="1" ht="16.8" customHeight="1">
      <c r="A185" s="39"/>
      <c r="B185" s="45"/>
      <c r="C185" s="327" t="s">
        <v>814</v>
      </c>
      <c r="D185" s="327" t="s">
        <v>815</v>
      </c>
      <c r="E185" s="18" t="s">
        <v>246</v>
      </c>
      <c r="F185" s="328">
        <v>460.65499999999997</v>
      </c>
      <c r="G185" s="39"/>
      <c r="H185" s="45"/>
    </row>
    <row r="186" s="2" customFormat="1" ht="16.8" customHeight="1">
      <c r="A186" s="39"/>
      <c r="B186" s="45"/>
      <c r="C186" s="327" t="s">
        <v>821</v>
      </c>
      <c r="D186" s="327" t="s">
        <v>822</v>
      </c>
      <c r="E186" s="18" t="s">
        <v>246</v>
      </c>
      <c r="F186" s="328">
        <v>415.83999999999998</v>
      </c>
      <c r="G186" s="39"/>
      <c r="H186" s="45"/>
    </row>
    <row r="187" s="2" customFormat="1">
      <c r="A187" s="39"/>
      <c r="B187" s="45"/>
      <c r="C187" s="327" t="s">
        <v>836</v>
      </c>
      <c r="D187" s="327" t="s">
        <v>837</v>
      </c>
      <c r="E187" s="18" t="s">
        <v>246</v>
      </c>
      <c r="F187" s="328">
        <v>540.59199999999998</v>
      </c>
      <c r="G187" s="39"/>
      <c r="H187" s="45"/>
    </row>
    <row r="188" s="2" customFormat="1">
      <c r="A188" s="39"/>
      <c r="B188" s="45"/>
      <c r="C188" s="327" t="s">
        <v>1062</v>
      </c>
      <c r="D188" s="327" t="s">
        <v>1063</v>
      </c>
      <c r="E188" s="18" t="s">
        <v>289</v>
      </c>
      <c r="F188" s="328">
        <v>834.27999999999997</v>
      </c>
      <c r="G188" s="39"/>
      <c r="H188" s="45"/>
    </row>
    <row r="189" s="2" customFormat="1" ht="16.8" customHeight="1">
      <c r="A189" s="39"/>
      <c r="B189" s="45"/>
      <c r="C189" s="323" t="s">
        <v>784</v>
      </c>
      <c r="D189" s="324" t="s">
        <v>1147</v>
      </c>
      <c r="E189" s="325" t="s">
        <v>246</v>
      </c>
      <c r="F189" s="326">
        <v>0</v>
      </c>
      <c r="G189" s="39"/>
      <c r="H189" s="45"/>
    </row>
    <row r="190" s="2" customFormat="1" ht="16.8" customHeight="1">
      <c r="A190" s="39"/>
      <c r="B190" s="45"/>
      <c r="C190" s="327" t="s">
        <v>784</v>
      </c>
      <c r="D190" s="327" t="s">
        <v>785</v>
      </c>
      <c r="E190" s="18" t="s">
        <v>1</v>
      </c>
      <c r="F190" s="328">
        <v>0</v>
      </c>
      <c r="G190" s="39"/>
      <c r="H190" s="45"/>
    </row>
    <row r="191" s="2" customFormat="1" ht="16.8" customHeight="1">
      <c r="A191" s="39"/>
      <c r="B191" s="45"/>
      <c r="C191" s="323" t="s">
        <v>459</v>
      </c>
      <c r="D191" s="324" t="s">
        <v>460</v>
      </c>
      <c r="E191" s="325" t="s">
        <v>253</v>
      </c>
      <c r="F191" s="326">
        <v>872.16399999999999</v>
      </c>
      <c r="G191" s="39"/>
      <c r="H191" s="45"/>
    </row>
    <row r="192" s="2" customFormat="1" ht="16.8" customHeight="1">
      <c r="A192" s="39"/>
      <c r="B192" s="45"/>
      <c r="C192" s="327" t="s">
        <v>1</v>
      </c>
      <c r="D192" s="327" t="s">
        <v>658</v>
      </c>
      <c r="E192" s="18" t="s">
        <v>1</v>
      </c>
      <c r="F192" s="328">
        <v>0</v>
      </c>
      <c r="G192" s="39"/>
      <c r="H192" s="45"/>
    </row>
    <row r="193" s="2" customFormat="1" ht="16.8" customHeight="1">
      <c r="A193" s="39"/>
      <c r="B193" s="45"/>
      <c r="C193" s="327" t="s">
        <v>1</v>
      </c>
      <c r="D193" s="327" t="s">
        <v>659</v>
      </c>
      <c r="E193" s="18" t="s">
        <v>1</v>
      </c>
      <c r="F193" s="328">
        <v>1267.105</v>
      </c>
      <c r="G193" s="39"/>
      <c r="H193" s="45"/>
    </row>
    <row r="194" s="2" customFormat="1" ht="16.8" customHeight="1">
      <c r="A194" s="39"/>
      <c r="B194" s="45"/>
      <c r="C194" s="327" t="s">
        <v>1</v>
      </c>
      <c r="D194" s="327" t="s">
        <v>660</v>
      </c>
      <c r="E194" s="18" t="s">
        <v>1</v>
      </c>
      <c r="F194" s="328">
        <v>0</v>
      </c>
      <c r="G194" s="39"/>
      <c r="H194" s="45"/>
    </row>
    <row r="195" s="2" customFormat="1" ht="16.8" customHeight="1">
      <c r="A195" s="39"/>
      <c r="B195" s="45"/>
      <c r="C195" s="327" t="s">
        <v>1</v>
      </c>
      <c r="D195" s="327" t="s">
        <v>420</v>
      </c>
      <c r="E195" s="18" t="s">
        <v>1</v>
      </c>
      <c r="F195" s="328">
        <v>30.991</v>
      </c>
      <c r="G195" s="39"/>
      <c r="H195" s="45"/>
    </row>
    <row r="196" s="2" customFormat="1" ht="16.8" customHeight="1">
      <c r="A196" s="39"/>
      <c r="B196" s="45"/>
      <c r="C196" s="327" t="s">
        <v>1</v>
      </c>
      <c r="D196" s="327" t="s">
        <v>661</v>
      </c>
      <c r="E196" s="18" t="s">
        <v>1</v>
      </c>
      <c r="F196" s="328">
        <v>0</v>
      </c>
      <c r="G196" s="39"/>
      <c r="H196" s="45"/>
    </row>
    <row r="197" s="2" customFormat="1" ht="16.8" customHeight="1">
      <c r="A197" s="39"/>
      <c r="B197" s="45"/>
      <c r="C197" s="327" t="s">
        <v>1</v>
      </c>
      <c r="D197" s="327" t="s">
        <v>662</v>
      </c>
      <c r="E197" s="18" t="s">
        <v>1</v>
      </c>
      <c r="F197" s="328">
        <v>-425.93200000000002</v>
      </c>
      <c r="G197" s="39"/>
      <c r="H197" s="45"/>
    </row>
    <row r="198" s="2" customFormat="1" ht="16.8" customHeight="1">
      <c r="A198" s="39"/>
      <c r="B198" s="45"/>
      <c r="C198" s="327" t="s">
        <v>459</v>
      </c>
      <c r="D198" s="327" t="s">
        <v>258</v>
      </c>
      <c r="E198" s="18" t="s">
        <v>1</v>
      </c>
      <c r="F198" s="328">
        <v>872.16399999999999</v>
      </c>
      <c r="G198" s="39"/>
      <c r="H198" s="45"/>
    </row>
    <row r="199" s="2" customFormat="1" ht="16.8" customHeight="1">
      <c r="A199" s="39"/>
      <c r="B199" s="45"/>
      <c r="C199" s="329" t="s">
        <v>6061</v>
      </c>
      <c r="D199" s="39"/>
      <c r="E199" s="39"/>
      <c r="F199" s="39"/>
      <c r="G199" s="39"/>
      <c r="H199" s="45"/>
    </row>
    <row r="200" s="2" customFormat="1">
      <c r="A200" s="39"/>
      <c r="B200" s="45"/>
      <c r="C200" s="327" t="s">
        <v>654</v>
      </c>
      <c r="D200" s="327" t="s">
        <v>655</v>
      </c>
      <c r="E200" s="18" t="s">
        <v>253</v>
      </c>
      <c r="F200" s="328">
        <v>872.16399999999999</v>
      </c>
      <c r="G200" s="39"/>
      <c r="H200" s="45"/>
    </row>
    <row r="201" s="2" customFormat="1">
      <c r="A201" s="39"/>
      <c r="B201" s="45"/>
      <c r="C201" s="327" t="s">
        <v>663</v>
      </c>
      <c r="D201" s="327" t="s">
        <v>664</v>
      </c>
      <c r="E201" s="18" t="s">
        <v>253</v>
      </c>
      <c r="F201" s="328">
        <v>11338.132</v>
      </c>
      <c r="G201" s="39"/>
      <c r="H201" s="45"/>
    </row>
    <row r="202" s="2" customFormat="1" ht="16.8" customHeight="1">
      <c r="A202" s="39"/>
      <c r="B202" s="45"/>
      <c r="C202" s="327" t="s">
        <v>692</v>
      </c>
      <c r="D202" s="327" t="s">
        <v>693</v>
      </c>
      <c r="E202" s="18" t="s">
        <v>253</v>
      </c>
      <c r="F202" s="328">
        <v>2819.3090000000002</v>
      </c>
      <c r="G202" s="39"/>
      <c r="H202" s="45"/>
    </row>
    <row r="203" s="2" customFormat="1">
      <c r="A203" s="39"/>
      <c r="B203" s="45"/>
      <c r="C203" s="327" t="s">
        <v>697</v>
      </c>
      <c r="D203" s="327" t="s">
        <v>698</v>
      </c>
      <c r="E203" s="18" t="s">
        <v>467</v>
      </c>
      <c r="F203" s="328">
        <v>4651.8599999999997</v>
      </c>
      <c r="G203" s="39"/>
      <c r="H203" s="45"/>
    </row>
    <row r="204" s="2" customFormat="1" ht="16.8" customHeight="1">
      <c r="A204" s="39"/>
      <c r="B204" s="45"/>
      <c r="C204" s="323" t="s">
        <v>462</v>
      </c>
      <c r="D204" s="324" t="s">
        <v>463</v>
      </c>
      <c r="E204" s="325" t="s">
        <v>253</v>
      </c>
      <c r="F204" s="326">
        <v>1947.145</v>
      </c>
      <c r="G204" s="39"/>
      <c r="H204" s="45"/>
    </row>
    <row r="205" s="2" customFormat="1" ht="16.8" customHeight="1">
      <c r="A205" s="39"/>
      <c r="B205" s="45"/>
      <c r="C205" s="327" t="s">
        <v>1</v>
      </c>
      <c r="D205" s="327" t="s">
        <v>673</v>
      </c>
      <c r="E205" s="18" t="s">
        <v>1</v>
      </c>
      <c r="F205" s="328">
        <v>0</v>
      </c>
      <c r="G205" s="39"/>
      <c r="H205" s="45"/>
    </row>
    <row r="206" s="2" customFormat="1" ht="16.8" customHeight="1">
      <c r="A206" s="39"/>
      <c r="B206" s="45"/>
      <c r="C206" s="327" t="s">
        <v>1</v>
      </c>
      <c r="D206" s="327" t="s">
        <v>674</v>
      </c>
      <c r="E206" s="18" t="s">
        <v>1</v>
      </c>
      <c r="F206" s="328">
        <v>1900.6579999999999</v>
      </c>
      <c r="G206" s="39"/>
      <c r="H206" s="45"/>
    </row>
    <row r="207" s="2" customFormat="1" ht="16.8" customHeight="1">
      <c r="A207" s="39"/>
      <c r="B207" s="45"/>
      <c r="C207" s="327" t="s">
        <v>1</v>
      </c>
      <c r="D207" s="327" t="s">
        <v>675</v>
      </c>
      <c r="E207" s="18" t="s">
        <v>1</v>
      </c>
      <c r="F207" s="328">
        <v>0</v>
      </c>
      <c r="G207" s="39"/>
      <c r="H207" s="45"/>
    </row>
    <row r="208" s="2" customFormat="1" ht="16.8" customHeight="1">
      <c r="A208" s="39"/>
      <c r="B208" s="45"/>
      <c r="C208" s="327" t="s">
        <v>1</v>
      </c>
      <c r="D208" s="327" t="s">
        <v>423</v>
      </c>
      <c r="E208" s="18" t="s">
        <v>1</v>
      </c>
      <c r="F208" s="328">
        <v>46.487000000000002</v>
      </c>
      <c r="G208" s="39"/>
      <c r="H208" s="45"/>
    </row>
    <row r="209" s="2" customFormat="1" ht="16.8" customHeight="1">
      <c r="A209" s="39"/>
      <c r="B209" s="45"/>
      <c r="C209" s="327" t="s">
        <v>462</v>
      </c>
      <c r="D209" s="327" t="s">
        <v>258</v>
      </c>
      <c r="E209" s="18" t="s">
        <v>1</v>
      </c>
      <c r="F209" s="328">
        <v>1947.145</v>
      </c>
      <c r="G209" s="39"/>
      <c r="H209" s="45"/>
    </row>
    <row r="210" s="2" customFormat="1" ht="16.8" customHeight="1">
      <c r="A210" s="39"/>
      <c r="B210" s="45"/>
      <c r="C210" s="329" t="s">
        <v>6061</v>
      </c>
      <c r="D210" s="39"/>
      <c r="E210" s="39"/>
      <c r="F210" s="39"/>
      <c r="G210" s="39"/>
      <c r="H210" s="45"/>
    </row>
    <row r="211" s="2" customFormat="1">
      <c r="A211" s="39"/>
      <c r="B211" s="45"/>
      <c r="C211" s="327" t="s">
        <v>669</v>
      </c>
      <c r="D211" s="327" t="s">
        <v>670</v>
      </c>
      <c r="E211" s="18" t="s">
        <v>253</v>
      </c>
      <c r="F211" s="328">
        <v>1947.145</v>
      </c>
      <c r="G211" s="39"/>
      <c r="H211" s="45"/>
    </row>
    <row r="212" s="2" customFormat="1">
      <c r="A212" s="39"/>
      <c r="B212" s="45"/>
      <c r="C212" s="327" t="s">
        <v>676</v>
      </c>
      <c r="D212" s="327" t="s">
        <v>677</v>
      </c>
      <c r="E212" s="18" t="s">
        <v>253</v>
      </c>
      <c r="F212" s="328">
        <v>25312.884999999998</v>
      </c>
      <c r="G212" s="39"/>
      <c r="H212" s="45"/>
    </row>
    <row r="213" s="2" customFormat="1" ht="16.8" customHeight="1">
      <c r="A213" s="39"/>
      <c r="B213" s="45"/>
      <c r="C213" s="327" t="s">
        <v>692</v>
      </c>
      <c r="D213" s="327" t="s">
        <v>693</v>
      </c>
      <c r="E213" s="18" t="s">
        <v>253</v>
      </c>
      <c r="F213" s="328">
        <v>2819.3090000000002</v>
      </c>
      <c r="G213" s="39"/>
      <c r="H213" s="45"/>
    </row>
    <row r="214" s="2" customFormat="1">
      <c r="A214" s="39"/>
      <c r="B214" s="45"/>
      <c r="C214" s="327" t="s">
        <v>697</v>
      </c>
      <c r="D214" s="327" t="s">
        <v>698</v>
      </c>
      <c r="E214" s="18" t="s">
        <v>467</v>
      </c>
      <c r="F214" s="328">
        <v>4651.8599999999997</v>
      </c>
      <c r="G214" s="39"/>
      <c r="H214" s="45"/>
    </row>
    <row r="215" s="2" customFormat="1" ht="16.8" customHeight="1">
      <c r="A215" s="39"/>
      <c r="B215" s="45"/>
      <c r="C215" s="323" t="s">
        <v>3745</v>
      </c>
      <c r="D215" s="324" t="s">
        <v>3746</v>
      </c>
      <c r="E215" s="325" t="s">
        <v>467</v>
      </c>
      <c r="F215" s="326">
        <v>0</v>
      </c>
      <c r="G215" s="39"/>
      <c r="H215" s="45"/>
    </row>
    <row r="216" s="2" customFormat="1" ht="16.8" customHeight="1">
      <c r="A216" s="39"/>
      <c r="B216" s="45"/>
      <c r="C216" s="327" t="s">
        <v>3745</v>
      </c>
      <c r="D216" s="327" t="s">
        <v>6064</v>
      </c>
      <c r="E216" s="18" t="s">
        <v>1</v>
      </c>
      <c r="F216" s="328">
        <v>0</v>
      </c>
      <c r="G216" s="39"/>
      <c r="H216" s="45"/>
    </row>
    <row r="217" s="2" customFormat="1" ht="16.8" customHeight="1">
      <c r="A217" s="39"/>
      <c r="B217" s="45"/>
      <c r="C217" s="323" t="s">
        <v>465</v>
      </c>
      <c r="D217" s="324" t="s">
        <v>466</v>
      </c>
      <c r="E217" s="325" t="s">
        <v>467</v>
      </c>
      <c r="F217" s="326">
        <v>522.97900000000004</v>
      </c>
      <c r="G217" s="39"/>
      <c r="H217" s="45"/>
    </row>
    <row r="218" s="2" customFormat="1" ht="16.8" customHeight="1">
      <c r="A218" s="39"/>
      <c r="B218" s="45"/>
      <c r="C218" s="327" t="s">
        <v>472</v>
      </c>
      <c r="D218" s="327" t="s">
        <v>6065</v>
      </c>
      <c r="E218" s="18" t="s">
        <v>1</v>
      </c>
      <c r="F218" s="328">
        <v>1.1519999999999999</v>
      </c>
      <c r="G218" s="39"/>
      <c r="H218" s="45"/>
    </row>
    <row r="219" s="2" customFormat="1" ht="16.8" customHeight="1">
      <c r="A219" s="39"/>
      <c r="B219" s="45"/>
      <c r="C219" s="327" t="s">
        <v>469</v>
      </c>
      <c r="D219" s="327" t="s">
        <v>6066</v>
      </c>
      <c r="E219" s="18" t="s">
        <v>1</v>
      </c>
      <c r="F219" s="328">
        <v>424.27100000000002</v>
      </c>
      <c r="G219" s="39"/>
      <c r="H219" s="45"/>
    </row>
    <row r="220" s="2" customFormat="1" ht="16.8" customHeight="1">
      <c r="A220" s="39"/>
      <c r="B220" s="45"/>
      <c r="C220" s="327" t="s">
        <v>3745</v>
      </c>
      <c r="D220" s="327" t="s">
        <v>6064</v>
      </c>
      <c r="E220" s="18" t="s">
        <v>1</v>
      </c>
      <c r="F220" s="328">
        <v>0</v>
      </c>
      <c r="G220" s="39"/>
      <c r="H220" s="45"/>
    </row>
    <row r="221" s="2" customFormat="1" ht="16.8" customHeight="1">
      <c r="A221" s="39"/>
      <c r="B221" s="45"/>
      <c r="C221" s="327" t="s">
        <v>475</v>
      </c>
      <c r="D221" s="327" t="s">
        <v>6067</v>
      </c>
      <c r="E221" s="18" t="s">
        <v>1</v>
      </c>
      <c r="F221" s="328">
        <v>97.555999999999997</v>
      </c>
      <c r="G221" s="39"/>
      <c r="H221" s="45"/>
    </row>
    <row r="222" s="2" customFormat="1" ht="16.8" customHeight="1">
      <c r="A222" s="39"/>
      <c r="B222" s="45"/>
      <c r="C222" s="327" t="s">
        <v>465</v>
      </c>
      <c r="D222" s="327" t="s">
        <v>258</v>
      </c>
      <c r="E222" s="18" t="s">
        <v>1</v>
      </c>
      <c r="F222" s="328">
        <v>522.97900000000004</v>
      </c>
      <c r="G222" s="39"/>
      <c r="H222" s="45"/>
    </row>
    <row r="223" s="2" customFormat="1" ht="16.8" customHeight="1">
      <c r="A223" s="39"/>
      <c r="B223" s="45"/>
      <c r="C223" s="329" t="s">
        <v>6061</v>
      </c>
      <c r="D223" s="39"/>
      <c r="E223" s="39"/>
      <c r="F223" s="39"/>
      <c r="G223" s="39"/>
      <c r="H223" s="45"/>
    </row>
    <row r="224" s="2" customFormat="1">
      <c r="A224" s="39"/>
      <c r="B224" s="45"/>
      <c r="C224" s="327" t="s">
        <v>1072</v>
      </c>
      <c r="D224" s="327" t="s">
        <v>1073</v>
      </c>
      <c r="E224" s="18" t="s">
        <v>467</v>
      </c>
      <c r="F224" s="328">
        <v>522.97900000000004</v>
      </c>
      <c r="G224" s="39"/>
      <c r="H224" s="45"/>
    </row>
    <row r="225" s="2" customFormat="1" ht="16.8" customHeight="1">
      <c r="A225" s="39"/>
      <c r="B225" s="45"/>
      <c r="C225" s="327" t="s">
        <v>1077</v>
      </c>
      <c r="D225" s="327" t="s">
        <v>1078</v>
      </c>
      <c r="E225" s="18" t="s">
        <v>467</v>
      </c>
      <c r="F225" s="328">
        <v>11505.538000000001</v>
      </c>
      <c r="G225" s="39"/>
      <c r="H225" s="45"/>
    </row>
    <row r="226" s="2" customFormat="1" ht="16.8" customHeight="1">
      <c r="A226" s="39"/>
      <c r="B226" s="45"/>
      <c r="C226" s="323" t="s">
        <v>469</v>
      </c>
      <c r="D226" s="324" t="s">
        <v>470</v>
      </c>
      <c r="E226" s="325" t="s">
        <v>467</v>
      </c>
      <c r="F226" s="326">
        <v>424.27100000000002</v>
      </c>
      <c r="G226" s="39"/>
      <c r="H226" s="45"/>
    </row>
    <row r="227" s="2" customFormat="1" ht="16.8" customHeight="1">
      <c r="A227" s="39"/>
      <c r="B227" s="45"/>
      <c r="C227" s="327" t="s">
        <v>469</v>
      </c>
      <c r="D227" s="327" t="s">
        <v>6066</v>
      </c>
      <c r="E227" s="18" t="s">
        <v>1</v>
      </c>
      <c r="F227" s="328">
        <v>424.27100000000002</v>
      </c>
      <c r="G227" s="39"/>
      <c r="H227" s="45"/>
    </row>
    <row r="228" s="2" customFormat="1" ht="16.8" customHeight="1">
      <c r="A228" s="39"/>
      <c r="B228" s="45"/>
      <c r="C228" s="329" t="s">
        <v>6061</v>
      </c>
      <c r="D228" s="39"/>
      <c r="E228" s="39"/>
      <c r="F228" s="39"/>
      <c r="G228" s="39"/>
      <c r="H228" s="45"/>
    </row>
    <row r="229" s="2" customFormat="1">
      <c r="A229" s="39"/>
      <c r="B229" s="45"/>
      <c r="C229" s="327" t="s">
        <v>1088</v>
      </c>
      <c r="D229" s="327" t="s">
        <v>1089</v>
      </c>
      <c r="E229" s="18" t="s">
        <v>467</v>
      </c>
      <c r="F229" s="328">
        <v>424.27100000000002</v>
      </c>
      <c r="G229" s="39"/>
      <c r="H229" s="45"/>
    </row>
    <row r="230" s="2" customFormat="1" ht="16.8" customHeight="1">
      <c r="A230" s="39"/>
      <c r="B230" s="45"/>
      <c r="C230" s="323" t="s">
        <v>472</v>
      </c>
      <c r="D230" s="324" t="s">
        <v>473</v>
      </c>
      <c r="E230" s="325" t="s">
        <v>467</v>
      </c>
      <c r="F230" s="326">
        <v>1.1519999999999999</v>
      </c>
      <c r="G230" s="39"/>
      <c r="H230" s="45"/>
    </row>
    <row r="231" s="2" customFormat="1" ht="16.8" customHeight="1">
      <c r="A231" s="39"/>
      <c r="B231" s="45"/>
      <c r="C231" s="327" t="s">
        <v>472</v>
      </c>
      <c r="D231" s="327" t="s">
        <v>6065</v>
      </c>
      <c r="E231" s="18" t="s">
        <v>1</v>
      </c>
      <c r="F231" s="328">
        <v>1.1519999999999999</v>
      </c>
      <c r="G231" s="39"/>
      <c r="H231" s="45"/>
    </row>
    <row r="232" s="2" customFormat="1" ht="16.8" customHeight="1">
      <c r="A232" s="39"/>
      <c r="B232" s="45"/>
      <c r="C232" s="329" t="s">
        <v>6061</v>
      </c>
      <c r="D232" s="39"/>
      <c r="E232" s="39"/>
      <c r="F232" s="39"/>
      <c r="G232" s="39"/>
      <c r="H232" s="45"/>
    </row>
    <row r="233" s="2" customFormat="1">
      <c r="A233" s="39"/>
      <c r="B233" s="45"/>
      <c r="C233" s="327" t="s">
        <v>1083</v>
      </c>
      <c r="D233" s="327" t="s">
        <v>1084</v>
      </c>
      <c r="E233" s="18" t="s">
        <v>467</v>
      </c>
      <c r="F233" s="328">
        <v>1.1519999999999999</v>
      </c>
      <c r="G233" s="39"/>
      <c r="H233" s="45"/>
    </row>
    <row r="234" s="2" customFormat="1" ht="16.8" customHeight="1">
      <c r="A234" s="39"/>
      <c r="B234" s="45"/>
      <c r="C234" s="323" t="s">
        <v>475</v>
      </c>
      <c r="D234" s="324" t="s">
        <v>476</v>
      </c>
      <c r="E234" s="325" t="s">
        <v>467</v>
      </c>
      <c r="F234" s="326">
        <v>97.555999999999997</v>
      </c>
      <c r="G234" s="39"/>
      <c r="H234" s="45"/>
    </row>
    <row r="235" s="2" customFormat="1" ht="16.8" customHeight="1">
      <c r="A235" s="39"/>
      <c r="B235" s="45"/>
      <c r="C235" s="327" t="s">
        <v>475</v>
      </c>
      <c r="D235" s="327" t="s">
        <v>6067</v>
      </c>
      <c r="E235" s="18" t="s">
        <v>1</v>
      </c>
      <c r="F235" s="328">
        <v>97.555999999999997</v>
      </c>
      <c r="G235" s="39"/>
      <c r="H235" s="45"/>
    </row>
    <row r="236" s="2" customFormat="1" ht="16.8" customHeight="1">
      <c r="A236" s="39"/>
      <c r="B236" s="45"/>
      <c r="C236" s="329" t="s">
        <v>6061</v>
      </c>
      <c r="D236" s="39"/>
      <c r="E236" s="39"/>
      <c r="F236" s="39"/>
      <c r="G236" s="39"/>
      <c r="H236" s="45"/>
    </row>
    <row r="237" s="2" customFormat="1">
      <c r="A237" s="39"/>
      <c r="B237" s="45"/>
      <c r="C237" s="327" t="s">
        <v>1093</v>
      </c>
      <c r="D237" s="327" t="s">
        <v>1094</v>
      </c>
      <c r="E237" s="18" t="s">
        <v>467</v>
      </c>
      <c r="F237" s="328">
        <v>97.555999999999997</v>
      </c>
      <c r="G237" s="39"/>
      <c r="H237" s="45"/>
    </row>
    <row r="238" s="2" customFormat="1" ht="16.8" customHeight="1">
      <c r="A238" s="39"/>
      <c r="B238" s="45"/>
      <c r="C238" s="323" t="s">
        <v>478</v>
      </c>
      <c r="D238" s="324" t="s">
        <v>479</v>
      </c>
      <c r="E238" s="325" t="s">
        <v>289</v>
      </c>
      <c r="F238" s="326">
        <v>0.28999999999999998</v>
      </c>
      <c r="G238" s="39"/>
      <c r="H238" s="45"/>
    </row>
    <row r="239" s="2" customFormat="1" ht="16.8" customHeight="1">
      <c r="A239" s="39"/>
      <c r="B239" s="45"/>
      <c r="C239" s="327" t="s">
        <v>478</v>
      </c>
      <c r="D239" s="327" t="s">
        <v>605</v>
      </c>
      <c r="E239" s="18" t="s">
        <v>1</v>
      </c>
      <c r="F239" s="328">
        <v>0.28999999999999998</v>
      </c>
      <c r="G239" s="39"/>
      <c r="H239" s="45"/>
    </row>
    <row r="240" s="2" customFormat="1" ht="16.8" customHeight="1">
      <c r="A240" s="39"/>
      <c r="B240" s="45"/>
      <c r="C240" s="329" t="s">
        <v>6061</v>
      </c>
      <c r="D240" s="39"/>
      <c r="E240" s="39"/>
      <c r="F240" s="39"/>
      <c r="G240" s="39"/>
      <c r="H240" s="45"/>
    </row>
    <row r="241" s="2" customFormat="1" ht="16.8" customHeight="1">
      <c r="A241" s="39"/>
      <c r="B241" s="45"/>
      <c r="C241" s="327" t="s">
        <v>597</v>
      </c>
      <c r="D241" s="327" t="s">
        <v>598</v>
      </c>
      <c r="E241" s="18" t="s">
        <v>253</v>
      </c>
      <c r="F241" s="328">
        <v>673.14999999999998</v>
      </c>
      <c r="G241" s="39"/>
      <c r="H241" s="45"/>
    </row>
    <row r="242" s="2" customFormat="1" ht="16.8" customHeight="1">
      <c r="A242" s="39"/>
      <c r="B242" s="45"/>
      <c r="C242" s="323" t="s">
        <v>481</v>
      </c>
      <c r="D242" s="324" t="s">
        <v>482</v>
      </c>
      <c r="E242" s="325" t="s">
        <v>289</v>
      </c>
      <c r="F242" s="326">
        <v>0.29999999999999999</v>
      </c>
      <c r="G242" s="39"/>
      <c r="H242" s="45"/>
    </row>
    <row r="243" s="2" customFormat="1" ht="16.8" customHeight="1">
      <c r="A243" s="39"/>
      <c r="B243" s="45"/>
      <c r="C243" s="327" t="s">
        <v>481</v>
      </c>
      <c r="D243" s="327" t="s">
        <v>606</v>
      </c>
      <c r="E243" s="18" t="s">
        <v>1</v>
      </c>
      <c r="F243" s="328">
        <v>0.29999999999999999</v>
      </c>
      <c r="G243" s="39"/>
      <c r="H243" s="45"/>
    </row>
    <row r="244" s="2" customFormat="1" ht="16.8" customHeight="1">
      <c r="A244" s="39"/>
      <c r="B244" s="45"/>
      <c r="C244" s="329" t="s">
        <v>6061</v>
      </c>
      <c r="D244" s="39"/>
      <c r="E244" s="39"/>
      <c r="F244" s="39"/>
      <c r="G244" s="39"/>
      <c r="H244" s="45"/>
    </row>
    <row r="245" s="2" customFormat="1" ht="16.8" customHeight="1">
      <c r="A245" s="39"/>
      <c r="B245" s="45"/>
      <c r="C245" s="327" t="s">
        <v>597</v>
      </c>
      <c r="D245" s="327" t="s">
        <v>598</v>
      </c>
      <c r="E245" s="18" t="s">
        <v>253</v>
      </c>
      <c r="F245" s="328">
        <v>673.14999999999998</v>
      </c>
      <c r="G245" s="39"/>
      <c r="H245" s="45"/>
    </row>
    <row r="246" s="2" customFormat="1" ht="16.8" customHeight="1">
      <c r="A246" s="39"/>
      <c r="B246" s="45"/>
      <c r="C246" s="323" t="s">
        <v>484</v>
      </c>
      <c r="D246" s="324" t="s">
        <v>485</v>
      </c>
      <c r="E246" s="325" t="s">
        <v>289</v>
      </c>
      <c r="F246" s="326">
        <v>0.59999999999999998</v>
      </c>
      <c r="G246" s="39"/>
      <c r="H246" s="45"/>
    </row>
    <row r="247" s="2" customFormat="1" ht="16.8" customHeight="1">
      <c r="A247" s="39"/>
      <c r="B247" s="45"/>
      <c r="C247" s="327" t="s">
        <v>484</v>
      </c>
      <c r="D247" s="327" t="s">
        <v>604</v>
      </c>
      <c r="E247" s="18" t="s">
        <v>1</v>
      </c>
      <c r="F247" s="328">
        <v>0.59999999999999998</v>
      </c>
      <c r="G247" s="39"/>
      <c r="H247" s="45"/>
    </row>
    <row r="248" s="2" customFormat="1" ht="16.8" customHeight="1">
      <c r="A248" s="39"/>
      <c r="B248" s="45"/>
      <c r="C248" s="329" t="s">
        <v>6061</v>
      </c>
      <c r="D248" s="39"/>
      <c r="E248" s="39"/>
      <c r="F248" s="39"/>
      <c r="G248" s="39"/>
      <c r="H248" s="45"/>
    </row>
    <row r="249" s="2" customFormat="1" ht="16.8" customHeight="1">
      <c r="A249" s="39"/>
      <c r="B249" s="45"/>
      <c r="C249" s="327" t="s">
        <v>597</v>
      </c>
      <c r="D249" s="327" t="s">
        <v>598</v>
      </c>
      <c r="E249" s="18" t="s">
        <v>253</v>
      </c>
      <c r="F249" s="328">
        <v>673.14999999999998</v>
      </c>
      <c r="G249" s="39"/>
      <c r="H249" s="45"/>
    </row>
    <row r="250" s="2" customFormat="1" ht="16.8" customHeight="1">
      <c r="A250" s="39"/>
      <c r="B250" s="45"/>
      <c r="C250" s="323" t="s">
        <v>487</v>
      </c>
      <c r="D250" s="324" t="s">
        <v>488</v>
      </c>
      <c r="E250" s="325" t="s">
        <v>289</v>
      </c>
      <c r="F250" s="326">
        <v>0.10000000000000001</v>
      </c>
      <c r="G250" s="39"/>
      <c r="H250" s="45"/>
    </row>
    <row r="251" s="2" customFormat="1" ht="16.8" customHeight="1">
      <c r="A251" s="39"/>
      <c r="B251" s="45"/>
      <c r="C251" s="327" t="s">
        <v>487</v>
      </c>
      <c r="D251" s="327" t="s">
        <v>608</v>
      </c>
      <c r="E251" s="18" t="s">
        <v>1</v>
      </c>
      <c r="F251" s="328">
        <v>0.10000000000000001</v>
      </c>
      <c r="G251" s="39"/>
      <c r="H251" s="45"/>
    </row>
    <row r="252" s="2" customFormat="1" ht="16.8" customHeight="1">
      <c r="A252" s="39"/>
      <c r="B252" s="45"/>
      <c r="C252" s="329" t="s">
        <v>6061</v>
      </c>
      <c r="D252" s="39"/>
      <c r="E252" s="39"/>
      <c r="F252" s="39"/>
      <c r="G252" s="39"/>
      <c r="H252" s="45"/>
    </row>
    <row r="253" s="2" customFormat="1" ht="16.8" customHeight="1">
      <c r="A253" s="39"/>
      <c r="B253" s="45"/>
      <c r="C253" s="327" t="s">
        <v>597</v>
      </c>
      <c r="D253" s="327" t="s">
        <v>598</v>
      </c>
      <c r="E253" s="18" t="s">
        <v>253</v>
      </c>
      <c r="F253" s="328">
        <v>673.14999999999998</v>
      </c>
      <c r="G253" s="39"/>
      <c r="H253" s="45"/>
    </row>
    <row r="254" s="2" customFormat="1" ht="16.8" customHeight="1">
      <c r="A254" s="39"/>
      <c r="B254" s="45"/>
      <c r="C254" s="327" t="s">
        <v>566</v>
      </c>
      <c r="D254" s="327" t="s">
        <v>567</v>
      </c>
      <c r="E254" s="18" t="s">
        <v>253</v>
      </c>
      <c r="F254" s="328">
        <v>30.991</v>
      </c>
      <c r="G254" s="39"/>
      <c r="H254" s="45"/>
    </row>
    <row r="255" s="2" customFormat="1" ht="16.8" customHeight="1">
      <c r="A255" s="39"/>
      <c r="B255" s="45"/>
      <c r="C255" s="327" t="s">
        <v>799</v>
      </c>
      <c r="D255" s="327" t="s">
        <v>800</v>
      </c>
      <c r="E255" s="18" t="s">
        <v>253</v>
      </c>
      <c r="F255" s="328">
        <v>203.55000000000001</v>
      </c>
      <c r="G255" s="39"/>
      <c r="H255" s="45"/>
    </row>
    <row r="256" s="2" customFormat="1" ht="16.8" customHeight="1">
      <c r="A256" s="39"/>
      <c r="B256" s="45"/>
      <c r="C256" s="323" t="s">
        <v>490</v>
      </c>
      <c r="D256" s="324" t="s">
        <v>491</v>
      </c>
      <c r="E256" s="325" t="s">
        <v>289</v>
      </c>
      <c r="F256" s="326">
        <v>0.14999999999999999</v>
      </c>
      <c r="G256" s="39"/>
      <c r="H256" s="45"/>
    </row>
    <row r="257" s="2" customFormat="1" ht="16.8" customHeight="1">
      <c r="A257" s="39"/>
      <c r="B257" s="45"/>
      <c r="C257" s="327" t="s">
        <v>490</v>
      </c>
      <c r="D257" s="327" t="s">
        <v>607</v>
      </c>
      <c r="E257" s="18" t="s">
        <v>1</v>
      </c>
      <c r="F257" s="328">
        <v>0.14999999999999999</v>
      </c>
      <c r="G257" s="39"/>
      <c r="H257" s="45"/>
    </row>
    <row r="258" s="2" customFormat="1" ht="16.8" customHeight="1">
      <c r="A258" s="39"/>
      <c r="B258" s="45"/>
      <c r="C258" s="329" t="s">
        <v>6061</v>
      </c>
      <c r="D258" s="39"/>
      <c r="E258" s="39"/>
      <c r="F258" s="39"/>
      <c r="G258" s="39"/>
      <c r="H258" s="45"/>
    </row>
    <row r="259" s="2" customFormat="1" ht="16.8" customHeight="1">
      <c r="A259" s="39"/>
      <c r="B259" s="45"/>
      <c r="C259" s="327" t="s">
        <v>597</v>
      </c>
      <c r="D259" s="327" t="s">
        <v>598</v>
      </c>
      <c r="E259" s="18" t="s">
        <v>253</v>
      </c>
      <c r="F259" s="328">
        <v>673.14999999999998</v>
      </c>
      <c r="G259" s="39"/>
      <c r="H259" s="45"/>
    </row>
    <row r="260" s="2" customFormat="1">
      <c r="A260" s="39"/>
      <c r="B260" s="45"/>
      <c r="C260" s="327" t="s">
        <v>639</v>
      </c>
      <c r="D260" s="327" t="s">
        <v>640</v>
      </c>
      <c r="E260" s="18" t="s">
        <v>253</v>
      </c>
      <c r="F260" s="328">
        <v>1880.5</v>
      </c>
      <c r="G260" s="39"/>
      <c r="H260" s="45"/>
    </row>
    <row r="261" s="2" customFormat="1" ht="16.8" customHeight="1">
      <c r="A261" s="39"/>
      <c r="B261" s="45"/>
      <c r="C261" s="327" t="s">
        <v>681</v>
      </c>
      <c r="D261" s="327" t="s">
        <v>682</v>
      </c>
      <c r="E261" s="18" t="s">
        <v>253</v>
      </c>
      <c r="F261" s="328">
        <v>1454.568</v>
      </c>
      <c r="G261" s="39"/>
      <c r="H261" s="45"/>
    </row>
    <row r="262" s="2" customFormat="1" ht="16.8" customHeight="1">
      <c r="A262" s="39"/>
      <c r="B262" s="45"/>
      <c r="C262" s="327" t="s">
        <v>259</v>
      </c>
      <c r="D262" s="327" t="s">
        <v>260</v>
      </c>
      <c r="E262" s="18" t="s">
        <v>253</v>
      </c>
      <c r="F262" s="328">
        <v>3355.2260000000001</v>
      </c>
      <c r="G262" s="39"/>
      <c r="H262" s="45"/>
    </row>
    <row r="263" s="2" customFormat="1" ht="16.8" customHeight="1">
      <c r="A263" s="39"/>
      <c r="B263" s="45"/>
      <c r="C263" s="323" t="s">
        <v>493</v>
      </c>
      <c r="D263" s="324" t="s">
        <v>494</v>
      </c>
      <c r="E263" s="325" t="s">
        <v>246</v>
      </c>
      <c r="F263" s="326">
        <v>1249.75</v>
      </c>
      <c r="G263" s="39"/>
      <c r="H263" s="45"/>
    </row>
    <row r="264" s="2" customFormat="1">
      <c r="A264" s="39"/>
      <c r="B264" s="45"/>
      <c r="C264" s="327" t="s">
        <v>1</v>
      </c>
      <c r="D264" s="327" t="s">
        <v>777</v>
      </c>
      <c r="E264" s="18" t="s">
        <v>1</v>
      </c>
      <c r="F264" s="328">
        <v>792.46000000000004</v>
      </c>
      <c r="G264" s="39"/>
      <c r="H264" s="45"/>
    </row>
    <row r="265" s="2" customFormat="1">
      <c r="A265" s="39"/>
      <c r="B265" s="45"/>
      <c r="C265" s="327" t="s">
        <v>1</v>
      </c>
      <c r="D265" s="327" t="s">
        <v>778</v>
      </c>
      <c r="E265" s="18" t="s">
        <v>1</v>
      </c>
      <c r="F265" s="328">
        <v>457.29000000000002</v>
      </c>
      <c r="G265" s="39"/>
      <c r="H265" s="45"/>
    </row>
    <row r="266" s="2" customFormat="1" ht="16.8" customHeight="1">
      <c r="A266" s="39"/>
      <c r="B266" s="45"/>
      <c r="C266" s="327" t="s">
        <v>493</v>
      </c>
      <c r="D266" s="327" t="s">
        <v>258</v>
      </c>
      <c r="E266" s="18" t="s">
        <v>1</v>
      </c>
      <c r="F266" s="328">
        <v>1249.75</v>
      </c>
      <c r="G266" s="39"/>
      <c r="H266" s="45"/>
    </row>
    <row r="267" s="2" customFormat="1" ht="16.8" customHeight="1">
      <c r="A267" s="39"/>
      <c r="B267" s="45"/>
      <c r="C267" s="329" t="s">
        <v>6061</v>
      </c>
      <c r="D267" s="39"/>
      <c r="E267" s="39"/>
      <c r="F267" s="39"/>
      <c r="G267" s="39"/>
      <c r="H267" s="45"/>
    </row>
    <row r="268" s="2" customFormat="1" ht="16.8" customHeight="1">
      <c r="A268" s="39"/>
      <c r="B268" s="45"/>
      <c r="C268" s="327" t="s">
        <v>773</v>
      </c>
      <c r="D268" s="327" t="s">
        <v>774</v>
      </c>
      <c r="E268" s="18" t="s">
        <v>246</v>
      </c>
      <c r="F268" s="328">
        <v>1249.75</v>
      </c>
      <c r="G268" s="39"/>
      <c r="H268" s="45"/>
    </row>
    <row r="269" s="2" customFormat="1" ht="16.8" customHeight="1">
      <c r="A269" s="39"/>
      <c r="B269" s="45"/>
      <c r="C269" s="327" t="s">
        <v>558</v>
      </c>
      <c r="D269" s="327" t="s">
        <v>559</v>
      </c>
      <c r="E269" s="18" t="s">
        <v>246</v>
      </c>
      <c r="F269" s="328">
        <v>1249.75</v>
      </c>
      <c r="G269" s="39"/>
      <c r="H269" s="45"/>
    </row>
    <row r="270" s="2" customFormat="1">
      <c r="A270" s="39"/>
      <c r="B270" s="45"/>
      <c r="C270" s="327" t="s">
        <v>639</v>
      </c>
      <c r="D270" s="327" t="s">
        <v>640</v>
      </c>
      <c r="E270" s="18" t="s">
        <v>253</v>
      </c>
      <c r="F270" s="328">
        <v>1880.5</v>
      </c>
      <c r="G270" s="39"/>
      <c r="H270" s="45"/>
    </row>
    <row r="271" s="2" customFormat="1" ht="16.8" customHeight="1">
      <c r="A271" s="39"/>
      <c r="B271" s="45"/>
      <c r="C271" s="327" t="s">
        <v>681</v>
      </c>
      <c r="D271" s="327" t="s">
        <v>682</v>
      </c>
      <c r="E271" s="18" t="s">
        <v>253</v>
      </c>
      <c r="F271" s="328">
        <v>1454.568</v>
      </c>
      <c r="G271" s="39"/>
      <c r="H271" s="45"/>
    </row>
    <row r="272" s="2" customFormat="1" ht="16.8" customHeight="1">
      <c r="A272" s="39"/>
      <c r="B272" s="45"/>
      <c r="C272" s="327" t="s">
        <v>259</v>
      </c>
      <c r="D272" s="327" t="s">
        <v>260</v>
      </c>
      <c r="E272" s="18" t="s">
        <v>253</v>
      </c>
      <c r="F272" s="328">
        <v>3355.2260000000001</v>
      </c>
      <c r="G272" s="39"/>
      <c r="H272" s="45"/>
    </row>
    <row r="273" s="2" customFormat="1" ht="16.8" customHeight="1">
      <c r="A273" s="39"/>
      <c r="B273" s="45"/>
      <c r="C273" s="327" t="s">
        <v>755</v>
      </c>
      <c r="D273" s="327" t="s">
        <v>756</v>
      </c>
      <c r="E273" s="18" t="s">
        <v>246</v>
      </c>
      <c r="F273" s="328">
        <v>1249.75</v>
      </c>
      <c r="G273" s="39"/>
      <c r="H273" s="45"/>
    </row>
    <row r="274" s="2" customFormat="1" ht="16.8" customHeight="1">
      <c r="A274" s="39"/>
      <c r="B274" s="45"/>
      <c r="C274" s="327" t="s">
        <v>760</v>
      </c>
      <c r="D274" s="327" t="s">
        <v>761</v>
      </c>
      <c r="E274" s="18" t="s">
        <v>246</v>
      </c>
      <c r="F274" s="328">
        <v>624.875</v>
      </c>
      <c r="G274" s="39"/>
      <c r="H274" s="45"/>
    </row>
    <row r="275" s="2" customFormat="1" ht="16.8" customHeight="1">
      <c r="A275" s="39"/>
      <c r="B275" s="45"/>
      <c r="C275" s="323" t="s">
        <v>496</v>
      </c>
      <c r="D275" s="324" t="s">
        <v>496</v>
      </c>
      <c r="E275" s="325" t="s">
        <v>253</v>
      </c>
      <c r="F275" s="326">
        <v>2129.6579999999999</v>
      </c>
      <c r="G275" s="39"/>
      <c r="H275" s="45"/>
    </row>
    <row r="276" s="2" customFormat="1" ht="16.8" customHeight="1">
      <c r="A276" s="39"/>
      <c r="B276" s="45"/>
      <c r="C276" s="327" t="s">
        <v>1</v>
      </c>
      <c r="D276" s="327" t="s">
        <v>402</v>
      </c>
      <c r="E276" s="18" t="s">
        <v>1</v>
      </c>
      <c r="F276" s="328">
        <v>3167.7629999999999</v>
      </c>
      <c r="G276" s="39"/>
      <c r="H276" s="45"/>
    </row>
    <row r="277" s="2" customFormat="1" ht="16.8" customHeight="1">
      <c r="A277" s="39"/>
      <c r="B277" s="45"/>
      <c r="C277" s="327" t="s">
        <v>1</v>
      </c>
      <c r="D277" s="327" t="s">
        <v>726</v>
      </c>
      <c r="E277" s="18" t="s">
        <v>1</v>
      </c>
      <c r="F277" s="328">
        <v>-203.55000000000001</v>
      </c>
      <c r="G277" s="39"/>
      <c r="H277" s="45"/>
    </row>
    <row r="278" s="2" customFormat="1" ht="16.8" customHeight="1">
      <c r="A278" s="39"/>
      <c r="B278" s="45"/>
      <c r="C278" s="327" t="s">
        <v>1</v>
      </c>
      <c r="D278" s="327" t="s">
        <v>727</v>
      </c>
      <c r="E278" s="18" t="s">
        <v>1</v>
      </c>
      <c r="F278" s="328">
        <v>-815.221</v>
      </c>
      <c r="G278" s="39"/>
      <c r="H278" s="45"/>
    </row>
    <row r="279" s="2" customFormat="1" ht="16.8" customHeight="1">
      <c r="A279" s="39"/>
      <c r="B279" s="45"/>
      <c r="C279" s="327" t="s">
        <v>1</v>
      </c>
      <c r="D279" s="327" t="s">
        <v>728</v>
      </c>
      <c r="E279" s="18" t="s">
        <v>1</v>
      </c>
      <c r="F279" s="328">
        <v>-19.334</v>
      </c>
      <c r="G279" s="39"/>
      <c r="H279" s="45"/>
    </row>
    <row r="280" s="2" customFormat="1" ht="16.8" customHeight="1">
      <c r="A280" s="39"/>
      <c r="B280" s="45"/>
      <c r="C280" s="327" t="s">
        <v>496</v>
      </c>
      <c r="D280" s="327" t="s">
        <v>258</v>
      </c>
      <c r="E280" s="18" t="s">
        <v>1</v>
      </c>
      <c r="F280" s="328">
        <v>2129.6579999999999</v>
      </c>
      <c r="G280" s="39"/>
      <c r="H280" s="45"/>
    </row>
    <row r="281" s="2" customFormat="1" ht="16.8" customHeight="1">
      <c r="A281" s="39"/>
      <c r="B281" s="45"/>
      <c r="C281" s="329" t="s">
        <v>6061</v>
      </c>
      <c r="D281" s="39"/>
      <c r="E281" s="39"/>
      <c r="F281" s="39"/>
      <c r="G281" s="39"/>
      <c r="H281" s="45"/>
    </row>
    <row r="282" s="2" customFormat="1" ht="16.8" customHeight="1">
      <c r="A282" s="39"/>
      <c r="B282" s="45"/>
      <c r="C282" s="327" t="s">
        <v>722</v>
      </c>
      <c r="D282" s="327" t="s">
        <v>723</v>
      </c>
      <c r="E282" s="18" t="s">
        <v>253</v>
      </c>
      <c r="F282" s="328">
        <v>2129.6579999999999</v>
      </c>
      <c r="G282" s="39"/>
      <c r="H282" s="45"/>
    </row>
    <row r="283" s="2" customFormat="1">
      <c r="A283" s="39"/>
      <c r="B283" s="45"/>
      <c r="C283" s="327" t="s">
        <v>639</v>
      </c>
      <c r="D283" s="327" t="s">
        <v>640</v>
      </c>
      <c r="E283" s="18" t="s">
        <v>253</v>
      </c>
      <c r="F283" s="328">
        <v>1880.5</v>
      </c>
      <c r="G283" s="39"/>
      <c r="H283" s="45"/>
    </row>
    <row r="284" s="2" customFormat="1">
      <c r="A284" s="39"/>
      <c r="B284" s="45"/>
      <c r="C284" s="327" t="s">
        <v>654</v>
      </c>
      <c r="D284" s="327" t="s">
        <v>655</v>
      </c>
      <c r="E284" s="18" t="s">
        <v>253</v>
      </c>
      <c r="F284" s="328">
        <v>872.16399999999999</v>
      </c>
      <c r="G284" s="39"/>
      <c r="H284" s="45"/>
    </row>
    <row r="285" s="2" customFormat="1" ht="16.8" customHeight="1">
      <c r="A285" s="39"/>
      <c r="B285" s="45"/>
      <c r="C285" s="327" t="s">
        <v>730</v>
      </c>
      <c r="D285" s="327" t="s">
        <v>731</v>
      </c>
      <c r="E285" s="18" t="s">
        <v>467</v>
      </c>
      <c r="F285" s="328">
        <v>3493.3380000000002</v>
      </c>
      <c r="G285" s="39"/>
      <c r="H285" s="45"/>
    </row>
    <row r="286" s="2" customFormat="1" ht="16.8" customHeight="1">
      <c r="A286" s="39"/>
      <c r="B286" s="45"/>
      <c r="C286" s="323" t="s">
        <v>498</v>
      </c>
      <c r="D286" s="324" t="s">
        <v>498</v>
      </c>
      <c r="E286" s="325" t="s">
        <v>246</v>
      </c>
      <c r="F286" s="326">
        <v>624.875</v>
      </c>
      <c r="G286" s="39"/>
      <c r="H286" s="45"/>
    </row>
    <row r="287" s="2" customFormat="1" ht="16.8" customHeight="1">
      <c r="A287" s="39"/>
      <c r="B287" s="45"/>
      <c r="C287" s="327" t="s">
        <v>1</v>
      </c>
      <c r="D287" s="327" t="s">
        <v>764</v>
      </c>
      <c r="E287" s="18" t="s">
        <v>1</v>
      </c>
      <c r="F287" s="328">
        <v>0</v>
      </c>
      <c r="G287" s="39"/>
      <c r="H287" s="45"/>
    </row>
    <row r="288" s="2" customFormat="1" ht="16.8" customHeight="1">
      <c r="A288" s="39"/>
      <c r="B288" s="45"/>
      <c r="C288" s="327" t="s">
        <v>1</v>
      </c>
      <c r="D288" s="327" t="s">
        <v>765</v>
      </c>
      <c r="E288" s="18" t="s">
        <v>1</v>
      </c>
      <c r="F288" s="328">
        <v>624.875</v>
      </c>
      <c r="G288" s="39"/>
      <c r="H288" s="45"/>
    </row>
    <row r="289" s="2" customFormat="1" ht="16.8" customHeight="1">
      <c r="A289" s="39"/>
      <c r="B289" s="45"/>
      <c r="C289" s="327" t="s">
        <v>498</v>
      </c>
      <c r="D289" s="327" t="s">
        <v>258</v>
      </c>
      <c r="E289" s="18" t="s">
        <v>1</v>
      </c>
      <c r="F289" s="328">
        <v>624.875</v>
      </c>
      <c r="G289" s="39"/>
      <c r="H289" s="45"/>
    </row>
    <row r="290" s="2" customFormat="1" ht="16.8" customHeight="1">
      <c r="A290" s="39"/>
      <c r="B290" s="45"/>
      <c r="C290" s="329" t="s">
        <v>6061</v>
      </c>
      <c r="D290" s="39"/>
      <c r="E290" s="39"/>
      <c r="F290" s="39"/>
      <c r="G290" s="39"/>
      <c r="H290" s="45"/>
    </row>
    <row r="291" s="2" customFormat="1" ht="16.8" customHeight="1">
      <c r="A291" s="39"/>
      <c r="B291" s="45"/>
      <c r="C291" s="327" t="s">
        <v>760</v>
      </c>
      <c r="D291" s="327" t="s">
        <v>761</v>
      </c>
      <c r="E291" s="18" t="s">
        <v>246</v>
      </c>
      <c r="F291" s="328">
        <v>624.875</v>
      </c>
      <c r="G291" s="39"/>
      <c r="H291" s="45"/>
    </row>
    <row r="292" s="2" customFormat="1">
      <c r="A292" s="39"/>
      <c r="B292" s="45"/>
      <c r="C292" s="327" t="s">
        <v>789</v>
      </c>
      <c r="D292" s="327" t="s">
        <v>790</v>
      </c>
      <c r="E292" s="18" t="s">
        <v>246</v>
      </c>
      <c r="F292" s="328">
        <v>624.875</v>
      </c>
      <c r="G292" s="39"/>
      <c r="H292" s="45"/>
    </row>
    <row r="293" s="2" customFormat="1" ht="16.8" customHeight="1">
      <c r="A293" s="39"/>
      <c r="B293" s="45"/>
      <c r="C293" s="327" t="s">
        <v>794</v>
      </c>
      <c r="D293" s="327" t="s">
        <v>795</v>
      </c>
      <c r="E293" s="18" t="s">
        <v>246</v>
      </c>
      <c r="F293" s="328">
        <v>624.875</v>
      </c>
      <c r="G293" s="39"/>
      <c r="H293" s="45"/>
    </row>
    <row r="294" s="2" customFormat="1" ht="26.4" customHeight="1">
      <c r="A294" s="39"/>
      <c r="B294" s="45"/>
      <c r="C294" s="322" t="s">
        <v>6068</v>
      </c>
      <c r="D294" s="322" t="s">
        <v>102</v>
      </c>
      <c r="E294" s="39"/>
      <c r="F294" s="39"/>
      <c r="G294" s="39"/>
      <c r="H294" s="45"/>
    </row>
    <row r="295" s="2" customFormat="1" ht="16.8" customHeight="1">
      <c r="A295" s="39"/>
      <c r="B295" s="45"/>
      <c r="C295" s="323" t="s">
        <v>1104</v>
      </c>
      <c r="D295" s="324" t="s">
        <v>1105</v>
      </c>
      <c r="E295" s="325" t="s">
        <v>253</v>
      </c>
      <c r="F295" s="326">
        <v>113.88</v>
      </c>
      <c r="G295" s="39"/>
      <c r="H295" s="45"/>
    </row>
    <row r="296" s="2" customFormat="1" ht="16.8" customHeight="1">
      <c r="A296" s="39"/>
      <c r="B296" s="45"/>
      <c r="C296" s="327" t="s">
        <v>1</v>
      </c>
      <c r="D296" s="327" t="s">
        <v>1292</v>
      </c>
      <c r="E296" s="18" t="s">
        <v>1</v>
      </c>
      <c r="F296" s="328">
        <v>0</v>
      </c>
      <c r="G296" s="39"/>
      <c r="H296" s="45"/>
    </row>
    <row r="297" s="2" customFormat="1" ht="16.8" customHeight="1">
      <c r="A297" s="39"/>
      <c r="B297" s="45"/>
      <c r="C297" s="327" t="s">
        <v>1</v>
      </c>
      <c r="D297" s="327" t="s">
        <v>1293</v>
      </c>
      <c r="E297" s="18" t="s">
        <v>1</v>
      </c>
      <c r="F297" s="328">
        <v>113.88</v>
      </c>
      <c r="G297" s="39"/>
      <c r="H297" s="45"/>
    </row>
    <row r="298" s="2" customFormat="1" ht="16.8" customHeight="1">
      <c r="A298" s="39"/>
      <c r="B298" s="45"/>
      <c r="C298" s="327" t="s">
        <v>1104</v>
      </c>
      <c r="D298" s="327" t="s">
        <v>258</v>
      </c>
      <c r="E298" s="18" t="s">
        <v>1</v>
      </c>
      <c r="F298" s="328">
        <v>113.88</v>
      </c>
      <c r="G298" s="39"/>
      <c r="H298" s="45"/>
    </row>
    <row r="299" s="2" customFormat="1" ht="16.8" customHeight="1">
      <c r="A299" s="39"/>
      <c r="B299" s="45"/>
      <c r="C299" s="329" t="s">
        <v>6061</v>
      </c>
      <c r="D299" s="39"/>
      <c r="E299" s="39"/>
      <c r="F299" s="39"/>
      <c r="G299" s="39"/>
      <c r="H299" s="45"/>
    </row>
    <row r="300" s="2" customFormat="1" ht="16.8" customHeight="1">
      <c r="A300" s="39"/>
      <c r="B300" s="45"/>
      <c r="C300" s="327" t="s">
        <v>597</v>
      </c>
      <c r="D300" s="327" t="s">
        <v>598</v>
      </c>
      <c r="E300" s="18" t="s">
        <v>253</v>
      </c>
      <c r="F300" s="328">
        <v>562.21600000000001</v>
      </c>
      <c r="G300" s="39"/>
      <c r="H300" s="45"/>
    </row>
    <row r="301" s="2" customFormat="1" ht="16.8" customHeight="1">
      <c r="A301" s="39"/>
      <c r="B301" s="45"/>
      <c r="C301" s="327" t="s">
        <v>259</v>
      </c>
      <c r="D301" s="327" t="s">
        <v>260</v>
      </c>
      <c r="E301" s="18" t="s">
        <v>253</v>
      </c>
      <c r="F301" s="328">
        <v>2716.6599999999999</v>
      </c>
      <c r="G301" s="39"/>
      <c r="H301" s="45"/>
    </row>
    <row r="302" s="2" customFormat="1" ht="16.8" customHeight="1">
      <c r="A302" s="39"/>
      <c r="B302" s="45"/>
      <c r="C302" s="327" t="s">
        <v>722</v>
      </c>
      <c r="D302" s="327" t="s">
        <v>723</v>
      </c>
      <c r="E302" s="18" t="s">
        <v>253</v>
      </c>
      <c r="F302" s="328">
        <v>1658.0989999999999</v>
      </c>
      <c r="G302" s="39"/>
      <c r="H302" s="45"/>
    </row>
    <row r="303" s="2" customFormat="1" ht="16.8" customHeight="1">
      <c r="A303" s="39"/>
      <c r="B303" s="45"/>
      <c r="C303" s="323" t="s">
        <v>1107</v>
      </c>
      <c r="D303" s="324" t="s">
        <v>1108</v>
      </c>
      <c r="E303" s="325" t="s">
        <v>253</v>
      </c>
      <c r="F303" s="326">
        <v>6.8330000000000002</v>
      </c>
      <c r="G303" s="39"/>
      <c r="H303" s="45"/>
    </row>
    <row r="304" s="2" customFormat="1" ht="16.8" customHeight="1">
      <c r="A304" s="39"/>
      <c r="B304" s="45"/>
      <c r="C304" s="327" t="s">
        <v>1107</v>
      </c>
      <c r="D304" s="327" t="s">
        <v>1295</v>
      </c>
      <c r="E304" s="18" t="s">
        <v>1</v>
      </c>
      <c r="F304" s="328">
        <v>6.8330000000000002</v>
      </c>
      <c r="G304" s="39"/>
      <c r="H304" s="45"/>
    </row>
    <row r="305" s="2" customFormat="1" ht="16.8" customHeight="1">
      <c r="A305" s="39"/>
      <c r="B305" s="45"/>
      <c r="C305" s="329" t="s">
        <v>6061</v>
      </c>
      <c r="D305" s="39"/>
      <c r="E305" s="39"/>
      <c r="F305" s="39"/>
      <c r="G305" s="39"/>
      <c r="H305" s="45"/>
    </row>
    <row r="306" s="2" customFormat="1" ht="16.8" customHeight="1">
      <c r="A306" s="39"/>
      <c r="B306" s="45"/>
      <c r="C306" s="327" t="s">
        <v>597</v>
      </c>
      <c r="D306" s="327" t="s">
        <v>598</v>
      </c>
      <c r="E306" s="18" t="s">
        <v>253</v>
      </c>
      <c r="F306" s="328">
        <v>562.21600000000001</v>
      </c>
      <c r="G306" s="39"/>
      <c r="H306" s="45"/>
    </row>
    <row r="307" s="2" customFormat="1">
      <c r="A307" s="39"/>
      <c r="B307" s="45"/>
      <c r="C307" s="327" t="s">
        <v>639</v>
      </c>
      <c r="D307" s="327" t="s">
        <v>640</v>
      </c>
      <c r="E307" s="18" t="s">
        <v>253</v>
      </c>
      <c r="F307" s="328">
        <v>1460.847</v>
      </c>
      <c r="G307" s="39"/>
      <c r="H307" s="45"/>
    </row>
    <row r="308" s="2" customFormat="1">
      <c r="A308" s="39"/>
      <c r="B308" s="45"/>
      <c r="C308" s="327" t="s">
        <v>654</v>
      </c>
      <c r="D308" s="327" t="s">
        <v>655</v>
      </c>
      <c r="E308" s="18" t="s">
        <v>253</v>
      </c>
      <c r="F308" s="328">
        <v>742.93700000000001</v>
      </c>
      <c r="G308" s="39"/>
      <c r="H308" s="45"/>
    </row>
    <row r="309" s="2" customFormat="1" ht="16.8" customHeight="1">
      <c r="A309" s="39"/>
      <c r="B309" s="45"/>
      <c r="C309" s="327" t="s">
        <v>681</v>
      </c>
      <c r="D309" s="327" t="s">
        <v>682</v>
      </c>
      <c r="E309" s="18" t="s">
        <v>253</v>
      </c>
      <c r="F309" s="328">
        <v>1129.2270000000001</v>
      </c>
      <c r="G309" s="39"/>
      <c r="H309" s="45"/>
    </row>
    <row r="310" s="2" customFormat="1" ht="16.8" customHeight="1">
      <c r="A310" s="39"/>
      <c r="B310" s="45"/>
      <c r="C310" s="323" t="s">
        <v>1110</v>
      </c>
      <c r="D310" s="324" t="s">
        <v>1111</v>
      </c>
      <c r="E310" s="325" t="s">
        <v>253</v>
      </c>
      <c r="F310" s="326">
        <v>38.719000000000001</v>
      </c>
      <c r="G310" s="39"/>
      <c r="H310" s="45"/>
    </row>
    <row r="311" s="2" customFormat="1" ht="16.8" customHeight="1">
      <c r="A311" s="39"/>
      <c r="B311" s="45"/>
      <c r="C311" s="327" t="s">
        <v>1110</v>
      </c>
      <c r="D311" s="327" t="s">
        <v>1294</v>
      </c>
      <c r="E311" s="18" t="s">
        <v>1</v>
      </c>
      <c r="F311" s="328">
        <v>38.719000000000001</v>
      </c>
      <c r="G311" s="39"/>
      <c r="H311" s="45"/>
    </row>
    <row r="312" s="2" customFormat="1" ht="16.8" customHeight="1">
      <c r="A312" s="39"/>
      <c r="B312" s="45"/>
      <c r="C312" s="329" t="s">
        <v>6061</v>
      </c>
      <c r="D312" s="39"/>
      <c r="E312" s="39"/>
      <c r="F312" s="39"/>
      <c r="G312" s="39"/>
      <c r="H312" s="45"/>
    </row>
    <row r="313" s="2" customFormat="1" ht="16.8" customHeight="1">
      <c r="A313" s="39"/>
      <c r="B313" s="45"/>
      <c r="C313" s="327" t="s">
        <v>597</v>
      </c>
      <c r="D313" s="327" t="s">
        <v>598</v>
      </c>
      <c r="E313" s="18" t="s">
        <v>253</v>
      </c>
      <c r="F313" s="328">
        <v>562.21600000000001</v>
      </c>
      <c r="G313" s="39"/>
      <c r="H313" s="45"/>
    </row>
    <row r="314" s="2" customFormat="1" ht="16.8" customHeight="1">
      <c r="A314" s="39"/>
      <c r="B314" s="45"/>
      <c r="C314" s="327" t="s">
        <v>1207</v>
      </c>
      <c r="D314" s="327" t="s">
        <v>1208</v>
      </c>
      <c r="E314" s="18" t="s">
        <v>253</v>
      </c>
      <c r="F314" s="328">
        <v>38.719000000000001</v>
      </c>
      <c r="G314" s="39"/>
      <c r="H314" s="45"/>
    </row>
    <row r="315" s="2" customFormat="1">
      <c r="A315" s="39"/>
      <c r="B315" s="45"/>
      <c r="C315" s="327" t="s">
        <v>639</v>
      </c>
      <c r="D315" s="327" t="s">
        <v>640</v>
      </c>
      <c r="E315" s="18" t="s">
        <v>253</v>
      </c>
      <c r="F315" s="328">
        <v>1460.847</v>
      </c>
      <c r="G315" s="39"/>
      <c r="H315" s="45"/>
    </row>
    <row r="316" s="2" customFormat="1">
      <c r="A316" s="39"/>
      <c r="B316" s="45"/>
      <c r="C316" s="327" t="s">
        <v>654</v>
      </c>
      <c r="D316" s="327" t="s">
        <v>655</v>
      </c>
      <c r="E316" s="18" t="s">
        <v>253</v>
      </c>
      <c r="F316" s="328">
        <v>742.93700000000001</v>
      </c>
      <c r="G316" s="39"/>
      <c r="H316" s="45"/>
    </row>
    <row r="317" s="2" customFormat="1" ht="16.8" customHeight="1">
      <c r="A317" s="39"/>
      <c r="B317" s="45"/>
      <c r="C317" s="327" t="s">
        <v>681</v>
      </c>
      <c r="D317" s="327" t="s">
        <v>682</v>
      </c>
      <c r="E317" s="18" t="s">
        <v>253</v>
      </c>
      <c r="F317" s="328">
        <v>1129.2270000000001</v>
      </c>
      <c r="G317" s="39"/>
      <c r="H317" s="45"/>
    </row>
    <row r="318" s="2" customFormat="1" ht="16.8" customHeight="1">
      <c r="A318" s="39"/>
      <c r="B318" s="45"/>
      <c r="C318" s="323" t="s">
        <v>1113</v>
      </c>
      <c r="D318" s="324" t="s">
        <v>1114</v>
      </c>
      <c r="E318" s="325" t="s">
        <v>253</v>
      </c>
      <c r="F318" s="326">
        <v>10.249000000000001</v>
      </c>
      <c r="G318" s="39"/>
      <c r="H318" s="45"/>
    </row>
    <row r="319" s="2" customFormat="1" ht="16.8" customHeight="1">
      <c r="A319" s="39"/>
      <c r="B319" s="45"/>
      <c r="C319" s="327" t="s">
        <v>1113</v>
      </c>
      <c r="D319" s="327" t="s">
        <v>1297</v>
      </c>
      <c r="E319" s="18" t="s">
        <v>1</v>
      </c>
      <c r="F319" s="328">
        <v>10.249000000000001</v>
      </c>
      <c r="G319" s="39"/>
      <c r="H319" s="45"/>
    </row>
    <row r="320" s="2" customFormat="1" ht="16.8" customHeight="1">
      <c r="A320" s="39"/>
      <c r="B320" s="45"/>
      <c r="C320" s="329" t="s">
        <v>6061</v>
      </c>
      <c r="D320" s="39"/>
      <c r="E320" s="39"/>
      <c r="F320" s="39"/>
      <c r="G320" s="39"/>
      <c r="H320" s="45"/>
    </row>
    <row r="321" s="2" customFormat="1" ht="16.8" customHeight="1">
      <c r="A321" s="39"/>
      <c r="B321" s="45"/>
      <c r="C321" s="327" t="s">
        <v>597</v>
      </c>
      <c r="D321" s="327" t="s">
        <v>598</v>
      </c>
      <c r="E321" s="18" t="s">
        <v>253</v>
      </c>
      <c r="F321" s="328">
        <v>562.21600000000001</v>
      </c>
      <c r="G321" s="39"/>
      <c r="H321" s="45"/>
    </row>
    <row r="322" s="2" customFormat="1" ht="16.8" customHeight="1">
      <c r="A322" s="39"/>
      <c r="B322" s="45"/>
      <c r="C322" s="327" t="s">
        <v>1211</v>
      </c>
      <c r="D322" s="327" t="s">
        <v>1212</v>
      </c>
      <c r="E322" s="18" t="s">
        <v>253</v>
      </c>
      <c r="F322" s="328">
        <v>10.249000000000001</v>
      </c>
      <c r="G322" s="39"/>
      <c r="H322" s="45"/>
    </row>
    <row r="323" s="2" customFormat="1">
      <c r="A323" s="39"/>
      <c r="B323" s="45"/>
      <c r="C323" s="327" t="s">
        <v>649</v>
      </c>
      <c r="D323" s="327" t="s">
        <v>650</v>
      </c>
      <c r="E323" s="18" t="s">
        <v>253</v>
      </c>
      <c r="F323" s="328">
        <v>1587.433</v>
      </c>
      <c r="G323" s="39"/>
      <c r="H323" s="45"/>
    </row>
    <row r="324" s="2" customFormat="1">
      <c r="A324" s="39"/>
      <c r="B324" s="45"/>
      <c r="C324" s="327" t="s">
        <v>669</v>
      </c>
      <c r="D324" s="327" t="s">
        <v>670</v>
      </c>
      <c r="E324" s="18" t="s">
        <v>253</v>
      </c>
      <c r="F324" s="328">
        <v>1611.836</v>
      </c>
      <c r="G324" s="39"/>
      <c r="H324" s="45"/>
    </row>
    <row r="325" s="2" customFormat="1" ht="16.8" customHeight="1">
      <c r="A325" s="39"/>
      <c r="B325" s="45"/>
      <c r="C325" s="327" t="s">
        <v>687</v>
      </c>
      <c r="D325" s="327" t="s">
        <v>688</v>
      </c>
      <c r="E325" s="18" t="s">
        <v>253</v>
      </c>
      <c r="F325" s="328">
        <v>1587.433</v>
      </c>
      <c r="G325" s="39"/>
      <c r="H325" s="45"/>
    </row>
    <row r="326" s="2" customFormat="1" ht="16.8" customHeight="1">
      <c r="A326" s="39"/>
      <c r="B326" s="45"/>
      <c r="C326" s="323" t="s">
        <v>1116</v>
      </c>
      <c r="D326" s="324" t="s">
        <v>1117</v>
      </c>
      <c r="E326" s="325" t="s">
        <v>253</v>
      </c>
      <c r="F326" s="326">
        <v>58.079000000000001</v>
      </c>
      <c r="G326" s="39"/>
      <c r="H326" s="45"/>
    </row>
    <row r="327" s="2" customFormat="1" ht="16.8" customHeight="1">
      <c r="A327" s="39"/>
      <c r="B327" s="45"/>
      <c r="C327" s="327" t="s">
        <v>1116</v>
      </c>
      <c r="D327" s="327" t="s">
        <v>1296</v>
      </c>
      <c r="E327" s="18" t="s">
        <v>1</v>
      </c>
      <c r="F327" s="328">
        <v>58.079000000000001</v>
      </c>
      <c r="G327" s="39"/>
      <c r="H327" s="45"/>
    </row>
    <row r="328" s="2" customFormat="1" ht="16.8" customHeight="1">
      <c r="A328" s="39"/>
      <c r="B328" s="45"/>
      <c r="C328" s="329" t="s">
        <v>6061</v>
      </c>
      <c r="D328" s="39"/>
      <c r="E328" s="39"/>
      <c r="F328" s="39"/>
      <c r="G328" s="39"/>
      <c r="H328" s="45"/>
    </row>
    <row r="329" s="2" customFormat="1" ht="16.8" customHeight="1">
      <c r="A329" s="39"/>
      <c r="B329" s="45"/>
      <c r="C329" s="327" t="s">
        <v>597</v>
      </c>
      <c r="D329" s="327" t="s">
        <v>598</v>
      </c>
      <c r="E329" s="18" t="s">
        <v>253</v>
      </c>
      <c r="F329" s="328">
        <v>562.21600000000001</v>
      </c>
      <c r="G329" s="39"/>
      <c r="H329" s="45"/>
    </row>
    <row r="330" s="2" customFormat="1" ht="16.8" customHeight="1">
      <c r="A330" s="39"/>
      <c r="B330" s="45"/>
      <c r="C330" s="327" t="s">
        <v>1215</v>
      </c>
      <c r="D330" s="327" t="s">
        <v>1216</v>
      </c>
      <c r="E330" s="18" t="s">
        <v>253</v>
      </c>
      <c r="F330" s="328">
        <v>58.079000000000001</v>
      </c>
      <c r="G330" s="39"/>
      <c r="H330" s="45"/>
    </row>
    <row r="331" s="2" customFormat="1">
      <c r="A331" s="39"/>
      <c r="B331" s="45"/>
      <c r="C331" s="327" t="s">
        <v>649</v>
      </c>
      <c r="D331" s="327" t="s">
        <v>650</v>
      </c>
      <c r="E331" s="18" t="s">
        <v>253</v>
      </c>
      <c r="F331" s="328">
        <v>1587.433</v>
      </c>
      <c r="G331" s="39"/>
      <c r="H331" s="45"/>
    </row>
    <row r="332" s="2" customFormat="1">
      <c r="A332" s="39"/>
      <c r="B332" s="45"/>
      <c r="C332" s="327" t="s">
        <v>669</v>
      </c>
      <c r="D332" s="327" t="s">
        <v>670</v>
      </c>
      <c r="E332" s="18" t="s">
        <v>253</v>
      </c>
      <c r="F332" s="328">
        <v>1611.836</v>
      </c>
      <c r="G332" s="39"/>
      <c r="H332" s="45"/>
    </row>
    <row r="333" s="2" customFormat="1" ht="16.8" customHeight="1">
      <c r="A333" s="39"/>
      <c r="B333" s="45"/>
      <c r="C333" s="327" t="s">
        <v>687</v>
      </c>
      <c r="D333" s="327" t="s">
        <v>688</v>
      </c>
      <c r="E333" s="18" t="s">
        <v>253</v>
      </c>
      <c r="F333" s="328">
        <v>1587.433</v>
      </c>
      <c r="G333" s="39"/>
      <c r="H333" s="45"/>
    </row>
    <row r="334" s="2" customFormat="1" ht="16.8" customHeight="1">
      <c r="A334" s="39"/>
      <c r="B334" s="45"/>
      <c r="C334" s="323" t="s">
        <v>402</v>
      </c>
      <c r="D334" s="324" t="s">
        <v>403</v>
      </c>
      <c r="E334" s="325" t="s">
        <v>253</v>
      </c>
      <c r="F334" s="326">
        <v>2531.8420000000001</v>
      </c>
      <c r="G334" s="39"/>
      <c r="H334" s="45"/>
    </row>
    <row r="335" s="2" customFormat="1" ht="16.8" customHeight="1">
      <c r="A335" s="39"/>
      <c r="B335" s="45"/>
      <c r="C335" s="327" t="s">
        <v>1</v>
      </c>
      <c r="D335" s="327" t="s">
        <v>1245</v>
      </c>
      <c r="E335" s="18" t="s">
        <v>1</v>
      </c>
      <c r="F335" s="328">
        <v>0</v>
      </c>
      <c r="G335" s="39"/>
      <c r="H335" s="45"/>
    </row>
    <row r="336" s="2" customFormat="1" ht="16.8" customHeight="1">
      <c r="A336" s="39"/>
      <c r="B336" s="45"/>
      <c r="C336" s="327" t="s">
        <v>1</v>
      </c>
      <c r="D336" s="327" t="s">
        <v>1246</v>
      </c>
      <c r="E336" s="18" t="s">
        <v>1</v>
      </c>
      <c r="F336" s="328">
        <v>223.63300000000001</v>
      </c>
      <c r="G336" s="39"/>
      <c r="H336" s="45"/>
    </row>
    <row r="337" s="2" customFormat="1" ht="16.8" customHeight="1">
      <c r="A337" s="39"/>
      <c r="B337" s="45"/>
      <c r="C337" s="327" t="s">
        <v>1</v>
      </c>
      <c r="D337" s="327" t="s">
        <v>1247</v>
      </c>
      <c r="E337" s="18" t="s">
        <v>1</v>
      </c>
      <c r="F337" s="328">
        <v>1704.8920000000001</v>
      </c>
      <c r="G337" s="39"/>
      <c r="H337" s="45"/>
    </row>
    <row r="338" s="2" customFormat="1" ht="16.8" customHeight="1">
      <c r="A338" s="39"/>
      <c r="B338" s="45"/>
      <c r="C338" s="327" t="s">
        <v>1</v>
      </c>
      <c r="D338" s="327" t="s">
        <v>1248</v>
      </c>
      <c r="E338" s="18" t="s">
        <v>1</v>
      </c>
      <c r="F338" s="328">
        <v>0</v>
      </c>
      <c r="G338" s="39"/>
      <c r="H338" s="45"/>
    </row>
    <row r="339" s="2" customFormat="1" ht="16.8" customHeight="1">
      <c r="A339" s="39"/>
      <c r="B339" s="45"/>
      <c r="C339" s="327" t="s">
        <v>1</v>
      </c>
      <c r="D339" s="327" t="s">
        <v>1249</v>
      </c>
      <c r="E339" s="18" t="s">
        <v>1</v>
      </c>
      <c r="F339" s="328">
        <v>654.28099999999995</v>
      </c>
      <c r="G339" s="39"/>
      <c r="H339" s="45"/>
    </row>
    <row r="340" s="2" customFormat="1" ht="16.8" customHeight="1">
      <c r="A340" s="39"/>
      <c r="B340" s="45"/>
      <c r="C340" s="327" t="s">
        <v>1</v>
      </c>
      <c r="D340" s="327" t="s">
        <v>1250</v>
      </c>
      <c r="E340" s="18" t="s">
        <v>1</v>
      </c>
      <c r="F340" s="328">
        <v>0</v>
      </c>
      <c r="G340" s="39"/>
      <c r="H340" s="45"/>
    </row>
    <row r="341" s="2" customFormat="1" ht="16.8" customHeight="1">
      <c r="A341" s="39"/>
      <c r="B341" s="45"/>
      <c r="C341" s="327" t="s">
        <v>1</v>
      </c>
      <c r="D341" s="327" t="s">
        <v>1251</v>
      </c>
      <c r="E341" s="18" t="s">
        <v>1</v>
      </c>
      <c r="F341" s="328">
        <v>9.1799999999999997</v>
      </c>
      <c r="G341" s="39"/>
      <c r="H341" s="45"/>
    </row>
    <row r="342" s="2" customFormat="1" ht="16.8" customHeight="1">
      <c r="A342" s="39"/>
      <c r="B342" s="45"/>
      <c r="C342" s="327" t="s">
        <v>1</v>
      </c>
      <c r="D342" s="327" t="s">
        <v>1252</v>
      </c>
      <c r="E342" s="18" t="s">
        <v>1</v>
      </c>
      <c r="F342" s="328">
        <v>0</v>
      </c>
      <c r="G342" s="39"/>
      <c r="H342" s="45"/>
    </row>
    <row r="343" s="2" customFormat="1" ht="16.8" customHeight="1">
      <c r="A343" s="39"/>
      <c r="B343" s="45"/>
      <c r="C343" s="327" t="s">
        <v>1</v>
      </c>
      <c r="D343" s="327" t="s">
        <v>1253</v>
      </c>
      <c r="E343" s="18" t="s">
        <v>1</v>
      </c>
      <c r="F343" s="328">
        <v>61.200000000000003</v>
      </c>
      <c r="G343" s="39"/>
      <c r="H343" s="45"/>
    </row>
    <row r="344" s="2" customFormat="1" ht="16.8" customHeight="1">
      <c r="A344" s="39"/>
      <c r="B344" s="45"/>
      <c r="C344" s="327" t="s">
        <v>1</v>
      </c>
      <c r="D344" s="327" t="s">
        <v>1254</v>
      </c>
      <c r="E344" s="18" t="s">
        <v>1</v>
      </c>
      <c r="F344" s="328">
        <v>0</v>
      </c>
      <c r="G344" s="39"/>
      <c r="H344" s="45"/>
    </row>
    <row r="345" s="2" customFormat="1" ht="16.8" customHeight="1">
      <c r="A345" s="39"/>
      <c r="B345" s="45"/>
      <c r="C345" s="327" t="s">
        <v>1</v>
      </c>
      <c r="D345" s="327" t="s">
        <v>1255</v>
      </c>
      <c r="E345" s="18" t="s">
        <v>1</v>
      </c>
      <c r="F345" s="328">
        <v>28.050000000000001</v>
      </c>
      <c r="G345" s="39"/>
      <c r="H345" s="45"/>
    </row>
    <row r="346" s="2" customFormat="1" ht="16.8" customHeight="1">
      <c r="A346" s="39"/>
      <c r="B346" s="45"/>
      <c r="C346" s="327" t="s">
        <v>1</v>
      </c>
      <c r="D346" s="327" t="s">
        <v>1256</v>
      </c>
      <c r="E346" s="18" t="s">
        <v>1</v>
      </c>
      <c r="F346" s="328">
        <v>0</v>
      </c>
      <c r="G346" s="39"/>
      <c r="H346" s="45"/>
    </row>
    <row r="347" s="2" customFormat="1" ht="16.8" customHeight="1">
      <c r="A347" s="39"/>
      <c r="B347" s="45"/>
      <c r="C347" s="327" t="s">
        <v>1</v>
      </c>
      <c r="D347" s="327" t="s">
        <v>1257</v>
      </c>
      <c r="E347" s="18" t="s">
        <v>1</v>
      </c>
      <c r="F347" s="328">
        <v>35.700000000000003</v>
      </c>
      <c r="G347" s="39"/>
      <c r="H347" s="45"/>
    </row>
    <row r="348" s="2" customFormat="1" ht="16.8" customHeight="1">
      <c r="A348" s="39"/>
      <c r="B348" s="45"/>
      <c r="C348" s="327" t="s">
        <v>1</v>
      </c>
      <c r="D348" s="327" t="s">
        <v>1258</v>
      </c>
      <c r="E348" s="18" t="s">
        <v>1</v>
      </c>
      <c r="F348" s="328">
        <v>0</v>
      </c>
      <c r="G348" s="39"/>
      <c r="H348" s="45"/>
    </row>
    <row r="349" s="2" customFormat="1" ht="16.8" customHeight="1">
      <c r="A349" s="39"/>
      <c r="B349" s="45"/>
      <c r="C349" s="327" t="s">
        <v>1</v>
      </c>
      <c r="D349" s="327" t="s">
        <v>1259</v>
      </c>
      <c r="E349" s="18" t="s">
        <v>1</v>
      </c>
      <c r="F349" s="328">
        <v>123.598</v>
      </c>
      <c r="G349" s="39"/>
      <c r="H349" s="45"/>
    </row>
    <row r="350" s="2" customFormat="1" ht="16.8" customHeight="1">
      <c r="A350" s="39"/>
      <c r="B350" s="45"/>
      <c r="C350" s="327" t="s">
        <v>1</v>
      </c>
      <c r="D350" s="327" t="s">
        <v>1260</v>
      </c>
      <c r="E350" s="18" t="s">
        <v>1</v>
      </c>
      <c r="F350" s="328">
        <v>464.35700000000003</v>
      </c>
      <c r="G350" s="39"/>
      <c r="H350" s="45"/>
    </row>
    <row r="351" s="2" customFormat="1" ht="16.8" customHeight="1">
      <c r="A351" s="39"/>
      <c r="B351" s="45"/>
      <c r="C351" s="327" t="s">
        <v>1</v>
      </c>
      <c r="D351" s="327" t="s">
        <v>1261</v>
      </c>
      <c r="E351" s="18" t="s">
        <v>1</v>
      </c>
      <c r="F351" s="328">
        <v>0</v>
      </c>
      <c r="G351" s="39"/>
      <c r="H351" s="45"/>
    </row>
    <row r="352" s="2" customFormat="1" ht="16.8" customHeight="1">
      <c r="A352" s="39"/>
      <c r="B352" s="45"/>
      <c r="C352" s="327" t="s">
        <v>1</v>
      </c>
      <c r="D352" s="327" t="s">
        <v>1262</v>
      </c>
      <c r="E352" s="18" t="s">
        <v>1</v>
      </c>
      <c r="F352" s="328">
        <v>-457.42500000000001</v>
      </c>
      <c r="G352" s="39"/>
      <c r="H352" s="45"/>
    </row>
    <row r="353" s="2" customFormat="1" ht="16.8" customHeight="1">
      <c r="A353" s="39"/>
      <c r="B353" s="45"/>
      <c r="C353" s="327" t="s">
        <v>1</v>
      </c>
      <c r="D353" s="327" t="s">
        <v>1263</v>
      </c>
      <c r="E353" s="18" t="s">
        <v>1</v>
      </c>
      <c r="F353" s="328">
        <v>-87.653000000000006</v>
      </c>
      <c r="G353" s="39"/>
      <c r="H353" s="45"/>
    </row>
    <row r="354" s="2" customFormat="1" ht="16.8" customHeight="1">
      <c r="A354" s="39"/>
      <c r="B354" s="45"/>
      <c r="C354" s="327" t="s">
        <v>1</v>
      </c>
      <c r="D354" s="327" t="s">
        <v>1264</v>
      </c>
      <c r="E354" s="18" t="s">
        <v>1</v>
      </c>
      <c r="F354" s="328">
        <v>-6.21</v>
      </c>
      <c r="G354" s="39"/>
      <c r="H354" s="45"/>
    </row>
    <row r="355" s="2" customFormat="1" ht="16.8" customHeight="1">
      <c r="A355" s="39"/>
      <c r="B355" s="45"/>
      <c r="C355" s="327" t="s">
        <v>1</v>
      </c>
      <c r="D355" s="327" t="s">
        <v>1265</v>
      </c>
      <c r="E355" s="18" t="s">
        <v>1</v>
      </c>
      <c r="F355" s="328">
        <v>-2.0249999999999999</v>
      </c>
      <c r="G355" s="39"/>
      <c r="H355" s="45"/>
    </row>
    <row r="356" s="2" customFormat="1" ht="16.8" customHeight="1">
      <c r="A356" s="39"/>
      <c r="B356" s="45"/>
      <c r="C356" s="327" t="s">
        <v>1</v>
      </c>
      <c r="D356" s="327" t="s">
        <v>1266</v>
      </c>
      <c r="E356" s="18" t="s">
        <v>1</v>
      </c>
      <c r="F356" s="328">
        <v>0</v>
      </c>
      <c r="G356" s="39"/>
      <c r="H356" s="45"/>
    </row>
    <row r="357" s="2" customFormat="1">
      <c r="A357" s="39"/>
      <c r="B357" s="45"/>
      <c r="C357" s="327" t="s">
        <v>1</v>
      </c>
      <c r="D357" s="327" t="s">
        <v>1267</v>
      </c>
      <c r="E357" s="18" t="s">
        <v>1</v>
      </c>
      <c r="F357" s="328">
        <v>-91.706000000000003</v>
      </c>
      <c r="G357" s="39"/>
      <c r="H357" s="45"/>
    </row>
    <row r="358" s="2" customFormat="1" ht="16.8" customHeight="1">
      <c r="A358" s="39"/>
      <c r="B358" s="45"/>
      <c r="C358" s="327" t="s">
        <v>1</v>
      </c>
      <c r="D358" s="327" t="s">
        <v>1268</v>
      </c>
      <c r="E358" s="18" t="s">
        <v>1</v>
      </c>
      <c r="F358" s="328">
        <v>-21.873999999999999</v>
      </c>
      <c r="G358" s="39"/>
      <c r="H358" s="45"/>
    </row>
    <row r="359" s="2" customFormat="1" ht="16.8" customHeight="1">
      <c r="A359" s="39"/>
      <c r="B359" s="45"/>
      <c r="C359" s="327" t="s">
        <v>1</v>
      </c>
      <c r="D359" s="327" t="s">
        <v>1269</v>
      </c>
      <c r="E359" s="18" t="s">
        <v>1</v>
      </c>
      <c r="F359" s="328">
        <v>0</v>
      </c>
      <c r="G359" s="39"/>
      <c r="H359" s="45"/>
    </row>
    <row r="360" s="2" customFormat="1">
      <c r="A360" s="39"/>
      <c r="B360" s="45"/>
      <c r="C360" s="327" t="s">
        <v>1</v>
      </c>
      <c r="D360" s="327" t="s">
        <v>1270</v>
      </c>
      <c r="E360" s="18" t="s">
        <v>1</v>
      </c>
      <c r="F360" s="328">
        <v>-21.402000000000001</v>
      </c>
      <c r="G360" s="39"/>
      <c r="H360" s="45"/>
    </row>
    <row r="361" s="2" customFormat="1" ht="16.8" customHeight="1">
      <c r="A361" s="39"/>
      <c r="B361" s="45"/>
      <c r="C361" s="327" t="s">
        <v>1</v>
      </c>
      <c r="D361" s="327" t="s">
        <v>1271</v>
      </c>
      <c r="E361" s="18" t="s">
        <v>1</v>
      </c>
      <c r="F361" s="328">
        <v>0</v>
      </c>
      <c r="G361" s="39"/>
      <c r="H361" s="45"/>
    </row>
    <row r="362" s="2" customFormat="1" ht="16.8" customHeight="1">
      <c r="A362" s="39"/>
      <c r="B362" s="45"/>
      <c r="C362" s="327" t="s">
        <v>1</v>
      </c>
      <c r="D362" s="327" t="s">
        <v>1272</v>
      </c>
      <c r="E362" s="18" t="s">
        <v>1</v>
      </c>
      <c r="F362" s="328">
        <v>0</v>
      </c>
      <c r="G362" s="39"/>
      <c r="H362" s="45"/>
    </row>
    <row r="363" s="2" customFormat="1" ht="16.8" customHeight="1">
      <c r="A363" s="39"/>
      <c r="B363" s="45"/>
      <c r="C363" s="327" t="s">
        <v>1</v>
      </c>
      <c r="D363" s="327" t="s">
        <v>1273</v>
      </c>
      <c r="E363" s="18" t="s">
        <v>1</v>
      </c>
      <c r="F363" s="328">
        <v>-1.6200000000000001</v>
      </c>
      <c r="G363" s="39"/>
      <c r="H363" s="45"/>
    </row>
    <row r="364" s="2" customFormat="1" ht="16.8" customHeight="1">
      <c r="A364" s="39"/>
      <c r="B364" s="45"/>
      <c r="C364" s="327" t="s">
        <v>1</v>
      </c>
      <c r="D364" s="327" t="s">
        <v>1274</v>
      </c>
      <c r="E364" s="18" t="s">
        <v>1</v>
      </c>
      <c r="F364" s="328">
        <v>0</v>
      </c>
      <c r="G364" s="39"/>
      <c r="H364" s="45"/>
    </row>
    <row r="365" s="2" customFormat="1" ht="16.8" customHeight="1">
      <c r="A365" s="39"/>
      <c r="B365" s="45"/>
      <c r="C365" s="327" t="s">
        <v>1</v>
      </c>
      <c r="D365" s="327" t="s">
        <v>1269</v>
      </c>
      <c r="E365" s="18" t="s">
        <v>1</v>
      </c>
      <c r="F365" s="328">
        <v>0</v>
      </c>
      <c r="G365" s="39"/>
      <c r="H365" s="45"/>
    </row>
    <row r="366" s="2" customFormat="1" ht="16.8" customHeight="1">
      <c r="A366" s="39"/>
      <c r="B366" s="45"/>
      <c r="C366" s="327" t="s">
        <v>1</v>
      </c>
      <c r="D366" s="327" t="s">
        <v>1275</v>
      </c>
      <c r="E366" s="18" t="s">
        <v>1</v>
      </c>
      <c r="F366" s="328">
        <v>-0.40500000000000003</v>
      </c>
      <c r="G366" s="39"/>
      <c r="H366" s="45"/>
    </row>
    <row r="367" s="2" customFormat="1" ht="16.8" customHeight="1">
      <c r="A367" s="39"/>
      <c r="B367" s="45"/>
      <c r="C367" s="327" t="s">
        <v>1</v>
      </c>
      <c r="D367" s="327" t="s">
        <v>1276</v>
      </c>
      <c r="E367" s="18" t="s">
        <v>1</v>
      </c>
      <c r="F367" s="328">
        <v>0</v>
      </c>
      <c r="G367" s="39"/>
      <c r="H367" s="45"/>
    </row>
    <row r="368" s="2" customFormat="1" ht="16.8" customHeight="1">
      <c r="A368" s="39"/>
      <c r="B368" s="45"/>
      <c r="C368" s="327" t="s">
        <v>1</v>
      </c>
      <c r="D368" s="327" t="s">
        <v>1277</v>
      </c>
      <c r="E368" s="18" t="s">
        <v>1</v>
      </c>
      <c r="F368" s="328">
        <v>-13.5</v>
      </c>
      <c r="G368" s="39"/>
      <c r="H368" s="45"/>
    </row>
    <row r="369" s="2" customFormat="1" ht="16.8" customHeight="1">
      <c r="A369" s="39"/>
      <c r="B369" s="45"/>
      <c r="C369" s="327" t="s">
        <v>1</v>
      </c>
      <c r="D369" s="327" t="s">
        <v>1278</v>
      </c>
      <c r="E369" s="18" t="s">
        <v>1</v>
      </c>
      <c r="F369" s="328">
        <v>-3.915</v>
      </c>
      <c r="G369" s="39"/>
      <c r="H369" s="45"/>
    </row>
    <row r="370" s="2" customFormat="1" ht="16.8" customHeight="1">
      <c r="A370" s="39"/>
      <c r="B370" s="45"/>
      <c r="C370" s="327" t="s">
        <v>1</v>
      </c>
      <c r="D370" s="327" t="s">
        <v>1269</v>
      </c>
      <c r="E370" s="18" t="s">
        <v>1</v>
      </c>
      <c r="F370" s="328">
        <v>0</v>
      </c>
      <c r="G370" s="39"/>
      <c r="H370" s="45"/>
    </row>
    <row r="371" s="2" customFormat="1" ht="16.8" customHeight="1">
      <c r="A371" s="39"/>
      <c r="B371" s="45"/>
      <c r="C371" s="327" t="s">
        <v>1</v>
      </c>
      <c r="D371" s="327" t="s">
        <v>1279</v>
      </c>
      <c r="E371" s="18" t="s">
        <v>1</v>
      </c>
      <c r="F371" s="328">
        <v>0</v>
      </c>
      <c r="G371" s="39"/>
      <c r="H371" s="45"/>
    </row>
    <row r="372" s="2" customFormat="1" ht="16.8" customHeight="1">
      <c r="A372" s="39"/>
      <c r="B372" s="45"/>
      <c r="C372" s="327" t="s">
        <v>1</v>
      </c>
      <c r="D372" s="327" t="s">
        <v>1280</v>
      </c>
      <c r="E372" s="18" t="s">
        <v>1</v>
      </c>
      <c r="F372" s="328">
        <v>0</v>
      </c>
      <c r="G372" s="39"/>
      <c r="H372" s="45"/>
    </row>
    <row r="373" s="2" customFormat="1" ht="16.8" customHeight="1">
      <c r="A373" s="39"/>
      <c r="B373" s="45"/>
      <c r="C373" s="327" t="s">
        <v>1</v>
      </c>
      <c r="D373" s="327" t="s">
        <v>1281</v>
      </c>
      <c r="E373" s="18" t="s">
        <v>1</v>
      </c>
      <c r="F373" s="328">
        <v>0</v>
      </c>
      <c r="G373" s="39"/>
      <c r="H373" s="45"/>
    </row>
    <row r="374" s="2" customFormat="1" ht="16.8" customHeight="1">
      <c r="A374" s="39"/>
      <c r="B374" s="45"/>
      <c r="C374" s="327" t="s">
        <v>1</v>
      </c>
      <c r="D374" s="327" t="s">
        <v>1282</v>
      </c>
      <c r="E374" s="18" t="s">
        <v>1</v>
      </c>
      <c r="F374" s="328">
        <v>-0.435</v>
      </c>
      <c r="G374" s="39"/>
      <c r="H374" s="45"/>
    </row>
    <row r="375" s="2" customFormat="1" ht="16.8" customHeight="1">
      <c r="A375" s="39"/>
      <c r="B375" s="45"/>
      <c r="C375" s="327" t="s">
        <v>1</v>
      </c>
      <c r="D375" s="327" t="s">
        <v>1269</v>
      </c>
      <c r="E375" s="18" t="s">
        <v>1</v>
      </c>
      <c r="F375" s="328">
        <v>0</v>
      </c>
      <c r="G375" s="39"/>
      <c r="H375" s="45"/>
    </row>
    <row r="376" s="2" customFormat="1" ht="16.8" customHeight="1">
      <c r="A376" s="39"/>
      <c r="B376" s="45"/>
      <c r="C376" s="327" t="s">
        <v>1</v>
      </c>
      <c r="D376" s="327" t="s">
        <v>1283</v>
      </c>
      <c r="E376" s="18" t="s">
        <v>1</v>
      </c>
      <c r="F376" s="328">
        <v>-2.25</v>
      </c>
      <c r="G376" s="39"/>
      <c r="H376" s="45"/>
    </row>
    <row r="377" s="2" customFormat="1" ht="16.8" customHeight="1">
      <c r="A377" s="39"/>
      <c r="B377" s="45"/>
      <c r="C377" s="327" t="s">
        <v>1</v>
      </c>
      <c r="D377" s="327" t="s">
        <v>1284</v>
      </c>
      <c r="E377" s="18" t="s">
        <v>1</v>
      </c>
      <c r="F377" s="328">
        <v>0</v>
      </c>
      <c r="G377" s="39"/>
      <c r="H377" s="45"/>
    </row>
    <row r="378" s="2" customFormat="1" ht="16.8" customHeight="1">
      <c r="A378" s="39"/>
      <c r="B378" s="45"/>
      <c r="C378" s="327" t="s">
        <v>1</v>
      </c>
      <c r="D378" s="327" t="s">
        <v>1285</v>
      </c>
      <c r="E378" s="18" t="s">
        <v>1</v>
      </c>
      <c r="F378" s="328">
        <v>-1.575</v>
      </c>
      <c r="G378" s="39"/>
      <c r="H378" s="45"/>
    </row>
    <row r="379" s="2" customFormat="1" ht="16.8" customHeight="1">
      <c r="A379" s="39"/>
      <c r="B379" s="45"/>
      <c r="C379" s="327" t="s">
        <v>1</v>
      </c>
      <c r="D379" s="327" t="s">
        <v>1274</v>
      </c>
      <c r="E379" s="18" t="s">
        <v>1</v>
      </c>
      <c r="F379" s="328">
        <v>0</v>
      </c>
      <c r="G379" s="39"/>
      <c r="H379" s="45"/>
    </row>
    <row r="380" s="2" customFormat="1" ht="16.8" customHeight="1">
      <c r="A380" s="39"/>
      <c r="B380" s="45"/>
      <c r="C380" s="327" t="s">
        <v>1</v>
      </c>
      <c r="D380" s="327" t="s">
        <v>1269</v>
      </c>
      <c r="E380" s="18" t="s">
        <v>1</v>
      </c>
      <c r="F380" s="328">
        <v>0</v>
      </c>
      <c r="G380" s="39"/>
      <c r="H380" s="45"/>
    </row>
    <row r="381" s="2" customFormat="1" ht="16.8" customHeight="1">
      <c r="A381" s="39"/>
      <c r="B381" s="45"/>
      <c r="C381" s="327" t="s">
        <v>1</v>
      </c>
      <c r="D381" s="327" t="s">
        <v>1286</v>
      </c>
      <c r="E381" s="18" t="s">
        <v>1</v>
      </c>
      <c r="F381" s="328">
        <v>-2.7559999999999998</v>
      </c>
      <c r="G381" s="39"/>
      <c r="H381" s="45"/>
    </row>
    <row r="382" s="2" customFormat="1" ht="16.8" customHeight="1">
      <c r="A382" s="39"/>
      <c r="B382" s="45"/>
      <c r="C382" s="327" t="s">
        <v>1</v>
      </c>
      <c r="D382" s="327" t="s">
        <v>1287</v>
      </c>
      <c r="E382" s="18" t="s">
        <v>1</v>
      </c>
      <c r="F382" s="328">
        <v>0</v>
      </c>
      <c r="G382" s="39"/>
      <c r="H382" s="45"/>
    </row>
    <row r="383" s="2" customFormat="1" ht="16.8" customHeight="1">
      <c r="A383" s="39"/>
      <c r="B383" s="45"/>
      <c r="C383" s="327" t="s">
        <v>1</v>
      </c>
      <c r="D383" s="327" t="s">
        <v>1288</v>
      </c>
      <c r="E383" s="18" t="s">
        <v>1</v>
      </c>
      <c r="F383" s="328">
        <v>-4.2300000000000004</v>
      </c>
      <c r="G383" s="39"/>
      <c r="H383" s="45"/>
    </row>
    <row r="384" s="2" customFormat="1">
      <c r="A384" s="39"/>
      <c r="B384" s="45"/>
      <c r="C384" s="327" t="s">
        <v>1</v>
      </c>
      <c r="D384" s="327" t="s">
        <v>1289</v>
      </c>
      <c r="E384" s="18" t="s">
        <v>1</v>
      </c>
      <c r="F384" s="328">
        <v>-10.667999999999999</v>
      </c>
      <c r="G384" s="39"/>
      <c r="H384" s="45"/>
    </row>
    <row r="385" s="2" customFormat="1" ht="16.8" customHeight="1">
      <c r="A385" s="39"/>
      <c r="B385" s="45"/>
      <c r="C385" s="327" t="s">
        <v>1</v>
      </c>
      <c r="D385" s="327" t="s">
        <v>1269</v>
      </c>
      <c r="E385" s="18" t="s">
        <v>1</v>
      </c>
      <c r="F385" s="328">
        <v>0</v>
      </c>
      <c r="G385" s="39"/>
      <c r="H385" s="45"/>
    </row>
    <row r="386" s="2" customFormat="1">
      <c r="A386" s="39"/>
      <c r="B386" s="45"/>
      <c r="C386" s="327" t="s">
        <v>1</v>
      </c>
      <c r="D386" s="327" t="s">
        <v>1290</v>
      </c>
      <c r="E386" s="18" t="s">
        <v>1</v>
      </c>
      <c r="F386" s="328">
        <v>-43.399999999999999</v>
      </c>
      <c r="G386" s="39"/>
      <c r="H386" s="45"/>
    </row>
    <row r="387" s="2" customFormat="1" ht="16.8" customHeight="1">
      <c r="A387" s="39"/>
      <c r="B387" s="45"/>
      <c r="C387" s="327" t="s">
        <v>1</v>
      </c>
      <c r="D387" s="327" t="s">
        <v>1291</v>
      </c>
      <c r="E387" s="18" t="s">
        <v>1</v>
      </c>
      <c r="F387" s="328">
        <v>0</v>
      </c>
      <c r="G387" s="39"/>
      <c r="H387" s="45"/>
    </row>
    <row r="388" s="2" customFormat="1" ht="16.8" customHeight="1">
      <c r="A388" s="39"/>
      <c r="B388" s="45"/>
      <c r="C388" s="327" t="s">
        <v>402</v>
      </c>
      <c r="D388" s="327" t="s">
        <v>258</v>
      </c>
      <c r="E388" s="18" t="s">
        <v>1</v>
      </c>
      <c r="F388" s="328">
        <v>2531.8420000000001</v>
      </c>
      <c r="G388" s="39"/>
      <c r="H388" s="45"/>
    </row>
    <row r="389" s="2" customFormat="1" ht="16.8" customHeight="1">
      <c r="A389" s="39"/>
      <c r="B389" s="45"/>
      <c r="C389" s="329" t="s">
        <v>6061</v>
      </c>
      <c r="D389" s="39"/>
      <c r="E389" s="39"/>
      <c r="F389" s="39"/>
      <c r="G389" s="39"/>
      <c r="H389" s="45"/>
    </row>
    <row r="390" s="2" customFormat="1" ht="16.8" customHeight="1">
      <c r="A390" s="39"/>
      <c r="B390" s="45"/>
      <c r="C390" s="327" t="s">
        <v>597</v>
      </c>
      <c r="D390" s="327" t="s">
        <v>598</v>
      </c>
      <c r="E390" s="18" t="s">
        <v>253</v>
      </c>
      <c r="F390" s="328">
        <v>562.21600000000001</v>
      </c>
      <c r="G390" s="39"/>
      <c r="H390" s="45"/>
    </row>
    <row r="391" s="2" customFormat="1" ht="16.8" customHeight="1">
      <c r="A391" s="39"/>
      <c r="B391" s="45"/>
      <c r="C391" s="327" t="s">
        <v>259</v>
      </c>
      <c r="D391" s="327" t="s">
        <v>260</v>
      </c>
      <c r="E391" s="18" t="s">
        <v>253</v>
      </c>
      <c r="F391" s="328">
        <v>2716.6599999999999</v>
      </c>
      <c r="G391" s="39"/>
      <c r="H391" s="45"/>
    </row>
    <row r="392" s="2" customFormat="1" ht="16.8" customHeight="1">
      <c r="A392" s="39"/>
      <c r="B392" s="45"/>
      <c r="C392" s="327" t="s">
        <v>722</v>
      </c>
      <c r="D392" s="327" t="s">
        <v>723</v>
      </c>
      <c r="E392" s="18" t="s">
        <v>253</v>
      </c>
      <c r="F392" s="328">
        <v>1658.0989999999999</v>
      </c>
      <c r="G392" s="39"/>
      <c r="H392" s="45"/>
    </row>
    <row r="393" s="2" customFormat="1" ht="16.8" customHeight="1">
      <c r="A393" s="39"/>
      <c r="B393" s="45"/>
      <c r="C393" s="323" t="s">
        <v>405</v>
      </c>
      <c r="D393" s="324" t="s">
        <v>406</v>
      </c>
      <c r="E393" s="325" t="s">
        <v>253</v>
      </c>
      <c r="F393" s="326">
        <v>151.911</v>
      </c>
      <c r="G393" s="39"/>
      <c r="H393" s="45"/>
    </row>
    <row r="394" s="2" customFormat="1" ht="16.8" customHeight="1">
      <c r="A394" s="39"/>
      <c r="B394" s="45"/>
      <c r="C394" s="327" t="s">
        <v>405</v>
      </c>
      <c r="D394" s="327" t="s">
        <v>619</v>
      </c>
      <c r="E394" s="18" t="s">
        <v>1</v>
      </c>
      <c r="F394" s="328">
        <v>151.911</v>
      </c>
      <c r="G394" s="39"/>
      <c r="H394" s="45"/>
    </row>
    <row r="395" s="2" customFormat="1" ht="16.8" customHeight="1">
      <c r="A395" s="39"/>
      <c r="B395" s="45"/>
      <c r="C395" s="329" t="s">
        <v>6061</v>
      </c>
      <c r="D395" s="39"/>
      <c r="E395" s="39"/>
      <c r="F395" s="39"/>
      <c r="G395" s="39"/>
      <c r="H395" s="45"/>
    </row>
    <row r="396" s="2" customFormat="1" ht="16.8" customHeight="1">
      <c r="A396" s="39"/>
      <c r="B396" s="45"/>
      <c r="C396" s="327" t="s">
        <v>597</v>
      </c>
      <c r="D396" s="327" t="s">
        <v>598</v>
      </c>
      <c r="E396" s="18" t="s">
        <v>253</v>
      </c>
      <c r="F396" s="328">
        <v>562.21600000000001</v>
      </c>
      <c r="G396" s="39"/>
      <c r="H396" s="45"/>
    </row>
    <row r="397" s="2" customFormat="1" ht="16.8" customHeight="1">
      <c r="A397" s="39"/>
      <c r="B397" s="45"/>
      <c r="C397" s="327" t="s">
        <v>1203</v>
      </c>
      <c r="D397" s="327" t="s">
        <v>1204</v>
      </c>
      <c r="E397" s="18" t="s">
        <v>253</v>
      </c>
      <c r="F397" s="328">
        <v>151.911</v>
      </c>
      <c r="G397" s="39"/>
      <c r="H397" s="45"/>
    </row>
    <row r="398" s="2" customFormat="1" ht="16.8" customHeight="1">
      <c r="A398" s="39"/>
      <c r="B398" s="45"/>
      <c r="C398" s="327" t="s">
        <v>562</v>
      </c>
      <c r="D398" s="327" t="s">
        <v>563</v>
      </c>
      <c r="E398" s="18" t="s">
        <v>253</v>
      </c>
      <c r="F398" s="328">
        <v>151.911</v>
      </c>
      <c r="G398" s="39"/>
      <c r="H398" s="45"/>
    </row>
    <row r="399" s="2" customFormat="1">
      <c r="A399" s="39"/>
      <c r="B399" s="45"/>
      <c r="C399" s="327" t="s">
        <v>639</v>
      </c>
      <c r="D399" s="327" t="s">
        <v>640</v>
      </c>
      <c r="E399" s="18" t="s">
        <v>253</v>
      </c>
      <c r="F399" s="328">
        <v>1460.847</v>
      </c>
      <c r="G399" s="39"/>
      <c r="H399" s="45"/>
    </row>
    <row r="400" s="2" customFormat="1">
      <c r="A400" s="39"/>
      <c r="B400" s="45"/>
      <c r="C400" s="327" t="s">
        <v>654</v>
      </c>
      <c r="D400" s="327" t="s">
        <v>655</v>
      </c>
      <c r="E400" s="18" t="s">
        <v>253</v>
      </c>
      <c r="F400" s="328">
        <v>742.93700000000001</v>
      </c>
      <c r="G400" s="39"/>
      <c r="H400" s="45"/>
    </row>
    <row r="401" s="2" customFormat="1" ht="16.8" customHeight="1">
      <c r="A401" s="39"/>
      <c r="B401" s="45"/>
      <c r="C401" s="327" t="s">
        <v>681</v>
      </c>
      <c r="D401" s="327" t="s">
        <v>682</v>
      </c>
      <c r="E401" s="18" t="s">
        <v>253</v>
      </c>
      <c r="F401" s="328">
        <v>1129.2270000000001</v>
      </c>
      <c r="G401" s="39"/>
      <c r="H401" s="45"/>
    </row>
    <row r="402" s="2" customFormat="1" ht="16.8" customHeight="1">
      <c r="A402" s="39"/>
      <c r="B402" s="45"/>
      <c r="C402" s="323" t="s">
        <v>408</v>
      </c>
      <c r="D402" s="324" t="s">
        <v>409</v>
      </c>
      <c r="E402" s="325" t="s">
        <v>253</v>
      </c>
      <c r="F402" s="326">
        <v>860.82600000000002</v>
      </c>
      <c r="G402" s="39"/>
      <c r="H402" s="45"/>
    </row>
    <row r="403" s="2" customFormat="1" ht="16.8" customHeight="1">
      <c r="A403" s="39"/>
      <c r="B403" s="45"/>
      <c r="C403" s="327" t="s">
        <v>408</v>
      </c>
      <c r="D403" s="327" t="s">
        <v>618</v>
      </c>
      <c r="E403" s="18" t="s">
        <v>1</v>
      </c>
      <c r="F403" s="328">
        <v>860.82600000000002</v>
      </c>
      <c r="G403" s="39"/>
      <c r="H403" s="45"/>
    </row>
    <row r="404" s="2" customFormat="1" ht="16.8" customHeight="1">
      <c r="A404" s="39"/>
      <c r="B404" s="45"/>
      <c r="C404" s="329" t="s">
        <v>6061</v>
      </c>
      <c r="D404" s="39"/>
      <c r="E404" s="39"/>
      <c r="F404" s="39"/>
      <c r="G404" s="39"/>
      <c r="H404" s="45"/>
    </row>
    <row r="405" s="2" customFormat="1" ht="16.8" customHeight="1">
      <c r="A405" s="39"/>
      <c r="B405" s="45"/>
      <c r="C405" s="327" t="s">
        <v>597</v>
      </c>
      <c r="D405" s="327" t="s">
        <v>598</v>
      </c>
      <c r="E405" s="18" t="s">
        <v>253</v>
      </c>
      <c r="F405" s="328">
        <v>562.21600000000001</v>
      </c>
      <c r="G405" s="39"/>
      <c r="H405" s="45"/>
    </row>
    <row r="406" s="2" customFormat="1">
      <c r="A406" s="39"/>
      <c r="B406" s="45"/>
      <c r="C406" s="327" t="s">
        <v>581</v>
      </c>
      <c r="D406" s="327" t="s">
        <v>582</v>
      </c>
      <c r="E406" s="18" t="s">
        <v>253</v>
      </c>
      <c r="F406" s="328">
        <v>860.82600000000002</v>
      </c>
      <c r="G406" s="39"/>
      <c r="H406" s="45"/>
    </row>
    <row r="407" s="2" customFormat="1">
      <c r="A407" s="39"/>
      <c r="B407" s="45"/>
      <c r="C407" s="327" t="s">
        <v>639</v>
      </c>
      <c r="D407" s="327" t="s">
        <v>640</v>
      </c>
      <c r="E407" s="18" t="s">
        <v>253</v>
      </c>
      <c r="F407" s="328">
        <v>1460.847</v>
      </c>
      <c r="G407" s="39"/>
      <c r="H407" s="45"/>
    </row>
    <row r="408" s="2" customFormat="1">
      <c r="A408" s="39"/>
      <c r="B408" s="45"/>
      <c r="C408" s="327" t="s">
        <v>654</v>
      </c>
      <c r="D408" s="327" t="s">
        <v>655</v>
      </c>
      <c r="E408" s="18" t="s">
        <v>253</v>
      </c>
      <c r="F408" s="328">
        <v>742.93700000000001</v>
      </c>
      <c r="G408" s="39"/>
      <c r="H408" s="45"/>
    </row>
    <row r="409" s="2" customFormat="1" ht="16.8" customHeight="1">
      <c r="A409" s="39"/>
      <c r="B409" s="45"/>
      <c r="C409" s="327" t="s">
        <v>681</v>
      </c>
      <c r="D409" s="327" t="s">
        <v>682</v>
      </c>
      <c r="E409" s="18" t="s">
        <v>253</v>
      </c>
      <c r="F409" s="328">
        <v>1129.2270000000001</v>
      </c>
      <c r="G409" s="39"/>
      <c r="H409" s="45"/>
    </row>
    <row r="410" s="2" customFormat="1" ht="16.8" customHeight="1">
      <c r="A410" s="39"/>
      <c r="B410" s="45"/>
      <c r="C410" s="323" t="s">
        <v>411</v>
      </c>
      <c r="D410" s="324" t="s">
        <v>412</v>
      </c>
      <c r="E410" s="325" t="s">
        <v>253</v>
      </c>
      <c r="F410" s="326">
        <v>227.86600000000001</v>
      </c>
      <c r="G410" s="39"/>
      <c r="H410" s="45"/>
    </row>
    <row r="411" s="2" customFormat="1" ht="16.8" customHeight="1">
      <c r="A411" s="39"/>
      <c r="B411" s="45"/>
      <c r="C411" s="327" t="s">
        <v>411</v>
      </c>
      <c r="D411" s="327" t="s">
        <v>621</v>
      </c>
      <c r="E411" s="18" t="s">
        <v>1</v>
      </c>
      <c r="F411" s="328">
        <v>227.86600000000001</v>
      </c>
      <c r="G411" s="39"/>
      <c r="H411" s="45"/>
    </row>
    <row r="412" s="2" customFormat="1" ht="16.8" customHeight="1">
      <c r="A412" s="39"/>
      <c r="B412" s="45"/>
      <c r="C412" s="329" t="s">
        <v>6061</v>
      </c>
      <c r="D412" s="39"/>
      <c r="E412" s="39"/>
      <c r="F412" s="39"/>
      <c r="G412" s="39"/>
      <c r="H412" s="45"/>
    </row>
    <row r="413" s="2" customFormat="1" ht="16.8" customHeight="1">
      <c r="A413" s="39"/>
      <c r="B413" s="45"/>
      <c r="C413" s="327" t="s">
        <v>597</v>
      </c>
      <c r="D413" s="327" t="s">
        <v>598</v>
      </c>
      <c r="E413" s="18" t="s">
        <v>253</v>
      </c>
      <c r="F413" s="328">
        <v>562.21600000000001</v>
      </c>
      <c r="G413" s="39"/>
      <c r="H413" s="45"/>
    </row>
    <row r="414" s="2" customFormat="1" ht="16.8" customHeight="1">
      <c r="A414" s="39"/>
      <c r="B414" s="45"/>
      <c r="C414" s="327" t="s">
        <v>585</v>
      </c>
      <c r="D414" s="327" t="s">
        <v>586</v>
      </c>
      <c r="E414" s="18" t="s">
        <v>253</v>
      </c>
      <c r="F414" s="328">
        <v>227.86600000000001</v>
      </c>
      <c r="G414" s="39"/>
      <c r="H414" s="45"/>
    </row>
    <row r="415" s="2" customFormat="1">
      <c r="A415" s="39"/>
      <c r="B415" s="45"/>
      <c r="C415" s="327" t="s">
        <v>649</v>
      </c>
      <c r="D415" s="327" t="s">
        <v>650</v>
      </c>
      <c r="E415" s="18" t="s">
        <v>253</v>
      </c>
      <c r="F415" s="328">
        <v>1587.433</v>
      </c>
      <c r="G415" s="39"/>
      <c r="H415" s="45"/>
    </row>
    <row r="416" s="2" customFormat="1">
      <c r="A416" s="39"/>
      <c r="B416" s="45"/>
      <c r="C416" s="327" t="s">
        <v>669</v>
      </c>
      <c r="D416" s="327" t="s">
        <v>670</v>
      </c>
      <c r="E416" s="18" t="s">
        <v>253</v>
      </c>
      <c r="F416" s="328">
        <v>1611.836</v>
      </c>
      <c r="G416" s="39"/>
      <c r="H416" s="45"/>
    </row>
    <row r="417" s="2" customFormat="1" ht="16.8" customHeight="1">
      <c r="A417" s="39"/>
      <c r="B417" s="45"/>
      <c r="C417" s="327" t="s">
        <v>687</v>
      </c>
      <c r="D417" s="327" t="s">
        <v>688</v>
      </c>
      <c r="E417" s="18" t="s">
        <v>253</v>
      </c>
      <c r="F417" s="328">
        <v>1587.433</v>
      </c>
      <c r="G417" s="39"/>
      <c r="H417" s="45"/>
    </row>
    <row r="418" s="2" customFormat="1" ht="16.8" customHeight="1">
      <c r="A418" s="39"/>
      <c r="B418" s="45"/>
      <c r="C418" s="323" t="s">
        <v>414</v>
      </c>
      <c r="D418" s="324" t="s">
        <v>415</v>
      </c>
      <c r="E418" s="325" t="s">
        <v>253</v>
      </c>
      <c r="F418" s="326">
        <v>1291.239</v>
      </c>
      <c r="G418" s="39"/>
      <c r="H418" s="45"/>
    </row>
    <row r="419" s="2" customFormat="1" ht="16.8" customHeight="1">
      <c r="A419" s="39"/>
      <c r="B419" s="45"/>
      <c r="C419" s="327" t="s">
        <v>414</v>
      </c>
      <c r="D419" s="327" t="s">
        <v>620</v>
      </c>
      <c r="E419" s="18" t="s">
        <v>1</v>
      </c>
      <c r="F419" s="328">
        <v>1291.239</v>
      </c>
      <c r="G419" s="39"/>
      <c r="H419" s="45"/>
    </row>
    <row r="420" s="2" customFormat="1" ht="16.8" customHeight="1">
      <c r="A420" s="39"/>
      <c r="B420" s="45"/>
      <c r="C420" s="329" t="s">
        <v>6061</v>
      </c>
      <c r="D420" s="39"/>
      <c r="E420" s="39"/>
      <c r="F420" s="39"/>
      <c r="G420" s="39"/>
      <c r="H420" s="45"/>
    </row>
    <row r="421" s="2" customFormat="1" ht="16.8" customHeight="1">
      <c r="A421" s="39"/>
      <c r="B421" s="45"/>
      <c r="C421" s="327" t="s">
        <v>597</v>
      </c>
      <c r="D421" s="327" t="s">
        <v>598</v>
      </c>
      <c r="E421" s="18" t="s">
        <v>253</v>
      </c>
      <c r="F421" s="328">
        <v>562.21600000000001</v>
      </c>
      <c r="G421" s="39"/>
      <c r="H421" s="45"/>
    </row>
    <row r="422" s="2" customFormat="1">
      <c r="A422" s="39"/>
      <c r="B422" s="45"/>
      <c r="C422" s="327" t="s">
        <v>593</v>
      </c>
      <c r="D422" s="327" t="s">
        <v>594</v>
      </c>
      <c r="E422" s="18" t="s">
        <v>253</v>
      </c>
      <c r="F422" s="328">
        <v>1291.239</v>
      </c>
      <c r="G422" s="39"/>
      <c r="H422" s="45"/>
    </row>
    <row r="423" s="2" customFormat="1">
      <c r="A423" s="39"/>
      <c r="B423" s="45"/>
      <c r="C423" s="327" t="s">
        <v>649</v>
      </c>
      <c r="D423" s="327" t="s">
        <v>650</v>
      </c>
      <c r="E423" s="18" t="s">
        <v>253</v>
      </c>
      <c r="F423" s="328">
        <v>1587.433</v>
      </c>
      <c r="G423" s="39"/>
      <c r="H423" s="45"/>
    </row>
    <row r="424" s="2" customFormat="1">
      <c r="A424" s="39"/>
      <c r="B424" s="45"/>
      <c r="C424" s="327" t="s">
        <v>669</v>
      </c>
      <c r="D424" s="327" t="s">
        <v>670</v>
      </c>
      <c r="E424" s="18" t="s">
        <v>253</v>
      </c>
      <c r="F424" s="328">
        <v>1611.836</v>
      </c>
      <c r="G424" s="39"/>
      <c r="H424" s="45"/>
    </row>
    <row r="425" s="2" customFormat="1" ht="16.8" customHeight="1">
      <c r="A425" s="39"/>
      <c r="B425" s="45"/>
      <c r="C425" s="327" t="s">
        <v>687</v>
      </c>
      <c r="D425" s="327" t="s">
        <v>688</v>
      </c>
      <c r="E425" s="18" t="s">
        <v>253</v>
      </c>
      <c r="F425" s="328">
        <v>1587.433</v>
      </c>
      <c r="G425" s="39"/>
      <c r="H425" s="45"/>
    </row>
    <row r="426" s="2" customFormat="1" ht="16.8" customHeight="1">
      <c r="A426" s="39"/>
      <c r="B426" s="45"/>
      <c r="C426" s="323" t="s">
        <v>417</v>
      </c>
      <c r="D426" s="324" t="s">
        <v>418</v>
      </c>
      <c r="E426" s="325" t="s">
        <v>253</v>
      </c>
      <c r="F426" s="326">
        <v>40.670999999999999</v>
      </c>
      <c r="G426" s="39"/>
      <c r="H426" s="45"/>
    </row>
    <row r="427" s="2" customFormat="1" ht="16.8" customHeight="1">
      <c r="A427" s="39"/>
      <c r="B427" s="45"/>
      <c r="C427" s="327" t="s">
        <v>1</v>
      </c>
      <c r="D427" s="327" t="s">
        <v>1221</v>
      </c>
      <c r="E427" s="18" t="s">
        <v>1</v>
      </c>
      <c r="F427" s="328">
        <v>0</v>
      </c>
      <c r="G427" s="39"/>
      <c r="H427" s="45"/>
    </row>
    <row r="428" s="2" customFormat="1" ht="16.8" customHeight="1">
      <c r="A428" s="39"/>
      <c r="B428" s="45"/>
      <c r="C428" s="327" t="s">
        <v>1</v>
      </c>
      <c r="D428" s="327" t="s">
        <v>1222</v>
      </c>
      <c r="E428" s="18" t="s">
        <v>1</v>
      </c>
      <c r="F428" s="328">
        <v>3.8460000000000001</v>
      </c>
      <c r="G428" s="39"/>
      <c r="H428" s="45"/>
    </row>
    <row r="429" s="2" customFormat="1" ht="16.8" customHeight="1">
      <c r="A429" s="39"/>
      <c r="B429" s="45"/>
      <c r="C429" s="327" t="s">
        <v>1</v>
      </c>
      <c r="D429" s="327" t="s">
        <v>1223</v>
      </c>
      <c r="E429" s="18" t="s">
        <v>1</v>
      </c>
      <c r="F429" s="328">
        <v>0</v>
      </c>
      <c r="G429" s="39"/>
      <c r="H429" s="45"/>
    </row>
    <row r="430" s="2" customFormat="1" ht="16.8" customHeight="1">
      <c r="A430" s="39"/>
      <c r="B430" s="45"/>
      <c r="C430" s="327" t="s">
        <v>1</v>
      </c>
      <c r="D430" s="327" t="s">
        <v>1224</v>
      </c>
      <c r="E430" s="18" t="s">
        <v>1</v>
      </c>
      <c r="F430" s="328">
        <v>5.1189999999999998</v>
      </c>
      <c r="G430" s="39"/>
      <c r="H430" s="45"/>
    </row>
    <row r="431" s="2" customFormat="1" ht="16.8" customHeight="1">
      <c r="A431" s="39"/>
      <c r="B431" s="45"/>
      <c r="C431" s="327" t="s">
        <v>1</v>
      </c>
      <c r="D431" s="327" t="s">
        <v>576</v>
      </c>
      <c r="E431" s="18" t="s">
        <v>1</v>
      </c>
      <c r="F431" s="328">
        <v>0</v>
      </c>
      <c r="G431" s="39"/>
      <c r="H431" s="45"/>
    </row>
    <row r="432" s="2" customFormat="1" ht="16.8" customHeight="1">
      <c r="A432" s="39"/>
      <c r="B432" s="45"/>
      <c r="C432" s="327" t="s">
        <v>1</v>
      </c>
      <c r="D432" s="327" t="s">
        <v>429</v>
      </c>
      <c r="E432" s="18" t="s">
        <v>1</v>
      </c>
      <c r="F432" s="328">
        <v>14.206</v>
      </c>
      <c r="G432" s="39"/>
      <c r="H432" s="45"/>
    </row>
    <row r="433" s="2" customFormat="1">
      <c r="A433" s="39"/>
      <c r="B433" s="45"/>
      <c r="C433" s="327" t="s">
        <v>1</v>
      </c>
      <c r="D433" s="327" t="s">
        <v>1225</v>
      </c>
      <c r="E433" s="18" t="s">
        <v>1</v>
      </c>
      <c r="F433" s="328">
        <v>0</v>
      </c>
      <c r="G433" s="39"/>
      <c r="H433" s="45"/>
    </row>
    <row r="434" s="2" customFormat="1" ht="16.8" customHeight="1">
      <c r="A434" s="39"/>
      <c r="B434" s="45"/>
      <c r="C434" s="327" t="s">
        <v>1</v>
      </c>
      <c r="D434" s="327" t="s">
        <v>1226</v>
      </c>
      <c r="E434" s="18" t="s">
        <v>1</v>
      </c>
      <c r="F434" s="328">
        <v>17.5</v>
      </c>
      <c r="G434" s="39"/>
      <c r="H434" s="45"/>
    </row>
    <row r="435" s="2" customFormat="1" ht="16.8" customHeight="1">
      <c r="A435" s="39"/>
      <c r="B435" s="45"/>
      <c r="C435" s="327" t="s">
        <v>417</v>
      </c>
      <c r="D435" s="327" t="s">
        <v>258</v>
      </c>
      <c r="E435" s="18" t="s">
        <v>1</v>
      </c>
      <c r="F435" s="328">
        <v>40.670999999999999</v>
      </c>
      <c r="G435" s="39"/>
      <c r="H435" s="45"/>
    </row>
    <row r="436" s="2" customFormat="1" ht="16.8" customHeight="1">
      <c r="A436" s="39"/>
      <c r="B436" s="45"/>
      <c r="C436" s="329" t="s">
        <v>6061</v>
      </c>
      <c r="D436" s="39"/>
      <c r="E436" s="39"/>
      <c r="F436" s="39"/>
      <c r="G436" s="39"/>
      <c r="H436" s="45"/>
    </row>
    <row r="437" s="2" customFormat="1" ht="16.8" customHeight="1">
      <c r="A437" s="39"/>
      <c r="B437" s="45"/>
      <c r="C437" s="327" t="s">
        <v>566</v>
      </c>
      <c r="D437" s="327" t="s">
        <v>567</v>
      </c>
      <c r="E437" s="18" t="s">
        <v>253</v>
      </c>
      <c r="F437" s="328">
        <v>16.268000000000001</v>
      </c>
      <c r="G437" s="39"/>
      <c r="H437" s="45"/>
    </row>
    <row r="438" s="2" customFormat="1" ht="16.8" customHeight="1">
      <c r="A438" s="39"/>
      <c r="B438" s="45"/>
      <c r="C438" s="323" t="s">
        <v>420</v>
      </c>
      <c r="D438" s="324" t="s">
        <v>421</v>
      </c>
      <c r="E438" s="325" t="s">
        <v>253</v>
      </c>
      <c r="F438" s="326">
        <v>16.268000000000001</v>
      </c>
      <c r="G438" s="39"/>
      <c r="H438" s="45"/>
    </row>
    <row r="439" s="2" customFormat="1">
      <c r="A439" s="39"/>
      <c r="B439" s="45"/>
      <c r="C439" s="327" t="s">
        <v>420</v>
      </c>
      <c r="D439" s="327" t="s">
        <v>579</v>
      </c>
      <c r="E439" s="18" t="s">
        <v>1</v>
      </c>
      <c r="F439" s="328">
        <v>16.268000000000001</v>
      </c>
      <c r="G439" s="39"/>
      <c r="H439" s="45"/>
    </row>
    <row r="440" s="2" customFormat="1" ht="16.8" customHeight="1">
      <c r="A440" s="39"/>
      <c r="B440" s="45"/>
      <c r="C440" s="329" t="s">
        <v>6061</v>
      </c>
      <c r="D440" s="39"/>
      <c r="E440" s="39"/>
      <c r="F440" s="39"/>
      <c r="G440" s="39"/>
      <c r="H440" s="45"/>
    </row>
    <row r="441" s="2" customFormat="1" ht="16.8" customHeight="1">
      <c r="A441" s="39"/>
      <c r="B441" s="45"/>
      <c r="C441" s="327" t="s">
        <v>566</v>
      </c>
      <c r="D441" s="327" t="s">
        <v>567</v>
      </c>
      <c r="E441" s="18" t="s">
        <v>253</v>
      </c>
      <c r="F441" s="328">
        <v>16.268000000000001</v>
      </c>
      <c r="G441" s="39"/>
      <c r="H441" s="45"/>
    </row>
    <row r="442" s="2" customFormat="1">
      <c r="A442" s="39"/>
      <c r="B442" s="45"/>
      <c r="C442" s="327" t="s">
        <v>654</v>
      </c>
      <c r="D442" s="327" t="s">
        <v>655</v>
      </c>
      <c r="E442" s="18" t="s">
        <v>253</v>
      </c>
      <c r="F442" s="328">
        <v>742.93700000000001</v>
      </c>
      <c r="G442" s="39"/>
      <c r="H442" s="45"/>
    </row>
    <row r="443" s="2" customFormat="1" ht="16.8" customHeight="1">
      <c r="A443" s="39"/>
      <c r="B443" s="45"/>
      <c r="C443" s="323" t="s">
        <v>423</v>
      </c>
      <c r="D443" s="324" t="s">
        <v>424</v>
      </c>
      <c r="E443" s="325" t="s">
        <v>253</v>
      </c>
      <c r="F443" s="326">
        <v>24.402999999999999</v>
      </c>
      <c r="G443" s="39"/>
      <c r="H443" s="45"/>
    </row>
    <row r="444" s="2" customFormat="1">
      <c r="A444" s="39"/>
      <c r="B444" s="45"/>
      <c r="C444" s="327" t="s">
        <v>423</v>
      </c>
      <c r="D444" s="327" t="s">
        <v>580</v>
      </c>
      <c r="E444" s="18" t="s">
        <v>1</v>
      </c>
      <c r="F444" s="328">
        <v>24.402999999999999</v>
      </c>
      <c r="G444" s="39"/>
      <c r="H444" s="45"/>
    </row>
    <row r="445" s="2" customFormat="1" ht="16.8" customHeight="1">
      <c r="A445" s="39"/>
      <c r="B445" s="45"/>
      <c r="C445" s="329" t="s">
        <v>6061</v>
      </c>
      <c r="D445" s="39"/>
      <c r="E445" s="39"/>
      <c r="F445" s="39"/>
      <c r="G445" s="39"/>
      <c r="H445" s="45"/>
    </row>
    <row r="446" s="2" customFormat="1" ht="16.8" customHeight="1">
      <c r="A446" s="39"/>
      <c r="B446" s="45"/>
      <c r="C446" s="327" t="s">
        <v>566</v>
      </c>
      <c r="D446" s="327" t="s">
        <v>567</v>
      </c>
      <c r="E446" s="18" t="s">
        <v>253</v>
      </c>
      <c r="F446" s="328">
        <v>16.268000000000001</v>
      </c>
      <c r="G446" s="39"/>
      <c r="H446" s="45"/>
    </row>
    <row r="447" s="2" customFormat="1" ht="16.8" customHeight="1">
      <c r="A447" s="39"/>
      <c r="B447" s="45"/>
      <c r="C447" s="327" t="s">
        <v>589</v>
      </c>
      <c r="D447" s="327" t="s">
        <v>590</v>
      </c>
      <c r="E447" s="18" t="s">
        <v>253</v>
      </c>
      <c r="F447" s="328">
        <v>24.402999999999999</v>
      </c>
      <c r="G447" s="39"/>
      <c r="H447" s="45"/>
    </row>
    <row r="448" s="2" customFormat="1">
      <c r="A448" s="39"/>
      <c r="B448" s="45"/>
      <c r="C448" s="327" t="s">
        <v>669</v>
      </c>
      <c r="D448" s="327" t="s">
        <v>670</v>
      </c>
      <c r="E448" s="18" t="s">
        <v>253</v>
      </c>
      <c r="F448" s="328">
        <v>1611.836</v>
      </c>
      <c r="G448" s="39"/>
      <c r="H448" s="45"/>
    </row>
    <row r="449" s="2" customFormat="1" ht="16.8" customHeight="1">
      <c r="A449" s="39"/>
      <c r="B449" s="45"/>
      <c r="C449" s="323" t="s">
        <v>426</v>
      </c>
      <c r="D449" s="324" t="s">
        <v>1128</v>
      </c>
      <c r="E449" s="325" t="s">
        <v>1129</v>
      </c>
      <c r="F449" s="326">
        <v>11</v>
      </c>
      <c r="G449" s="39"/>
      <c r="H449" s="45"/>
    </row>
    <row r="450" s="2" customFormat="1" ht="16.8" customHeight="1">
      <c r="A450" s="39"/>
      <c r="B450" s="45"/>
      <c r="C450" s="327" t="s">
        <v>1</v>
      </c>
      <c r="D450" s="327" t="s">
        <v>1300</v>
      </c>
      <c r="E450" s="18" t="s">
        <v>1</v>
      </c>
      <c r="F450" s="328">
        <v>5</v>
      </c>
      <c r="G450" s="39"/>
      <c r="H450" s="45"/>
    </row>
    <row r="451" s="2" customFormat="1" ht="16.8" customHeight="1">
      <c r="A451" s="39"/>
      <c r="B451" s="45"/>
      <c r="C451" s="327" t="s">
        <v>1</v>
      </c>
      <c r="D451" s="327" t="s">
        <v>1301</v>
      </c>
      <c r="E451" s="18" t="s">
        <v>1</v>
      </c>
      <c r="F451" s="328">
        <v>6</v>
      </c>
      <c r="G451" s="39"/>
      <c r="H451" s="45"/>
    </row>
    <row r="452" s="2" customFormat="1" ht="16.8" customHeight="1">
      <c r="A452" s="39"/>
      <c r="B452" s="45"/>
      <c r="C452" s="327" t="s">
        <v>426</v>
      </c>
      <c r="D452" s="327" t="s">
        <v>258</v>
      </c>
      <c r="E452" s="18" t="s">
        <v>1</v>
      </c>
      <c r="F452" s="328">
        <v>11</v>
      </c>
      <c r="G452" s="39"/>
      <c r="H452" s="45"/>
    </row>
    <row r="453" s="2" customFormat="1" ht="16.8" customHeight="1">
      <c r="A453" s="39"/>
      <c r="B453" s="45"/>
      <c r="C453" s="329" t="s">
        <v>6061</v>
      </c>
      <c r="D453" s="39"/>
      <c r="E453" s="39"/>
      <c r="F453" s="39"/>
      <c r="G453" s="39"/>
      <c r="H453" s="45"/>
    </row>
    <row r="454" s="2" customFormat="1" ht="16.8" customHeight="1">
      <c r="A454" s="39"/>
      <c r="B454" s="45"/>
      <c r="C454" s="327" t="s">
        <v>1459</v>
      </c>
      <c r="D454" s="327" t="s">
        <v>1460</v>
      </c>
      <c r="E454" s="18" t="s">
        <v>289</v>
      </c>
      <c r="F454" s="328">
        <v>11</v>
      </c>
      <c r="G454" s="39"/>
      <c r="H454" s="45"/>
    </row>
    <row r="455" s="2" customFormat="1" ht="16.8" customHeight="1">
      <c r="A455" s="39"/>
      <c r="B455" s="45"/>
      <c r="C455" s="327" t="s">
        <v>1463</v>
      </c>
      <c r="D455" s="327" t="s">
        <v>1464</v>
      </c>
      <c r="E455" s="18" t="s">
        <v>289</v>
      </c>
      <c r="F455" s="328">
        <v>11.164999999999999</v>
      </c>
      <c r="G455" s="39"/>
      <c r="H455" s="45"/>
    </row>
    <row r="456" s="2" customFormat="1" ht="16.8" customHeight="1">
      <c r="A456" s="39"/>
      <c r="B456" s="45"/>
      <c r="C456" s="323" t="s">
        <v>429</v>
      </c>
      <c r="D456" s="324" t="s">
        <v>430</v>
      </c>
      <c r="E456" s="325" t="s">
        <v>253</v>
      </c>
      <c r="F456" s="326">
        <v>14.206</v>
      </c>
      <c r="G456" s="39"/>
      <c r="H456" s="45"/>
    </row>
    <row r="457" s="2" customFormat="1" ht="16.8" customHeight="1">
      <c r="A457" s="39"/>
      <c r="B457" s="45"/>
      <c r="C457" s="327" t="s">
        <v>1</v>
      </c>
      <c r="D457" s="327" t="s">
        <v>711</v>
      </c>
      <c r="E457" s="18" t="s">
        <v>1</v>
      </c>
      <c r="F457" s="328">
        <v>0</v>
      </c>
      <c r="G457" s="39"/>
      <c r="H457" s="45"/>
    </row>
    <row r="458" s="2" customFormat="1" ht="16.8" customHeight="1">
      <c r="A458" s="39"/>
      <c r="B458" s="45"/>
      <c r="C458" s="327" t="s">
        <v>1</v>
      </c>
      <c r="D458" s="327" t="s">
        <v>1221</v>
      </c>
      <c r="E458" s="18" t="s">
        <v>1</v>
      </c>
      <c r="F458" s="328">
        <v>0</v>
      </c>
      <c r="G458" s="39"/>
      <c r="H458" s="45"/>
    </row>
    <row r="459" s="2" customFormat="1" ht="16.8" customHeight="1">
      <c r="A459" s="39"/>
      <c r="B459" s="45"/>
      <c r="C459" s="327" t="s">
        <v>1</v>
      </c>
      <c r="D459" s="327" t="s">
        <v>1329</v>
      </c>
      <c r="E459" s="18" t="s">
        <v>1</v>
      </c>
      <c r="F459" s="328">
        <v>8.1120000000000001</v>
      </c>
      <c r="G459" s="39"/>
      <c r="H459" s="45"/>
    </row>
    <row r="460" s="2" customFormat="1" ht="16.8" customHeight="1">
      <c r="A460" s="39"/>
      <c r="B460" s="45"/>
      <c r="C460" s="327" t="s">
        <v>1</v>
      </c>
      <c r="D460" s="327" t="s">
        <v>1223</v>
      </c>
      <c r="E460" s="18" t="s">
        <v>1</v>
      </c>
      <c r="F460" s="328">
        <v>0</v>
      </c>
      <c r="G460" s="39"/>
      <c r="H460" s="45"/>
    </row>
    <row r="461" s="2" customFormat="1" ht="16.8" customHeight="1">
      <c r="A461" s="39"/>
      <c r="B461" s="45"/>
      <c r="C461" s="327" t="s">
        <v>1</v>
      </c>
      <c r="D461" s="327" t="s">
        <v>1330</v>
      </c>
      <c r="E461" s="18" t="s">
        <v>1</v>
      </c>
      <c r="F461" s="328">
        <v>6.0940000000000003</v>
      </c>
      <c r="G461" s="39"/>
      <c r="H461" s="45"/>
    </row>
    <row r="462" s="2" customFormat="1" ht="16.8" customHeight="1">
      <c r="A462" s="39"/>
      <c r="B462" s="45"/>
      <c r="C462" s="327" t="s">
        <v>429</v>
      </c>
      <c r="D462" s="327" t="s">
        <v>258</v>
      </c>
      <c r="E462" s="18" t="s">
        <v>1</v>
      </c>
      <c r="F462" s="328">
        <v>14.206</v>
      </c>
      <c r="G462" s="39"/>
      <c r="H462" s="45"/>
    </row>
    <row r="463" s="2" customFormat="1" ht="16.8" customHeight="1">
      <c r="A463" s="39"/>
      <c r="B463" s="45"/>
      <c r="C463" s="329" t="s">
        <v>6061</v>
      </c>
      <c r="D463" s="39"/>
      <c r="E463" s="39"/>
      <c r="F463" s="39"/>
      <c r="G463" s="39"/>
      <c r="H463" s="45"/>
    </row>
    <row r="464" s="2" customFormat="1">
      <c r="A464" s="39"/>
      <c r="B464" s="45"/>
      <c r="C464" s="327" t="s">
        <v>707</v>
      </c>
      <c r="D464" s="327" t="s">
        <v>708</v>
      </c>
      <c r="E464" s="18" t="s">
        <v>253</v>
      </c>
      <c r="F464" s="328">
        <v>14.206</v>
      </c>
      <c r="G464" s="39"/>
      <c r="H464" s="45"/>
    </row>
    <row r="465" s="2" customFormat="1" ht="16.8" customHeight="1">
      <c r="A465" s="39"/>
      <c r="B465" s="45"/>
      <c r="C465" s="327" t="s">
        <v>566</v>
      </c>
      <c r="D465" s="327" t="s">
        <v>567</v>
      </c>
      <c r="E465" s="18" t="s">
        <v>253</v>
      </c>
      <c r="F465" s="328">
        <v>16.268000000000001</v>
      </c>
      <c r="G465" s="39"/>
      <c r="H465" s="45"/>
    </row>
    <row r="466" s="2" customFormat="1" ht="16.8" customHeight="1">
      <c r="A466" s="39"/>
      <c r="B466" s="45"/>
      <c r="C466" s="323" t="s">
        <v>432</v>
      </c>
      <c r="D466" s="324" t="s">
        <v>433</v>
      </c>
      <c r="E466" s="325" t="s">
        <v>253</v>
      </c>
      <c r="F466" s="326">
        <v>220.41</v>
      </c>
      <c r="G466" s="39"/>
      <c r="H466" s="45"/>
    </row>
    <row r="467" s="2" customFormat="1" ht="16.8" customHeight="1">
      <c r="A467" s="39"/>
      <c r="B467" s="45"/>
      <c r="C467" s="327" t="s">
        <v>1</v>
      </c>
      <c r="D467" s="327" t="s">
        <v>1382</v>
      </c>
      <c r="E467" s="18" t="s">
        <v>1</v>
      </c>
      <c r="F467" s="328">
        <v>220.41</v>
      </c>
      <c r="G467" s="39"/>
      <c r="H467" s="45"/>
    </row>
    <row r="468" s="2" customFormat="1" ht="16.8" customHeight="1">
      <c r="A468" s="39"/>
      <c r="B468" s="45"/>
      <c r="C468" s="327" t="s">
        <v>432</v>
      </c>
      <c r="D468" s="327" t="s">
        <v>258</v>
      </c>
      <c r="E468" s="18" t="s">
        <v>1</v>
      </c>
      <c r="F468" s="328">
        <v>220.41</v>
      </c>
      <c r="G468" s="39"/>
      <c r="H468" s="45"/>
    </row>
    <row r="469" s="2" customFormat="1" ht="16.8" customHeight="1">
      <c r="A469" s="39"/>
      <c r="B469" s="45"/>
      <c r="C469" s="329" t="s">
        <v>6061</v>
      </c>
      <c r="D469" s="39"/>
      <c r="E469" s="39"/>
      <c r="F469" s="39"/>
      <c r="G469" s="39"/>
      <c r="H469" s="45"/>
    </row>
    <row r="470" s="2" customFormat="1" ht="16.8" customHeight="1">
      <c r="A470" s="39"/>
      <c r="B470" s="45"/>
      <c r="C470" s="327" t="s">
        <v>799</v>
      </c>
      <c r="D470" s="327" t="s">
        <v>800</v>
      </c>
      <c r="E470" s="18" t="s">
        <v>253</v>
      </c>
      <c r="F470" s="328">
        <v>220.41</v>
      </c>
      <c r="G470" s="39"/>
      <c r="H470" s="45"/>
    </row>
    <row r="471" s="2" customFormat="1" ht="16.8" customHeight="1">
      <c r="A471" s="39"/>
      <c r="B471" s="45"/>
      <c r="C471" s="327" t="s">
        <v>722</v>
      </c>
      <c r="D471" s="327" t="s">
        <v>723</v>
      </c>
      <c r="E471" s="18" t="s">
        <v>253</v>
      </c>
      <c r="F471" s="328">
        <v>1658.0989999999999</v>
      </c>
      <c r="G471" s="39"/>
      <c r="H471" s="45"/>
    </row>
    <row r="472" s="2" customFormat="1" ht="16.8" customHeight="1">
      <c r="A472" s="39"/>
      <c r="B472" s="45"/>
      <c r="C472" s="323" t="s">
        <v>436</v>
      </c>
      <c r="D472" s="324" t="s">
        <v>437</v>
      </c>
      <c r="E472" s="325" t="s">
        <v>246</v>
      </c>
      <c r="F472" s="326">
        <v>437.94999999999999</v>
      </c>
      <c r="G472" s="39"/>
      <c r="H472" s="45"/>
    </row>
    <row r="473" s="2" customFormat="1" ht="16.8" customHeight="1">
      <c r="A473" s="39"/>
      <c r="B473" s="45"/>
      <c r="C473" s="327" t="s">
        <v>436</v>
      </c>
      <c r="D473" s="327" t="s">
        <v>1377</v>
      </c>
      <c r="E473" s="18" t="s">
        <v>1</v>
      </c>
      <c r="F473" s="328">
        <v>437.94999999999999</v>
      </c>
      <c r="G473" s="39"/>
      <c r="H473" s="45"/>
    </row>
    <row r="474" s="2" customFormat="1" ht="16.8" customHeight="1">
      <c r="A474" s="39"/>
      <c r="B474" s="45"/>
      <c r="C474" s="329" t="s">
        <v>6061</v>
      </c>
      <c r="D474" s="39"/>
      <c r="E474" s="39"/>
      <c r="F474" s="39"/>
      <c r="G474" s="39"/>
      <c r="H474" s="45"/>
    </row>
    <row r="475" s="2" customFormat="1" ht="16.8" customHeight="1">
      <c r="A475" s="39"/>
      <c r="B475" s="45"/>
      <c r="C475" s="327" t="s">
        <v>780</v>
      </c>
      <c r="D475" s="327" t="s">
        <v>781</v>
      </c>
      <c r="E475" s="18" t="s">
        <v>246</v>
      </c>
      <c r="F475" s="328">
        <v>1408.7429999999999</v>
      </c>
      <c r="G475" s="39"/>
      <c r="H475" s="45"/>
    </row>
    <row r="476" s="2" customFormat="1" ht="16.8" customHeight="1">
      <c r="A476" s="39"/>
      <c r="B476" s="45"/>
      <c r="C476" s="327" t="s">
        <v>504</v>
      </c>
      <c r="D476" s="327" t="s">
        <v>505</v>
      </c>
      <c r="E476" s="18" t="s">
        <v>246</v>
      </c>
      <c r="F476" s="328">
        <v>347.01100000000002</v>
      </c>
      <c r="G476" s="39"/>
      <c r="H476" s="45"/>
    </row>
    <row r="477" s="2" customFormat="1" ht="16.8" customHeight="1">
      <c r="A477" s="39"/>
      <c r="B477" s="45"/>
      <c r="C477" s="327" t="s">
        <v>510</v>
      </c>
      <c r="D477" s="327" t="s">
        <v>511</v>
      </c>
      <c r="E477" s="18" t="s">
        <v>246</v>
      </c>
      <c r="F477" s="328">
        <v>1388.0429999999999</v>
      </c>
      <c r="G477" s="39"/>
      <c r="H477" s="45"/>
    </row>
    <row r="478" s="2" customFormat="1" ht="16.8" customHeight="1">
      <c r="A478" s="39"/>
      <c r="B478" s="45"/>
      <c r="C478" s="327" t="s">
        <v>516</v>
      </c>
      <c r="D478" s="327" t="s">
        <v>517</v>
      </c>
      <c r="E478" s="18" t="s">
        <v>246</v>
      </c>
      <c r="F478" s="328">
        <v>1041.0329999999999</v>
      </c>
      <c r="G478" s="39"/>
      <c r="H478" s="45"/>
    </row>
    <row r="479" s="2" customFormat="1" ht="16.8" customHeight="1">
      <c r="A479" s="39"/>
      <c r="B479" s="45"/>
      <c r="C479" s="327" t="s">
        <v>527</v>
      </c>
      <c r="D479" s="327" t="s">
        <v>528</v>
      </c>
      <c r="E479" s="18" t="s">
        <v>246</v>
      </c>
      <c r="F479" s="328">
        <v>437.94999999999999</v>
      </c>
      <c r="G479" s="39"/>
      <c r="H479" s="45"/>
    </row>
    <row r="480" s="2" customFormat="1" ht="16.8" customHeight="1">
      <c r="A480" s="39"/>
      <c r="B480" s="45"/>
      <c r="C480" s="327" t="s">
        <v>821</v>
      </c>
      <c r="D480" s="327" t="s">
        <v>822</v>
      </c>
      <c r="E480" s="18" t="s">
        <v>246</v>
      </c>
      <c r="F480" s="328">
        <v>437.94999999999999</v>
      </c>
      <c r="G480" s="39"/>
      <c r="H480" s="45"/>
    </row>
    <row r="481" s="2" customFormat="1" ht="16.8" customHeight="1">
      <c r="A481" s="39"/>
      <c r="B481" s="45"/>
      <c r="C481" s="327" t="s">
        <v>826</v>
      </c>
      <c r="D481" s="327" t="s">
        <v>827</v>
      </c>
      <c r="E481" s="18" t="s">
        <v>246</v>
      </c>
      <c r="F481" s="328">
        <v>437.94999999999999</v>
      </c>
      <c r="G481" s="39"/>
      <c r="H481" s="45"/>
    </row>
    <row r="482" s="2" customFormat="1" ht="16.8" customHeight="1">
      <c r="A482" s="39"/>
      <c r="B482" s="45"/>
      <c r="C482" s="327" t="s">
        <v>831</v>
      </c>
      <c r="D482" s="327" t="s">
        <v>832</v>
      </c>
      <c r="E482" s="18" t="s">
        <v>246</v>
      </c>
      <c r="F482" s="328">
        <v>437.94999999999999</v>
      </c>
      <c r="G482" s="39"/>
      <c r="H482" s="45"/>
    </row>
    <row r="483" s="2" customFormat="1" ht="16.8" customHeight="1">
      <c r="A483" s="39"/>
      <c r="B483" s="45"/>
      <c r="C483" s="323" t="s">
        <v>439</v>
      </c>
      <c r="D483" s="324" t="s">
        <v>440</v>
      </c>
      <c r="E483" s="325" t="s">
        <v>246</v>
      </c>
      <c r="F483" s="326">
        <v>526.82000000000005</v>
      </c>
      <c r="G483" s="39"/>
      <c r="H483" s="45"/>
    </row>
    <row r="484" s="2" customFormat="1">
      <c r="A484" s="39"/>
      <c r="B484" s="45"/>
      <c r="C484" s="327" t="s">
        <v>1</v>
      </c>
      <c r="D484" s="327" t="s">
        <v>840</v>
      </c>
      <c r="E484" s="18" t="s">
        <v>1</v>
      </c>
      <c r="F484" s="328">
        <v>0</v>
      </c>
      <c r="G484" s="39"/>
      <c r="H484" s="45"/>
    </row>
    <row r="485" s="2" customFormat="1" ht="16.8" customHeight="1">
      <c r="A485" s="39"/>
      <c r="B485" s="45"/>
      <c r="C485" s="327" t="s">
        <v>1</v>
      </c>
      <c r="D485" s="327" t="s">
        <v>1346</v>
      </c>
      <c r="E485" s="18" t="s">
        <v>1</v>
      </c>
      <c r="F485" s="328">
        <v>0</v>
      </c>
      <c r="G485" s="39"/>
      <c r="H485" s="45"/>
    </row>
    <row r="486" s="2" customFormat="1" ht="16.8" customHeight="1">
      <c r="A486" s="39"/>
      <c r="B486" s="45"/>
      <c r="C486" s="327" t="s">
        <v>1</v>
      </c>
      <c r="D486" s="327" t="s">
        <v>1397</v>
      </c>
      <c r="E486" s="18" t="s">
        <v>1</v>
      </c>
      <c r="F486" s="328">
        <v>362.69999999999999</v>
      </c>
      <c r="G486" s="39"/>
      <c r="H486" s="45"/>
    </row>
    <row r="487" s="2" customFormat="1" ht="16.8" customHeight="1">
      <c r="A487" s="39"/>
      <c r="B487" s="45"/>
      <c r="C487" s="327" t="s">
        <v>1</v>
      </c>
      <c r="D487" s="327" t="s">
        <v>1348</v>
      </c>
      <c r="E487" s="18" t="s">
        <v>1</v>
      </c>
      <c r="F487" s="328">
        <v>0</v>
      </c>
      <c r="G487" s="39"/>
      <c r="H487" s="45"/>
    </row>
    <row r="488" s="2" customFormat="1" ht="16.8" customHeight="1">
      <c r="A488" s="39"/>
      <c r="B488" s="45"/>
      <c r="C488" s="327" t="s">
        <v>1</v>
      </c>
      <c r="D488" s="327" t="s">
        <v>1398</v>
      </c>
      <c r="E488" s="18" t="s">
        <v>1</v>
      </c>
      <c r="F488" s="328">
        <v>90.513000000000005</v>
      </c>
      <c r="G488" s="39"/>
      <c r="H488" s="45"/>
    </row>
    <row r="489" s="2" customFormat="1" ht="16.8" customHeight="1">
      <c r="A489" s="39"/>
      <c r="B489" s="45"/>
      <c r="C489" s="327" t="s">
        <v>1</v>
      </c>
      <c r="D489" s="327" t="s">
        <v>1350</v>
      </c>
      <c r="E489" s="18" t="s">
        <v>1</v>
      </c>
      <c r="F489" s="328">
        <v>0</v>
      </c>
      <c r="G489" s="39"/>
      <c r="H489" s="45"/>
    </row>
    <row r="490" s="2" customFormat="1" ht="16.8" customHeight="1">
      <c r="A490" s="39"/>
      <c r="B490" s="45"/>
      <c r="C490" s="327" t="s">
        <v>1</v>
      </c>
      <c r="D490" s="327" t="s">
        <v>1368</v>
      </c>
      <c r="E490" s="18" t="s">
        <v>1</v>
      </c>
      <c r="F490" s="328">
        <v>0</v>
      </c>
      <c r="G490" s="39"/>
      <c r="H490" s="45"/>
    </row>
    <row r="491" s="2" customFormat="1" ht="16.8" customHeight="1">
      <c r="A491" s="39"/>
      <c r="B491" s="45"/>
      <c r="C491" s="327" t="s">
        <v>1</v>
      </c>
      <c r="D491" s="327" t="s">
        <v>1352</v>
      </c>
      <c r="E491" s="18" t="s">
        <v>1</v>
      </c>
      <c r="F491" s="328">
        <v>0</v>
      </c>
      <c r="G491" s="39"/>
      <c r="H491" s="45"/>
    </row>
    <row r="492" s="2" customFormat="1" ht="16.8" customHeight="1">
      <c r="A492" s="39"/>
      <c r="B492" s="45"/>
      <c r="C492" s="327" t="s">
        <v>1</v>
      </c>
      <c r="D492" s="327" t="s">
        <v>1399</v>
      </c>
      <c r="E492" s="18" t="s">
        <v>1</v>
      </c>
      <c r="F492" s="328">
        <v>16.199999999999999</v>
      </c>
      <c r="G492" s="39"/>
      <c r="H492" s="45"/>
    </row>
    <row r="493" s="2" customFormat="1" ht="16.8" customHeight="1">
      <c r="A493" s="39"/>
      <c r="B493" s="45"/>
      <c r="C493" s="327" t="s">
        <v>1</v>
      </c>
      <c r="D493" s="327" t="s">
        <v>1354</v>
      </c>
      <c r="E493" s="18" t="s">
        <v>1</v>
      </c>
      <c r="F493" s="328">
        <v>0</v>
      </c>
      <c r="G493" s="39"/>
      <c r="H493" s="45"/>
    </row>
    <row r="494" s="2" customFormat="1" ht="16.8" customHeight="1">
      <c r="A494" s="39"/>
      <c r="B494" s="45"/>
      <c r="C494" s="327" t="s">
        <v>1</v>
      </c>
      <c r="D494" s="327" t="s">
        <v>1400</v>
      </c>
      <c r="E494" s="18" t="s">
        <v>1</v>
      </c>
      <c r="F494" s="328">
        <v>1.8</v>
      </c>
      <c r="G494" s="39"/>
      <c r="H494" s="45"/>
    </row>
    <row r="495" s="2" customFormat="1" ht="16.8" customHeight="1">
      <c r="A495" s="39"/>
      <c r="B495" s="45"/>
      <c r="C495" s="327" t="s">
        <v>1</v>
      </c>
      <c r="D495" s="327" t="s">
        <v>1356</v>
      </c>
      <c r="E495" s="18" t="s">
        <v>1</v>
      </c>
      <c r="F495" s="328">
        <v>0</v>
      </c>
      <c r="G495" s="39"/>
      <c r="H495" s="45"/>
    </row>
    <row r="496" s="2" customFormat="1" ht="16.8" customHeight="1">
      <c r="A496" s="39"/>
      <c r="B496" s="45"/>
      <c r="C496" s="327" t="s">
        <v>1</v>
      </c>
      <c r="D496" s="327" t="s">
        <v>1368</v>
      </c>
      <c r="E496" s="18" t="s">
        <v>1</v>
      </c>
      <c r="F496" s="328">
        <v>0</v>
      </c>
      <c r="G496" s="39"/>
      <c r="H496" s="45"/>
    </row>
    <row r="497" s="2" customFormat="1" ht="16.8" customHeight="1">
      <c r="A497" s="39"/>
      <c r="B497" s="45"/>
      <c r="C497" s="327" t="s">
        <v>1</v>
      </c>
      <c r="D497" s="327" t="s">
        <v>1358</v>
      </c>
      <c r="E497" s="18" t="s">
        <v>1</v>
      </c>
      <c r="F497" s="328">
        <v>0</v>
      </c>
      <c r="G497" s="39"/>
      <c r="H497" s="45"/>
    </row>
    <row r="498" s="2" customFormat="1">
      <c r="A498" s="39"/>
      <c r="B498" s="45"/>
      <c r="C498" s="327" t="s">
        <v>1</v>
      </c>
      <c r="D498" s="327" t="s">
        <v>1401</v>
      </c>
      <c r="E498" s="18" t="s">
        <v>1</v>
      </c>
      <c r="F498" s="328">
        <v>55.606999999999999</v>
      </c>
      <c r="G498" s="39"/>
      <c r="H498" s="45"/>
    </row>
    <row r="499" s="2" customFormat="1" ht="16.8" customHeight="1">
      <c r="A499" s="39"/>
      <c r="B499" s="45"/>
      <c r="C499" s="327" t="s">
        <v>439</v>
      </c>
      <c r="D499" s="327" t="s">
        <v>258</v>
      </c>
      <c r="E499" s="18" t="s">
        <v>1</v>
      </c>
      <c r="F499" s="328">
        <v>526.82000000000005</v>
      </c>
      <c r="G499" s="39"/>
      <c r="H499" s="45"/>
    </row>
    <row r="500" s="2" customFormat="1" ht="16.8" customHeight="1">
      <c r="A500" s="39"/>
      <c r="B500" s="45"/>
      <c r="C500" s="329" t="s">
        <v>6061</v>
      </c>
      <c r="D500" s="39"/>
      <c r="E500" s="39"/>
      <c r="F500" s="39"/>
      <c r="G500" s="39"/>
      <c r="H500" s="45"/>
    </row>
    <row r="501" s="2" customFormat="1">
      <c r="A501" s="39"/>
      <c r="B501" s="45"/>
      <c r="C501" s="327" t="s">
        <v>836</v>
      </c>
      <c r="D501" s="327" t="s">
        <v>837</v>
      </c>
      <c r="E501" s="18" t="s">
        <v>246</v>
      </c>
      <c r="F501" s="328">
        <v>526.82000000000005</v>
      </c>
      <c r="G501" s="39"/>
      <c r="H501" s="45"/>
    </row>
    <row r="502" s="2" customFormat="1">
      <c r="A502" s="39"/>
      <c r="B502" s="45"/>
      <c r="C502" s="327" t="s">
        <v>531</v>
      </c>
      <c r="D502" s="327" t="s">
        <v>532</v>
      </c>
      <c r="E502" s="18" t="s">
        <v>246</v>
      </c>
      <c r="F502" s="328">
        <v>526.82000000000005</v>
      </c>
      <c r="G502" s="39"/>
      <c r="H502" s="45"/>
    </row>
    <row r="503" s="2" customFormat="1" ht="16.8" customHeight="1">
      <c r="A503" s="39"/>
      <c r="B503" s="45"/>
      <c r="C503" s="323" t="s">
        <v>442</v>
      </c>
      <c r="D503" s="324" t="s">
        <v>443</v>
      </c>
      <c r="E503" s="325" t="s">
        <v>246</v>
      </c>
      <c r="F503" s="326">
        <v>20.699999999999999</v>
      </c>
      <c r="G503" s="39"/>
      <c r="H503" s="45"/>
    </row>
    <row r="504" s="2" customFormat="1" ht="16.8" customHeight="1">
      <c r="A504" s="39"/>
      <c r="B504" s="45"/>
      <c r="C504" s="327" t="s">
        <v>442</v>
      </c>
      <c r="D504" s="327" t="s">
        <v>1378</v>
      </c>
      <c r="E504" s="18" t="s">
        <v>1</v>
      </c>
      <c r="F504" s="328">
        <v>20.699999999999999</v>
      </c>
      <c r="G504" s="39"/>
      <c r="H504" s="45"/>
    </row>
    <row r="505" s="2" customFormat="1" ht="16.8" customHeight="1">
      <c r="A505" s="39"/>
      <c r="B505" s="45"/>
      <c r="C505" s="329" t="s">
        <v>6061</v>
      </c>
      <c r="D505" s="39"/>
      <c r="E505" s="39"/>
      <c r="F505" s="39"/>
      <c r="G505" s="39"/>
      <c r="H505" s="45"/>
    </row>
    <row r="506" s="2" customFormat="1" ht="16.8" customHeight="1">
      <c r="A506" s="39"/>
      <c r="B506" s="45"/>
      <c r="C506" s="327" t="s">
        <v>780</v>
      </c>
      <c r="D506" s="327" t="s">
        <v>781</v>
      </c>
      <c r="E506" s="18" t="s">
        <v>246</v>
      </c>
      <c r="F506" s="328">
        <v>1408.7429999999999</v>
      </c>
      <c r="G506" s="39"/>
      <c r="H506" s="45"/>
    </row>
    <row r="507" s="2" customFormat="1" ht="16.8" customHeight="1">
      <c r="A507" s="39"/>
      <c r="B507" s="45"/>
      <c r="C507" s="327" t="s">
        <v>1163</v>
      </c>
      <c r="D507" s="327" t="s">
        <v>1164</v>
      </c>
      <c r="E507" s="18" t="s">
        <v>246</v>
      </c>
      <c r="F507" s="328">
        <v>242.69800000000001</v>
      </c>
      <c r="G507" s="39"/>
      <c r="H507" s="45"/>
    </row>
    <row r="508" s="2" customFormat="1" ht="16.8" customHeight="1">
      <c r="A508" s="39"/>
      <c r="B508" s="45"/>
      <c r="C508" s="327" t="s">
        <v>523</v>
      </c>
      <c r="D508" s="327" t="s">
        <v>524</v>
      </c>
      <c r="E508" s="18" t="s">
        <v>246</v>
      </c>
      <c r="F508" s="328">
        <v>728.09500000000003</v>
      </c>
      <c r="G508" s="39"/>
      <c r="H508" s="45"/>
    </row>
    <row r="509" s="2" customFormat="1" ht="16.8" customHeight="1">
      <c r="A509" s="39"/>
      <c r="B509" s="45"/>
      <c r="C509" s="323" t="s">
        <v>3743</v>
      </c>
      <c r="D509" s="324" t="s">
        <v>3744</v>
      </c>
      <c r="E509" s="325" t="s">
        <v>289</v>
      </c>
      <c r="F509" s="326">
        <v>4900.3999999999996</v>
      </c>
      <c r="G509" s="39"/>
      <c r="H509" s="45"/>
    </row>
    <row r="510" s="2" customFormat="1" ht="16.8" customHeight="1">
      <c r="A510" s="39"/>
      <c r="B510" s="45"/>
      <c r="C510" s="327" t="s">
        <v>1</v>
      </c>
      <c r="D510" s="327" t="s">
        <v>6069</v>
      </c>
      <c r="E510" s="18" t="s">
        <v>1</v>
      </c>
      <c r="F510" s="328">
        <v>4900.3999999999996</v>
      </c>
      <c r="G510" s="39"/>
      <c r="H510" s="45"/>
    </row>
    <row r="511" s="2" customFormat="1" ht="16.8" customHeight="1">
      <c r="A511" s="39"/>
      <c r="B511" s="45"/>
      <c r="C511" s="327" t="s">
        <v>3743</v>
      </c>
      <c r="D511" s="327" t="s">
        <v>258</v>
      </c>
      <c r="E511" s="18" t="s">
        <v>1</v>
      </c>
      <c r="F511" s="328">
        <v>4900.3999999999996</v>
      </c>
      <c r="G511" s="39"/>
      <c r="H511" s="45"/>
    </row>
    <row r="512" s="2" customFormat="1" ht="16.8" customHeight="1">
      <c r="A512" s="39"/>
      <c r="B512" s="45"/>
      <c r="C512" s="323" t="s">
        <v>445</v>
      </c>
      <c r="D512" s="324" t="s">
        <v>446</v>
      </c>
      <c r="E512" s="325" t="s">
        <v>253</v>
      </c>
      <c r="F512" s="326">
        <v>700.76099999999997</v>
      </c>
      <c r="G512" s="39"/>
      <c r="H512" s="45"/>
    </row>
    <row r="513" s="2" customFormat="1" ht="16.8" customHeight="1">
      <c r="A513" s="39"/>
      <c r="B513" s="45"/>
      <c r="C513" s="327" t="s">
        <v>1</v>
      </c>
      <c r="D513" s="327" t="s">
        <v>1339</v>
      </c>
      <c r="E513" s="18" t="s">
        <v>1</v>
      </c>
      <c r="F513" s="328">
        <v>716.33299999999997</v>
      </c>
      <c r="G513" s="39"/>
      <c r="H513" s="45"/>
    </row>
    <row r="514" s="2" customFormat="1" ht="16.8" customHeight="1">
      <c r="A514" s="39"/>
      <c r="B514" s="45"/>
      <c r="C514" s="327" t="s">
        <v>1</v>
      </c>
      <c r="D514" s="327" t="s">
        <v>1334</v>
      </c>
      <c r="E514" s="18" t="s">
        <v>1</v>
      </c>
      <c r="F514" s="328">
        <v>-15.571999999999999</v>
      </c>
      <c r="G514" s="39"/>
      <c r="H514" s="45"/>
    </row>
    <row r="515" s="2" customFormat="1" ht="16.8" customHeight="1">
      <c r="A515" s="39"/>
      <c r="B515" s="45"/>
      <c r="C515" s="327" t="s">
        <v>445</v>
      </c>
      <c r="D515" s="327" t="s">
        <v>258</v>
      </c>
      <c r="E515" s="18" t="s">
        <v>1</v>
      </c>
      <c r="F515" s="328">
        <v>700.76099999999997</v>
      </c>
      <c r="G515" s="39"/>
      <c r="H515" s="45"/>
    </row>
    <row r="516" s="2" customFormat="1" ht="16.8" customHeight="1">
      <c r="A516" s="39"/>
      <c r="B516" s="45"/>
      <c r="C516" s="329" t="s">
        <v>6061</v>
      </c>
      <c r="D516" s="39"/>
      <c r="E516" s="39"/>
      <c r="F516" s="39"/>
      <c r="G516" s="39"/>
      <c r="H516" s="45"/>
    </row>
    <row r="517" s="2" customFormat="1" ht="16.8" customHeight="1">
      <c r="A517" s="39"/>
      <c r="B517" s="45"/>
      <c r="C517" s="327" t="s">
        <v>741</v>
      </c>
      <c r="D517" s="327" t="s">
        <v>742</v>
      </c>
      <c r="E517" s="18" t="s">
        <v>253</v>
      </c>
      <c r="F517" s="328">
        <v>420.45699999999999</v>
      </c>
      <c r="G517" s="39"/>
      <c r="H517" s="45"/>
    </row>
    <row r="518" s="2" customFormat="1" ht="16.8" customHeight="1">
      <c r="A518" s="39"/>
      <c r="B518" s="45"/>
      <c r="C518" s="327" t="s">
        <v>722</v>
      </c>
      <c r="D518" s="327" t="s">
        <v>723</v>
      </c>
      <c r="E518" s="18" t="s">
        <v>253</v>
      </c>
      <c r="F518" s="328">
        <v>1658.0989999999999</v>
      </c>
      <c r="G518" s="39"/>
      <c r="H518" s="45"/>
    </row>
    <row r="519" s="2" customFormat="1" ht="16.8" customHeight="1">
      <c r="A519" s="39"/>
      <c r="B519" s="45"/>
      <c r="C519" s="327" t="s">
        <v>750</v>
      </c>
      <c r="D519" s="327" t="s">
        <v>751</v>
      </c>
      <c r="E519" s="18" t="s">
        <v>467</v>
      </c>
      <c r="F519" s="328">
        <v>1436.847</v>
      </c>
      <c r="G519" s="39"/>
      <c r="H519" s="45"/>
    </row>
    <row r="520" s="2" customFormat="1" ht="16.8" customHeight="1">
      <c r="A520" s="39"/>
      <c r="B520" s="45"/>
      <c r="C520" s="323" t="s">
        <v>448</v>
      </c>
      <c r="D520" s="324" t="s">
        <v>449</v>
      </c>
      <c r="E520" s="325" t="s">
        <v>253</v>
      </c>
      <c r="F520" s="326">
        <v>280.30399999999997</v>
      </c>
      <c r="G520" s="39"/>
      <c r="H520" s="45"/>
    </row>
    <row r="521" s="2" customFormat="1" ht="16.8" customHeight="1">
      <c r="A521" s="39"/>
      <c r="B521" s="45"/>
      <c r="C521" s="327" t="s">
        <v>448</v>
      </c>
      <c r="D521" s="327" t="s">
        <v>748</v>
      </c>
      <c r="E521" s="18" t="s">
        <v>1</v>
      </c>
      <c r="F521" s="328">
        <v>280.30399999999997</v>
      </c>
      <c r="G521" s="39"/>
      <c r="H521" s="45"/>
    </row>
    <row r="522" s="2" customFormat="1" ht="16.8" customHeight="1">
      <c r="A522" s="39"/>
      <c r="B522" s="45"/>
      <c r="C522" s="329" t="s">
        <v>6061</v>
      </c>
      <c r="D522" s="39"/>
      <c r="E522" s="39"/>
      <c r="F522" s="39"/>
      <c r="G522" s="39"/>
      <c r="H522" s="45"/>
    </row>
    <row r="523" s="2" customFormat="1" ht="16.8" customHeight="1">
      <c r="A523" s="39"/>
      <c r="B523" s="45"/>
      <c r="C523" s="327" t="s">
        <v>741</v>
      </c>
      <c r="D523" s="327" t="s">
        <v>742</v>
      </c>
      <c r="E523" s="18" t="s">
        <v>253</v>
      </c>
      <c r="F523" s="328">
        <v>420.45699999999999</v>
      </c>
      <c r="G523" s="39"/>
      <c r="H523" s="45"/>
    </row>
    <row r="524" s="2" customFormat="1" ht="16.8" customHeight="1">
      <c r="A524" s="39"/>
      <c r="B524" s="45"/>
      <c r="C524" s="327" t="s">
        <v>736</v>
      </c>
      <c r="D524" s="327" t="s">
        <v>737</v>
      </c>
      <c r="E524" s="18" t="s">
        <v>253</v>
      </c>
      <c r="F524" s="328">
        <v>280.30399999999997</v>
      </c>
      <c r="G524" s="39"/>
      <c r="H524" s="45"/>
    </row>
    <row r="525" s="2" customFormat="1" ht="16.8" customHeight="1">
      <c r="A525" s="39"/>
      <c r="B525" s="45"/>
      <c r="C525" s="323" t="s">
        <v>746</v>
      </c>
      <c r="D525" s="324" t="s">
        <v>6063</v>
      </c>
      <c r="E525" s="325" t="s">
        <v>253</v>
      </c>
      <c r="F525" s="326">
        <v>420.45699999999999</v>
      </c>
      <c r="G525" s="39"/>
      <c r="H525" s="45"/>
    </row>
    <row r="526" s="2" customFormat="1" ht="16.8" customHeight="1">
      <c r="A526" s="39"/>
      <c r="B526" s="45"/>
      <c r="C526" s="327" t="s">
        <v>746</v>
      </c>
      <c r="D526" s="327" t="s">
        <v>747</v>
      </c>
      <c r="E526" s="18" t="s">
        <v>1</v>
      </c>
      <c r="F526" s="328">
        <v>420.45699999999999</v>
      </c>
      <c r="G526" s="39"/>
      <c r="H526" s="45"/>
    </row>
    <row r="527" s="2" customFormat="1" ht="16.8" customHeight="1">
      <c r="A527" s="39"/>
      <c r="B527" s="45"/>
      <c r="C527" s="323" t="s">
        <v>451</v>
      </c>
      <c r="D527" s="324" t="s">
        <v>452</v>
      </c>
      <c r="E527" s="325" t="s">
        <v>246</v>
      </c>
      <c r="F527" s="326">
        <v>5026.2299999999996</v>
      </c>
      <c r="G527" s="39"/>
      <c r="H527" s="45"/>
    </row>
    <row r="528" s="2" customFormat="1" ht="16.8" customHeight="1">
      <c r="A528" s="39"/>
      <c r="B528" s="45"/>
      <c r="C528" s="327" t="s">
        <v>1</v>
      </c>
      <c r="D528" s="327" t="s">
        <v>1245</v>
      </c>
      <c r="E528" s="18" t="s">
        <v>1</v>
      </c>
      <c r="F528" s="328">
        <v>0</v>
      </c>
      <c r="G528" s="39"/>
      <c r="H528" s="45"/>
    </row>
    <row r="529" s="2" customFormat="1" ht="16.8" customHeight="1">
      <c r="A529" s="39"/>
      <c r="B529" s="45"/>
      <c r="C529" s="327" t="s">
        <v>1</v>
      </c>
      <c r="D529" s="327" t="s">
        <v>1303</v>
      </c>
      <c r="E529" s="18" t="s">
        <v>1</v>
      </c>
      <c r="F529" s="328">
        <v>496.96300000000002</v>
      </c>
      <c r="G529" s="39"/>
      <c r="H529" s="45"/>
    </row>
    <row r="530" s="2" customFormat="1" ht="16.8" customHeight="1">
      <c r="A530" s="39"/>
      <c r="B530" s="45"/>
      <c r="C530" s="327" t="s">
        <v>1</v>
      </c>
      <c r="D530" s="327" t="s">
        <v>1304</v>
      </c>
      <c r="E530" s="18" t="s">
        <v>1</v>
      </c>
      <c r="F530" s="328">
        <v>2273.1889999999999</v>
      </c>
      <c r="G530" s="39"/>
      <c r="H530" s="45"/>
    </row>
    <row r="531" s="2" customFormat="1" ht="16.8" customHeight="1">
      <c r="A531" s="39"/>
      <c r="B531" s="45"/>
      <c r="C531" s="327" t="s">
        <v>1</v>
      </c>
      <c r="D531" s="327" t="s">
        <v>1248</v>
      </c>
      <c r="E531" s="18" t="s">
        <v>1</v>
      </c>
      <c r="F531" s="328">
        <v>0</v>
      </c>
      <c r="G531" s="39"/>
      <c r="H531" s="45"/>
    </row>
    <row r="532" s="2" customFormat="1" ht="16.8" customHeight="1">
      <c r="A532" s="39"/>
      <c r="B532" s="45"/>
      <c r="C532" s="327" t="s">
        <v>1</v>
      </c>
      <c r="D532" s="327" t="s">
        <v>1305</v>
      </c>
      <c r="E532" s="18" t="s">
        <v>1</v>
      </c>
      <c r="F532" s="328">
        <v>872.375</v>
      </c>
      <c r="G532" s="39"/>
      <c r="H532" s="45"/>
    </row>
    <row r="533" s="2" customFormat="1" ht="16.8" customHeight="1">
      <c r="A533" s="39"/>
      <c r="B533" s="45"/>
      <c r="C533" s="327" t="s">
        <v>1</v>
      </c>
      <c r="D533" s="327" t="s">
        <v>1250</v>
      </c>
      <c r="E533" s="18" t="s">
        <v>1</v>
      </c>
      <c r="F533" s="328">
        <v>0</v>
      </c>
      <c r="G533" s="39"/>
      <c r="H533" s="45"/>
    </row>
    <row r="534" s="2" customFormat="1" ht="16.8" customHeight="1">
      <c r="A534" s="39"/>
      <c r="B534" s="45"/>
      <c r="C534" s="327" t="s">
        <v>1</v>
      </c>
      <c r="D534" s="327" t="s">
        <v>1306</v>
      </c>
      <c r="E534" s="18" t="s">
        <v>1</v>
      </c>
      <c r="F534" s="328">
        <v>20.399999999999999</v>
      </c>
      <c r="G534" s="39"/>
      <c r="H534" s="45"/>
    </row>
    <row r="535" s="2" customFormat="1" ht="16.8" customHeight="1">
      <c r="A535" s="39"/>
      <c r="B535" s="45"/>
      <c r="C535" s="327" t="s">
        <v>1</v>
      </c>
      <c r="D535" s="327" t="s">
        <v>1252</v>
      </c>
      <c r="E535" s="18" t="s">
        <v>1</v>
      </c>
      <c r="F535" s="328">
        <v>0</v>
      </c>
      <c r="G535" s="39"/>
      <c r="H535" s="45"/>
    </row>
    <row r="536" s="2" customFormat="1" ht="16.8" customHeight="1">
      <c r="A536" s="39"/>
      <c r="B536" s="45"/>
      <c r="C536" s="327" t="s">
        <v>1</v>
      </c>
      <c r="D536" s="327" t="s">
        <v>1307</v>
      </c>
      <c r="E536" s="18" t="s">
        <v>1</v>
      </c>
      <c r="F536" s="328">
        <v>81.599999999999994</v>
      </c>
      <c r="G536" s="39"/>
      <c r="H536" s="45"/>
    </row>
    <row r="537" s="2" customFormat="1" ht="16.8" customHeight="1">
      <c r="A537" s="39"/>
      <c r="B537" s="45"/>
      <c r="C537" s="327" t="s">
        <v>1</v>
      </c>
      <c r="D537" s="327" t="s">
        <v>1254</v>
      </c>
      <c r="E537" s="18" t="s">
        <v>1</v>
      </c>
      <c r="F537" s="328">
        <v>0</v>
      </c>
      <c r="G537" s="39"/>
      <c r="H537" s="45"/>
    </row>
    <row r="538" s="2" customFormat="1" ht="16.8" customHeight="1">
      <c r="A538" s="39"/>
      <c r="B538" s="45"/>
      <c r="C538" s="327" t="s">
        <v>1</v>
      </c>
      <c r="D538" s="327" t="s">
        <v>1308</v>
      </c>
      <c r="E538" s="18" t="s">
        <v>1</v>
      </c>
      <c r="F538" s="328">
        <v>37.399999999999999</v>
      </c>
      <c r="G538" s="39"/>
      <c r="H538" s="45"/>
    </row>
    <row r="539" s="2" customFormat="1" ht="16.8" customHeight="1">
      <c r="A539" s="39"/>
      <c r="B539" s="45"/>
      <c r="C539" s="327" t="s">
        <v>1</v>
      </c>
      <c r="D539" s="327" t="s">
        <v>1256</v>
      </c>
      <c r="E539" s="18" t="s">
        <v>1</v>
      </c>
      <c r="F539" s="328">
        <v>0</v>
      </c>
      <c r="G539" s="39"/>
      <c r="H539" s="45"/>
    </row>
    <row r="540" s="2" customFormat="1" ht="16.8" customHeight="1">
      <c r="A540" s="39"/>
      <c r="B540" s="45"/>
      <c r="C540" s="327" t="s">
        <v>1</v>
      </c>
      <c r="D540" s="327" t="s">
        <v>1309</v>
      </c>
      <c r="E540" s="18" t="s">
        <v>1</v>
      </c>
      <c r="F540" s="328">
        <v>47.600000000000001</v>
      </c>
      <c r="G540" s="39"/>
      <c r="H540" s="45"/>
    </row>
    <row r="541" s="2" customFormat="1" ht="16.8" customHeight="1">
      <c r="A541" s="39"/>
      <c r="B541" s="45"/>
      <c r="C541" s="327" t="s">
        <v>1</v>
      </c>
      <c r="D541" s="327" t="s">
        <v>1258</v>
      </c>
      <c r="E541" s="18" t="s">
        <v>1</v>
      </c>
      <c r="F541" s="328">
        <v>0</v>
      </c>
      <c r="G541" s="39"/>
      <c r="H541" s="45"/>
    </row>
    <row r="542" s="2" customFormat="1" ht="16.8" customHeight="1">
      <c r="A542" s="39"/>
      <c r="B542" s="45"/>
      <c r="C542" s="327" t="s">
        <v>1</v>
      </c>
      <c r="D542" s="327" t="s">
        <v>1310</v>
      </c>
      <c r="E542" s="18" t="s">
        <v>1</v>
      </c>
      <c r="F542" s="328">
        <v>164.798</v>
      </c>
      <c r="G542" s="39"/>
      <c r="H542" s="45"/>
    </row>
    <row r="543" s="2" customFormat="1" ht="16.8" customHeight="1">
      <c r="A543" s="39"/>
      <c r="B543" s="45"/>
      <c r="C543" s="327" t="s">
        <v>1</v>
      </c>
      <c r="D543" s="327" t="s">
        <v>1311</v>
      </c>
      <c r="E543" s="18" t="s">
        <v>1</v>
      </c>
      <c r="F543" s="328">
        <v>1031.905</v>
      </c>
      <c r="G543" s="39"/>
      <c r="H543" s="45"/>
    </row>
    <row r="544" s="2" customFormat="1" ht="16.8" customHeight="1">
      <c r="A544" s="39"/>
      <c r="B544" s="45"/>
      <c r="C544" s="327" t="s">
        <v>451</v>
      </c>
      <c r="D544" s="327" t="s">
        <v>258</v>
      </c>
      <c r="E544" s="18" t="s">
        <v>1</v>
      </c>
      <c r="F544" s="328">
        <v>5026.2299999999996</v>
      </c>
      <c r="G544" s="39"/>
      <c r="H544" s="45"/>
    </row>
    <row r="545" s="2" customFormat="1" ht="16.8" customHeight="1">
      <c r="A545" s="39"/>
      <c r="B545" s="45"/>
      <c r="C545" s="329" t="s">
        <v>6061</v>
      </c>
      <c r="D545" s="39"/>
      <c r="E545" s="39"/>
      <c r="F545" s="39"/>
      <c r="G545" s="39"/>
      <c r="H545" s="45"/>
    </row>
    <row r="546" s="2" customFormat="1" ht="16.8" customHeight="1">
      <c r="A546" s="39"/>
      <c r="B546" s="45"/>
      <c r="C546" s="327" t="s">
        <v>630</v>
      </c>
      <c r="D546" s="327" t="s">
        <v>631</v>
      </c>
      <c r="E546" s="18" t="s">
        <v>246</v>
      </c>
      <c r="F546" s="328">
        <v>5026.2299999999996</v>
      </c>
      <c r="G546" s="39"/>
      <c r="H546" s="45"/>
    </row>
    <row r="547" s="2" customFormat="1" ht="16.8" customHeight="1">
      <c r="A547" s="39"/>
      <c r="B547" s="45"/>
      <c r="C547" s="327" t="s">
        <v>635</v>
      </c>
      <c r="D547" s="327" t="s">
        <v>636</v>
      </c>
      <c r="E547" s="18" t="s">
        <v>246</v>
      </c>
      <c r="F547" s="328">
        <v>5026.2299999999996</v>
      </c>
      <c r="G547" s="39"/>
      <c r="H547" s="45"/>
    </row>
    <row r="548" s="2" customFormat="1" ht="16.8" customHeight="1">
      <c r="A548" s="39"/>
      <c r="B548" s="45"/>
      <c r="C548" s="323" t="s">
        <v>454</v>
      </c>
      <c r="D548" s="324" t="s">
        <v>455</v>
      </c>
      <c r="E548" s="325" t="s">
        <v>289</v>
      </c>
      <c r="F548" s="326">
        <v>0</v>
      </c>
      <c r="G548" s="39"/>
      <c r="H548" s="45"/>
    </row>
    <row r="549" s="2" customFormat="1" ht="16.8" customHeight="1">
      <c r="A549" s="39"/>
      <c r="B549" s="45"/>
      <c r="C549" s="327" t="s">
        <v>454</v>
      </c>
      <c r="D549" s="327" t="s">
        <v>1233</v>
      </c>
      <c r="E549" s="18" t="s">
        <v>1</v>
      </c>
      <c r="F549" s="328">
        <v>0</v>
      </c>
      <c r="G549" s="39"/>
      <c r="H549" s="45"/>
    </row>
    <row r="550" s="2" customFormat="1" ht="16.8" customHeight="1">
      <c r="A550" s="39"/>
      <c r="B550" s="45"/>
      <c r="C550" s="323" t="s">
        <v>1138</v>
      </c>
      <c r="D550" s="324" t="s">
        <v>1139</v>
      </c>
      <c r="E550" s="325" t="s">
        <v>289</v>
      </c>
      <c r="F550" s="326">
        <v>2449</v>
      </c>
      <c r="G550" s="39"/>
      <c r="H550" s="45"/>
    </row>
    <row r="551" s="2" customFormat="1" ht="16.8" customHeight="1">
      <c r="A551" s="39"/>
      <c r="B551" s="45"/>
      <c r="C551" s="327" t="s">
        <v>1138</v>
      </c>
      <c r="D551" s="327" t="s">
        <v>1232</v>
      </c>
      <c r="E551" s="18" t="s">
        <v>1</v>
      </c>
      <c r="F551" s="328">
        <v>2449</v>
      </c>
      <c r="G551" s="39"/>
      <c r="H551" s="45"/>
    </row>
    <row r="552" s="2" customFormat="1" ht="16.8" customHeight="1">
      <c r="A552" s="39"/>
      <c r="B552" s="45"/>
      <c r="C552" s="329" t="s">
        <v>6061</v>
      </c>
      <c r="D552" s="39"/>
      <c r="E552" s="39"/>
      <c r="F552" s="39"/>
      <c r="G552" s="39"/>
      <c r="H552" s="45"/>
    </row>
    <row r="553" s="2" customFormat="1" ht="16.8" customHeight="1">
      <c r="A553" s="39"/>
      <c r="B553" s="45"/>
      <c r="C553" s="327" t="s">
        <v>597</v>
      </c>
      <c r="D553" s="327" t="s">
        <v>598</v>
      </c>
      <c r="E553" s="18" t="s">
        <v>253</v>
      </c>
      <c r="F553" s="328">
        <v>562.21600000000001</v>
      </c>
      <c r="G553" s="39"/>
      <c r="H553" s="45"/>
    </row>
    <row r="554" s="2" customFormat="1" ht="16.8" customHeight="1">
      <c r="A554" s="39"/>
      <c r="B554" s="45"/>
      <c r="C554" s="327" t="s">
        <v>722</v>
      </c>
      <c r="D554" s="327" t="s">
        <v>723</v>
      </c>
      <c r="E554" s="18" t="s">
        <v>253</v>
      </c>
      <c r="F554" s="328">
        <v>1658.0989999999999</v>
      </c>
      <c r="G554" s="39"/>
      <c r="H554" s="45"/>
    </row>
    <row r="555" s="2" customFormat="1" ht="16.8" customHeight="1">
      <c r="A555" s="39"/>
      <c r="B555" s="45"/>
      <c r="C555" s="327" t="s">
        <v>741</v>
      </c>
      <c r="D555" s="327" t="s">
        <v>742</v>
      </c>
      <c r="E555" s="18" t="s">
        <v>253</v>
      </c>
      <c r="F555" s="328">
        <v>420.45699999999999</v>
      </c>
      <c r="G555" s="39"/>
      <c r="H555" s="45"/>
    </row>
    <row r="556" s="2" customFormat="1" ht="16.8" customHeight="1">
      <c r="A556" s="39"/>
      <c r="B556" s="45"/>
      <c r="C556" s="327" t="s">
        <v>799</v>
      </c>
      <c r="D556" s="327" t="s">
        <v>800</v>
      </c>
      <c r="E556" s="18" t="s">
        <v>253</v>
      </c>
      <c r="F556" s="328">
        <v>220.41</v>
      </c>
      <c r="G556" s="39"/>
      <c r="H556" s="45"/>
    </row>
    <row r="557" s="2" customFormat="1" ht="16.8" customHeight="1">
      <c r="A557" s="39"/>
      <c r="B557" s="45"/>
      <c r="C557" s="327" t="s">
        <v>1451</v>
      </c>
      <c r="D557" s="327" t="s">
        <v>1452</v>
      </c>
      <c r="E557" s="18" t="s">
        <v>289</v>
      </c>
      <c r="F557" s="328">
        <v>2449</v>
      </c>
      <c r="G557" s="39"/>
      <c r="H557" s="45"/>
    </row>
    <row r="558" s="2" customFormat="1" ht="16.8" customHeight="1">
      <c r="A558" s="39"/>
      <c r="B558" s="45"/>
      <c r="C558" s="327" t="s">
        <v>1520</v>
      </c>
      <c r="D558" s="327" t="s">
        <v>1521</v>
      </c>
      <c r="E558" s="18" t="s">
        <v>289</v>
      </c>
      <c r="F558" s="328">
        <v>2449</v>
      </c>
      <c r="G558" s="39"/>
      <c r="H558" s="45"/>
    </row>
    <row r="559" s="2" customFormat="1" ht="16.8" customHeight="1">
      <c r="A559" s="39"/>
      <c r="B559" s="45"/>
      <c r="C559" s="327" t="s">
        <v>1003</v>
      </c>
      <c r="D559" s="327" t="s">
        <v>1004</v>
      </c>
      <c r="E559" s="18" t="s">
        <v>289</v>
      </c>
      <c r="F559" s="328">
        <v>2449</v>
      </c>
      <c r="G559" s="39"/>
      <c r="H559" s="45"/>
    </row>
    <row r="560" s="2" customFormat="1" ht="16.8" customHeight="1">
      <c r="A560" s="39"/>
      <c r="B560" s="45"/>
      <c r="C560" s="327" t="s">
        <v>1052</v>
      </c>
      <c r="D560" s="327" t="s">
        <v>1053</v>
      </c>
      <c r="E560" s="18" t="s">
        <v>289</v>
      </c>
      <c r="F560" s="328">
        <v>2449</v>
      </c>
      <c r="G560" s="39"/>
      <c r="H560" s="45"/>
    </row>
    <row r="561" s="2" customFormat="1" ht="16.8" customHeight="1">
      <c r="A561" s="39"/>
      <c r="B561" s="45"/>
      <c r="C561" s="327" t="s">
        <v>1057</v>
      </c>
      <c r="D561" s="327" t="s">
        <v>1058</v>
      </c>
      <c r="E561" s="18" t="s">
        <v>289</v>
      </c>
      <c r="F561" s="328">
        <v>2449</v>
      </c>
      <c r="G561" s="39"/>
      <c r="H561" s="45"/>
    </row>
    <row r="562" s="2" customFormat="1" ht="16.8" customHeight="1">
      <c r="A562" s="39"/>
      <c r="B562" s="45"/>
      <c r="C562" s="323" t="s">
        <v>1141</v>
      </c>
      <c r="D562" s="324" t="s">
        <v>1142</v>
      </c>
      <c r="E562" s="325" t="s">
        <v>289</v>
      </c>
      <c r="F562" s="326">
        <v>0.90000000000000002</v>
      </c>
      <c r="G562" s="39"/>
      <c r="H562" s="45"/>
    </row>
    <row r="563" s="2" customFormat="1" ht="16.8" customHeight="1">
      <c r="A563" s="39"/>
      <c r="B563" s="45"/>
      <c r="C563" s="327" t="s">
        <v>1141</v>
      </c>
      <c r="D563" s="327" t="s">
        <v>1243</v>
      </c>
      <c r="E563" s="18" t="s">
        <v>1</v>
      </c>
      <c r="F563" s="328">
        <v>0.90000000000000002</v>
      </c>
      <c r="G563" s="39"/>
      <c r="H563" s="45"/>
    </row>
    <row r="564" s="2" customFormat="1" ht="16.8" customHeight="1">
      <c r="A564" s="39"/>
      <c r="B564" s="45"/>
      <c r="C564" s="329" t="s">
        <v>6061</v>
      </c>
      <c r="D564" s="39"/>
      <c r="E564" s="39"/>
      <c r="F564" s="39"/>
      <c r="G564" s="39"/>
      <c r="H564" s="45"/>
    </row>
    <row r="565" s="2" customFormat="1" ht="16.8" customHeight="1">
      <c r="A565" s="39"/>
      <c r="B565" s="45"/>
      <c r="C565" s="327" t="s">
        <v>597</v>
      </c>
      <c r="D565" s="327" t="s">
        <v>598</v>
      </c>
      <c r="E565" s="18" t="s">
        <v>253</v>
      </c>
      <c r="F565" s="328">
        <v>562.21600000000001</v>
      </c>
      <c r="G565" s="39"/>
      <c r="H565" s="45"/>
    </row>
    <row r="566" s="2" customFormat="1" ht="16.8" customHeight="1">
      <c r="A566" s="39"/>
      <c r="B566" s="45"/>
      <c r="C566" s="327" t="s">
        <v>552</v>
      </c>
      <c r="D566" s="327" t="s">
        <v>553</v>
      </c>
      <c r="E566" s="18" t="s">
        <v>289</v>
      </c>
      <c r="F566" s="328">
        <v>90.900000000000006</v>
      </c>
      <c r="G566" s="39"/>
      <c r="H566" s="45"/>
    </row>
    <row r="567" s="2" customFormat="1" ht="16.8" customHeight="1">
      <c r="A567" s="39"/>
      <c r="B567" s="45"/>
      <c r="C567" s="327" t="s">
        <v>773</v>
      </c>
      <c r="D567" s="327" t="s">
        <v>774</v>
      </c>
      <c r="E567" s="18" t="s">
        <v>246</v>
      </c>
      <c r="F567" s="328">
        <v>472.92000000000002</v>
      </c>
      <c r="G567" s="39"/>
      <c r="H567" s="45"/>
    </row>
    <row r="568" s="2" customFormat="1" ht="16.8" customHeight="1">
      <c r="A568" s="39"/>
      <c r="B568" s="45"/>
      <c r="C568" s="327" t="s">
        <v>780</v>
      </c>
      <c r="D568" s="327" t="s">
        <v>781</v>
      </c>
      <c r="E568" s="18" t="s">
        <v>246</v>
      </c>
      <c r="F568" s="328">
        <v>1408.7429999999999</v>
      </c>
      <c r="G568" s="39"/>
      <c r="H568" s="45"/>
    </row>
    <row r="569" s="2" customFormat="1" ht="16.8" customHeight="1">
      <c r="A569" s="39"/>
      <c r="B569" s="45"/>
      <c r="C569" s="327" t="s">
        <v>799</v>
      </c>
      <c r="D569" s="327" t="s">
        <v>800</v>
      </c>
      <c r="E569" s="18" t="s">
        <v>253</v>
      </c>
      <c r="F569" s="328">
        <v>220.41</v>
      </c>
      <c r="G569" s="39"/>
      <c r="H569" s="45"/>
    </row>
    <row r="570" s="2" customFormat="1" ht="16.8" customHeight="1">
      <c r="A570" s="39"/>
      <c r="B570" s="45"/>
      <c r="C570" s="327" t="s">
        <v>814</v>
      </c>
      <c r="D570" s="327" t="s">
        <v>815</v>
      </c>
      <c r="E570" s="18" t="s">
        <v>246</v>
      </c>
      <c r="F570" s="328">
        <v>974.24300000000005</v>
      </c>
      <c r="G570" s="39"/>
      <c r="H570" s="45"/>
    </row>
    <row r="571" s="2" customFormat="1">
      <c r="A571" s="39"/>
      <c r="B571" s="45"/>
      <c r="C571" s="327" t="s">
        <v>836</v>
      </c>
      <c r="D571" s="327" t="s">
        <v>837</v>
      </c>
      <c r="E571" s="18" t="s">
        <v>246</v>
      </c>
      <c r="F571" s="328">
        <v>526.82000000000005</v>
      </c>
      <c r="G571" s="39"/>
      <c r="H571" s="45"/>
    </row>
    <row r="572" s="2" customFormat="1" ht="16.8" customHeight="1">
      <c r="A572" s="39"/>
      <c r="B572" s="45"/>
      <c r="C572" s="323" t="s">
        <v>1144</v>
      </c>
      <c r="D572" s="324" t="s">
        <v>1145</v>
      </c>
      <c r="E572" s="325" t="s">
        <v>289</v>
      </c>
      <c r="F572" s="326">
        <v>0.75</v>
      </c>
      <c r="G572" s="39"/>
      <c r="H572" s="45"/>
    </row>
    <row r="573" s="2" customFormat="1" ht="16.8" customHeight="1">
      <c r="A573" s="39"/>
      <c r="B573" s="45"/>
      <c r="C573" s="327" t="s">
        <v>1144</v>
      </c>
      <c r="D573" s="327" t="s">
        <v>1244</v>
      </c>
      <c r="E573" s="18" t="s">
        <v>1</v>
      </c>
      <c r="F573" s="328">
        <v>0.75</v>
      </c>
      <c r="G573" s="39"/>
      <c r="H573" s="45"/>
    </row>
    <row r="574" s="2" customFormat="1" ht="16.8" customHeight="1">
      <c r="A574" s="39"/>
      <c r="B574" s="45"/>
      <c r="C574" s="329" t="s">
        <v>6061</v>
      </c>
      <c r="D574" s="39"/>
      <c r="E574" s="39"/>
      <c r="F574" s="39"/>
      <c r="G574" s="39"/>
      <c r="H574" s="45"/>
    </row>
    <row r="575" s="2" customFormat="1" ht="16.8" customHeight="1">
      <c r="A575" s="39"/>
      <c r="B575" s="45"/>
      <c r="C575" s="327" t="s">
        <v>597</v>
      </c>
      <c r="D575" s="327" t="s">
        <v>598</v>
      </c>
      <c r="E575" s="18" t="s">
        <v>253</v>
      </c>
      <c r="F575" s="328">
        <v>562.21600000000001</v>
      </c>
      <c r="G575" s="39"/>
      <c r="H575" s="45"/>
    </row>
    <row r="576" s="2" customFormat="1" ht="16.8" customHeight="1">
      <c r="A576" s="39"/>
      <c r="B576" s="45"/>
      <c r="C576" s="327" t="s">
        <v>566</v>
      </c>
      <c r="D576" s="327" t="s">
        <v>567</v>
      </c>
      <c r="E576" s="18" t="s">
        <v>253</v>
      </c>
      <c r="F576" s="328">
        <v>16.268000000000001</v>
      </c>
      <c r="G576" s="39"/>
      <c r="H576" s="45"/>
    </row>
    <row r="577" s="2" customFormat="1" ht="16.8" customHeight="1">
      <c r="A577" s="39"/>
      <c r="B577" s="45"/>
      <c r="C577" s="327" t="s">
        <v>741</v>
      </c>
      <c r="D577" s="327" t="s">
        <v>742</v>
      </c>
      <c r="E577" s="18" t="s">
        <v>253</v>
      </c>
      <c r="F577" s="328">
        <v>420.45699999999999</v>
      </c>
      <c r="G577" s="39"/>
      <c r="H577" s="45"/>
    </row>
    <row r="578" s="2" customFormat="1" ht="16.8" customHeight="1">
      <c r="A578" s="39"/>
      <c r="B578" s="45"/>
      <c r="C578" s="327" t="s">
        <v>773</v>
      </c>
      <c r="D578" s="327" t="s">
        <v>774</v>
      </c>
      <c r="E578" s="18" t="s">
        <v>246</v>
      </c>
      <c r="F578" s="328">
        <v>472.92000000000002</v>
      </c>
      <c r="G578" s="39"/>
      <c r="H578" s="45"/>
    </row>
    <row r="579" s="2" customFormat="1" ht="16.8" customHeight="1">
      <c r="A579" s="39"/>
      <c r="B579" s="45"/>
      <c r="C579" s="327" t="s">
        <v>780</v>
      </c>
      <c r="D579" s="327" t="s">
        <v>781</v>
      </c>
      <c r="E579" s="18" t="s">
        <v>246</v>
      </c>
      <c r="F579" s="328">
        <v>1408.7429999999999</v>
      </c>
      <c r="G579" s="39"/>
      <c r="H579" s="45"/>
    </row>
    <row r="580" s="2" customFormat="1" ht="16.8" customHeight="1">
      <c r="A580" s="39"/>
      <c r="B580" s="45"/>
      <c r="C580" s="327" t="s">
        <v>805</v>
      </c>
      <c r="D580" s="327" t="s">
        <v>806</v>
      </c>
      <c r="E580" s="18" t="s">
        <v>253</v>
      </c>
      <c r="F580" s="328">
        <v>8.7690000000000001</v>
      </c>
      <c r="G580" s="39"/>
      <c r="H580" s="45"/>
    </row>
    <row r="581" s="2" customFormat="1">
      <c r="A581" s="39"/>
      <c r="B581" s="45"/>
      <c r="C581" s="327" t="s">
        <v>836</v>
      </c>
      <c r="D581" s="327" t="s">
        <v>837</v>
      </c>
      <c r="E581" s="18" t="s">
        <v>246</v>
      </c>
      <c r="F581" s="328">
        <v>526.82000000000005</v>
      </c>
      <c r="G581" s="39"/>
      <c r="H581" s="45"/>
    </row>
    <row r="582" s="2" customFormat="1">
      <c r="A582" s="39"/>
      <c r="B582" s="45"/>
      <c r="C582" s="327" t="s">
        <v>1062</v>
      </c>
      <c r="D582" s="327" t="s">
        <v>1063</v>
      </c>
      <c r="E582" s="18" t="s">
        <v>289</v>
      </c>
      <c r="F582" s="328">
        <v>1846.29</v>
      </c>
      <c r="G582" s="39"/>
      <c r="H582" s="45"/>
    </row>
    <row r="583" s="2" customFormat="1" ht="16.8" customHeight="1">
      <c r="A583" s="39"/>
      <c r="B583" s="45"/>
      <c r="C583" s="323" t="s">
        <v>784</v>
      </c>
      <c r="D583" s="324" t="s">
        <v>1147</v>
      </c>
      <c r="E583" s="325" t="s">
        <v>246</v>
      </c>
      <c r="F583" s="326">
        <v>950.09299999999996</v>
      </c>
      <c r="G583" s="39"/>
      <c r="H583" s="45"/>
    </row>
    <row r="584" s="2" customFormat="1" ht="16.8" customHeight="1">
      <c r="A584" s="39"/>
      <c r="B584" s="45"/>
      <c r="C584" s="327" t="s">
        <v>784</v>
      </c>
      <c r="D584" s="327" t="s">
        <v>1376</v>
      </c>
      <c r="E584" s="18" t="s">
        <v>1</v>
      </c>
      <c r="F584" s="328">
        <v>950.09299999999996</v>
      </c>
      <c r="G584" s="39"/>
      <c r="H584" s="45"/>
    </row>
    <row r="585" s="2" customFormat="1" ht="16.8" customHeight="1">
      <c r="A585" s="39"/>
      <c r="B585" s="45"/>
      <c r="C585" s="329" t="s">
        <v>6061</v>
      </c>
      <c r="D585" s="39"/>
      <c r="E585" s="39"/>
      <c r="F585" s="39"/>
      <c r="G585" s="39"/>
      <c r="H585" s="45"/>
    </row>
    <row r="586" s="2" customFormat="1" ht="16.8" customHeight="1">
      <c r="A586" s="39"/>
      <c r="B586" s="45"/>
      <c r="C586" s="327" t="s">
        <v>780</v>
      </c>
      <c r="D586" s="327" t="s">
        <v>781</v>
      </c>
      <c r="E586" s="18" t="s">
        <v>246</v>
      </c>
      <c r="F586" s="328">
        <v>1408.7429999999999</v>
      </c>
      <c r="G586" s="39"/>
      <c r="H586" s="45"/>
    </row>
    <row r="587" s="2" customFormat="1" ht="16.8" customHeight="1">
      <c r="A587" s="39"/>
      <c r="B587" s="45"/>
      <c r="C587" s="327" t="s">
        <v>504</v>
      </c>
      <c r="D587" s="327" t="s">
        <v>505</v>
      </c>
      <c r="E587" s="18" t="s">
        <v>246</v>
      </c>
      <c r="F587" s="328">
        <v>347.01100000000002</v>
      </c>
      <c r="G587" s="39"/>
      <c r="H587" s="45"/>
    </row>
    <row r="588" s="2" customFormat="1" ht="16.8" customHeight="1">
      <c r="A588" s="39"/>
      <c r="B588" s="45"/>
      <c r="C588" s="327" t="s">
        <v>1163</v>
      </c>
      <c r="D588" s="327" t="s">
        <v>1164</v>
      </c>
      <c r="E588" s="18" t="s">
        <v>246</v>
      </c>
      <c r="F588" s="328">
        <v>242.69800000000001</v>
      </c>
      <c r="G588" s="39"/>
      <c r="H588" s="45"/>
    </row>
    <row r="589" s="2" customFormat="1" ht="16.8" customHeight="1">
      <c r="A589" s="39"/>
      <c r="B589" s="45"/>
      <c r="C589" s="327" t="s">
        <v>510</v>
      </c>
      <c r="D589" s="327" t="s">
        <v>511</v>
      </c>
      <c r="E589" s="18" t="s">
        <v>246</v>
      </c>
      <c r="F589" s="328">
        <v>1388.0429999999999</v>
      </c>
      <c r="G589" s="39"/>
      <c r="H589" s="45"/>
    </row>
    <row r="590" s="2" customFormat="1" ht="16.8" customHeight="1">
      <c r="A590" s="39"/>
      <c r="B590" s="45"/>
      <c r="C590" s="327" t="s">
        <v>516</v>
      </c>
      <c r="D590" s="327" t="s">
        <v>517</v>
      </c>
      <c r="E590" s="18" t="s">
        <v>246</v>
      </c>
      <c r="F590" s="328">
        <v>1041.0329999999999</v>
      </c>
      <c r="G590" s="39"/>
      <c r="H590" s="45"/>
    </row>
    <row r="591" s="2" customFormat="1" ht="16.8" customHeight="1">
      <c r="A591" s="39"/>
      <c r="B591" s="45"/>
      <c r="C591" s="327" t="s">
        <v>523</v>
      </c>
      <c r="D591" s="327" t="s">
        <v>524</v>
      </c>
      <c r="E591" s="18" t="s">
        <v>246</v>
      </c>
      <c r="F591" s="328">
        <v>728.09500000000003</v>
      </c>
      <c r="G591" s="39"/>
      <c r="H591" s="45"/>
    </row>
    <row r="592" s="2" customFormat="1">
      <c r="A592" s="39"/>
      <c r="B592" s="45"/>
      <c r="C592" s="327" t="s">
        <v>1175</v>
      </c>
      <c r="D592" s="327" t="s">
        <v>1176</v>
      </c>
      <c r="E592" s="18" t="s">
        <v>246</v>
      </c>
      <c r="F592" s="328">
        <v>950.09299999999996</v>
      </c>
      <c r="G592" s="39"/>
      <c r="H592" s="45"/>
    </row>
    <row r="593" s="2" customFormat="1" ht="16.8" customHeight="1">
      <c r="A593" s="39"/>
      <c r="B593" s="45"/>
      <c r="C593" s="327" t="s">
        <v>814</v>
      </c>
      <c r="D593" s="327" t="s">
        <v>815</v>
      </c>
      <c r="E593" s="18" t="s">
        <v>246</v>
      </c>
      <c r="F593" s="328">
        <v>974.24300000000005</v>
      </c>
      <c r="G593" s="39"/>
      <c r="H593" s="45"/>
    </row>
    <row r="594" s="2" customFormat="1" ht="16.8" customHeight="1">
      <c r="A594" s="39"/>
      <c r="B594" s="45"/>
      <c r="C594" s="327" t="s">
        <v>1389</v>
      </c>
      <c r="D594" s="327" t="s">
        <v>1390</v>
      </c>
      <c r="E594" s="18" t="s">
        <v>246</v>
      </c>
      <c r="F594" s="328">
        <v>1900.1859999999999</v>
      </c>
      <c r="G594" s="39"/>
      <c r="H594" s="45"/>
    </row>
    <row r="595" s="2" customFormat="1" ht="16.8" customHeight="1">
      <c r="A595" s="39"/>
      <c r="B595" s="45"/>
      <c r="C595" s="327" t="s">
        <v>1418</v>
      </c>
      <c r="D595" s="327" t="s">
        <v>1419</v>
      </c>
      <c r="E595" s="18" t="s">
        <v>246</v>
      </c>
      <c r="F595" s="328">
        <v>950.09299999999996</v>
      </c>
      <c r="G595" s="39"/>
      <c r="H595" s="45"/>
    </row>
    <row r="596" s="2" customFormat="1" ht="16.8" customHeight="1">
      <c r="A596" s="39"/>
      <c r="B596" s="45"/>
      <c r="C596" s="323" t="s">
        <v>1149</v>
      </c>
      <c r="D596" s="324" t="s">
        <v>1150</v>
      </c>
      <c r="E596" s="325" t="s">
        <v>246</v>
      </c>
      <c r="F596" s="326">
        <v>1899.2850000000001</v>
      </c>
      <c r="G596" s="39"/>
      <c r="H596" s="45"/>
    </row>
    <row r="597" s="2" customFormat="1">
      <c r="A597" s="39"/>
      <c r="B597" s="45"/>
      <c r="C597" s="327" t="s">
        <v>1</v>
      </c>
      <c r="D597" s="327" t="s">
        <v>1406</v>
      </c>
      <c r="E597" s="18" t="s">
        <v>1</v>
      </c>
      <c r="F597" s="328">
        <v>0</v>
      </c>
      <c r="G597" s="39"/>
      <c r="H597" s="45"/>
    </row>
    <row r="598" s="2" customFormat="1" ht="16.8" customHeight="1">
      <c r="A598" s="39"/>
      <c r="B598" s="45"/>
      <c r="C598" s="327" t="s">
        <v>1</v>
      </c>
      <c r="D598" s="327" t="s">
        <v>1407</v>
      </c>
      <c r="E598" s="18" t="s">
        <v>1</v>
      </c>
      <c r="F598" s="328">
        <v>0</v>
      </c>
      <c r="G598" s="39"/>
      <c r="H598" s="45"/>
    </row>
    <row r="599" s="2" customFormat="1" ht="16.8" customHeight="1">
      <c r="A599" s="39"/>
      <c r="B599" s="45"/>
      <c r="C599" s="327" t="s">
        <v>1</v>
      </c>
      <c r="D599" s="327" t="s">
        <v>1261</v>
      </c>
      <c r="E599" s="18" t="s">
        <v>1</v>
      </c>
      <c r="F599" s="328">
        <v>0</v>
      </c>
      <c r="G599" s="39"/>
      <c r="H599" s="45"/>
    </row>
    <row r="600" s="2" customFormat="1" ht="16.8" customHeight="1">
      <c r="A600" s="39"/>
      <c r="B600" s="45"/>
      <c r="C600" s="327" t="s">
        <v>1</v>
      </c>
      <c r="D600" s="327" t="s">
        <v>1408</v>
      </c>
      <c r="E600" s="18" t="s">
        <v>1</v>
      </c>
      <c r="F600" s="328">
        <v>1524.75</v>
      </c>
      <c r="G600" s="39"/>
      <c r="H600" s="45"/>
    </row>
    <row r="601" s="2" customFormat="1" ht="16.8" customHeight="1">
      <c r="A601" s="39"/>
      <c r="B601" s="45"/>
      <c r="C601" s="327" t="s">
        <v>1</v>
      </c>
      <c r="D601" s="327" t="s">
        <v>1348</v>
      </c>
      <c r="E601" s="18" t="s">
        <v>1</v>
      </c>
      <c r="F601" s="328">
        <v>0</v>
      </c>
      <c r="G601" s="39"/>
      <c r="H601" s="45"/>
    </row>
    <row r="602" s="2" customFormat="1" ht="16.8" customHeight="1">
      <c r="A602" s="39"/>
      <c r="B602" s="45"/>
      <c r="C602" s="327" t="s">
        <v>1</v>
      </c>
      <c r="D602" s="327" t="s">
        <v>1409</v>
      </c>
      <c r="E602" s="18" t="s">
        <v>1</v>
      </c>
      <c r="F602" s="328">
        <v>305.685</v>
      </c>
      <c r="G602" s="39"/>
      <c r="H602" s="45"/>
    </row>
    <row r="603" s="2" customFormat="1" ht="16.8" customHeight="1">
      <c r="A603" s="39"/>
      <c r="B603" s="45"/>
      <c r="C603" s="327" t="s">
        <v>1</v>
      </c>
      <c r="D603" s="327" t="s">
        <v>1350</v>
      </c>
      <c r="E603" s="18" t="s">
        <v>1</v>
      </c>
      <c r="F603" s="328">
        <v>0</v>
      </c>
      <c r="G603" s="39"/>
      <c r="H603" s="45"/>
    </row>
    <row r="604" s="2" customFormat="1" ht="16.8" customHeight="1">
      <c r="A604" s="39"/>
      <c r="B604" s="45"/>
      <c r="C604" s="327" t="s">
        <v>1</v>
      </c>
      <c r="D604" s="327" t="s">
        <v>1410</v>
      </c>
      <c r="E604" s="18" t="s">
        <v>1</v>
      </c>
      <c r="F604" s="328">
        <v>4.5</v>
      </c>
      <c r="G604" s="39"/>
      <c r="H604" s="45"/>
    </row>
    <row r="605" s="2" customFormat="1" ht="16.8" customHeight="1">
      <c r="A605" s="39"/>
      <c r="B605" s="45"/>
      <c r="C605" s="327" t="s">
        <v>1</v>
      </c>
      <c r="D605" s="327" t="s">
        <v>1352</v>
      </c>
      <c r="E605" s="18" t="s">
        <v>1</v>
      </c>
      <c r="F605" s="328">
        <v>0</v>
      </c>
      <c r="G605" s="39"/>
      <c r="H605" s="45"/>
    </row>
    <row r="606" s="2" customFormat="1" ht="16.8" customHeight="1">
      <c r="A606" s="39"/>
      <c r="B606" s="45"/>
      <c r="C606" s="327" t="s">
        <v>1</v>
      </c>
      <c r="D606" s="327" t="s">
        <v>1411</v>
      </c>
      <c r="E606" s="18" t="s">
        <v>1</v>
      </c>
      <c r="F606" s="328">
        <v>45</v>
      </c>
      <c r="G606" s="39"/>
      <c r="H606" s="45"/>
    </row>
    <row r="607" s="2" customFormat="1" ht="16.8" customHeight="1">
      <c r="A607" s="39"/>
      <c r="B607" s="45"/>
      <c r="C607" s="327" t="s">
        <v>1</v>
      </c>
      <c r="D607" s="327" t="s">
        <v>1354</v>
      </c>
      <c r="E607" s="18" t="s">
        <v>1</v>
      </c>
      <c r="F607" s="328">
        <v>0</v>
      </c>
      <c r="G607" s="39"/>
      <c r="H607" s="45"/>
    </row>
    <row r="608" s="2" customFormat="1" ht="16.8" customHeight="1">
      <c r="A608" s="39"/>
      <c r="B608" s="45"/>
      <c r="C608" s="327" t="s">
        <v>1</v>
      </c>
      <c r="D608" s="327" t="s">
        <v>1412</v>
      </c>
      <c r="E608" s="18" t="s">
        <v>1</v>
      </c>
      <c r="F608" s="328">
        <v>0</v>
      </c>
      <c r="G608" s="39"/>
      <c r="H608" s="45"/>
    </row>
    <row r="609" s="2" customFormat="1" ht="16.8" customHeight="1">
      <c r="A609" s="39"/>
      <c r="B609" s="45"/>
      <c r="C609" s="327" t="s">
        <v>1</v>
      </c>
      <c r="D609" s="327" t="s">
        <v>1356</v>
      </c>
      <c r="E609" s="18" t="s">
        <v>1</v>
      </c>
      <c r="F609" s="328">
        <v>0</v>
      </c>
      <c r="G609" s="39"/>
      <c r="H609" s="45"/>
    </row>
    <row r="610" s="2" customFormat="1" ht="16.8" customHeight="1">
      <c r="A610" s="39"/>
      <c r="B610" s="45"/>
      <c r="C610" s="327" t="s">
        <v>1</v>
      </c>
      <c r="D610" s="327" t="s">
        <v>1413</v>
      </c>
      <c r="E610" s="18" t="s">
        <v>1</v>
      </c>
      <c r="F610" s="328">
        <v>5.25</v>
      </c>
      <c r="G610" s="39"/>
      <c r="H610" s="45"/>
    </row>
    <row r="611" s="2" customFormat="1" ht="16.8" customHeight="1">
      <c r="A611" s="39"/>
      <c r="B611" s="45"/>
      <c r="C611" s="327" t="s">
        <v>1</v>
      </c>
      <c r="D611" s="327" t="s">
        <v>1358</v>
      </c>
      <c r="E611" s="18" t="s">
        <v>1</v>
      </c>
      <c r="F611" s="328">
        <v>0</v>
      </c>
      <c r="G611" s="39"/>
      <c r="H611" s="45"/>
    </row>
    <row r="612" s="2" customFormat="1" ht="16.8" customHeight="1">
      <c r="A612" s="39"/>
      <c r="B612" s="45"/>
      <c r="C612" s="327" t="s">
        <v>1</v>
      </c>
      <c r="D612" s="327" t="s">
        <v>1414</v>
      </c>
      <c r="E612" s="18" t="s">
        <v>1</v>
      </c>
      <c r="F612" s="328">
        <v>14.1</v>
      </c>
      <c r="G612" s="39"/>
      <c r="H612" s="45"/>
    </row>
    <row r="613" s="2" customFormat="1" ht="16.8" customHeight="1">
      <c r="A613" s="39"/>
      <c r="B613" s="45"/>
      <c r="C613" s="327" t="s">
        <v>1149</v>
      </c>
      <c r="D613" s="327" t="s">
        <v>258</v>
      </c>
      <c r="E613" s="18" t="s">
        <v>1</v>
      </c>
      <c r="F613" s="328">
        <v>1899.2850000000001</v>
      </c>
      <c r="G613" s="39"/>
      <c r="H613" s="45"/>
    </row>
    <row r="614" s="2" customFormat="1" ht="16.8" customHeight="1">
      <c r="A614" s="39"/>
      <c r="B614" s="45"/>
      <c r="C614" s="329" t="s">
        <v>6061</v>
      </c>
      <c r="D614" s="39"/>
      <c r="E614" s="39"/>
      <c r="F614" s="39"/>
      <c r="G614" s="39"/>
      <c r="H614" s="45"/>
    </row>
    <row r="615" s="2" customFormat="1">
      <c r="A615" s="39"/>
      <c r="B615" s="45"/>
      <c r="C615" s="327" t="s">
        <v>1402</v>
      </c>
      <c r="D615" s="327" t="s">
        <v>1403</v>
      </c>
      <c r="E615" s="18" t="s">
        <v>246</v>
      </c>
      <c r="F615" s="328">
        <v>1899.2850000000001</v>
      </c>
      <c r="G615" s="39"/>
      <c r="H615" s="45"/>
    </row>
    <row r="616" s="2" customFormat="1">
      <c r="A616" s="39"/>
      <c r="B616" s="45"/>
      <c r="C616" s="327" t="s">
        <v>1179</v>
      </c>
      <c r="D616" s="327" t="s">
        <v>1180</v>
      </c>
      <c r="E616" s="18" t="s">
        <v>246</v>
      </c>
      <c r="F616" s="328">
        <v>1899.2850000000001</v>
      </c>
      <c r="G616" s="39"/>
      <c r="H616" s="45"/>
    </row>
    <row r="617" s="2" customFormat="1" ht="16.8" customHeight="1">
      <c r="A617" s="39"/>
      <c r="B617" s="45"/>
      <c r="C617" s="327" t="s">
        <v>1415</v>
      </c>
      <c r="D617" s="327" t="s">
        <v>1416</v>
      </c>
      <c r="E617" s="18" t="s">
        <v>246</v>
      </c>
      <c r="F617" s="328">
        <v>1899.2850000000001</v>
      </c>
      <c r="G617" s="39"/>
      <c r="H617" s="45"/>
    </row>
    <row r="618" s="2" customFormat="1" ht="16.8" customHeight="1">
      <c r="A618" s="39"/>
      <c r="B618" s="45"/>
      <c r="C618" s="323" t="s">
        <v>459</v>
      </c>
      <c r="D618" s="324" t="s">
        <v>460</v>
      </c>
      <c r="E618" s="325" t="s">
        <v>253</v>
      </c>
      <c r="F618" s="326">
        <v>742.93700000000001</v>
      </c>
      <c r="G618" s="39"/>
      <c r="H618" s="45"/>
    </row>
    <row r="619" s="2" customFormat="1" ht="16.8" customHeight="1">
      <c r="A619" s="39"/>
      <c r="B619" s="45"/>
      <c r="C619" s="327" t="s">
        <v>1</v>
      </c>
      <c r="D619" s="327" t="s">
        <v>658</v>
      </c>
      <c r="E619" s="18" t="s">
        <v>1</v>
      </c>
      <c r="F619" s="328">
        <v>0</v>
      </c>
      <c r="G619" s="39"/>
      <c r="H619" s="45"/>
    </row>
    <row r="620" s="2" customFormat="1" ht="16.8" customHeight="1">
      <c r="A620" s="39"/>
      <c r="B620" s="45"/>
      <c r="C620" s="327" t="s">
        <v>1</v>
      </c>
      <c r="D620" s="327" t="s">
        <v>1314</v>
      </c>
      <c r="E620" s="18" t="s">
        <v>1</v>
      </c>
      <c r="F620" s="328">
        <v>1058.289</v>
      </c>
      <c r="G620" s="39"/>
      <c r="H620" s="45"/>
    </row>
    <row r="621" s="2" customFormat="1" ht="16.8" customHeight="1">
      <c r="A621" s="39"/>
      <c r="B621" s="45"/>
      <c r="C621" s="327" t="s">
        <v>1</v>
      </c>
      <c r="D621" s="327" t="s">
        <v>660</v>
      </c>
      <c r="E621" s="18" t="s">
        <v>1</v>
      </c>
      <c r="F621" s="328">
        <v>0</v>
      </c>
      <c r="G621" s="39"/>
      <c r="H621" s="45"/>
    </row>
    <row r="622" s="2" customFormat="1" ht="16.8" customHeight="1">
      <c r="A622" s="39"/>
      <c r="B622" s="45"/>
      <c r="C622" s="327" t="s">
        <v>1</v>
      </c>
      <c r="D622" s="327" t="s">
        <v>420</v>
      </c>
      <c r="E622" s="18" t="s">
        <v>1</v>
      </c>
      <c r="F622" s="328">
        <v>16.268000000000001</v>
      </c>
      <c r="G622" s="39"/>
      <c r="H622" s="45"/>
    </row>
    <row r="623" s="2" customFormat="1" ht="16.8" customHeight="1">
      <c r="A623" s="39"/>
      <c r="B623" s="45"/>
      <c r="C623" s="327" t="s">
        <v>1</v>
      </c>
      <c r="D623" s="327" t="s">
        <v>661</v>
      </c>
      <c r="E623" s="18" t="s">
        <v>1</v>
      </c>
      <c r="F623" s="328">
        <v>0</v>
      </c>
      <c r="G623" s="39"/>
      <c r="H623" s="45"/>
    </row>
    <row r="624" s="2" customFormat="1" ht="16.8" customHeight="1">
      <c r="A624" s="39"/>
      <c r="B624" s="45"/>
      <c r="C624" s="327" t="s">
        <v>1</v>
      </c>
      <c r="D624" s="327" t="s">
        <v>662</v>
      </c>
      <c r="E624" s="18" t="s">
        <v>1</v>
      </c>
      <c r="F624" s="328">
        <v>-331.62</v>
      </c>
      <c r="G624" s="39"/>
      <c r="H624" s="45"/>
    </row>
    <row r="625" s="2" customFormat="1" ht="16.8" customHeight="1">
      <c r="A625" s="39"/>
      <c r="B625" s="45"/>
      <c r="C625" s="327" t="s">
        <v>459</v>
      </c>
      <c r="D625" s="327" t="s">
        <v>258</v>
      </c>
      <c r="E625" s="18" t="s">
        <v>1</v>
      </c>
      <c r="F625" s="328">
        <v>742.93700000000001</v>
      </c>
      <c r="G625" s="39"/>
      <c r="H625" s="45"/>
    </row>
    <row r="626" s="2" customFormat="1" ht="16.8" customHeight="1">
      <c r="A626" s="39"/>
      <c r="B626" s="45"/>
      <c r="C626" s="329" t="s">
        <v>6061</v>
      </c>
      <c r="D626" s="39"/>
      <c r="E626" s="39"/>
      <c r="F626" s="39"/>
      <c r="G626" s="39"/>
      <c r="H626" s="45"/>
    </row>
    <row r="627" s="2" customFormat="1">
      <c r="A627" s="39"/>
      <c r="B627" s="45"/>
      <c r="C627" s="327" t="s">
        <v>654</v>
      </c>
      <c r="D627" s="327" t="s">
        <v>655</v>
      </c>
      <c r="E627" s="18" t="s">
        <v>253</v>
      </c>
      <c r="F627" s="328">
        <v>742.93700000000001</v>
      </c>
      <c r="G627" s="39"/>
      <c r="H627" s="45"/>
    </row>
    <row r="628" s="2" customFormat="1">
      <c r="A628" s="39"/>
      <c r="B628" s="45"/>
      <c r="C628" s="327" t="s">
        <v>663</v>
      </c>
      <c r="D628" s="327" t="s">
        <v>664</v>
      </c>
      <c r="E628" s="18" t="s">
        <v>253</v>
      </c>
      <c r="F628" s="328">
        <v>9658.1810000000005</v>
      </c>
      <c r="G628" s="39"/>
      <c r="H628" s="45"/>
    </row>
    <row r="629" s="2" customFormat="1" ht="16.8" customHeight="1">
      <c r="A629" s="39"/>
      <c r="B629" s="45"/>
      <c r="C629" s="327" t="s">
        <v>692</v>
      </c>
      <c r="D629" s="327" t="s">
        <v>693</v>
      </c>
      <c r="E629" s="18" t="s">
        <v>253</v>
      </c>
      <c r="F629" s="328">
        <v>2354.7730000000001</v>
      </c>
      <c r="G629" s="39"/>
      <c r="H629" s="45"/>
    </row>
    <row r="630" s="2" customFormat="1">
      <c r="A630" s="39"/>
      <c r="B630" s="45"/>
      <c r="C630" s="327" t="s">
        <v>697</v>
      </c>
      <c r="D630" s="327" t="s">
        <v>698</v>
      </c>
      <c r="E630" s="18" t="s">
        <v>467</v>
      </c>
      <c r="F630" s="328">
        <v>3885.375</v>
      </c>
      <c r="G630" s="39"/>
      <c r="H630" s="45"/>
    </row>
    <row r="631" s="2" customFormat="1" ht="16.8" customHeight="1">
      <c r="A631" s="39"/>
      <c r="B631" s="45"/>
      <c r="C631" s="323" t="s">
        <v>462</v>
      </c>
      <c r="D631" s="324" t="s">
        <v>463</v>
      </c>
      <c r="E631" s="325" t="s">
        <v>253</v>
      </c>
      <c r="F631" s="326">
        <v>1611.836</v>
      </c>
      <c r="G631" s="39"/>
      <c r="H631" s="45"/>
    </row>
    <row r="632" s="2" customFormat="1" ht="16.8" customHeight="1">
      <c r="A632" s="39"/>
      <c r="B632" s="45"/>
      <c r="C632" s="327" t="s">
        <v>1</v>
      </c>
      <c r="D632" s="327" t="s">
        <v>673</v>
      </c>
      <c r="E632" s="18" t="s">
        <v>1</v>
      </c>
      <c r="F632" s="328">
        <v>0</v>
      </c>
      <c r="G632" s="39"/>
      <c r="H632" s="45"/>
    </row>
    <row r="633" s="2" customFormat="1" ht="16.8" customHeight="1">
      <c r="A633" s="39"/>
      <c r="B633" s="45"/>
      <c r="C633" s="327" t="s">
        <v>1</v>
      </c>
      <c r="D633" s="327" t="s">
        <v>674</v>
      </c>
      <c r="E633" s="18" t="s">
        <v>1</v>
      </c>
      <c r="F633" s="328">
        <v>1519.105</v>
      </c>
      <c r="G633" s="39"/>
      <c r="H633" s="45"/>
    </row>
    <row r="634" s="2" customFormat="1" ht="16.8" customHeight="1">
      <c r="A634" s="39"/>
      <c r="B634" s="45"/>
      <c r="C634" s="327" t="s">
        <v>1</v>
      </c>
      <c r="D634" s="327" t="s">
        <v>1320</v>
      </c>
      <c r="E634" s="18" t="s">
        <v>1</v>
      </c>
      <c r="F634" s="328">
        <v>68.328000000000003</v>
      </c>
      <c r="G634" s="39"/>
      <c r="H634" s="45"/>
    </row>
    <row r="635" s="2" customFormat="1" ht="16.8" customHeight="1">
      <c r="A635" s="39"/>
      <c r="B635" s="45"/>
      <c r="C635" s="327" t="s">
        <v>1</v>
      </c>
      <c r="D635" s="327" t="s">
        <v>675</v>
      </c>
      <c r="E635" s="18" t="s">
        <v>1</v>
      </c>
      <c r="F635" s="328">
        <v>0</v>
      </c>
      <c r="G635" s="39"/>
      <c r="H635" s="45"/>
    </row>
    <row r="636" s="2" customFormat="1" ht="16.8" customHeight="1">
      <c r="A636" s="39"/>
      <c r="B636" s="45"/>
      <c r="C636" s="327" t="s">
        <v>1</v>
      </c>
      <c r="D636" s="327" t="s">
        <v>423</v>
      </c>
      <c r="E636" s="18" t="s">
        <v>1</v>
      </c>
      <c r="F636" s="328">
        <v>24.402999999999999</v>
      </c>
      <c r="G636" s="39"/>
      <c r="H636" s="45"/>
    </row>
    <row r="637" s="2" customFormat="1" ht="16.8" customHeight="1">
      <c r="A637" s="39"/>
      <c r="B637" s="45"/>
      <c r="C637" s="327" t="s">
        <v>462</v>
      </c>
      <c r="D637" s="327" t="s">
        <v>258</v>
      </c>
      <c r="E637" s="18" t="s">
        <v>1</v>
      </c>
      <c r="F637" s="328">
        <v>1611.836</v>
      </c>
      <c r="G637" s="39"/>
      <c r="H637" s="45"/>
    </row>
    <row r="638" s="2" customFormat="1" ht="16.8" customHeight="1">
      <c r="A638" s="39"/>
      <c r="B638" s="45"/>
      <c r="C638" s="329" t="s">
        <v>6061</v>
      </c>
      <c r="D638" s="39"/>
      <c r="E638" s="39"/>
      <c r="F638" s="39"/>
      <c r="G638" s="39"/>
      <c r="H638" s="45"/>
    </row>
    <row r="639" s="2" customFormat="1">
      <c r="A639" s="39"/>
      <c r="B639" s="45"/>
      <c r="C639" s="327" t="s">
        <v>669</v>
      </c>
      <c r="D639" s="327" t="s">
        <v>670</v>
      </c>
      <c r="E639" s="18" t="s">
        <v>253</v>
      </c>
      <c r="F639" s="328">
        <v>1611.836</v>
      </c>
      <c r="G639" s="39"/>
      <c r="H639" s="45"/>
    </row>
    <row r="640" s="2" customFormat="1">
      <c r="A640" s="39"/>
      <c r="B640" s="45"/>
      <c r="C640" s="327" t="s">
        <v>676</v>
      </c>
      <c r="D640" s="327" t="s">
        <v>677</v>
      </c>
      <c r="E640" s="18" t="s">
        <v>253</v>
      </c>
      <c r="F640" s="328">
        <v>20953.867999999999</v>
      </c>
      <c r="G640" s="39"/>
      <c r="H640" s="45"/>
    </row>
    <row r="641" s="2" customFormat="1" ht="16.8" customHeight="1">
      <c r="A641" s="39"/>
      <c r="B641" s="45"/>
      <c r="C641" s="327" t="s">
        <v>692</v>
      </c>
      <c r="D641" s="327" t="s">
        <v>693</v>
      </c>
      <c r="E641" s="18" t="s">
        <v>253</v>
      </c>
      <c r="F641" s="328">
        <v>2354.7730000000001</v>
      </c>
      <c r="G641" s="39"/>
      <c r="H641" s="45"/>
    </row>
    <row r="642" s="2" customFormat="1">
      <c r="A642" s="39"/>
      <c r="B642" s="45"/>
      <c r="C642" s="327" t="s">
        <v>697</v>
      </c>
      <c r="D642" s="327" t="s">
        <v>698</v>
      </c>
      <c r="E642" s="18" t="s">
        <v>467</v>
      </c>
      <c r="F642" s="328">
        <v>3885.375</v>
      </c>
      <c r="G642" s="39"/>
      <c r="H642" s="45"/>
    </row>
    <row r="643" s="2" customFormat="1" ht="16.8" customHeight="1">
      <c r="A643" s="39"/>
      <c r="B643" s="45"/>
      <c r="C643" s="323" t="s">
        <v>3745</v>
      </c>
      <c r="D643" s="324" t="s">
        <v>3746</v>
      </c>
      <c r="E643" s="325" t="s">
        <v>467</v>
      </c>
      <c r="F643" s="326">
        <v>0</v>
      </c>
      <c r="G643" s="39"/>
      <c r="H643" s="45"/>
    </row>
    <row r="644" s="2" customFormat="1" ht="16.8" customHeight="1">
      <c r="A644" s="39"/>
      <c r="B644" s="45"/>
      <c r="C644" s="327" t="s">
        <v>3745</v>
      </c>
      <c r="D644" s="327" t="s">
        <v>6064</v>
      </c>
      <c r="E644" s="18" t="s">
        <v>1</v>
      </c>
      <c r="F644" s="328">
        <v>0</v>
      </c>
      <c r="G644" s="39"/>
      <c r="H644" s="45"/>
    </row>
    <row r="645" s="2" customFormat="1" ht="16.8" customHeight="1">
      <c r="A645" s="39"/>
      <c r="B645" s="45"/>
      <c r="C645" s="323" t="s">
        <v>465</v>
      </c>
      <c r="D645" s="324" t="s">
        <v>466</v>
      </c>
      <c r="E645" s="325" t="s">
        <v>467</v>
      </c>
      <c r="F645" s="326">
        <v>1601.644</v>
      </c>
      <c r="G645" s="39"/>
      <c r="H645" s="45"/>
    </row>
    <row r="646" s="2" customFormat="1" ht="16.8" customHeight="1">
      <c r="A646" s="39"/>
      <c r="B646" s="45"/>
      <c r="C646" s="327" t="s">
        <v>472</v>
      </c>
      <c r="D646" s="327" t="s">
        <v>6070</v>
      </c>
      <c r="E646" s="18" t="s">
        <v>1</v>
      </c>
      <c r="F646" s="328">
        <v>0.22500000000000001</v>
      </c>
      <c r="G646" s="39"/>
      <c r="H646" s="45"/>
    </row>
    <row r="647" s="2" customFormat="1" ht="16.8" customHeight="1">
      <c r="A647" s="39"/>
      <c r="B647" s="45"/>
      <c r="C647" s="327" t="s">
        <v>469</v>
      </c>
      <c r="D647" s="327" t="s">
        <v>6071</v>
      </c>
      <c r="E647" s="18" t="s">
        <v>1</v>
      </c>
      <c r="F647" s="328">
        <v>1065.6489999999999</v>
      </c>
      <c r="G647" s="39"/>
      <c r="H647" s="45"/>
    </row>
    <row r="648" s="2" customFormat="1" ht="16.8" customHeight="1">
      <c r="A648" s="39"/>
      <c r="B648" s="45"/>
      <c r="C648" s="327" t="s">
        <v>3745</v>
      </c>
      <c r="D648" s="327" t="s">
        <v>6064</v>
      </c>
      <c r="E648" s="18" t="s">
        <v>1</v>
      </c>
      <c r="F648" s="328">
        <v>0</v>
      </c>
      <c r="G648" s="39"/>
      <c r="H648" s="45"/>
    </row>
    <row r="649" s="2" customFormat="1" ht="16.8" customHeight="1">
      <c r="A649" s="39"/>
      <c r="B649" s="45"/>
      <c r="C649" s="327" t="s">
        <v>475</v>
      </c>
      <c r="D649" s="327" t="s">
        <v>6072</v>
      </c>
      <c r="E649" s="18" t="s">
        <v>1</v>
      </c>
      <c r="F649" s="328">
        <v>535.76999999999998</v>
      </c>
      <c r="G649" s="39"/>
      <c r="H649" s="45"/>
    </row>
    <row r="650" s="2" customFormat="1" ht="16.8" customHeight="1">
      <c r="A650" s="39"/>
      <c r="B650" s="45"/>
      <c r="C650" s="327" t="s">
        <v>465</v>
      </c>
      <c r="D650" s="327" t="s">
        <v>258</v>
      </c>
      <c r="E650" s="18" t="s">
        <v>1</v>
      </c>
      <c r="F650" s="328">
        <v>1601.644</v>
      </c>
      <c r="G650" s="39"/>
      <c r="H650" s="45"/>
    </row>
    <row r="651" s="2" customFormat="1" ht="16.8" customHeight="1">
      <c r="A651" s="39"/>
      <c r="B651" s="45"/>
      <c r="C651" s="329" t="s">
        <v>6061</v>
      </c>
      <c r="D651" s="39"/>
      <c r="E651" s="39"/>
      <c r="F651" s="39"/>
      <c r="G651" s="39"/>
      <c r="H651" s="45"/>
    </row>
    <row r="652" s="2" customFormat="1">
      <c r="A652" s="39"/>
      <c r="B652" s="45"/>
      <c r="C652" s="327" t="s">
        <v>1072</v>
      </c>
      <c r="D652" s="327" t="s">
        <v>1073</v>
      </c>
      <c r="E652" s="18" t="s">
        <v>467</v>
      </c>
      <c r="F652" s="328">
        <v>1601.644</v>
      </c>
      <c r="G652" s="39"/>
      <c r="H652" s="45"/>
    </row>
    <row r="653" s="2" customFormat="1" ht="16.8" customHeight="1">
      <c r="A653" s="39"/>
      <c r="B653" s="45"/>
      <c r="C653" s="327" t="s">
        <v>1077</v>
      </c>
      <c r="D653" s="327" t="s">
        <v>1078</v>
      </c>
      <c r="E653" s="18" t="s">
        <v>467</v>
      </c>
      <c r="F653" s="328">
        <v>35236.167999999998</v>
      </c>
      <c r="G653" s="39"/>
      <c r="H653" s="45"/>
    </row>
    <row r="654" s="2" customFormat="1" ht="16.8" customHeight="1">
      <c r="A654" s="39"/>
      <c r="B654" s="45"/>
      <c r="C654" s="323" t="s">
        <v>469</v>
      </c>
      <c r="D654" s="324" t="s">
        <v>470</v>
      </c>
      <c r="E654" s="325" t="s">
        <v>467</v>
      </c>
      <c r="F654" s="326">
        <v>1065.6489999999999</v>
      </c>
      <c r="G654" s="39"/>
      <c r="H654" s="45"/>
    </row>
    <row r="655" s="2" customFormat="1" ht="16.8" customHeight="1">
      <c r="A655" s="39"/>
      <c r="B655" s="45"/>
      <c r="C655" s="327" t="s">
        <v>469</v>
      </c>
      <c r="D655" s="327" t="s">
        <v>6071</v>
      </c>
      <c r="E655" s="18" t="s">
        <v>1</v>
      </c>
      <c r="F655" s="328">
        <v>1065.6489999999999</v>
      </c>
      <c r="G655" s="39"/>
      <c r="H655" s="45"/>
    </row>
    <row r="656" s="2" customFormat="1" ht="16.8" customHeight="1">
      <c r="A656" s="39"/>
      <c r="B656" s="45"/>
      <c r="C656" s="329" t="s">
        <v>6061</v>
      </c>
      <c r="D656" s="39"/>
      <c r="E656" s="39"/>
      <c r="F656" s="39"/>
      <c r="G656" s="39"/>
      <c r="H656" s="45"/>
    </row>
    <row r="657" s="2" customFormat="1">
      <c r="A657" s="39"/>
      <c r="B657" s="45"/>
      <c r="C657" s="327" t="s">
        <v>1088</v>
      </c>
      <c r="D657" s="327" t="s">
        <v>1089</v>
      </c>
      <c r="E657" s="18" t="s">
        <v>467</v>
      </c>
      <c r="F657" s="328">
        <v>1065.6489999999999</v>
      </c>
      <c r="G657" s="39"/>
      <c r="H657" s="45"/>
    </row>
    <row r="658" s="2" customFormat="1" ht="16.8" customHeight="1">
      <c r="A658" s="39"/>
      <c r="B658" s="45"/>
      <c r="C658" s="323" t="s">
        <v>472</v>
      </c>
      <c r="D658" s="324" t="s">
        <v>473</v>
      </c>
      <c r="E658" s="325" t="s">
        <v>467</v>
      </c>
      <c r="F658" s="326">
        <v>0.22500000000000001</v>
      </c>
      <c r="G658" s="39"/>
      <c r="H658" s="45"/>
    </row>
    <row r="659" s="2" customFormat="1" ht="16.8" customHeight="1">
      <c r="A659" s="39"/>
      <c r="B659" s="45"/>
      <c r="C659" s="327" t="s">
        <v>472</v>
      </c>
      <c r="D659" s="327" t="s">
        <v>6070</v>
      </c>
      <c r="E659" s="18" t="s">
        <v>1</v>
      </c>
      <c r="F659" s="328">
        <v>0.22500000000000001</v>
      </c>
      <c r="G659" s="39"/>
      <c r="H659" s="45"/>
    </row>
    <row r="660" s="2" customFormat="1" ht="16.8" customHeight="1">
      <c r="A660" s="39"/>
      <c r="B660" s="45"/>
      <c r="C660" s="329" t="s">
        <v>6061</v>
      </c>
      <c r="D660" s="39"/>
      <c r="E660" s="39"/>
      <c r="F660" s="39"/>
      <c r="G660" s="39"/>
      <c r="H660" s="45"/>
    </row>
    <row r="661" s="2" customFormat="1">
      <c r="A661" s="39"/>
      <c r="B661" s="45"/>
      <c r="C661" s="327" t="s">
        <v>1083</v>
      </c>
      <c r="D661" s="327" t="s">
        <v>1084</v>
      </c>
      <c r="E661" s="18" t="s">
        <v>467</v>
      </c>
      <c r="F661" s="328">
        <v>0.22500000000000001</v>
      </c>
      <c r="G661" s="39"/>
      <c r="H661" s="45"/>
    </row>
    <row r="662" s="2" customFormat="1" ht="16.8" customHeight="1">
      <c r="A662" s="39"/>
      <c r="B662" s="45"/>
      <c r="C662" s="323" t="s">
        <v>475</v>
      </c>
      <c r="D662" s="324" t="s">
        <v>476</v>
      </c>
      <c r="E662" s="325" t="s">
        <v>467</v>
      </c>
      <c r="F662" s="326">
        <v>535.76999999999998</v>
      </c>
      <c r="G662" s="39"/>
      <c r="H662" s="45"/>
    </row>
    <row r="663" s="2" customFormat="1" ht="16.8" customHeight="1">
      <c r="A663" s="39"/>
      <c r="B663" s="45"/>
      <c r="C663" s="327" t="s">
        <v>475</v>
      </c>
      <c r="D663" s="327" t="s">
        <v>6072</v>
      </c>
      <c r="E663" s="18" t="s">
        <v>1</v>
      </c>
      <c r="F663" s="328">
        <v>535.76999999999998</v>
      </c>
      <c r="G663" s="39"/>
      <c r="H663" s="45"/>
    </row>
    <row r="664" s="2" customFormat="1" ht="16.8" customHeight="1">
      <c r="A664" s="39"/>
      <c r="B664" s="45"/>
      <c r="C664" s="329" t="s">
        <v>6061</v>
      </c>
      <c r="D664" s="39"/>
      <c r="E664" s="39"/>
      <c r="F664" s="39"/>
      <c r="G664" s="39"/>
      <c r="H664" s="45"/>
    </row>
    <row r="665" s="2" customFormat="1">
      <c r="A665" s="39"/>
      <c r="B665" s="45"/>
      <c r="C665" s="327" t="s">
        <v>1093</v>
      </c>
      <c r="D665" s="327" t="s">
        <v>1094</v>
      </c>
      <c r="E665" s="18" t="s">
        <v>467</v>
      </c>
      <c r="F665" s="328">
        <v>535.76999999999998</v>
      </c>
      <c r="G665" s="39"/>
      <c r="H665" s="45"/>
    </row>
    <row r="666" s="2" customFormat="1" ht="16.8" customHeight="1">
      <c r="A666" s="39"/>
      <c r="B666" s="45"/>
      <c r="C666" s="323" t="s">
        <v>478</v>
      </c>
      <c r="D666" s="324" t="s">
        <v>479</v>
      </c>
      <c r="E666" s="325" t="s">
        <v>289</v>
      </c>
      <c r="F666" s="326">
        <v>0.28999999999999998</v>
      </c>
      <c r="G666" s="39"/>
      <c r="H666" s="45"/>
    </row>
    <row r="667" s="2" customFormat="1" ht="16.8" customHeight="1">
      <c r="A667" s="39"/>
      <c r="B667" s="45"/>
      <c r="C667" s="327" t="s">
        <v>478</v>
      </c>
      <c r="D667" s="327" t="s">
        <v>605</v>
      </c>
      <c r="E667" s="18" t="s">
        <v>1</v>
      </c>
      <c r="F667" s="328">
        <v>0.28999999999999998</v>
      </c>
      <c r="G667" s="39"/>
      <c r="H667" s="45"/>
    </row>
    <row r="668" s="2" customFormat="1" ht="16.8" customHeight="1">
      <c r="A668" s="39"/>
      <c r="B668" s="45"/>
      <c r="C668" s="329" t="s">
        <v>6061</v>
      </c>
      <c r="D668" s="39"/>
      <c r="E668" s="39"/>
      <c r="F668" s="39"/>
      <c r="G668" s="39"/>
      <c r="H668" s="45"/>
    </row>
    <row r="669" s="2" customFormat="1" ht="16.8" customHeight="1">
      <c r="A669" s="39"/>
      <c r="B669" s="45"/>
      <c r="C669" s="327" t="s">
        <v>597</v>
      </c>
      <c r="D669" s="327" t="s">
        <v>598</v>
      </c>
      <c r="E669" s="18" t="s">
        <v>253</v>
      </c>
      <c r="F669" s="328">
        <v>562.21600000000001</v>
      </c>
      <c r="G669" s="39"/>
      <c r="H669" s="45"/>
    </row>
    <row r="670" s="2" customFormat="1" ht="16.8" customHeight="1">
      <c r="A670" s="39"/>
      <c r="B670" s="45"/>
      <c r="C670" s="323" t="s">
        <v>481</v>
      </c>
      <c r="D670" s="324" t="s">
        <v>482</v>
      </c>
      <c r="E670" s="325" t="s">
        <v>289</v>
      </c>
      <c r="F670" s="326">
        <v>0.29999999999999999</v>
      </c>
      <c r="G670" s="39"/>
      <c r="H670" s="45"/>
    </row>
    <row r="671" s="2" customFormat="1" ht="16.8" customHeight="1">
      <c r="A671" s="39"/>
      <c r="B671" s="45"/>
      <c r="C671" s="327" t="s">
        <v>481</v>
      </c>
      <c r="D671" s="327" t="s">
        <v>606</v>
      </c>
      <c r="E671" s="18" t="s">
        <v>1</v>
      </c>
      <c r="F671" s="328">
        <v>0.29999999999999999</v>
      </c>
      <c r="G671" s="39"/>
      <c r="H671" s="45"/>
    </row>
    <row r="672" s="2" customFormat="1" ht="16.8" customHeight="1">
      <c r="A672" s="39"/>
      <c r="B672" s="45"/>
      <c r="C672" s="329" t="s">
        <v>6061</v>
      </c>
      <c r="D672" s="39"/>
      <c r="E672" s="39"/>
      <c r="F672" s="39"/>
      <c r="G672" s="39"/>
      <c r="H672" s="45"/>
    </row>
    <row r="673" s="2" customFormat="1" ht="16.8" customHeight="1">
      <c r="A673" s="39"/>
      <c r="B673" s="45"/>
      <c r="C673" s="327" t="s">
        <v>597</v>
      </c>
      <c r="D673" s="327" t="s">
        <v>598</v>
      </c>
      <c r="E673" s="18" t="s">
        <v>253</v>
      </c>
      <c r="F673" s="328">
        <v>562.21600000000001</v>
      </c>
      <c r="G673" s="39"/>
      <c r="H673" s="45"/>
    </row>
    <row r="674" s="2" customFormat="1" ht="16.8" customHeight="1">
      <c r="A674" s="39"/>
      <c r="B674" s="45"/>
      <c r="C674" s="323" t="s">
        <v>484</v>
      </c>
      <c r="D674" s="324" t="s">
        <v>485</v>
      </c>
      <c r="E674" s="325" t="s">
        <v>289</v>
      </c>
      <c r="F674" s="326">
        <v>0.59999999999999998</v>
      </c>
      <c r="G674" s="39"/>
      <c r="H674" s="45"/>
    </row>
    <row r="675" s="2" customFormat="1" ht="16.8" customHeight="1">
      <c r="A675" s="39"/>
      <c r="B675" s="45"/>
      <c r="C675" s="327" t="s">
        <v>484</v>
      </c>
      <c r="D675" s="327" t="s">
        <v>604</v>
      </c>
      <c r="E675" s="18" t="s">
        <v>1</v>
      </c>
      <c r="F675" s="328">
        <v>0.59999999999999998</v>
      </c>
      <c r="G675" s="39"/>
      <c r="H675" s="45"/>
    </row>
    <row r="676" s="2" customFormat="1" ht="16.8" customHeight="1">
      <c r="A676" s="39"/>
      <c r="B676" s="45"/>
      <c r="C676" s="329" t="s">
        <v>6061</v>
      </c>
      <c r="D676" s="39"/>
      <c r="E676" s="39"/>
      <c r="F676" s="39"/>
      <c r="G676" s="39"/>
      <c r="H676" s="45"/>
    </row>
    <row r="677" s="2" customFormat="1" ht="16.8" customHeight="1">
      <c r="A677" s="39"/>
      <c r="B677" s="45"/>
      <c r="C677" s="327" t="s">
        <v>597</v>
      </c>
      <c r="D677" s="327" t="s">
        <v>598</v>
      </c>
      <c r="E677" s="18" t="s">
        <v>253</v>
      </c>
      <c r="F677" s="328">
        <v>562.21600000000001</v>
      </c>
      <c r="G677" s="39"/>
      <c r="H677" s="45"/>
    </row>
    <row r="678" s="2" customFormat="1" ht="16.8" customHeight="1">
      <c r="A678" s="39"/>
      <c r="B678" s="45"/>
      <c r="C678" s="323" t="s">
        <v>487</v>
      </c>
      <c r="D678" s="324" t="s">
        <v>488</v>
      </c>
      <c r="E678" s="325" t="s">
        <v>289</v>
      </c>
      <c r="F678" s="326">
        <v>0.10000000000000001</v>
      </c>
      <c r="G678" s="39"/>
      <c r="H678" s="45"/>
    </row>
    <row r="679" s="2" customFormat="1" ht="16.8" customHeight="1">
      <c r="A679" s="39"/>
      <c r="B679" s="45"/>
      <c r="C679" s="327" t="s">
        <v>487</v>
      </c>
      <c r="D679" s="327" t="s">
        <v>608</v>
      </c>
      <c r="E679" s="18" t="s">
        <v>1</v>
      </c>
      <c r="F679" s="328">
        <v>0.10000000000000001</v>
      </c>
      <c r="G679" s="39"/>
      <c r="H679" s="45"/>
    </row>
    <row r="680" s="2" customFormat="1" ht="16.8" customHeight="1">
      <c r="A680" s="39"/>
      <c r="B680" s="45"/>
      <c r="C680" s="329" t="s">
        <v>6061</v>
      </c>
      <c r="D680" s="39"/>
      <c r="E680" s="39"/>
      <c r="F680" s="39"/>
      <c r="G680" s="39"/>
      <c r="H680" s="45"/>
    </row>
    <row r="681" s="2" customFormat="1" ht="16.8" customHeight="1">
      <c r="A681" s="39"/>
      <c r="B681" s="45"/>
      <c r="C681" s="327" t="s">
        <v>597</v>
      </c>
      <c r="D681" s="327" t="s">
        <v>598</v>
      </c>
      <c r="E681" s="18" t="s">
        <v>253</v>
      </c>
      <c r="F681" s="328">
        <v>562.21600000000001</v>
      </c>
      <c r="G681" s="39"/>
      <c r="H681" s="45"/>
    </row>
    <row r="682" s="2" customFormat="1" ht="16.8" customHeight="1">
      <c r="A682" s="39"/>
      <c r="B682" s="45"/>
      <c r="C682" s="327" t="s">
        <v>566</v>
      </c>
      <c r="D682" s="327" t="s">
        <v>567</v>
      </c>
      <c r="E682" s="18" t="s">
        <v>253</v>
      </c>
      <c r="F682" s="328">
        <v>16.268000000000001</v>
      </c>
      <c r="G682" s="39"/>
      <c r="H682" s="45"/>
    </row>
    <row r="683" s="2" customFormat="1" ht="16.8" customHeight="1">
      <c r="A683" s="39"/>
      <c r="B683" s="45"/>
      <c r="C683" s="327" t="s">
        <v>630</v>
      </c>
      <c r="D683" s="327" t="s">
        <v>631</v>
      </c>
      <c r="E683" s="18" t="s">
        <v>246</v>
      </c>
      <c r="F683" s="328">
        <v>5026.2299999999996</v>
      </c>
      <c r="G683" s="39"/>
      <c r="H683" s="45"/>
    </row>
    <row r="684" s="2" customFormat="1" ht="16.8" customHeight="1">
      <c r="A684" s="39"/>
      <c r="B684" s="45"/>
      <c r="C684" s="327" t="s">
        <v>799</v>
      </c>
      <c r="D684" s="327" t="s">
        <v>800</v>
      </c>
      <c r="E684" s="18" t="s">
        <v>253</v>
      </c>
      <c r="F684" s="328">
        <v>220.41</v>
      </c>
      <c r="G684" s="39"/>
      <c r="H684" s="45"/>
    </row>
    <row r="685" s="2" customFormat="1" ht="16.8" customHeight="1">
      <c r="A685" s="39"/>
      <c r="B685" s="45"/>
      <c r="C685" s="323" t="s">
        <v>490</v>
      </c>
      <c r="D685" s="324" t="s">
        <v>491</v>
      </c>
      <c r="E685" s="325" t="s">
        <v>289</v>
      </c>
      <c r="F685" s="326">
        <v>0.14999999999999999</v>
      </c>
      <c r="G685" s="39"/>
      <c r="H685" s="45"/>
    </row>
    <row r="686" s="2" customFormat="1" ht="16.8" customHeight="1">
      <c r="A686" s="39"/>
      <c r="B686" s="45"/>
      <c r="C686" s="327" t="s">
        <v>490</v>
      </c>
      <c r="D686" s="327" t="s">
        <v>607</v>
      </c>
      <c r="E686" s="18" t="s">
        <v>1</v>
      </c>
      <c r="F686" s="328">
        <v>0.14999999999999999</v>
      </c>
      <c r="G686" s="39"/>
      <c r="H686" s="45"/>
    </row>
    <row r="687" s="2" customFormat="1" ht="16.8" customHeight="1">
      <c r="A687" s="39"/>
      <c r="B687" s="45"/>
      <c r="C687" s="329" t="s">
        <v>6061</v>
      </c>
      <c r="D687" s="39"/>
      <c r="E687" s="39"/>
      <c r="F687" s="39"/>
      <c r="G687" s="39"/>
      <c r="H687" s="45"/>
    </row>
    <row r="688" s="2" customFormat="1" ht="16.8" customHeight="1">
      <c r="A688" s="39"/>
      <c r="B688" s="45"/>
      <c r="C688" s="327" t="s">
        <v>597</v>
      </c>
      <c r="D688" s="327" t="s">
        <v>598</v>
      </c>
      <c r="E688" s="18" t="s">
        <v>253</v>
      </c>
      <c r="F688" s="328">
        <v>562.21600000000001</v>
      </c>
      <c r="G688" s="39"/>
      <c r="H688" s="45"/>
    </row>
    <row r="689" s="2" customFormat="1">
      <c r="A689" s="39"/>
      <c r="B689" s="45"/>
      <c r="C689" s="327" t="s">
        <v>639</v>
      </c>
      <c r="D689" s="327" t="s">
        <v>640</v>
      </c>
      <c r="E689" s="18" t="s">
        <v>253</v>
      </c>
      <c r="F689" s="328">
        <v>1460.847</v>
      </c>
      <c r="G689" s="39"/>
      <c r="H689" s="45"/>
    </row>
    <row r="690" s="2" customFormat="1" ht="16.8" customHeight="1">
      <c r="A690" s="39"/>
      <c r="B690" s="45"/>
      <c r="C690" s="327" t="s">
        <v>681</v>
      </c>
      <c r="D690" s="327" t="s">
        <v>682</v>
      </c>
      <c r="E690" s="18" t="s">
        <v>253</v>
      </c>
      <c r="F690" s="328">
        <v>1129.2270000000001</v>
      </c>
      <c r="G690" s="39"/>
      <c r="H690" s="45"/>
    </row>
    <row r="691" s="2" customFormat="1" ht="16.8" customHeight="1">
      <c r="A691" s="39"/>
      <c r="B691" s="45"/>
      <c r="C691" s="327" t="s">
        <v>259</v>
      </c>
      <c r="D691" s="327" t="s">
        <v>260</v>
      </c>
      <c r="E691" s="18" t="s">
        <v>253</v>
      </c>
      <c r="F691" s="328">
        <v>2716.6599999999999</v>
      </c>
      <c r="G691" s="39"/>
      <c r="H691" s="45"/>
    </row>
    <row r="692" s="2" customFormat="1" ht="16.8" customHeight="1">
      <c r="A692" s="39"/>
      <c r="B692" s="45"/>
      <c r="C692" s="323" t="s">
        <v>493</v>
      </c>
      <c r="D692" s="324" t="s">
        <v>494</v>
      </c>
      <c r="E692" s="325" t="s">
        <v>246</v>
      </c>
      <c r="F692" s="326">
        <v>472.92000000000002</v>
      </c>
      <c r="G692" s="39"/>
      <c r="H692" s="45"/>
    </row>
    <row r="693" s="2" customFormat="1" ht="16.8" customHeight="1">
      <c r="A693" s="39"/>
      <c r="B693" s="45"/>
      <c r="C693" s="327" t="s">
        <v>1</v>
      </c>
      <c r="D693" s="327" t="s">
        <v>1346</v>
      </c>
      <c r="E693" s="18" t="s">
        <v>1</v>
      </c>
      <c r="F693" s="328">
        <v>0</v>
      </c>
      <c r="G693" s="39"/>
      <c r="H693" s="45"/>
    </row>
    <row r="694" s="2" customFormat="1" ht="16.8" customHeight="1">
      <c r="A694" s="39"/>
      <c r="B694" s="45"/>
      <c r="C694" s="327" t="s">
        <v>1</v>
      </c>
      <c r="D694" s="327" t="s">
        <v>1347</v>
      </c>
      <c r="E694" s="18" t="s">
        <v>1</v>
      </c>
      <c r="F694" s="328">
        <v>13.5</v>
      </c>
      <c r="G694" s="39"/>
      <c r="H694" s="45"/>
    </row>
    <row r="695" s="2" customFormat="1" ht="16.8" customHeight="1">
      <c r="A695" s="39"/>
      <c r="B695" s="45"/>
      <c r="C695" s="327" t="s">
        <v>1</v>
      </c>
      <c r="D695" s="327" t="s">
        <v>1348</v>
      </c>
      <c r="E695" s="18" t="s">
        <v>1</v>
      </c>
      <c r="F695" s="328">
        <v>0</v>
      </c>
      <c r="G695" s="39"/>
      <c r="H695" s="45"/>
    </row>
    <row r="696" s="2" customFormat="1">
      <c r="A696" s="39"/>
      <c r="B696" s="45"/>
      <c r="C696" s="327" t="s">
        <v>1</v>
      </c>
      <c r="D696" s="327" t="s">
        <v>1349</v>
      </c>
      <c r="E696" s="18" t="s">
        <v>1</v>
      </c>
      <c r="F696" s="328">
        <v>142.68000000000001</v>
      </c>
      <c r="G696" s="39"/>
      <c r="H696" s="45"/>
    </row>
    <row r="697" s="2" customFormat="1" ht="16.8" customHeight="1">
      <c r="A697" s="39"/>
      <c r="B697" s="45"/>
      <c r="C697" s="327" t="s">
        <v>1</v>
      </c>
      <c r="D697" s="327" t="s">
        <v>1350</v>
      </c>
      <c r="E697" s="18" t="s">
        <v>1</v>
      </c>
      <c r="F697" s="328">
        <v>0</v>
      </c>
      <c r="G697" s="39"/>
      <c r="H697" s="45"/>
    </row>
    <row r="698" s="2" customFormat="1" ht="16.8" customHeight="1">
      <c r="A698" s="39"/>
      <c r="B698" s="45"/>
      <c r="C698" s="327" t="s">
        <v>1</v>
      </c>
      <c r="D698" s="327" t="s">
        <v>1351</v>
      </c>
      <c r="E698" s="18" t="s">
        <v>1</v>
      </c>
      <c r="F698" s="328">
        <v>2.7000000000000002</v>
      </c>
      <c r="G698" s="39"/>
      <c r="H698" s="45"/>
    </row>
    <row r="699" s="2" customFormat="1" ht="16.8" customHeight="1">
      <c r="A699" s="39"/>
      <c r="B699" s="45"/>
      <c r="C699" s="327" t="s">
        <v>1</v>
      </c>
      <c r="D699" s="327" t="s">
        <v>1352</v>
      </c>
      <c r="E699" s="18" t="s">
        <v>1</v>
      </c>
      <c r="F699" s="328">
        <v>0</v>
      </c>
      <c r="G699" s="39"/>
      <c r="H699" s="45"/>
    </row>
    <row r="700" s="2" customFormat="1" ht="16.8" customHeight="1">
      <c r="A700" s="39"/>
      <c r="B700" s="45"/>
      <c r="C700" s="327" t="s">
        <v>1</v>
      </c>
      <c r="D700" s="327" t="s">
        <v>1353</v>
      </c>
      <c r="E700" s="18" t="s">
        <v>1</v>
      </c>
      <c r="F700" s="328">
        <v>0</v>
      </c>
      <c r="G700" s="39"/>
      <c r="H700" s="45"/>
    </row>
    <row r="701" s="2" customFormat="1" ht="16.8" customHeight="1">
      <c r="A701" s="39"/>
      <c r="B701" s="45"/>
      <c r="C701" s="327" t="s">
        <v>1</v>
      </c>
      <c r="D701" s="327" t="s">
        <v>1354</v>
      </c>
      <c r="E701" s="18" t="s">
        <v>1</v>
      </c>
      <c r="F701" s="328">
        <v>0</v>
      </c>
      <c r="G701" s="39"/>
      <c r="H701" s="45"/>
    </row>
    <row r="702" s="2" customFormat="1" ht="16.8" customHeight="1">
      <c r="A702" s="39"/>
      <c r="B702" s="45"/>
      <c r="C702" s="327" t="s">
        <v>1</v>
      </c>
      <c r="D702" s="327" t="s">
        <v>1355</v>
      </c>
      <c r="E702" s="18" t="s">
        <v>1</v>
      </c>
      <c r="F702" s="328">
        <v>15</v>
      </c>
      <c r="G702" s="39"/>
      <c r="H702" s="45"/>
    </row>
    <row r="703" s="2" customFormat="1" ht="16.8" customHeight="1">
      <c r="A703" s="39"/>
      <c r="B703" s="45"/>
      <c r="C703" s="327" t="s">
        <v>1</v>
      </c>
      <c r="D703" s="327" t="s">
        <v>1356</v>
      </c>
      <c r="E703" s="18" t="s">
        <v>1</v>
      </c>
      <c r="F703" s="328">
        <v>0</v>
      </c>
      <c r="G703" s="39"/>
      <c r="H703" s="45"/>
    </row>
    <row r="704" s="2" customFormat="1" ht="16.8" customHeight="1">
      <c r="A704" s="39"/>
      <c r="B704" s="45"/>
      <c r="C704" s="327" t="s">
        <v>1</v>
      </c>
      <c r="D704" s="327" t="s">
        <v>1357</v>
      </c>
      <c r="E704" s="18" t="s">
        <v>1</v>
      </c>
      <c r="F704" s="328">
        <v>18.375</v>
      </c>
      <c r="G704" s="39"/>
      <c r="H704" s="45"/>
    </row>
    <row r="705" s="2" customFormat="1" ht="16.8" customHeight="1">
      <c r="A705" s="39"/>
      <c r="B705" s="45"/>
      <c r="C705" s="327" t="s">
        <v>1</v>
      </c>
      <c r="D705" s="327" t="s">
        <v>1358</v>
      </c>
      <c r="E705" s="18" t="s">
        <v>1</v>
      </c>
      <c r="F705" s="328">
        <v>0</v>
      </c>
      <c r="G705" s="39"/>
      <c r="H705" s="45"/>
    </row>
    <row r="706" s="2" customFormat="1">
      <c r="A706" s="39"/>
      <c r="B706" s="45"/>
      <c r="C706" s="327" t="s">
        <v>1</v>
      </c>
      <c r="D706" s="327" t="s">
        <v>1359</v>
      </c>
      <c r="E706" s="18" t="s">
        <v>1</v>
      </c>
      <c r="F706" s="328">
        <v>280.66500000000002</v>
      </c>
      <c r="G706" s="39"/>
      <c r="H706" s="45"/>
    </row>
    <row r="707" s="2" customFormat="1" ht="16.8" customHeight="1">
      <c r="A707" s="39"/>
      <c r="B707" s="45"/>
      <c r="C707" s="327" t="s">
        <v>493</v>
      </c>
      <c r="D707" s="327" t="s">
        <v>258</v>
      </c>
      <c r="E707" s="18" t="s">
        <v>1</v>
      </c>
      <c r="F707" s="328">
        <v>472.92000000000002</v>
      </c>
      <c r="G707" s="39"/>
      <c r="H707" s="45"/>
    </row>
    <row r="708" s="2" customFormat="1" ht="16.8" customHeight="1">
      <c r="A708" s="39"/>
      <c r="B708" s="45"/>
      <c r="C708" s="329" t="s">
        <v>6061</v>
      </c>
      <c r="D708" s="39"/>
      <c r="E708" s="39"/>
      <c r="F708" s="39"/>
      <c r="G708" s="39"/>
      <c r="H708" s="45"/>
    </row>
    <row r="709" s="2" customFormat="1" ht="16.8" customHeight="1">
      <c r="A709" s="39"/>
      <c r="B709" s="45"/>
      <c r="C709" s="327" t="s">
        <v>773</v>
      </c>
      <c r="D709" s="327" t="s">
        <v>774</v>
      </c>
      <c r="E709" s="18" t="s">
        <v>246</v>
      </c>
      <c r="F709" s="328">
        <v>472.92000000000002</v>
      </c>
      <c r="G709" s="39"/>
      <c r="H709" s="45"/>
    </row>
    <row r="710" s="2" customFormat="1" ht="16.8" customHeight="1">
      <c r="A710" s="39"/>
      <c r="B710" s="45"/>
      <c r="C710" s="327" t="s">
        <v>244</v>
      </c>
      <c r="D710" s="327" t="s">
        <v>245</v>
      </c>
      <c r="E710" s="18" t="s">
        <v>246</v>
      </c>
      <c r="F710" s="328">
        <v>472.92000000000002</v>
      </c>
      <c r="G710" s="39"/>
      <c r="H710" s="45"/>
    </row>
    <row r="711" s="2" customFormat="1">
      <c r="A711" s="39"/>
      <c r="B711" s="45"/>
      <c r="C711" s="327" t="s">
        <v>639</v>
      </c>
      <c r="D711" s="327" t="s">
        <v>640</v>
      </c>
      <c r="E711" s="18" t="s">
        <v>253</v>
      </c>
      <c r="F711" s="328">
        <v>1460.847</v>
      </c>
      <c r="G711" s="39"/>
      <c r="H711" s="45"/>
    </row>
    <row r="712" s="2" customFormat="1" ht="16.8" customHeight="1">
      <c r="A712" s="39"/>
      <c r="B712" s="45"/>
      <c r="C712" s="327" t="s">
        <v>681</v>
      </c>
      <c r="D712" s="327" t="s">
        <v>682</v>
      </c>
      <c r="E712" s="18" t="s">
        <v>253</v>
      </c>
      <c r="F712" s="328">
        <v>1129.2270000000001</v>
      </c>
      <c r="G712" s="39"/>
      <c r="H712" s="45"/>
    </row>
    <row r="713" s="2" customFormat="1" ht="16.8" customHeight="1">
      <c r="A713" s="39"/>
      <c r="B713" s="45"/>
      <c r="C713" s="327" t="s">
        <v>259</v>
      </c>
      <c r="D713" s="327" t="s">
        <v>260</v>
      </c>
      <c r="E713" s="18" t="s">
        <v>253</v>
      </c>
      <c r="F713" s="328">
        <v>2716.6599999999999</v>
      </c>
      <c r="G713" s="39"/>
      <c r="H713" s="45"/>
    </row>
    <row r="714" s="2" customFormat="1" ht="16.8" customHeight="1">
      <c r="A714" s="39"/>
      <c r="B714" s="45"/>
      <c r="C714" s="327" t="s">
        <v>755</v>
      </c>
      <c r="D714" s="327" t="s">
        <v>756</v>
      </c>
      <c r="E714" s="18" t="s">
        <v>246</v>
      </c>
      <c r="F714" s="328">
        <v>472.92000000000002</v>
      </c>
      <c r="G714" s="39"/>
      <c r="H714" s="45"/>
    </row>
    <row r="715" s="2" customFormat="1" ht="16.8" customHeight="1">
      <c r="A715" s="39"/>
      <c r="B715" s="45"/>
      <c r="C715" s="327" t="s">
        <v>760</v>
      </c>
      <c r="D715" s="327" t="s">
        <v>761</v>
      </c>
      <c r="E715" s="18" t="s">
        <v>246</v>
      </c>
      <c r="F715" s="328">
        <v>236.46000000000001</v>
      </c>
      <c r="G715" s="39"/>
      <c r="H715" s="45"/>
    </row>
    <row r="716" s="2" customFormat="1" ht="16.8" customHeight="1">
      <c r="A716" s="39"/>
      <c r="B716" s="45"/>
      <c r="C716" s="323" t="s">
        <v>496</v>
      </c>
      <c r="D716" s="324" t="s">
        <v>496</v>
      </c>
      <c r="E716" s="325" t="s">
        <v>253</v>
      </c>
      <c r="F716" s="326">
        <v>1658.0989999999999</v>
      </c>
      <c r="G716" s="39"/>
      <c r="H716" s="45"/>
    </row>
    <row r="717" s="2" customFormat="1" ht="16.8" customHeight="1">
      <c r="A717" s="39"/>
      <c r="B717" s="45"/>
      <c r="C717" s="327" t="s">
        <v>1</v>
      </c>
      <c r="D717" s="327" t="s">
        <v>1327</v>
      </c>
      <c r="E717" s="18" t="s">
        <v>1</v>
      </c>
      <c r="F717" s="328">
        <v>2645.7220000000002</v>
      </c>
      <c r="G717" s="39"/>
      <c r="H717" s="45"/>
    </row>
    <row r="718" s="2" customFormat="1" ht="16.8" customHeight="1">
      <c r="A718" s="39"/>
      <c r="B718" s="45"/>
      <c r="C718" s="327" t="s">
        <v>1</v>
      </c>
      <c r="D718" s="327" t="s">
        <v>726</v>
      </c>
      <c r="E718" s="18" t="s">
        <v>1</v>
      </c>
      <c r="F718" s="328">
        <v>-220.41</v>
      </c>
      <c r="G718" s="39"/>
      <c r="H718" s="45"/>
    </row>
    <row r="719" s="2" customFormat="1" ht="16.8" customHeight="1">
      <c r="A719" s="39"/>
      <c r="B719" s="45"/>
      <c r="C719" s="327" t="s">
        <v>1</v>
      </c>
      <c r="D719" s="327" t="s">
        <v>727</v>
      </c>
      <c r="E719" s="18" t="s">
        <v>1</v>
      </c>
      <c r="F719" s="328">
        <v>-700.76099999999997</v>
      </c>
      <c r="G719" s="39"/>
      <c r="H719" s="45"/>
    </row>
    <row r="720" s="2" customFormat="1" ht="16.8" customHeight="1">
      <c r="A720" s="39"/>
      <c r="B720" s="45"/>
      <c r="C720" s="327" t="s">
        <v>1</v>
      </c>
      <c r="D720" s="327" t="s">
        <v>1334</v>
      </c>
      <c r="E720" s="18" t="s">
        <v>1</v>
      </c>
      <c r="F720" s="328">
        <v>-15.571999999999999</v>
      </c>
      <c r="G720" s="39"/>
      <c r="H720" s="45"/>
    </row>
    <row r="721" s="2" customFormat="1" ht="16.8" customHeight="1">
      <c r="A721" s="39"/>
      <c r="B721" s="45"/>
      <c r="C721" s="327" t="s">
        <v>1</v>
      </c>
      <c r="D721" s="327" t="s">
        <v>1335</v>
      </c>
      <c r="E721" s="18" t="s">
        <v>1</v>
      </c>
      <c r="F721" s="328">
        <v>-50.880000000000003</v>
      </c>
      <c r="G721" s="39"/>
      <c r="H721" s="45"/>
    </row>
    <row r="722" s="2" customFormat="1" ht="16.8" customHeight="1">
      <c r="A722" s="39"/>
      <c r="B722" s="45"/>
      <c r="C722" s="327" t="s">
        <v>496</v>
      </c>
      <c r="D722" s="327" t="s">
        <v>258</v>
      </c>
      <c r="E722" s="18" t="s">
        <v>1</v>
      </c>
      <c r="F722" s="328">
        <v>1658.0989999999999</v>
      </c>
      <c r="G722" s="39"/>
      <c r="H722" s="45"/>
    </row>
    <row r="723" s="2" customFormat="1" ht="16.8" customHeight="1">
      <c r="A723" s="39"/>
      <c r="B723" s="45"/>
      <c r="C723" s="329" t="s">
        <v>6061</v>
      </c>
      <c r="D723" s="39"/>
      <c r="E723" s="39"/>
      <c r="F723" s="39"/>
      <c r="G723" s="39"/>
      <c r="H723" s="45"/>
    </row>
    <row r="724" s="2" customFormat="1" ht="16.8" customHeight="1">
      <c r="A724" s="39"/>
      <c r="B724" s="45"/>
      <c r="C724" s="327" t="s">
        <v>722</v>
      </c>
      <c r="D724" s="327" t="s">
        <v>723</v>
      </c>
      <c r="E724" s="18" t="s">
        <v>253</v>
      </c>
      <c r="F724" s="328">
        <v>1658.0989999999999</v>
      </c>
      <c r="G724" s="39"/>
      <c r="H724" s="45"/>
    </row>
    <row r="725" s="2" customFormat="1">
      <c r="A725" s="39"/>
      <c r="B725" s="45"/>
      <c r="C725" s="327" t="s">
        <v>639</v>
      </c>
      <c r="D725" s="327" t="s">
        <v>640</v>
      </c>
      <c r="E725" s="18" t="s">
        <v>253</v>
      </c>
      <c r="F725" s="328">
        <v>1460.847</v>
      </c>
      <c r="G725" s="39"/>
      <c r="H725" s="45"/>
    </row>
    <row r="726" s="2" customFormat="1">
      <c r="A726" s="39"/>
      <c r="B726" s="45"/>
      <c r="C726" s="327" t="s">
        <v>654</v>
      </c>
      <c r="D726" s="327" t="s">
        <v>655</v>
      </c>
      <c r="E726" s="18" t="s">
        <v>253</v>
      </c>
      <c r="F726" s="328">
        <v>742.93700000000001</v>
      </c>
      <c r="G726" s="39"/>
      <c r="H726" s="45"/>
    </row>
    <row r="727" s="2" customFormat="1" ht="16.8" customHeight="1">
      <c r="A727" s="39"/>
      <c r="B727" s="45"/>
      <c r="C727" s="327" t="s">
        <v>730</v>
      </c>
      <c r="D727" s="327" t="s">
        <v>731</v>
      </c>
      <c r="E727" s="18" t="s">
        <v>467</v>
      </c>
      <c r="F727" s="328">
        <v>2719.826</v>
      </c>
      <c r="G727" s="39"/>
      <c r="H727" s="45"/>
    </row>
    <row r="728" s="2" customFormat="1" ht="16.8" customHeight="1">
      <c r="A728" s="39"/>
      <c r="B728" s="45"/>
      <c r="C728" s="323" t="s">
        <v>498</v>
      </c>
      <c r="D728" s="324" t="s">
        <v>498</v>
      </c>
      <c r="E728" s="325" t="s">
        <v>246</v>
      </c>
      <c r="F728" s="326">
        <v>236.46000000000001</v>
      </c>
      <c r="G728" s="39"/>
      <c r="H728" s="45"/>
    </row>
    <row r="729" s="2" customFormat="1" ht="16.8" customHeight="1">
      <c r="A729" s="39"/>
      <c r="B729" s="45"/>
      <c r="C729" s="327" t="s">
        <v>1</v>
      </c>
      <c r="D729" s="327" t="s">
        <v>764</v>
      </c>
      <c r="E729" s="18" t="s">
        <v>1</v>
      </c>
      <c r="F729" s="328">
        <v>0</v>
      </c>
      <c r="G729" s="39"/>
      <c r="H729" s="45"/>
    </row>
    <row r="730" s="2" customFormat="1" ht="16.8" customHeight="1">
      <c r="A730" s="39"/>
      <c r="B730" s="45"/>
      <c r="C730" s="327" t="s">
        <v>1</v>
      </c>
      <c r="D730" s="327" t="s">
        <v>765</v>
      </c>
      <c r="E730" s="18" t="s">
        <v>1</v>
      </c>
      <c r="F730" s="328">
        <v>236.46000000000001</v>
      </c>
      <c r="G730" s="39"/>
      <c r="H730" s="45"/>
    </row>
    <row r="731" s="2" customFormat="1" ht="16.8" customHeight="1">
      <c r="A731" s="39"/>
      <c r="B731" s="45"/>
      <c r="C731" s="327" t="s">
        <v>498</v>
      </c>
      <c r="D731" s="327" t="s">
        <v>258</v>
      </c>
      <c r="E731" s="18" t="s">
        <v>1</v>
      </c>
      <c r="F731" s="328">
        <v>236.46000000000001</v>
      </c>
      <c r="G731" s="39"/>
      <c r="H731" s="45"/>
    </row>
    <row r="732" s="2" customFormat="1" ht="16.8" customHeight="1">
      <c r="A732" s="39"/>
      <c r="B732" s="45"/>
      <c r="C732" s="329" t="s">
        <v>6061</v>
      </c>
      <c r="D732" s="39"/>
      <c r="E732" s="39"/>
      <c r="F732" s="39"/>
      <c r="G732" s="39"/>
      <c r="H732" s="45"/>
    </row>
    <row r="733" s="2" customFormat="1" ht="16.8" customHeight="1">
      <c r="A733" s="39"/>
      <c r="B733" s="45"/>
      <c r="C733" s="327" t="s">
        <v>760</v>
      </c>
      <c r="D733" s="327" t="s">
        <v>761</v>
      </c>
      <c r="E733" s="18" t="s">
        <v>246</v>
      </c>
      <c r="F733" s="328">
        <v>236.46000000000001</v>
      </c>
      <c r="G733" s="39"/>
      <c r="H733" s="45"/>
    </row>
    <row r="734" s="2" customFormat="1">
      <c r="A734" s="39"/>
      <c r="B734" s="45"/>
      <c r="C734" s="327" t="s">
        <v>789</v>
      </c>
      <c r="D734" s="327" t="s">
        <v>790</v>
      </c>
      <c r="E734" s="18" t="s">
        <v>246</v>
      </c>
      <c r="F734" s="328">
        <v>236.46000000000001</v>
      </c>
      <c r="G734" s="39"/>
      <c r="H734" s="45"/>
    </row>
    <row r="735" s="2" customFormat="1" ht="16.8" customHeight="1">
      <c r="A735" s="39"/>
      <c r="B735" s="45"/>
      <c r="C735" s="327" t="s">
        <v>794</v>
      </c>
      <c r="D735" s="327" t="s">
        <v>795</v>
      </c>
      <c r="E735" s="18" t="s">
        <v>246</v>
      </c>
      <c r="F735" s="328">
        <v>236.46000000000001</v>
      </c>
      <c r="G735" s="39"/>
      <c r="H735" s="45"/>
    </row>
    <row r="736" s="2" customFormat="1" ht="26.4" customHeight="1">
      <c r="A736" s="39"/>
      <c r="B736" s="45"/>
      <c r="C736" s="322" t="s">
        <v>6073</v>
      </c>
      <c r="D736" s="322" t="s">
        <v>105</v>
      </c>
      <c r="E736" s="39"/>
      <c r="F736" s="39"/>
      <c r="G736" s="39"/>
      <c r="H736" s="45"/>
    </row>
    <row r="737" s="2" customFormat="1" ht="16.8" customHeight="1">
      <c r="A737" s="39"/>
      <c r="B737" s="45"/>
      <c r="C737" s="323" t="s">
        <v>1587</v>
      </c>
      <c r="D737" s="324" t="s">
        <v>1588</v>
      </c>
      <c r="E737" s="325" t="s">
        <v>253</v>
      </c>
      <c r="F737" s="326">
        <v>84.941999999999993</v>
      </c>
      <c r="G737" s="39"/>
      <c r="H737" s="45"/>
    </row>
    <row r="738" s="2" customFormat="1" ht="16.8" customHeight="1">
      <c r="A738" s="39"/>
      <c r="B738" s="45"/>
      <c r="C738" s="327" t="s">
        <v>1</v>
      </c>
      <c r="D738" s="327" t="s">
        <v>1784</v>
      </c>
      <c r="E738" s="18" t="s">
        <v>1</v>
      </c>
      <c r="F738" s="328">
        <v>84.941999999999993</v>
      </c>
      <c r="G738" s="39"/>
      <c r="H738" s="45"/>
    </row>
    <row r="739" s="2" customFormat="1" ht="16.8" customHeight="1">
      <c r="A739" s="39"/>
      <c r="B739" s="45"/>
      <c r="C739" s="327" t="s">
        <v>1587</v>
      </c>
      <c r="D739" s="327" t="s">
        <v>258</v>
      </c>
      <c r="E739" s="18" t="s">
        <v>1</v>
      </c>
      <c r="F739" s="328">
        <v>84.941999999999993</v>
      </c>
      <c r="G739" s="39"/>
      <c r="H739" s="45"/>
    </row>
    <row r="740" s="2" customFormat="1" ht="16.8" customHeight="1">
      <c r="A740" s="39"/>
      <c r="B740" s="45"/>
      <c r="C740" s="329" t="s">
        <v>6061</v>
      </c>
      <c r="D740" s="39"/>
      <c r="E740" s="39"/>
      <c r="F740" s="39"/>
      <c r="G740" s="39"/>
      <c r="H740" s="45"/>
    </row>
    <row r="741" s="2" customFormat="1" ht="16.8" customHeight="1">
      <c r="A741" s="39"/>
      <c r="B741" s="45"/>
      <c r="C741" s="327" t="s">
        <v>1780</v>
      </c>
      <c r="D741" s="327" t="s">
        <v>1781</v>
      </c>
      <c r="E741" s="18" t="s">
        <v>253</v>
      </c>
      <c r="F741" s="328">
        <v>84.941999999999993</v>
      </c>
      <c r="G741" s="39"/>
      <c r="H741" s="45"/>
    </row>
    <row r="742" s="2" customFormat="1" ht="16.8" customHeight="1">
      <c r="A742" s="39"/>
      <c r="B742" s="45"/>
      <c r="C742" s="327" t="s">
        <v>722</v>
      </c>
      <c r="D742" s="327" t="s">
        <v>723</v>
      </c>
      <c r="E742" s="18" t="s">
        <v>253</v>
      </c>
      <c r="F742" s="328">
        <v>1092.0129999999999</v>
      </c>
      <c r="G742" s="39"/>
      <c r="H742" s="45"/>
    </row>
    <row r="743" s="2" customFormat="1" ht="16.8" customHeight="1">
      <c r="A743" s="39"/>
      <c r="B743" s="45"/>
      <c r="C743" s="323" t="s">
        <v>1104</v>
      </c>
      <c r="D743" s="324" t="s">
        <v>1105</v>
      </c>
      <c r="E743" s="325" t="s">
        <v>253</v>
      </c>
      <c r="F743" s="326">
        <v>1698.8399999999999</v>
      </c>
      <c r="G743" s="39"/>
      <c r="H743" s="45"/>
    </row>
    <row r="744" s="2" customFormat="1" ht="16.8" customHeight="1">
      <c r="A744" s="39"/>
      <c r="B744" s="45"/>
      <c r="C744" s="327" t="s">
        <v>1</v>
      </c>
      <c r="D744" s="327" t="s">
        <v>1714</v>
      </c>
      <c r="E744" s="18" t="s">
        <v>1</v>
      </c>
      <c r="F744" s="328">
        <v>0</v>
      </c>
      <c r="G744" s="39"/>
      <c r="H744" s="45"/>
    </row>
    <row r="745" s="2" customFormat="1" ht="16.8" customHeight="1">
      <c r="A745" s="39"/>
      <c r="B745" s="45"/>
      <c r="C745" s="327" t="s">
        <v>1</v>
      </c>
      <c r="D745" s="327" t="s">
        <v>1715</v>
      </c>
      <c r="E745" s="18" t="s">
        <v>1</v>
      </c>
      <c r="F745" s="328">
        <v>1698.8399999999999</v>
      </c>
      <c r="G745" s="39"/>
      <c r="H745" s="45"/>
    </row>
    <row r="746" s="2" customFormat="1" ht="16.8" customHeight="1">
      <c r="A746" s="39"/>
      <c r="B746" s="45"/>
      <c r="C746" s="327" t="s">
        <v>1104</v>
      </c>
      <c r="D746" s="327" t="s">
        <v>258</v>
      </c>
      <c r="E746" s="18" t="s">
        <v>1</v>
      </c>
      <c r="F746" s="328">
        <v>1698.8399999999999</v>
      </c>
      <c r="G746" s="39"/>
      <c r="H746" s="45"/>
    </row>
    <row r="747" s="2" customFormat="1" ht="16.8" customHeight="1">
      <c r="A747" s="39"/>
      <c r="B747" s="45"/>
      <c r="C747" s="329" t="s">
        <v>6061</v>
      </c>
      <c r="D747" s="39"/>
      <c r="E747" s="39"/>
      <c r="F747" s="39"/>
      <c r="G747" s="39"/>
      <c r="H747" s="45"/>
    </row>
    <row r="748" s="2" customFormat="1" ht="16.8" customHeight="1">
      <c r="A748" s="39"/>
      <c r="B748" s="45"/>
      <c r="C748" s="327" t="s">
        <v>597</v>
      </c>
      <c r="D748" s="327" t="s">
        <v>598</v>
      </c>
      <c r="E748" s="18" t="s">
        <v>253</v>
      </c>
      <c r="F748" s="328">
        <v>387.31700000000001</v>
      </c>
      <c r="G748" s="39"/>
      <c r="H748" s="45"/>
    </row>
    <row r="749" s="2" customFormat="1" ht="16.8" customHeight="1">
      <c r="A749" s="39"/>
      <c r="B749" s="45"/>
      <c r="C749" s="327" t="s">
        <v>1729</v>
      </c>
      <c r="D749" s="327" t="s">
        <v>1730</v>
      </c>
      <c r="E749" s="18" t="s">
        <v>253</v>
      </c>
      <c r="F749" s="328">
        <v>1698.8399999999999</v>
      </c>
      <c r="G749" s="39"/>
      <c r="H749" s="45"/>
    </row>
    <row r="750" s="2" customFormat="1" ht="16.8" customHeight="1">
      <c r="A750" s="39"/>
      <c r="B750" s="45"/>
      <c r="C750" s="327" t="s">
        <v>1733</v>
      </c>
      <c r="D750" s="327" t="s">
        <v>1734</v>
      </c>
      <c r="E750" s="18" t="s">
        <v>253</v>
      </c>
      <c r="F750" s="328">
        <v>1698.8399999999999</v>
      </c>
      <c r="G750" s="39"/>
      <c r="H750" s="45"/>
    </row>
    <row r="751" s="2" customFormat="1" ht="16.8" customHeight="1">
      <c r="A751" s="39"/>
      <c r="B751" s="45"/>
      <c r="C751" s="327" t="s">
        <v>722</v>
      </c>
      <c r="D751" s="327" t="s">
        <v>723</v>
      </c>
      <c r="E751" s="18" t="s">
        <v>253</v>
      </c>
      <c r="F751" s="328">
        <v>1092.0129999999999</v>
      </c>
      <c r="G751" s="39"/>
      <c r="H751" s="45"/>
    </row>
    <row r="752" s="2" customFormat="1" ht="16.8" customHeight="1">
      <c r="A752" s="39"/>
      <c r="B752" s="45"/>
      <c r="C752" s="323" t="s">
        <v>1107</v>
      </c>
      <c r="D752" s="324" t="s">
        <v>1108</v>
      </c>
      <c r="E752" s="325" t="s">
        <v>253</v>
      </c>
      <c r="F752" s="326">
        <v>271.81400000000002</v>
      </c>
      <c r="G752" s="39"/>
      <c r="H752" s="45"/>
    </row>
    <row r="753" s="2" customFormat="1" ht="16.8" customHeight="1">
      <c r="A753" s="39"/>
      <c r="B753" s="45"/>
      <c r="C753" s="327" t="s">
        <v>1107</v>
      </c>
      <c r="D753" s="327" t="s">
        <v>1717</v>
      </c>
      <c r="E753" s="18" t="s">
        <v>1</v>
      </c>
      <c r="F753" s="328">
        <v>271.81400000000002</v>
      </c>
      <c r="G753" s="39"/>
      <c r="H753" s="45"/>
    </row>
    <row r="754" s="2" customFormat="1" ht="16.8" customHeight="1">
      <c r="A754" s="39"/>
      <c r="B754" s="45"/>
      <c r="C754" s="329" t="s">
        <v>6061</v>
      </c>
      <c r="D754" s="39"/>
      <c r="E754" s="39"/>
      <c r="F754" s="39"/>
      <c r="G754" s="39"/>
      <c r="H754" s="45"/>
    </row>
    <row r="755" s="2" customFormat="1" ht="16.8" customHeight="1">
      <c r="A755" s="39"/>
      <c r="B755" s="45"/>
      <c r="C755" s="327" t="s">
        <v>597</v>
      </c>
      <c r="D755" s="327" t="s">
        <v>598</v>
      </c>
      <c r="E755" s="18" t="s">
        <v>253</v>
      </c>
      <c r="F755" s="328">
        <v>387.31700000000001</v>
      </c>
      <c r="G755" s="39"/>
      <c r="H755" s="45"/>
    </row>
    <row r="756" s="2" customFormat="1" ht="16.8" customHeight="1">
      <c r="A756" s="39"/>
      <c r="B756" s="45"/>
      <c r="C756" s="327" t="s">
        <v>1203</v>
      </c>
      <c r="D756" s="327" t="s">
        <v>1204</v>
      </c>
      <c r="E756" s="18" t="s">
        <v>253</v>
      </c>
      <c r="F756" s="328">
        <v>271.81400000000002</v>
      </c>
      <c r="G756" s="39"/>
      <c r="H756" s="45"/>
    </row>
    <row r="757" s="2" customFormat="1">
      <c r="A757" s="39"/>
      <c r="B757" s="45"/>
      <c r="C757" s="327" t="s">
        <v>639</v>
      </c>
      <c r="D757" s="327" t="s">
        <v>640</v>
      </c>
      <c r="E757" s="18" t="s">
        <v>253</v>
      </c>
      <c r="F757" s="328">
        <v>1183.73</v>
      </c>
      <c r="G757" s="39"/>
      <c r="H757" s="45"/>
    </row>
    <row r="758" s="2" customFormat="1">
      <c r="A758" s="39"/>
      <c r="B758" s="45"/>
      <c r="C758" s="327" t="s">
        <v>654</v>
      </c>
      <c r="D758" s="327" t="s">
        <v>655</v>
      </c>
      <c r="E758" s="18" t="s">
        <v>253</v>
      </c>
      <c r="F758" s="328">
        <v>710.52800000000002</v>
      </c>
      <c r="G758" s="39"/>
      <c r="H758" s="45"/>
    </row>
    <row r="759" s="2" customFormat="1" ht="16.8" customHeight="1">
      <c r="A759" s="39"/>
      <c r="B759" s="45"/>
      <c r="C759" s="327" t="s">
        <v>681</v>
      </c>
      <c r="D759" s="327" t="s">
        <v>682</v>
      </c>
      <c r="E759" s="18" t="s">
        <v>253</v>
      </c>
      <c r="F759" s="328">
        <v>965.327</v>
      </c>
      <c r="G759" s="39"/>
      <c r="H759" s="45"/>
    </row>
    <row r="760" s="2" customFormat="1" ht="16.8" customHeight="1">
      <c r="A760" s="39"/>
      <c r="B760" s="45"/>
      <c r="C760" s="327" t="s">
        <v>259</v>
      </c>
      <c r="D760" s="327" t="s">
        <v>260</v>
      </c>
      <c r="E760" s="18" t="s">
        <v>253</v>
      </c>
      <c r="F760" s="328">
        <v>2358.7240000000002</v>
      </c>
      <c r="G760" s="39"/>
      <c r="H760" s="45"/>
    </row>
    <row r="761" s="2" customFormat="1" ht="16.8" customHeight="1">
      <c r="A761" s="39"/>
      <c r="B761" s="45"/>
      <c r="C761" s="323" t="s">
        <v>1110</v>
      </c>
      <c r="D761" s="324" t="s">
        <v>1111</v>
      </c>
      <c r="E761" s="325" t="s">
        <v>253</v>
      </c>
      <c r="F761" s="326">
        <v>407.72199999999998</v>
      </c>
      <c r="G761" s="39"/>
      <c r="H761" s="45"/>
    </row>
    <row r="762" s="2" customFormat="1" ht="16.8" customHeight="1">
      <c r="A762" s="39"/>
      <c r="B762" s="45"/>
      <c r="C762" s="327" t="s">
        <v>1110</v>
      </c>
      <c r="D762" s="327" t="s">
        <v>1716</v>
      </c>
      <c r="E762" s="18" t="s">
        <v>1</v>
      </c>
      <c r="F762" s="328">
        <v>407.72199999999998</v>
      </c>
      <c r="G762" s="39"/>
      <c r="H762" s="45"/>
    </row>
    <row r="763" s="2" customFormat="1" ht="16.8" customHeight="1">
      <c r="A763" s="39"/>
      <c r="B763" s="45"/>
      <c r="C763" s="329" t="s">
        <v>6061</v>
      </c>
      <c r="D763" s="39"/>
      <c r="E763" s="39"/>
      <c r="F763" s="39"/>
      <c r="G763" s="39"/>
      <c r="H763" s="45"/>
    </row>
    <row r="764" s="2" customFormat="1" ht="16.8" customHeight="1">
      <c r="A764" s="39"/>
      <c r="B764" s="45"/>
      <c r="C764" s="327" t="s">
        <v>597</v>
      </c>
      <c r="D764" s="327" t="s">
        <v>598</v>
      </c>
      <c r="E764" s="18" t="s">
        <v>253</v>
      </c>
      <c r="F764" s="328">
        <v>387.31700000000001</v>
      </c>
      <c r="G764" s="39"/>
      <c r="H764" s="45"/>
    </row>
    <row r="765" s="2" customFormat="1" ht="16.8" customHeight="1">
      <c r="A765" s="39"/>
      <c r="B765" s="45"/>
      <c r="C765" s="327" t="s">
        <v>1686</v>
      </c>
      <c r="D765" s="327" t="s">
        <v>1687</v>
      </c>
      <c r="E765" s="18" t="s">
        <v>253</v>
      </c>
      <c r="F765" s="328">
        <v>407.72199999999998</v>
      </c>
      <c r="G765" s="39"/>
      <c r="H765" s="45"/>
    </row>
    <row r="766" s="2" customFormat="1">
      <c r="A766" s="39"/>
      <c r="B766" s="45"/>
      <c r="C766" s="327" t="s">
        <v>639</v>
      </c>
      <c r="D766" s="327" t="s">
        <v>640</v>
      </c>
      <c r="E766" s="18" t="s">
        <v>253</v>
      </c>
      <c r="F766" s="328">
        <v>1183.73</v>
      </c>
      <c r="G766" s="39"/>
      <c r="H766" s="45"/>
    </row>
    <row r="767" s="2" customFormat="1">
      <c r="A767" s="39"/>
      <c r="B767" s="45"/>
      <c r="C767" s="327" t="s">
        <v>654</v>
      </c>
      <c r="D767" s="327" t="s">
        <v>655</v>
      </c>
      <c r="E767" s="18" t="s">
        <v>253</v>
      </c>
      <c r="F767" s="328">
        <v>710.52800000000002</v>
      </c>
      <c r="G767" s="39"/>
      <c r="H767" s="45"/>
    </row>
    <row r="768" s="2" customFormat="1" ht="16.8" customHeight="1">
      <c r="A768" s="39"/>
      <c r="B768" s="45"/>
      <c r="C768" s="327" t="s">
        <v>681</v>
      </c>
      <c r="D768" s="327" t="s">
        <v>682</v>
      </c>
      <c r="E768" s="18" t="s">
        <v>253</v>
      </c>
      <c r="F768" s="328">
        <v>965.327</v>
      </c>
      <c r="G768" s="39"/>
      <c r="H768" s="45"/>
    </row>
    <row r="769" s="2" customFormat="1" ht="16.8" customHeight="1">
      <c r="A769" s="39"/>
      <c r="B769" s="45"/>
      <c r="C769" s="327" t="s">
        <v>259</v>
      </c>
      <c r="D769" s="327" t="s">
        <v>260</v>
      </c>
      <c r="E769" s="18" t="s">
        <v>253</v>
      </c>
      <c r="F769" s="328">
        <v>2358.7240000000002</v>
      </c>
      <c r="G769" s="39"/>
      <c r="H769" s="45"/>
    </row>
    <row r="770" s="2" customFormat="1" ht="16.8" customHeight="1">
      <c r="A770" s="39"/>
      <c r="B770" s="45"/>
      <c r="C770" s="323" t="s">
        <v>1113</v>
      </c>
      <c r="D770" s="324" t="s">
        <v>1114</v>
      </c>
      <c r="E770" s="325" t="s">
        <v>253</v>
      </c>
      <c r="F770" s="326">
        <v>407.72199999999998</v>
      </c>
      <c r="G770" s="39"/>
      <c r="H770" s="45"/>
    </row>
    <row r="771" s="2" customFormat="1" ht="16.8" customHeight="1">
      <c r="A771" s="39"/>
      <c r="B771" s="45"/>
      <c r="C771" s="327" t="s">
        <v>1113</v>
      </c>
      <c r="D771" s="327" t="s">
        <v>1719</v>
      </c>
      <c r="E771" s="18" t="s">
        <v>1</v>
      </c>
      <c r="F771" s="328">
        <v>407.72199999999998</v>
      </c>
      <c r="G771" s="39"/>
      <c r="H771" s="45"/>
    </row>
    <row r="772" s="2" customFormat="1" ht="16.8" customHeight="1">
      <c r="A772" s="39"/>
      <c r="B772" s="45"/>
      <c r="C772" s="329" t="s">
        <v>6061</v>
      </c>
      <c r="D772" s="39"/>
      <c r="E772" s="39"/>
      <c r="F772" s="39"/>
      <c r="G772" s="39"/>
      <c r="H772" s="45"/>
    </row>
    <row r="773" s="2" customFormat="1" ht="16.8" customHeight="1">
      <c r="A773" s="39"/>
      <c r="B773" s="45"/>
      <c r="C773" s="327" t="s">
        <v>597</v>
      </c>
      <c r="D773" s="327" t="s">
        <v>598</v>
      </c>
      <c r="E773" s="18" t="s">
        <v>253</v>
      </c>
      <c r="F773" s="328">
        <v>387.31700000000001</v>
      </c>
      <c r="G773" s="39"/>
      <c r="H773" s="45"/>
    </row>
    <row r="774" s="2" customFormat="1" ht="16.8" customHeight="1">
      <c r="A774" s="39"/>
      <c r="B774" s="45"/>
      <c r="C774" s="327" t="s">
        <v>1211</v>
      </c>
      <c r="D774" s="327" t="s">
        <v>1212</v>
      </c>
      <c r="E774" s="18" t="s">
        <v>253</v>
      </c>
      <c r="F774" s="328">
        <v>407.72199999999998</v>
      </c>
      <c r="G774" s="39"/>
      <c r="H774" s="45"/>
    </row>
    <row r="775" s="2" customFormat="1">
      <c r="A775" s="39"/>
      <c r="B775" s="45"/>
      <c r="C775" s="327" t="s">
        <v>649</v>
      </c>
      <c r="D775" s="327" t="s">
        <v>650</v>
      </c>
      <c r="E775" s="18" t="s">
        <v>253</v>
      </c>
      <c r="F775" s="328">
        <v>1393.3969999999999</v>
      </c>
      <c r="G775" s="39"/>
      <c r="H775" s="45"/>
    </row>
    <row r="776" s="2" customFormat="1">
      <c r="A776" s="39"/>
      <c r="B776" s="45"/>
      <c r="C776" s="327" t="s">
        <v>669</v>
      </c>
      <c r="D776" s="327" t="s">
        <v>670</v>
      </c>
      <c r="E776" s="18" t="s">
        <v>253</v>
      </c>
      <c r="F776" s="328">
        <v>1393.3969999999999</v>
      </c>
      <c r="G776" s="39"/>
      <c r="H776" s="45"/>
    </row>
    <row r="777" s="2" customFormat="1" ht="16.8" customHeight="1">
      <c r="A777" s="39"/>
      <c r="B777" s="45"/>
      <c r="C777" s="327" t="s">
        <v>687</v>
      </c>
      <c r="D777" s="327" t="s">
        <v>688</v>
      </c>
      <c r="E777" s="18" t="s">
        <v>253</v>
      </c>
      <c r="F777" s="328">
        <v>1393.3969999999999</v>
      </c>
      <c r="G777" s="39"/>
      <c r="H777" s="45"/>
    </row>
    <row r="778" s="2" customFormat="1" ht="16.8" customHeight="1">
      <c r="A778" s="39"/>
      <c r="B778" s="45"/>
      <c r="C778" s="327" t="s">
        <v>259</v>
      </c>
      <c r="D778" s="327" t="s">
        <v>260</v>
      </c>
      <c r="E778" s="18" t="s">
        <v>253</v>
      </c>
      <c r="F778" s="328">
        <v>2358.7240000000002</v>
      </c>
      <c r="G778" s="39"/>
      <c r="H778" s="45"/>
    </row>
    <row r="779" s="2" customFormat="1" ht="16.8" customHeight="1">
      <c r="A779" s="39"/>
      <c r="B779" s="45"/>
      <c r="C779" s="323" t="s">
        <v>1116</v>
      </c>
      <c r="D779" s="324" t="s">
        <v>1117</v>
      </c>
      <c r="E779" s="325" t="s">
        <v>253</v>
      </c>
      <c r="F779" s="326">
        <v>611.58199999999999</v>
      </c>
      <c r="G779" s="39"/>
      <c r="H779" s="45"/>
    </row>
    <row r="780" s="2" customFormat="1" ht="16.8" customHeight="1">
      <c r="A780" s="39"/>
      <c r="B780" s="45"/>
      <c r="C780" s="327" t="s">
        <v>1116</v>
      </c>
      <c r="D780" s="327" t="s">
        <v>1718</v>
      </c>
      <c r="E780" s="18" t="s">
        <v>1</v>
      </c>
      <c r="F780" s="328">
        <v>611.58199999999999</v>
      </c>
      <c r="G780" s="39"/>
      <c r="H780" s="45"/>
    </row>
    <row r="781" s="2" customFormat="1" ht="16.8" customHeight="1">
      <c r="A781" s="39"/>
      <c r="B781" s="45"/>
      <c r="C781" s="329" t="s">
        <v>6061</v>
      </c>
      <c r="D781" s="39"/>
      <c r="E781" s="39"/>
      <c r="F781" s="39"/>
      <c r="G781" s="39"/>
      <c r="H781" s="45"/>
    </row>
    <row r="782" s="2" customFormat="1" ht="16.8" customHeight="1">
      <c r="A782" s="39"/>
      <c r="B782" s="45"/>
      <c r="C782" s="327" t="s">
        <v>597</v>
      </c>
      <c r="D782" s="327" t="s">
        <v>598</v>
      </c>
      <c r="E782" s="18" t="s">
        <v>253</v>
      </c>
      <c r="F782" s="328">
        <v>387.31700000000001</v>
      </c>
      <c r="G782" s="39"/>
      <c r="H782" s="45"/>
    </row>
    <row r="783" s="2" customFormat="1" ht="16.8" customHeight="1">
      <c r="A783" s="39"/>
      <c r="B783" s="45"/>
      <c r="C783" s="327" t="s">
        <v>1691</v>
      </c>
      <c r="D783" s="327" t="s">
        <v>1692</v>
      </c>
      <c r="E783" s="18" t="s">
        <v>253</v>
      </c>
      <c r="F783" s="328">
        <v>611.58199999999999</v>
      </c>
      <c r="G783" s="39"/>
      <c r="H783" s="45"/>
    </row>
    <row r="784" s="2" customFormat="1">
      <c r="A784" s="39"/>
      <c r="B784" s="45"/>
      <c r="C784" s="327" t="s">
        <v>649</v>
      </c>
      <c r="D784" s="327" t="s">
        <v>650</v>
      </c>
      <c r="E784" s="18" t="s">
        <v>253</v>
      </c>
      <c r="F784" s="328">
        <v>1393.3969999999999</v>
      </c>
      <c r="G784" s="39"/>
      <c r="H784" s="45"/>
    </row>
    <row r="785" s="2" customFormat="1">
      <c r="A785" s="39"/>
      <c r="B785" s="45"/>
      <c r="C785" s="327" t="s">
        <v>669</v>
      </c>
      <c r="D785" s="327" t="s">
        <v>670</v>
      </c>
      <c r="E785" s="18" t="s">
        <v>253</v>
      </c>
      <c r="F785" s="328">
        <v>1393.3969999999999</v>
      </c>
      <c r="G785" s="39"/>
      <c r="H785" s="45"/>
    </row>
    <row r="786" s="2" customFormat="1" ht="16.8" customHeight="1">
      <c r="A786" s="39"/>
      <c r="B786" s="45"/>
      <c r="C786" s="327" t="s">
        <v>687</v>
      </c>
      <c r="D786" s="327" t="s">
        <v>688</v>
      </c>
      <c r="E786" s="18" t="s">
        <v>253</v>
      </c>
      <c r="F786" s="328">
        <v>1393.3969999999999</v>
      </c>
      <c r="G786" s="39"/>
      <c r="H786" s="45"/>
    </row>
    <row r="787" s="2" customFormat="1" ht="16.8" customHeight="1">
      <c r="A787" s="39"/>
      <c r="B787" s="45"/>
      <c r="C787" s="327" t="s">
        <v>259</v>
      </c>
      <c r="D787" s="327" t="s">
        <v>260</v>
      </c>
      <c r="E787" s="18" t="s">
        <v>253</v>
      </c>
      <c r="F787" s="328">
        <v>2358.7240000000002</v>
      </c>
      <c r="G787" s="39"/>
      <c r="H787" s="45"/>
    </row>
    <row r="788" s="2" customFormat="1" ht="16.8" customHeight="1">
      <c r="A788" s="39"/>
      <c r="B788" s="45"/>
      <c r="C788" s="323" t="s">
        <v>402</v>
      </c>
      <c r="D788" s="324" t="s">
        <v>403</v>
      </c>
      <c r="E788" s="325" t="s">
        <v>253</v>
      </c>
      <c r="F788" s="326">
        <v>623.48800000000006</v>
      </c>
      <c r="G788" s="39"/>
      <c r="H788" s="45"/>
    </row>
    <row r="789" s="2" customFormat="1" ht="16.8" customHeight="1">
      <c r="A789" s="39"/>
      <c r="B789" s="45"/>
      <c r="C789" s="327" t="s">
        <v>1</v>
      </c>
      <c r="D789" s="327" t="s">
        <v>242</v>
      </c>
      <c r="E789" s="18" t="s">
        <v>1</v>
      </c>
      <c r="F789" s="328">
        <v>0</v>
      </c>
      <c r="G789" s="39"/>
      <c r="H789" s="45"/>
    </row>
    <row r="790" s="2" customFormat="1" ht="16.8" customHeight="1">
      <c r="A790" s="39"/>
      <c r="B790" s="45"/>
      <c r="C790" s="327" t="s">
        <v>1</v>
      </c>
      <c r="D790" s="327" t="s">
        <v>1709</v>
      </c>
      <c r="E790" s="18" t="s">
        <v>1</v>
      </c>
      <c r="F790" s="328">
        <v>749.904</v>
      </c>
      <c r="G790" s="39"/>
      <c r="H790" s="45"/>
    </row>
    <row r="791" s="2" customFormat="1" ht="16.8" customHeight="1">
      <c r="A791" s="39"/>
      <c r="B791" s="45"/>
      <c r="C791" s="327" t="s">
        <v>1</v>
      </c>
      <c r="D791" s="327" t="s">
        <v>611</v>
      </c>
      <c r="E791" s="18" t="s">
        <v>1</v>
      </c>
      <c r="F791" s="328">
        <v>0</v>
      </c>
      <c r="G791" s="39"/>
      <c r="H791" s="45"/>
    </row>
    <row r="792" s="2" customFormat="1" ht="16.8" customHeight="1">
      <c r="A792" s="39"/>
      <c r="B792" s="45"/>
      <c r="C792" s="327" t="s">
        <v>1</v>
      </c>
      <c r="D792" s="327" t="s">
        <v>1710</v>
      </c>
      <c r="E792" s="18" t="s">
        <v>1</v>
      </c>
      <c r="F792" s="328">
        <v>-63.456000000000003</v>
      </c>
      <c r="G792" s="39"/>
      <c r="H792" s="45"/>
    </row>
    <row r="793" s="2" customFormat="1" ht="16.8" customHeight="1">
      <c r="A793" s="39"/>
      <c r="B793" s="45"/>
      <c r="C793" s="327" t="s">
        <v>1</v>
      </c>
      <c r="D793" s="327" t="s">
        <v>1711</v>
      </c>
      <c r="E793" s="18" t="s">
        <v>1</v>
      </c>
      <c r="F793" s="328">
        <v>-19.603999999999999</v>
      </c>
      <c r="G793" s="39"/>
      <c r="H793" s="45"/>
    </row>
    <row r="794" s="2" customFormat="1" ht="16.8" customHeight="1">
      <c r="A794" s="39"/>
      <c r="B794" s="45"/>
      <c r="C794" s="327" t="s">
        <v>1</v>
      </c>
      <c r="D794" s="327" t="s">
        <v>1712</v>
      </c>
      <c r="E794" s="18" t="s">
        <v>1</v>
      </c>
      <c r="F794" s="328">
        <v>-6.96</v>
      </c>
      <c r="G794" s="39"/>
      <c r="H794" s="45"/>
    </row>
    <row r="795" s="2" customFormat="1">
      <c r="A795" s="39"/>
      <c r="B795" s="45"/>
      <c r="C795" s="327" t="s">
        <v>1</v>
      </c>
      <c r="D795" s="327" t="s">
        <v>1713</v>
      </c>
      <c r="E795" s="18" t="s">
        <v>1</v>
      </c>
      <c r="F795" s="328">
        <v>-36.396000000000001</v>
      </c>
      <c r="G795" s="39"/>
      <c r="H795" s="45"/>
    </row>
    <row r="796" s="2" customFormat="1" ht="16.8" customHeight="1">
      <c r="A796" s="39"/>
      <c r="B796" s="45"/>
      <c r="C796" s="327" t="s">
        <v>402</v>
      </c>
      <c r="D796" s="327" t="s">
        <v>258</v>
      </c>
      <c r="E796" s="18" t="s">
        <v>1</v>
      </c>
      <c r="F796" s="328">
        <v>623.48800000000006</v>
      </c>
      <c r="G796" s="39"/>
      <c r="H796" s="45"/>
    </row>
    <row r="797" s="2" customFormat="1" ht="16.8" customHeight="1">
      <c r="A797" s="39"/>
      <c r="B797" s="45"/>
      <c r="C797" s="329" t="s">
        <v>6061</v>
      </c>
      <c r="D797" s="39"/>
      <c r="E797" s="39"/>
      <c r="F797" s="39"/>
      <c r="G797" s="39"/>
      <c r="H797" s="45"/>
    </row>
    <row r="798" s="2" customFormat="1" ht="16.8" customHeight="1">
      <c r="A798" s="39"/>
      <c r="B798" s="45"/>
      <c r="C798" s="327" t="s">
        <v>597</v>
      </c>
      <c r="D798" s="327" t="s">
        <v>598</v>
      </c>
      <c r="E798" s="18" t="s">
        <v>253</v>
      </c>
      <c r="F798" s="328">
        <v>387.31700000000001</v>
      </c>
      <c r="G798" s="39"/>
      <c r="H798" s="45"/>
    </row>
    <row r="799" s="2" customFormat="1" ht="16.8" customHeight="1">
      <c r="A799" s="39"/>
      <c r="B799" s="45"/>
      <c r="C799" s="327" t="s">
        <v>722</v>
      </c>
      <c r="D799" s="327" t="s">
        <v>723</v>
      </c>
      <c r="E799" s="18" t="s">
        <v>253</v>
      </c>
      <c r="F799" s="328">
        <v>1092.0129999999999</v>
      </c>
      <c r="G799" s="39"/>
      <c r="H799" s="45"/>
    </row>
    <row r="800" s="2" customFormat="1" ht="16.8" customHeight="1">
      <c r="A800" s="39"/>
      <c r="B800" s="45"/>
      <c r="C800" s="323" t="s">
        <v>405</v>
      </c>
      <c r="D800" s="324" t="s">
        <v>406</v>
      </c>
      <c r="E800" s="325" t="s">
        <v>253</v>
      </c>
      <c r="F800" s="326">
        <v>37.408999999999999</v>
      </c>
      <c r="G800" s="39"/>
      <c r="H800" s="45"/>
    </row>
    <row r="801" s="2" customFormat="1" ht="16.8" customHeight="1">
      <c r="A801" s="39"/>
      <c r="B801" s="45"/>
      <c r="C801" s="327" t="s">
        <v>405</v>
      </c>
      <c r="D801" s="327" t="s">
        <v>619</v>
      </c>
      <c r="E801" s="18" t="s">
        <v>1</v>
      </c>
      <c r="F801" s="328">
        <v>37.408999999999999</v>
      </c>
      <c r="G801" s="39"/>
      <c r="H801" s="45"/>
    </row>
    <row r="802" s="2" customFormat="1" ht="16.8" customHeight="1">
      <c r="A802" s="39"/>
      <c r="B802" s="45"/>
      <c r="C802" s="329" t="s">
        <v>6061</v>
      </c>
      <c r="D802" s="39"/>
      <c r="E802" s="39"/>
      <c r="F802" s="39"/>
      <c r="G802" s="39"/>
      <c r="H802" s="45"/>
    </row>
    <row r="803" s="2" customFormat="1" ht="16.8" customHeight="1">
      <c r="A803" s="39"/>
      <c r="B803" s="45"/>
      <c r="C803" s="327" t="s">
        <v>597</v>
      </c>
      <c r="D803" s="327" t="s">
        <v>598</v>
      </c>
      <c r="E803" s="18" t="s">
        <v>253</v>
      </c>
      <c r="F803" s="328">
        <v>387.31700000000001</v>
      </c>
      <c r="G803" s="39"/>
      <c r="H803" s="45"/>
    </row>
    <row r="804" s="2" customFormat="1" ht="16.8" customHeight="1">
      <c r="A804" s="39"/>
      <c r="B804" s="45"/>
      <c r="C804" s="327" t="s">
        <v>562</v>
      </c>
      <c r="D804" s="327" t="s">
        <v>563</v>
      </c>
      <c r="E804" s="18" t="s">
        <v>253</v>
      </c>
      <c r="F804" s="328">
        <v>37.408999999999999</v>
      </c>
      <c r="G804" s="39"/>
      <c r="H804" s="45"/>
    </row>
    <row r="805" s="2" customFormat="1">
      <c r="A805" s="39"/>
      <c r="B805" s="45"/>
      <c r="C805" s="327" t="s">
        <v>639</v>
      </c>
      <c r="D805" s="327" t="s">
        <v>640</v>
      </c>
      <c r="E805" s="18" t="s">
        <v>253</v>
      </c>
      <c r="F805" s="328">
        <v>1183.73</v>
      </c>
      <c r="G805" s="39"/>
      <c r="H805" s="45"/>
    </row>
    <row r="806" s="2" customFormat="1">
      <c r="A806" s="39"/>
      <c r="B806" s="45"/>
      <c r="C806" s="327" t="s">
        <v>654</v>
      </c>
      <c r="D806" s="327" t="s">
        <v>655</v>
      </c>
      <c r="E806" s="18" t="s">
        <v>253</v>
      </c>
      <c r="F806" s="328">
        <v>710.52800000000002</v>
      </c>
      <c r="G806" s="39"/>
      <c r="H806" s="45"/>
    </row>
    <row r="807" s="2" customFormat="1" ht="16.8" customHeight="1">
      <c r="A807" s="39"/>
      <c r="B807" s="45"/>
      <c r="C807" s="327" t="s">
        <v>681</v>
      </c>
      <c r="D807" s="327" t="s">
        <v>682</v>
      </c>
      <c r="E807" s="18" t="s">
        <v>253</v>
      </c>
      <c r="F807" s="328">
        <v>965.327</v>
      </c>
      <c r="G807" s="39"/>
      <c r="H807" s="45"/>
    </row>
    <row r="808" s="2" customFormat="1" ht="16.8" customHeight="1">
      <c r="A808" s="39"/>
      <c r="B808" s="45"/>
      <c r="C808" s="327" t="s">
        <v>259</v>
      </c>
      <c r="D808" s="327" t="s">
        <v>260</v>
      </c>
      <c r="E808" s="18" t="s">
        <v>253</v>
      </c>
      <c r="F808" s="328">
        <v>2358.7240000000002</v>
      </c>
      <c r="G808" s="39"/>
      <c r="H808" s="45"/>
    </row>
    <row r="809" s="2" customFormat="1" ht="16.8" customHeight="1">
      <c r="A809" s="39"/>
      <c r="B809" s="45"/>
      <c r="C809" s="323" t="s">
        <v>408</v>
      </c>
      <c r="D809" s="324" t="s">
        <v>409</v>
      </c>
      <c r="E809" s="325" t="s">
        <v>253</v>
      </c>
      <c r="F809" s="326">
        <v>211.98599999999999</v>
      </c>
      <c r="G809" s="39"/>
      <c r="H809" s="45"/>
    </row>
    <row r="810" s="2" customFormat="1" ht="16.8" customHeight="1">
      <c r="A810" s="39"/>
      <c r="B810" s="45"/>
      <c r="C810" s="327" t="s">
        <v>408</v>
      </c>
      <c r="D810" s="327" t="s">
        <v>618</v>
      </c>
      <c r="E810" s="18" t="s">
        <v>1</v>
      </c>
      <c r="F810" s="328">
        <v>211.98599999999999</v>
      </c>
      <c r="G810" s="39"/>
      <c r="H810" s="45"/>
    </row>
    <row r="811" s="2" customFormat="1" ht="16.8" customHeight="1">
      <c r="A811" s="39"/>
      <c r="B811" s="45"/>
      <c r="C811" s="329" t="s">
        <v>6061</v>
      </c>
      <c r="D811" s="39"/>
      <c r="E811" s="39"/>
      <c r="F811" s="39"/>
      <c r="G811" s="39"/>
      <c r="H811" s="45"/>
    </row>
    <row r="812" s="2" customFormat="1" ht="16.8" customHeight="1">
      <c r="A812" s="39"/>
      <c r="B812" s="45"/>
      <c r="C812" s="327" t="s">
        <v>597</v>
      </c>
      <c r="D812" s="327" t="s">
        <v>598</v>
      </c>
      <c r="E812" s="18" t="s">
        <v>253</v>
      </c>
      <c r="F812" s="328">
        <v>387.31700000000001</v>
      </c>
      <c r="G812" s="39"/>
      <c r="H812" s="45"/>
    </row>
    <row r="813" s="2" customFormat="1">
      <c r="A813" s="39"/>
      <c r="B813" s="45"/>
      <c r="C813" s="327" t="s">
        <v>1696</v>
      </c>
      <c r="D813" s="327" t="s">
        <v>1697</v>
      </c>
      <c r="E813" s="18" t="s">
        <v>253</v>
      </c>
      <c r="F813" s="328">
        <v>211.98599999999999</v>
      </c>
      <c r="G813" s="39"/>
      <c r="H813" s="45"/>
    </row>
    <row r="814" s="2" customFormat="1">
      <c r="A814" s="39"/>
      <c r="B814" s="45"/>
      <c r="C814" s="327" t="s">
        <v>639</v>
      </c>
      <c r="D814" s="327" t="s">
        <v>640</v>
      </c>
      <c r="E814" s="18" t="s">
        <v>253</v>
      </c>
      <c r="F814" s="328">
        <v>1183.73</v>
      </c>
      <c r="G814" s="39"/>
      <c r="H814" s="45"/>
    </row>
    <row r="815" s="2" customFormat="1">
      <c r="A815" s="39"/>
      <c r="B815" s="45"/>
      <c r="C815" s="327" t="s">
        <v>654</v>
      </c>
      <c r="D815" s="327" t="s">
        <v>655</v>
      </c>
      <c r="E815" s="18" t="s">
        <v>253</v>
      </c>
      <c r="F815" s="328">
        <v>710.52800000000002</v>
      </c>
      <c r="G815" s="39"/>
      <c r="H815" s="45"/>
    </row>
    <row r="816" s="2" customFormat="1" ht="16.8" customHeight="1">
      <c r="A816" s="39"/>
      <c r="B816" s="45"/>
      <c r="C816" s="327" t="s">
        <v>681</v>
      </c>
      <c r="D816" s="327" t="s">
        <v>682</v>
      </c>
      <c r="E816" s="18" t="s">
        <v>253</v>
      </c>
      <c r="F816" s="328">
        <v>965.327</v>
      </c>
      <c r="G816" s="39"/>
      <c r="H816" s="45"/>
    </row>
    <row r="817" s="2" customFormat="1" ht="16.8" customHeight="1">
      <c r="A817" s="39"/>
      <c r="B817" s="45"/>
      <c r="C817" s="327" t="s">
        <v>259</v>
      </c>
      <c r="D817" s="327" t="s">
        <v>260</v>
      </c>
      <c r="E817" s="18" t="s">
        <v>253</v>
      </c>
      <c r="F817" s="328">
        <v>2358.7240000000002</v>
      </c>
      <c r="G817" s="39"/>
      <c r="H817" s="45"/>
    </row>
    <row r="818" s="2" customFormat="1" ht="16.8" customHeight="1">
      <c r="A818" s="39"/>
      <c r="B818" s="45"/>
      <c r="C818" s="323" t="s">
        <v>411</v>
      </c>
      <c r="D818" s="324" t="s">
        <v>412</v>
      </c>
      <c r="E818" s="325" t="s">
        <v>253</v>
      </c>
      <c r="F818" s="326">
        <v>56.113999999999997</v>
      </c>
      <c r="G818" s="39"/>
      <c r="H818" s="45"/>
    </row>
    <row r="819" s="2" customFormat="1" ht="16.8" customHeight="1">
      <c r="A819" s="39"/>
      <c r="B819" s="45"/>
      <c r="C819" s="327" t="s">
        <v>411</v>
      </c>
      <c r="D819" s="327" t="s">
        <v>621</v>
      </c>
      <c r="E819" s="18" t="s">
        <v>1</v>
      </c>
      <c r="F819" s="328">
        <v>56.113999999999997</v>
      </c>
      <c r="G819" s="39"/>
      <c r="H819" s="45"/>
    </row>
    <row r="820" s="2" customFormat="1" ht="16.8" customHeight="1">
      <c r="A820" s="39"/>
      <c r="B820" s="45"/>
      <c r="C820" s="329" t="s">
        <v>6061</v>
      </c>
      <c r="D820" s="39"/>
      <c r="E820" s="39"/>
      <c r="F820" s="39"/>
      <c r="G820" s="39"/>
      <c r="H820" s="45"/>
    </row>
    <row r="821" s="2" customFormat="1" ht="16.8" customHeight="1">
      <c r="A821" s="39"/>
      <c r="B821" s="45"/>
      <c r="C821" s="327" t="s">
        <v>597</v>
      </c>
      <c r="D821" s="327" t="s">
        <v>598</v>
      </c>
      <c r="E821" s="18" t="s">
        <v>253</v>
      </c>
      <c r="F821" s="328">
        <v>387.31700000000001</v>
      </c>
      <c r="G821" s="39"/>
      <c r="H821" s="45"/>
    </row>
    <row r="822" s="2" customFormat="1" ht="16.8" customHeight="1">
      <c r="A822" s="39"/>
      <c r="B822" s="45"/>
      <c r="C822" s="327" t="s">
        <v>585</v>
      </c>
      <c r="D822" s="327" t="s">
        <v>586</v>
      </c>
      <c r="E822" s="18" t="s">
        <v>253</v>
      </c>
      <c r="F822" s="328">
        <v>56.113999999999997</v>
      </c>
      <c r="G822" s="39"/>
      <c r="H822" s="45"/>
    </row>
    <row r="823" s="2" customFormat="1">
      <c r="A823" s="39"/>
      <c r="B823" s="45"/>
      <c r="C823" s="327" t="s">
        <v>649</v>
      </c>
      <c r="D823" s="327" t="s">
        <v>650</v>
      </c>
      <c r="E823" s="18" t="s">
        <v>253</v>
      </c>
      <c r="F823" s="328">
        <v>1393.3969999999999</v>
      </c>
      <c r="G823" s="39"/>
      <c r="H823" s="45"/>
    </row>
    <row r="824" s="2" customFormat="1">
      <c r="A824" s="39"/>
      <c r="B824" s="45"/>
      <c r="C824" s="327" t="s">
        <v>669</v>
      </c>
      <c r="D824" s="327" t="s">
        <v>670</v>
      </c>
      <c r="E824" s="18" t="s">
        <v>253</v>
      </c>
      <c r="F824" s="328">
        <v>1393.3969999999999</v>
      </c>
      <c r="G824" s="39"/>
      <c r="H824" s="45"/>
    </row>
    <row r="825" s="2" customFormat="1" ht="16.8" customHeight="1">
      <c r="A825" s="39"/>
      <c r="B825" s="45"/>
      <c r="C825" s="327" t="s">
        <v>687</v>
      </c>
      <c r="D825" s="327" t="s">
        <v>688</v>
      </c>
      <c r="E825" s="18" t="s">
        <v>253</v>
      </c>
      <c r="F825" s="328">
        <v>1393.3969999999999</v>
      </c>
      <c r="G825" s="39"/>
      <c r="H825" s="45"/>
    </row>
    <row r="826" s="2" customFormat="1" ht="16.8" customHeight="1">
      <c r="A826" s="39"/>
      <c r="B826" s="45"/>
      <c r="C826" s="327" t="s">
        <v>259</v>
      </c>
      <c r="D826" s="327" t="s">
        <v>260</v>
      </c>
      <c r="E826" s="18" t="s">
        <v>253</v>
      </c>
      <c r="F826" s="328">
        <v>2358.7240000000002</v>
      </c>
      <c r="G826" s="39"/>
      <c r="H826" s="45"/>
    </row>
    <row r="827" s="2" customFormat="1" ht="16.8" customHeight="1">
      <c r="A827" s="39"/>
      <c r="B827" s="45"/>
      <c r="C827" s="323" t="s">
        <v>414</v>
      </c>
      <c r="D827" s="324" t="s">
        <v>415</v>
      </c>
      <c r="E827" s="325" t="s">
        <v>253</v>
      </c>
      <c r="F827" s="326">
        <v>317.97899999999998</v>
      </c>
      <c r="G827" s="39"/>
      <c r="H827" s="45"/>
    </row>
    <row r="828" s="2" customFormat="1" ht="16.8" customHeight="1">
      <c r="A828" s="39"/>
      <c r="B828" s="45"/>
      <c r="C828" s="327" t="s">
        <v>414</v>
      </c>
      <c r="D828" s="327" t="s">
        <v>620</v>
      </c>
      <c r="E828" s="18" t="s">
        <v>1</v>
      </c>
      <c r="F828" s="328">
        <v>317.97899999999998</v>
      </c>
      <c r="G828" s="39"/>
      <c r="H828" s="45"/>
    </row>
    <row r="829" s="2" customFormat="1" ht="16.8" customHeight="1">
      <c r="A829" s="39"/>
      <c r="B829" s="45"/>
      <c r="C829" s="329" t="s">
        <v>6061</v>
      </c>
      <c r="D829" s="39"/>
      <c r="E829" s="39"/>
      <c r="F829" s="39"/>
      <c r="G829" s="39"/>
      <c r="H829" s="45"/>
    </row>
    <row r="830" s="2" customFormat="1" ht="16.8" customHeight="1">
      <c r="A830" s="39"/>
      <c r="B830" s="45"/>
      <c r="C830" s="327" t="s">
        <v>597</v>
      </c>
      <c r="D830" s="327" t="s">
        <v>598</v>
      </c>
      <c r="E830" s="18" t="s">
        <v>253</v>
      </c>
      <c r="F830" s="328">
        <v>387.31700000000001</v>
      </c>
      <c r="G830" s="39"/>
      <c r="H830" s="45"/>
    </row>
    <row r="831" s="2" customFormat="1">
      <c r="A831" s="39"/>
      <c r="B831" s="45"/>
      <c r="C831" s="327" t="s">
        <v>1701</v>
      </c>
      <c r="D831" s="327" t="s">
        <v>1702</v>
      </c>
      <c r="E831" s="18" t="s">
        <v>253</v>
      </c>
      <c r="F831" s="328">
        <v>317.97899999999998</v>
      </c>
      <c r="G831" s="39"/>
      <c r="H831" s="45"/>
    </row>
    <row r="832" s="2" customFormat="1">
      <c r="A832" s="39"/>
      <c r="B832" s="45"/>
      <c r="C832" s="327" t="s">
        <v>649</v>
      </c>
      <c r="D832" s="327" t="s">
        <v>650</v>
      </c>
      <c r="E832" s="18" t="s">
        <v>253</v>
      </c>
      <c r="F832" s="328">
        <v>1393.3969999999999</v>
      </c>
      <c r="G832" s="39"/>
      <c r="H832" s="45"/>
    </row>
    <row r="833" s="2" customFormat="1">
      <c r="A833" s="39"/>
      <c r="B833" s="45"/>
      <c r="C833" s="327" t="s">
        <v>669</v>
      </c>
      <c r="D833" s="327" t="s">
        <v>670</v>
      </c>
      <c r="E833" s="18" t="s">
        <v>253</v>
      </c>
      <c r="F833" s="328">
        <v>1393.3969999999999</v>
      </c>
      <c r="G833" s="39"/>
      <c r="H833" s="45"/>
    </row>
    <row r="834" s="2" customFormat="1" ht="16.8" customHeight="1">
      <c r="A834" s="39"/>
      <c r="B834" s="45"/>
      <c r="C834" s="327" t="s">
        <v>687</v>
      </c>
      <c r="D834" s="327" t="s">
        <v>688</v>
      </c>
      <c r="E834" s="18" t="s">
        <v>253</v>
      </c>
      <c r="F834" s="328">
        <v>1393.3969999999999</v>
      </c>
      <c r="G834" s="39"/>
      <c r="H834" s="45"/>
    </row>
    <row r="835" s="2" customFormat="1" ht="16.8" customHeight="1">
      <c r="A835" s="39"/>
      <c r="B835" s="45"/>
      <c r="C835" s="327" t="s">
        <v>259</v>
      </c>
      <c r="D835" s="327" t="s">
        <v>260</v>
      </c>
      <c r="E835" s="18" t="s">
        <v>253</v>
      </c>
      <c r="F835" s="328">
        <v>2358.7240000000002</v>
      </c>
      <c r="G835" s="39"/>
      <c r="H835" s="45"/>
    </row>
    <row r="836" s="2" customFormat="1" ht="16.8" customHeight="1">
      <c r="A836" s="39"/>
      <c r="B836" s="45"/>
      <c r="C836" s="323" t="s">
        <v>417</v>
      </c>
      <c r="D836" s="324" t="s">
        <v>418</v>
      </c>
      <c r="E836" s="325" t="s">
        <v>253</v>
      </c>
      <c r="F836" s="326">
        <v>72.456000000000003</v>
      </c>
      <c r="G836" s="39"/>
      <c r="H836" s="45"/>
    </row>
    <row r="837" s="2" customFormat="1" ht="16.8" customHeight="1">
      <c r="A837" s="39"/>
      <c r="B837" s="45"/>
      <c r="C837" s="323" t="s">
        <v>420</v>
      </c>
      <c r="D837" s="324" t="s">
        <v>421</v>
      </c>
      <c r="E837" s="325" t="s">
        <v>253</v>
      </c>
      <c r="F837" s="326">
        <v>28.981999999999999</v>
      </c>
      <c r="G837" s="39"/>
      <c r="H837" s="45"/>
    </row>
    <row r="838" s="2" customFormat="1" ht="16.8" customHeight="1">
      <c r="A838" s="39"/>
      <c r="B838" s="45"/>
      <c r="C838" s="323" t="s">
        <v>423</v>
      </c>
      <c r="D838" s="324" t="s">
        <v>424</v>
      </c>
      <c r="E838" s="325" t="s">
        <v>253</v>
      </c>
      <c r="F838" s="326">
        <v>43.473999999999997</v>
      </c>
      <c r="G838" s="39"/>
      <c r="H838" s="45"/>
    </row>
    <row r="839" s="2" customFormat="1" ht="16.8" customHeight="1">
      <c r="A839" s="39"/>
      <c r="B839" s="45"/>
      <c r="C839" s="323" t="s">
        <v>426</v>
      </c>
      <c r="D839" s="324" t="s">
        <v>427</v>
      </c>
      <c r="E839" s="325" t="s">
        <v>289</v>
      </c>
      <c r="F839" s="326">
        <v>22.5</v>
      </c>
      <c r="G839" s="39"/>
      <c r="H839" s="45"/>
    </row>
    <row r="840" s="2" customFormat="1" ht="16.8" customHeight="1">
      <c r="A840" s="39"/>
      <c r="B840" s="45"/>
      <c r="C840" s="323" t="s">
        <v>429</v>
      </c>
      <c r="D840" s="324" t="s">
        <v>430</v>
      </c>
      <c r="E840" s="325" t="s">
        <v>253</v>
      </c>
      <c r="F840" s="326">
        <v>32.365000000000002</v>
      </c>
      <c r="G840" s="39"/>
      <c r="H840" s="45"/>
    </row>
    <row r="841" s="2" customFormat="1" ht="16.8" customHeight="1">
      <c r="A841" s="39"/>
      <c r="B841" s="45"/>
      <c r="C841" s="323" t="s">
        <v>432</v>
      </c>
      <c r="D841" s="324" t="s">
        <v>433</v>
      </c>
      <c r="E841" s="325" t="s">
        <v>253</v>
      </c>
      <c r="F841" s="326">
        <v>44.112000000000002</v>
      </c>
      <c r="G841" s="39"/>
      <c r="H841" s="45"/>
    </row>
    <row r="842" s="2" customFormat="1" ht="16.8" customHeight="1">
      <c r="A842" s="39"/>
      <c r="B842" s="45"/>
      <c r="C842" s="327" t="s">
        <v>1</v>
      </c>
      <c r="D842" s="327" t="s">
        <v>1779</v>
      </c>
      <c r="E842" s="18" t="s">
        <v>1</v>
      </c>
      <c r="F842" s="328">
        <v>44.112000000000002</v>
      </c>
      <c r="G842" s="39"/>
      <c r="H842" s="45"/>
    </row>
    <row r="843" s="2" customFormat="1" ht="16.8" customHeight="1">
      <c r="A843" s="39"/>
      <c r="B843" s="45"/>
      <c r="C843" s="327" t="s">
        <v>432</v>
      </c>
      <c r="D843" s="327" t="s">
        <v>258</v>
      </c>
      <c r="E843" s="18" t="s">
        <v>1</v>
      </c>
      <c r="F843" s="328">
        <v>44.112000000000002</v>
      </c>
      <c r="G843" s="39"/>
      <c r="H843" s="45"/>
    </row>
    <row r="844" s="2" customFormat="1" ht="16.8" customHeight="1">
      <c r="A844" s="39"/>
      <c r="B844" s="45"/>
      <c r="C844" s="329" t="s">
        <v>6061</v>
      </c>
      <c r="D844" s="39"/>
      <c r="E844" s="39"/>
      <c r="F844" s="39"/>
      <c r="G844" s="39"/>
      <c r="H844" s="45"/>
    </row>
    <row r="845" s="2" customFormat="1" ht="16.8" customHeight="1">
      <c r="A845" s="39"/>
      <c r="B845" s="45"/>
      <c r="C845" s="327" t="s">
        <v>799</v>
      </c>
      <c r="D845" s="327" t="s">
        <v>800</v>
      </c>
      <c r="E845" s="18" t="s">
        <v>253</v>
      </c>
      <c r="F845" s="328">
        <v>44.112000000000002</v>
      </c>
      <c r="G845" s="39"/>
      <c r="H845" s="45"/>
    </row>
    <row r="846" s="2" customFormat="1" ht="16.8" customHeight="1">
      <c r="A846" s="39"/>
      <c r="B846" s="45"/>
      <c r="C846" s="327" t="s">
        <v>722</v>
      </c>
      <c r="D846" s="327" t="s">
        <v>723</v>
      </c>
      <c r="E846" s="18" t="s">
        <v>253</v>
      </c>
      <c r="F846" s="328">
        <v>1092.0129999999999</v>
      </c>
      <c r="G846" s="39"/>
      <c r="H846" s="45"/>
    </row>
    <row r="847" s="2" customFormat="1" ht="16.8" customHeight="1">
      <c r="A847" s="39"/>
      <c r="B847" s="45"/>
      <c r="C847" s="323" t="s">
        <v>1601</v>
      </c>
      <c r="D847" s="324" t="s">
        <v>1602</v>
      </c>
      <c r="E847" s="325" t="s">
        <v>253</v>
      </c>
      <c r="F847" s="326">
        <v>84.941999999999993</v>
      </c>
      <c r="G847" s="39"/>
      <c r="H847" s="45"/>
    </row>
    <row r="848" s="2" customFormat="1" ht="16.8" customHeight="1">
      <c r="A848" s="39"/>
      <c r="B848" s="45"/>
      <c r="C848" s="327" t="s">
        <v>1</v>
      </c>
      <c r="D848" s="327" t="s">
        <v>1777</v>
      </c>
      <c r="E848" s="18" t="s">
        <v>1</v>
      </c>
      <c r="F848" s="328">
        <v>84.941999999999993</v>
      </c>
      <c r="G848" s="39"/>
      <c r="H848" s="45"/>
    </row>
    <row r="849" s="2" customFormat="1" ht="16.8" customHeight="1">
      <c r="A849" s="39"/>
      <c r="B849" s="45"/>
      <c r="C849" s="327" t="s">
        <v>1601</v>
      </c>
      <c r="D849" s="327" t="s">
        <v>258</v>
      </c>
      <c r="E849" s="18" t="s">
        <v>1</v>
      </c>
      <c r="F849" s="328">
        <v>84.941999999999993</v>
      </c>
      <c r="G849" s="39"/>
      <c r="H849" s="45"/>
    </row>
    <row r="850" s="2" customFormat="1" ht="16.8" customHeight="1">
      <c r="A850" s="39"/>
      <c r="B850" s="45"/>
      <c r="C850" s="329" t="s">
        <v>6061</v>
      </c>
      <c r="D850" s="39"/>
      <c r="E850" s="39"/>
      <c r="F850" s="39"/>
      <c r="G850" s="39"/>
      <c r="H850" s="45"/>
    </row>
    <row r="851" s="2" customFormat="1" ht="16.8" customHeight="1">
      <c r="A851" s="39"/>
      <c r="B851" s="45"/>
      <c r="C851" s="327" t="s">
        <v>1773</v>
      </c>
      <c r="D851" s="327" t="s">
        <v>1774</v>
      </c>
      <c r="E851" s="18" t="s">
        <v>253</v>
      </c>
      <c r="F851" s="328">
        <v>84.941999999999993</v>
      </c>
      <c r="G851" s="39"/>
      <c r="H851" s="45"/>
    </row>
    <row r="852" s="2" customFormat="1" ht="16.8" customHeight="1">
      <c r="A852" s="39"/>
      <c r="B852" s="45"/>
      <c r="C852" s="327" t="s">
        <v>722</v>
      </c>
      <c r="D852" s="327" t="s">
        <v>723</v>
      </c>
      <c r="E852" s="18" t="s">
        <v>253</v>
      </c>
      <c r="F852" s="328">
        <v>1092.0129999999999</v>
      </c>
      <c r="G852" s="39"/>
      <c r="H852" s="45"/>
    </row>
    <row r="853" s="2" customFormat="1" ht="16.8" customHeight="1">
      <c r="A853" s="39"/>
      <c r="B853" s="45"/>
      <c r="C853" s="323" t="s">
        <v>436</v>
      </c>
      <c r="D853" s="324" t="s">
        <v>437</v>
      </c>
      <c r="E853" s="325" t="s">
        <v>246</v>
      </c>
      <c r="F853" s="326">
        <v>67.599999999999994</v>
      </c>
      <c r="G853" s="39"/>
      <c r="H853" s="45"/>
    </row>
    <row r="854" s="2" customFormat="1" ht="16.8" customHeight="1">
      <c r="A854" s="39"/>
      <c r="B854" s="45"/>
      <c r="C854" s="327" t="s">
        <v>436</v>
      </c>
      <c r="D854" s="327" t="s">
        <v>1769</v>
      </c>
      <c r="E854" s="18" t="s">
        <v>1</v>
      </c>
      <c r="F854" s="328">
        <v>67.599999999999994</v>
      </c>
      <c r="G854" s="39"/>
      <c r="H854" s="45"/>
    </row>
    <row r="855" s="2" customFormat="1" ht="16.8" customHeight="1">
      <c r="A855" s="39"/>
      <c r="B855" s="45"/>
      <c r="C855" s="329" t="s">
        <v>6061</v>
      </c>
      <c r="D855" s="39"/>
      <c r="E855" s="39"/>
      <c r="F855" s="39"/>
      <c r="G855" s="39"/>
      <c r="H855" s="45"/>
    </row>
    <row r="856" s="2" customFormat="1" ht="16.8" customHeight="1">
      <c r="A856" s="39"/>
      <c r="B856" s="45"/>
      <c r="C856" s="327" t="s">
        <v>780</v>
      </c>
      <c r="D856" s="327" t="s">
        <v>781</v>
      </c>
      <c r="E856" s="18" t="s">
        <v>246</v>
      </c>
      <c r="F856" s="328">
        <v>196.56</v>
      </c>
      <c r="G856" s="39"/>
      <c r="H856" s="45"/>
    </row>
    <row r="857" s="2" customFormat="1" ht="16.8" customHeight="1">
      <c r="A857" s="39"/>
      <c r="B857" s="45"/>
      <c r="C857" s="327" t="s">
        <v>504</v>
      </c>
      <c r="D857" s="327" t="s">
        <v>505</v>
      </c>
      <c r="E857" s="18" t="s">
        <v>246</v>
      </c>
      <c r="F857" s="328">
        <v>130.02000000000001</v>
      </c>
      <c r="G857" s="39"/>
      <c r="H857" s="45"/>
    </row>
    <row r="858" s="2" customFormat="1" ht="16.8" customHeight="1">
      <c r="A858" s="39"/>
      <c r="B858" s="45"/>
      <c r="C858" s="327" t="s">
        <v>1638</v>
      </c>
      <c r="D858" s="327" t="s">
        <v>1639</v>
      </c>
      <c r="E858" s="18" t="s">
        <v>246</v>
      </c>
      <c r="F858" s="328">
        <v>298.88299999999998</v>
      </c>
      <c r="G858" s="39"/>
      <c r="H858" s="45"/>
    </row>
    <row r="859" s="2" customFormat="1" ht="16.8" customHeight="1">
      <c r="A859" s="39"/>
      <c r="B859" s="45"/>
      <c r="C859" s="327" t="s">
        <v>1655</v>
      </c>
      <c r="D859" s="327" t="s">
        <v>1656</v>
      </c>
      <c r="E859" s="18" t="s">
        <v>246</v>
      </c>
      <c r="F859" s="328">
        <v>43.340000000000003</v>
      </c>
      <c r="G859" s="39"/>
      <c r="H859" s="45"/>
    </row>
    <row r="860" s="2" customFormat="1" ht="16.8" customHeight="1">
      <c r="A860" s="39"/>
      <c r="B860" s="45"/>
      <c r="C860" s="327" t="s">
        <v>1663</v>
      </c>
      <c r="D860" s="327" t="s">
        <v>1664</v>
      </c>
      <c r="E860" s="18" t="s">
        <v>246</v>
      </c>
      <c r="F860" s="328">
        <v>99.628</v>
      </c>
      <c r="G860" s="39"/>
      <c r="H860" s="45"/>
    </row>
    <row r="861" s="2" customFormat="1" ht="16.8" customHeight="1">
      <c r="A861" s="39"/>
      <c r="B861" s="45"/>
      <c r="C861" s="327" t="s">
        <v>826</v>
      </c>
      <c r="D861" s="327" t="s">
        <v>827</v>
      </c>
      <c r="E861" s="18" t="s">
        <v>246</v>
      </c>
      <c r="F861" s="328">
        <v>67.599999999999994</v>
      </c>
      <c r="G861" s="39"/>
      <c r="H861" s="45"/>
    </row>
    <row r="862" s="2" customFormat="1" ht="16.8" customHeight="1">
      <c r="A862" s="39"/>
      <c r="B862" s="45"/>
      <c r="C862" s="327" t="s">
        <v>831</v>
      </c>
      <c r="D862" s="327" t="s">
        <v>832</v>
      </c>
      <c r="E862" s="18" t="s">
        <v>246</v>
      </c>
      <c r="F862" s="328">
        <v>67.599999999999994</v>
      </c>
      <c r="G862" s="39"/>
      <c r="H862" s="45"/>
    </row>
    <row r="863" s="2" customFormat="1" ht="16.8" customHeight="1">
      <c r="A863" s="39"/>
      <c r="B863" s="45"/>
      <c r="C863" s="323" t="s">
        <v>439</v>
      </c>
      <c r="D863" s="324" t="s">
        <v>440</v>
      </c>
      <c r="E863" s="325" t="s">
        <v>246</v>
      </c>
      <c r="F863" s="326">
        <v>92.950000000000003</v>
      </c>
      <c r="G863" s="39"/>
      <c r="H863" s="45"/>
    </row>
    <row r="864" s="2" customFormat="1">
      <c r="A864" s="39"/>
      <c r="B864" s="45"/>
      <c r="C864" s="327" t="s">
        <v>1</v>
      </c>
      <c r="D864" s="327" t="s">
        <v>840</v>
      </c>
      <c r="E864" s="18" t="s">
        <v>1</v>
      </c>
      <c r="F864" s="328">
        <v>0</v>
      </c>
      <c r="G864" s="39"/>
      <c r="H864" s="45"/>
    </row>
    <row r="865" s="2" customFormat="1" ht="16.8" customHeight="1">
      <c r="A865" s="39"/>
      <c r="B865" s="45"/>
      <c r="C865" s="327" t="s">
        <v>1</v>
      </c>
      <c r="D865" s="327" t="s">
        <v>1792</v>
      </c>
      <c r="E865" s="18" t="s">
        <v>1</v>
      </c>
      <c r="F865" s="328">
        <v>92.950000000000003</v>
      </c>
      <c r="G865" s="39"/>
      <c r="H865" s="45"/>
    </row>
    <row r="866" s="2" customFormat="1" ht="16.8" customHeight="1">
      <c r="A866" s="39"/>
      <c r="B866" s="45"/>
      <c r="C866" s="327" t="s">
        <v>439</v>
      </c>
      <c r="D866" s="327" t="s">
        <v>258</v>
      </c>
      <c r="E866" s="18" t="s">
        <v>1</v>
      </c>
      <c r="F866" s="328">
        <v>92.950000000000003</v>
      </c>
      <c r="G866" s="39"/>
      <c r="H866" s="45"/>
    </row>
    <row r="867" s="2" customFormat="1" ht="16.8" customHeight="1">
      <c r="A867" s="39"/>
      <c r="B867" s="45"/>
      <c r="C867" s="329" t="s">
        <v>6061</v>
      </c>
      <c r="D867" s="39"/>
      <c r="E867" s="39"/>
      <c r="F867" s="39"/>
      <c r="G867" s="39"/>
      <c r="H867" s="45"/>
    </row>
    <row r="868" s="2" customFormat="1">
      <c r="A868" s="39"/>
      <c r="B868" s="45"/>
      <c r="C868" s="327" t="s">
        <v>836</v>
      </c>
      <c r="D868" s="327" t="s">
        <v>837</v>
      </c>
      <c r="E868" s="18" t="s">
        <v>246</v>
      </c>
      <c r="F868" s="328">
        <v>92.950000000000003</v>
      </c>
      <c r="G868" s="39"/>
      <c r="H868" s="45"/>
    </row>
    <row r="869" s="2" customFormat="1" ht="16.8" customHeight="1">
      <c r="A869" s="39"/>
      <c r="B869" s="45"/>
      <c r="C869" s="327" t="s">
        <v>1638</v>
      </c>
      <c r="D869" s="327" t="s">
        <v>1639</v>
      </c>
      <c r="E869" s="18" t="s">
        <v>246</v>
      </c>
      <c r="F869" s="328">
        <v>298.88299999999998</v>
      </c>
      <c r="G869" s="39"/>
      <c r="H869" s="45"/>
    </row>
    <row r="870" s="2" customFormat="1" ht="16.8" customHeight="1">
      <c r="A870" s="39"/>
      <c r="B870" s="45"/>
      <c r="C870" s="327" t="s">
        <v>1663</v>
      </c>
      <c r="D870" s="327" t="s">
        <v>1664</v>
      </c>
      <c r="E870" s="18" t="s">
        <v>246</v>
      </c>
      <c r="F870" s="328">
        <v>99.628</v>
      </c>
      <c r="G870" s="39"/>
      <c r="H870" s="45"/>
    </row>
    <row r="871" s="2" customFormat="1" ht="16.8" customHeight="1">
      <c r="A871" s="39"/>
      <c r="B871" s="45"/>
      <c r="C871" s="323" t="s">
        <v>442</v>
      </c>
      <c r="D871" s="324" t="s">
        <v>443</v>
      </c>
      <c r="E871" s="325" t="s">
        <v>246</v>
      </c>
      <c r="F871" s="326">
        <v>23.199999999999999</v>
      </c>
      <c r="G871" s="39"/>
      <c r="H871" s="45"/>
    </row>
    <row r="872" s="2" customFormat="1" ht="16.8" customHeight="1">
      <c r="A872" s="39"/>
      <c r="B872" s="45"/>
      <c r="C872" s="327" t="s">
        <v>442</v>
      </c>
      <c r="D872" s="327" t="s">
        <v>1770</v>
      </c>
      <c r="E872" s="18" t="s">
        <v>1</v>
      </c>
      <c r="F872" s="328">
        <v>23.199999999999999</v>
      </c>
      <c r="G872" s="39"/>
      <c r="H872" s="45"/>
    </row>
    <row r="873" s="2" customFormat="1" ht="16.8" customHeight="1">
      <c r="A873" s="39"/>
      <c r="B873" s="45"/>
      <c r="C873" s="329" t="s">
        <v>6061</v>
      </c>
      <c r="D873" s="39"/>
      <c r="E873" s="39"/>
      <c r="F873" s="39"/>
      <c r="G873" s="39"/>
      <c r="H873" s="45"/>
    </row>
    <row r="874" s="2" customFormat="1" ht="16.8" customHeight="1">
      <c r="A874" s="39"/>
      <c r="B874" s="45"/>
      <c r="C874" s="327" t="s">
        <v>780</v>
      </c>
      <c r="D874" s="327" t="s">
        <v>781</v>
      </c>
      <c r="E874" s="18" t="s">
        <v>246</v>
      </c>
      <c r="F874" s="328">
        <v>196.56</v>
      </c>
      <c r="G874" s="39"/>
      <c r="H874" s="45"/>
    </row>
    <row r="875" s="2" customFormat="1" ht="16.8" customHeight="1">
      <c r="A875" s="39"/>
      <c r="B875" s="45"/>
      <c r="C875" s="327" t="s">
        <v>1163</v>
      </c>
      <c r="D875" s="327" t="s">
        <v>1164</v>
      </c>
      <c r="E875" s="18" t="s">
        <v>246</v>
      </c>
      <c r="F875" s="328">
        <v>96.719999999999999</v>
      </c>
      <c r="G875" s="39"/>
      <c r="H875" s="45"/>
    </row>
    <row r="876" s="2" customFormat="1" ht="16.8" customHeight="1">
      <c r="A876" s="39"/>
      <c r="B876" s="45"/>
      <c r="C876" s="327" t="s">
        <v>1659</v>
      </c>
      <c r="D876" s="327" t="s">
        <v>1660</v>
      </c>
      <c r="E876" s="18" t="s">
        <v>246</v>
      </c>
      <c r="F876" s="328">
        <v>32.240000000000002</v>
      </c>
      <c r="G876" s="39"/>
      <c r="H876" s="45"/>
    </row>
    <row r="877" s="2" customFormat="1" ht="16.8" customHeight="1">
      <c r="A877" s="39"/>
      <c r="B877" s="45"/>
      <c r="C877" s="323" t="s">
        <v>3743</v>
      </c>
      <c r="D877" s="324" t="s">
        <v>3744</v>
      </c>
      <c r="E877" s="325" t="s">
        <v>289</v>
      </c>
      <c r="F877" s="326">
        <v>1105</v>
      </c>
      <c r="G877" s="39"/>
      <c r="H877" s="45"/>
    </row>
    <row r="878" s="2" customFormat="1" ht="16.8" customHeight="1">
      <c r="A878" s="39"/>
      <c r="B878" s="45"/>
      <c r="C878" s="327" t="s">
        <v>1</v>
      </c>
      <c r="D878" s="327" t="s">
        <v>6074</v>
      </c>
      <c r="E878" s="18" t="s">
        <v>1</v>
      </c>
      <c r="F878" s="328">
        <v>1105</v>
      </c>
      <c r="G878" s="39"/>
      <c r="H878" s="45"/>
    </row>
    <row r="879" s="2" customFormat="1" ht="16.8" customHeight="1">
      <c r="A879" s="39"/>
      <c r="B879" s="45"/>
      <c r="C879" s="327" t="s">
        <v>3743</v>
      </c>
      <c r="D879" s="327" t="s">
        <v>258</v>
      </c>
      <c r="E879" s="18" t="s">
        <v>1</v>
      </c>
      <c r="F879" s="328">
        <v>1105</v>
      </c>
      <c r="G879" s="39"/>
      <c r="H879" s="45"/>
    </row>
    <row r="880" s="2" customFormat="1" ht="16.8" customHeight="1">
      <c r="A880" s="39"/>
      <c r="B880" s="45"/>
      <c r="C880" s="323" t="s">
        <v>445</v>
      </c>
      <c r="D880" s="324" t="s">
        <v>446</v>
      </c>
      <c r="E880" s="325" t="s">
        <v>253</v>
      </c>
      <c r="F880" s="326">
        <v>926.00900000000001</v>
      </c>
      <c r="G880" s="39"/>
      <c r="H880" s="45"/>
    </row>
    <row r="881" s="2" customFormat="1" ht="16.8" customHeight="1">
      <c r="A881" s="39"/>
      <c r="B881" s="45"/>
      <c r="C881" s="327" t="s">
        <v>1</v>
      </c>
      <c r="D881" s="327" t="s">
        <v>1758</v>
      </c>
      <c r="E881" s="18" t="s">
        <v>1</v>
      </c>
      <c r="F881" s="328">
        <v>146.452</v>
      </c>
      <c r="G881" s="39"/>
      <c r="H881" s="45"/>
    </row>
    <row r="882" s="2" customFormat="1" ht="16.8" customHeight="1">
      <c r="A882" s="39"/>
      <c r="B882" s="45"/>
      <c r="C882" s="327" t="s">
        <v>1</v>
      </c>
      <c r="D882" s="327" t="s">
        <v>1753</v>
      </c>
      <c r="E882" s="18" t="s">
        <v>1</v>
      </c>
      <c r="F882" s="328">
        <v>-0.443</v>
      </c>
      <c r="G882" s="39"/>
      <c r="H882" s="45"/>
    </row>
    <row r="883" s="2" customFormat="1" ht="16.8" customHeight="1">
      <c r="A883" s="39"/>
      <c r="B883" s="45"/>
      <c r="C883" s="327" t="s">
        <v>1</v>
      </c>
      <c r="D883" s="327" t="s">
        <v>1759</v>
      </c>
      <c r="E883" s="18" t="s">
        <v>1</v>
      </c>
      <c r="F883" s="328">
        <v>780</v>
      </c>
      <c r="G883" s="39"/>
      <c r="H883" s="45"/>
    </row>
    <row r="884" s="2" customFormat="1" ht="16.8" customHeight="1">
      <c r="A884" s="39"/>
      <c r="B884" s="45"/>
      <c r="C884" s="327" t="s">
        <v>445</v>
      </c>
      <c r="D884" s="327" t="s">
        <v>258</v>
      </c>
      <c r="E884" s="18" t="s">
        <v>1</v>
      </c>
      <c r="F884" s="328">
        <v>926.00900000000001</v>
      </c>
      <c r="G884" s="39"/>
      <c r="H884" s="45"/>
    </row>
    <row r="885" s="2" customFormat="1" ht="16.8" customHeight="1">
      <c r="A885" s="39"/>
      <c r="B885" s="45"/>
      <c r="C885" s="329" t="s">
        <v>6061</v>
      </c>
      <c r="D885" s="39"/>
      <c r="E885" s="39"/>
      <c r="F885" s="39"/>
      <c r="G885" s="39"/>
      <c r="H885" s="45"/>
    </row>
    <row r="886" s="2" customFormat="1" ht="16.8" customHeight="1">
      <c r="A886" s="39"/>
      <c r="B886" s="45"/>
      <c r="C886" s="327" t="s">
        <v>741</v>
      </c>
      <c r="D886" s="327" t="s">
        <v>742</v>
      </c>
      <c r="E886" s="18" t="s">
        <v>253</v>
      </c>
      <c r="F886" s="328">
        <v>555.60500000000002</v>
      </c>
      <c r="G886" s="39"/>
      <c r="H886" s="45"/>
    </row>
    <row r="887" s="2" customFormat="1" ht="16.8" customHeight="1">
      <c r="A887" s="39"/>
      <c r="B887" s="45"/>
      <c r="C887" s="327" t="s">
        <v>722</v>
      </c>
      <c r="D887" s="327" t="s">
        <v>723</v>
      </c>
      <c r="E887" s="18" t="s">
        <v>253</v>
      </c>
      <c r="F887" s="328">
        <v>1092.0129999999999</v>
      </c>
      <c r="G887" s="39"/>
      <c r="H887" s="45"/>
    </row>
    <row r="888" s="2" customFormat="1" ht="16.8" customHeight="1">
      <c r="A888" s="39"/>
      <c r="B888" s="45"/>
      <c r="C888" s="327" t="s">
        <v>750</v>
      </c>
      <c r="D888" s="327" t="s">
        <v>751</v>
      </c>
      <c r="E888" s="18" t="s">
        <v>467</v>
      </c>
      <c r="F888" s="328">
        <v>1898.6980000000001</v>
      </c>
      <c r="G888" s="39"/>
      <c r="H888" s="45"/>
    </row>
    <row r="889" s="2" customFormat="1" ht="16.8" customHeight="1">
      <c r="A889" s="39"/>
      <c r="B889" s="45"/>
      <c r="C889" s="323" t="s">
        <v>448</v>
      </c>
      <c r="D889" s="324" t="s">
        <v>449</v>
      </c>
      <c r="E889" s="325" t="s">
        <v>253</v>
      </c>
      <c r="F889" s="326">
        <v>370.404</v>
      </c>
      <c r="G889" s="39"/>
      <c r="H889" s="45"/>
    </row>
    <row r="890" s="2" customFormat="1" ht="16.8" customHeight="1">
      <c r="A890" s="39"/>
      <c r="B890" s="45"/>
      <c r="C890" s="327" t="s">
        <v>448</v>
      </c>
      <c r="D890" s="327" t="s">
        <v>748</v>
      </c>
      <c r="E890" s="18" t="s">
        <v>1</v>
      </c>
      <c r="F890" s="328">
        <v>370.404</v>
      </c>
      <c r="G890" s="39"/>
      <c r="H890" s="45"/>
    </row>
    <row r="891" s="2" customFormat="1" ht="16.8" customHeight="1">
      <c r="A891" s="39"/>
      <c r="B891" s="45"/>
      <c r="C891" s="329" t="s">
        <v>6061</v>
      </c>
      <c r="D891" s="39"/>
      <c r="E891" s="39"/>
      <c r="F891" s="39"/>
      <c r="G891" s="39"/>
      <c r="H891" s="45"/>
    </row>
    <row r="892" s="2" customFormat="1" ht="16.8" customHeight="1">
      <c r="A892" s="39"/>
      <c r="B892" s="45"/>
      <c r="C892" s="327" t="s">
        <v>741</v>
      </c>
      <c r="D892" s="327" t="s">
        <v>742</v>
      </c>
      <c r="E892" s="18" t="s">
        <v>253</v>
      </c>
      <c r="F892" s="328">
        <v>555.60500000000002</v>
      </c>
      <c r="G892" s="39"/>
      <c r="H892" s="45"/>
    </row>
    <row r="893" s="2" customFormat="1" ht="16.8" customHeight="1">
      <c r="A893" s="39"/>
      <c r="B893" s="45"/>
      <c r="C893" s="327" t="s">
        <v>736</v>
      </c>
      <c r="D893" s="327" t="s">
        <v>737</v>
      </c>
      <c r="E893" s="18" t="s">
        <v>253</v>
      </c>
      <c r="F893" s="328">
        <v>370.404</v>
      </c>
      <c r="G893" s="39"/>
      <c r="H893" s="45"/>
    </row>
    <row r="894" s="2" customFormat="1" ht="16.8" customHeight="1">
      <c r="A894" s="39"/>
      <c r="B894" s="45"/>
      <c r="C894" s="323" t="s">
        <v>746</v>
      </c>
      <c r="D894" s="324" t="s">
        <v>6063</v>
      </c>
      <c r="E894" s="325" t="s">
        <v>253</v>
      </c>
      <c r="F894" s="326">
        <v>555.60500000000002</v>
      </c>
      <c r="G894" s="39"/>
      <c r="H894" s="45"/>
    </row>
    <row r="895" s="2" customFormat="1" ht="16.8" customHeight="1">
      <c r="A895" s="39"/>
      <c r="B895" s="45"/>
      <c r="C895" s="327" t="s">
        <v>746</v>
      </c>
      <c r="D895" s="327" t="s">
        <v>747</v>
      </c>
      <c r="E895" s="18" t="s">
        <v>1</v>
      </c>
      <c r="F895" s="328">
        <v>555.60500000000002</v>
      </c>
      <c r="G895" s="39"/>
      <c r="H895" s="45"/>
    </row>
    <row r="896" s="2" customFormat="1" ht="16.8" customHeight="1">
      <c r="A896" s="39"/>
      <c r="B896" s="45"/>
      <c r="C896" s="323" t="s">
        <v>1608</v>
      </c>
      <c r="D896" s="324" t="s">
        <v>1608</v>
      </c>
      <c r="E896" s="325" t="s">
        <v>289</v>
      </c>
      <c r="F896" s="326">
        <v>1029.5999999999999</v>
      </c>
      <c r="G896" s="39"/>
      <c r="H896" s="45"/>
    </row>
    <row r="897" s="2" customFormat="1" ht="16.8" customHeight="1">
      <c r="A897" s="39"/>
      <c r="B897" s="45"/>
      <c r="C897" s="327" t="s">
        <v>1</v>
      </c>
      <c r="D897" s="327" t="s">
        <v>1679</v>
      </c>
      <c r="E897" s="18" t="s">
        <v>1</v>
      </c>
      <c r="F897" s="328">
        <v>1029.5999999999999</v>
      </c>
      <c r="G897" s="39"/>
      <c r="H897" s="45"/>
    </row>
    <row r="898" s="2" customFormat="1" ht="16.8" customHeight="1">
      <c r="A898" s="39"/>
      <c r="B898" s="45"/>
      <c r="C898" s="327" t="s">
        <v>1608</v>
      </c>
      <c r="D898" s="327" t="s">
        <v>258</v>
      </c>
      <c r="E898" s="18" t="s">
        <v>1</v>
      </c>
      <c r="F898" s="328">
        <v>1029.5999999999999</v>
      </c>
      <c r="G898" s="39"/>
      <c r="H898" s="45"/>
    </row>
    <row r="899" s="2" customFormat="1" ht="16.8" customHeight="1">
      <c r="A899" s="39"/>
      <c r="B899" s="45"/>
      <c r="C899" s="329" t="s">
        <v>6061</v>
      </c>
      <c r="D899" s="39"/>
      <c r="E899" s="39"/>
      <c r="F899" s="39"/>
      <c r="G899" s="39"/>
      <c r="H899" s="45"/>
    </row>
    <row r="900" s="2" customFormat="1" ht="16.8" customHeight="1">
      <c r="A900" s="39"/>
      <c r="B900" s="45"/>
      <c r="C900" s="327" t="s">
        <v>1675</v>
      </c>
      <c r="D900" s="327" t="s">
        <v>1676</v>
      </c>
      <c r="E900" s="18" t="s">
        <v>289</v>
      </c>
      <c r="F900" s="328">
        <v>1029.5999999999999</v>
      </c>
      <c r="G900" s="39"/>
      <c r="H900" s="45"/>
    </row>
    <row r="901" s="2" customFormat="1" ht="16.8" customHeight="1">
      <c r="A901" s="39"/>
      <c r="B901" s="45"/>
      <c r="C901" s="327" t="s">
        <v>1680</v>
      </c>
      <c r="D901" s="327" t="s">
        <v>1681</v>
      </c>
      <c r="E901" s="18" t="s">
        <v>289</v>
      </c>
      <c r="F901" s="328">
        <v>1029.5999999999999</v>
      </c>
      <c r="G901" s="39"/>
      <c r="H901" s="45"/>
    </row>
    <row r="902" s="2" customFormat="1" ht="16.8" customHeight="1">
      <c r="A902" s="39"/>
      <c r="B902" s="45"/>
      <c r="C902" s="323" t="s">
        <v>1610</v>
      </c>
      <c r="D902" s="324" t="s">
        <v>1611</v>
      </c>
      <c r="E902" s="325" t="s">
        <v>246</v>
      </c>
      <c r="F902" s="326">
        <v>2059.1999999999998</v>
      </c>
      <c r="G902" s="39"/>
      <c r="H902" s="45"/>
    </row>
    <row r="903" s="2" customFormat="1" ht="16.8" customHeight="1">
      <c r="A903" s="39"/>
      <c r="B903" s="45"/>
      <c r="C903" s="327" t="s">
        <v>1</v>
      </c>
      <c r="D903" s="327" t="s">
        <v>1724</v>
      </c>
      <c r="E903" s="18" t="s">
        <v>1</v>
      </c>
      <c r="F903" s="328">
        <v>2059.1999999999998</v>
      </c>
      <c r="G903" s="39"/>
      <c r="H903" s="45"/>
    </row>
    <row r="904" s="2" customFormat="1" ht="16.8" customHeight="1">
      <c r="A904" s="39"/>
      <c r="B904" s="45"/>
      <c r="C904" s="327" t="s">
        <v>1610</v>
      </c>
      <c r="D904" s="327" t="s">
        <v>258</v>
      </c>
      <c r="E904" s="18" t="s">
        <v>1</v>
      </c>
      <c r="F904" s="328">
        <v>2059.1999999999998</v>
      </c>
      <c r="G904" s="39"/>
      <c r="H904" s="45"/>
    </row>
    <row r="905" s="2" customFormat="1" ht="16.8" customHeight="1">
      <c r="A905" s="39"/>
      <c r="B905" s="45"/>
      <c r="C905" s="329" t="s">
        <v>6061</v>
      </c>
      <c r="D905" s="39"/>
      <c r="E905" s="39"/>
      <c r="F905" s="39"/>
      <c r="G905" s="39"/>
      <c r="H905" s="45"/>
    </row>
    <row r="906" s="2" customFormat="1" ht="16.8" customHeight="1">
      <c r="A906" s="39"/>
      <c r="B906" s="45"/>
      <c r="C906" s="327" t="s">
        <v>1720</v>
      </c>
      <c r="D906" s="327" t="s">
        <v>1721</v>
      </c>
      <c r="E906" s="18" t="s">
        <v>246</v>
      </c>
      <c r="F906" s="328">
        <v>2059.1999999999998</v>
      </c>
      <c r="G906" s="39"/>
      <c r="H906" s="45"/>
    </row>
    <row r="907" s="2" customFormat="1" ht="16.8" customHeight="1">
      <c r="A907" s="39"/>
      <c r="B907" s="45"/>
      <c r="C907" s="327" t="s">
        <v>1725</v>
      </c>
      <c r="D907" s="327" t="s">
        <v>1726</v>
      </c>
      <c r="E907" s="18" t="s">
        <v>246</v>
      </c>
      <c r="F907" s="328">
        <v>2059.1999999999998</v>
      </c>
      <c r="G907" s="39"/>
      <c r="H907" s="45"/>
    </row>
    <row r="908" s="2" customFormat="1" ht="16.8" customHeight="1">
      <c r="A908" s="39"/>
      <c r="B908" s="45"/>
      <c r="C908" s="323" t="s">
        <v>451</v>
      </c>
      <c r="D908" s="324" t="s">
        <v>452</v>
      </c>
      <c r="E908" s="325" t="s">
        <v>246</v>
      </c>
      <c r="F908" s="326">
        <v>1764.48</v>
      </c>
      <c r="G908" s="39"/>
      <c r="H908" s="45"/>
    </row>
    <row r="909" s="2" customFormat="1" ht="16.8" customHeight="1">
      <c r="A909" s="39"/>
      <c r="B909" s="45"/>
      <c r="C909" s="323" t="s">
        <v>1613</v>
      </c>
      <c r="D909" s="324" t="s">
        <v>1614</v>
      </c>
      <c r="E909" s="325" t="s">
        <v>289</v>
      </c>
      <c r="F909" s="326">
        <v>551.39999999999998</v>
      </c>
      <c r="G909" s="39"/>
      <c r="H909" s="45"/>
    </row>
    <row r="910" s="2" customFormat="1" ht="16.8" customHeight="1">
      <c r="A910" s="39"/>
      <c r="B910" s="45"/>
      <c r="C910" s="327" t="s">
        <v>1613</v>
      </c>
      <c r="D910" s="327" t="s">
        <v>1706</v>
      </c>
      <c r="E910" s="18" t="s">
        <v>1</v>
      </c>
      <c r="F910" s="328">
        <v>551.39999999999998</v>
      </c>
      <c r="G910" s="39"/>
      <c r="H910" s="45"/>
    </row>
    <row r="911" s="2" customFormat="1" ht="16.8" customHeight="1">
      <c r="A911" s="39"/>
      <c r="B911" s="45"/>
      <c r="C911" s="329" t="s">
        <v>6061</v>
      </c>
      <c r="D911" s="39"/>
      <c r="E911" s="39"/>
      <c r="F911" s="39"/>
      <c r="G911" s="39"/>
      <c r="H911" s="45"/>
    </row>
    <row r="912" s="2" customFormat="1" ht="16.8" customHeight="1">
      <c r="A912" s="39"/>
      <c r="B912" s="45"/>
      <c r="C912" s="327" t="s">
        <v>597</v>
      </c>
      <c r="D912" s="327" t="s">
        <v>598</v>
      </c>
      <c r="E912" s="18" t="s">
        <v>253</v>
      </c>
      <c r="F912" s="328">
        <v>387.31700000000001</v>
      </c>
      <c r="G912" s="39"/>
      <c r="H912" s="45"/>
    </row>
    <row r="913" s="2" customFormat="1" ht="16.8" customHeight="1">
      <c r="A913" s="39"/>
      <c r="B913" s="45"/>
      <c r="C913" s="327" t="s">
        <v>722</v>
      </c>
      <c r="D913" s="327" t="s">
        <v>723</v>
      </c>
      <c r="E913" s="18" t="s">
        <v>253</v>
      </c>
      <c r="F913" s="328">
        <v>1092.0129999999999</v>
      </c>
      <c r="G913" s="39"/>
      <c r="H913" s="45"/>
    </row>
    <row r="914" s="2" customFormat="1" ht="16.8" customHeight="1">
      <c r="A914" s="39"/>
      <c r="B914" s="45"/>
      <c r="C914" s="327" t="s">
        <v>741</v>
      </c>
      <c r="D914" s="327" t="s">
        <v>742</v>
      </c>
      <c r="E914" s="18" t="s">
        <v>253</v>
      </c>
      <c r="F914" s="328">
        <v>555.60500000000002</v>
      </c>
      <c r="G914" s="39"/>
      <c r="H914" s="45"/>
    </row>
    <row r="915" s="2" customFormat="1" ht="16.8" customHeight="1">
      <c r="A915" s="39"/>
      <c r="B915" s="45"/>
      <c r="C915" s="327" t="s">
        <v>799</v>
      </c>
      <c r="D915" s="327" t="s">
        <v>800</v>
      </c>
      <c r="E915" s="18" t="s">
        <v>253</v>
      </c>
      <c r="F915" s="328">
        <v>44.112000000000002</v>
      </c>
      <c r="G915" s="39"/>
      <c r="H915" s="45"/>
    </row>
    <row r="916" s="2" customFormat="1" ht="16.8" customHeight="1">
      <c r="A916" s="39"/>
      <c r="B916" s="45"/>
      <c r="C916" s="327" t="s">
        <v>1798</v>
      </c>
      <c r="D916" s="327" t="s">
        <v>1799</v>
      </c>
      <c r="E916" s="18" t="s">
        <v>289</v>
      </c>
      <c r="F916" s="328">
        <v>551.39999999999998</v>
      </c>
      <c r="G916" s="39"/>
      <c r="H916" s="45"/>
    </row>
    <row r="917" s="2" customFormat="1" ht="16.8" customHeight="1">
      <c r="A917" s="39"/>
      <c r="B917" s="45"/>
      <c r="C917" s="327" t="s">
        <v>1520</v>
      </c>
      <c r="D917" s="327" t="s">
        <v>1521</v>
      </c>
      <c r="E917" s="18" t="s">
        <v>289</v>
      </c>
      <c r="F917" s="328">
        <v>551.39999999999998</v>
      </c>
      <c r="G917" s="39"/>
      <c r="H917" s="45"/>
    </row>
    <row r="918" s="2" customFormat="1" ht="16.8" customHeight="1">
      <c r="A918" s="39"/>
      <c r="B918" s="45"/>
      <c r="C918" s="327" t="s">
        <v>1832</v>
      </c>
      <c r="D918" s="327" t="s">
        <v>1833</v>
      </c>
      <c r="E918" s="18" t="s">
        <v>289</v>
      </c>
      <c r="F918" s="328">
        <v>551.39999999999998</v>
      </c>
      <c r="G918" s="39"/>
      <c r="H918" s="45"/>
    </row>
    <row r="919" s="2" customFormat="1" ht="16.8" customHeight="1">
      <c r="A919" s="39"/>
      <c r="B919" s="45"/>
      <c r="C919" s="327" t="s">
        <v>1052</v>
      </c>
      <c r="D919" s="327" t="s">
        <v>1053</v>
      </c>
      <c r="E919" s="18" t="s">
        <v>289</v>
      </c>
      <c r="F919" s="328">
        <v>551.39999999999998</v>
      </c>
      <c r="G919" s="39"/>
      <c r="H919" s="45"/>
    </row>
    <row r="920" s="2" customFormat="1" ht="16.8" customHeight="1">
      <c r="A920" s="39"/>
      <c r="B920" s="45"/>
      <c r="C920" s="327" t="s">
        <v>1057</v>
      </c>
      <c r="D920" s="327" t="s">
        <v>1058</v>
      </c>
      <c r="E920" s="18" t="s">
        <v>289</v>
      </c>
      <c r="F920" s="328">
        <v>551.39999999999998</v>
      </c>
      <c r="G920" s="39"/>
      <c r="H920" s="45"/>
    </row>
    <row r="921" s="2" customFormat="1" ht="16.8" customHeight="1">
      <c r="A921" s="39"/>
      <c r="B921" s="45"/>
      <c r="C921" s="323" t="s">
        <v>1616</v>
      </c>
      <c r="D921" s="324" t="s">
        <v>1617</v>
      </c>
      <c r="E921" s="325" t="s">
        <v>289</v>
      </c>
      <c r="F921" s="326">
        <v>0.80000000000000004</v>
      </c>
      <c r="G921" s="39"/>
      <c r="H921" s="45"/>
    </row>
    <row r="922" s="2" customFormat="1" ht="16.8" customHeight="1">
      <c r="A922" s="39"/>
      <c r="B922" s="45"/>
      <c r="C922" s="327" t="s">
        <v>1616</v>
      </c>
      <c r="D922" s="327" t="s">
        <v>1708</v>
      </c>
      <c r="E922" s="18" t="s">
        <v>1</v>
      </c>
      <c r="F922" s="328">
        <v>0.80000000000000004</v>
      </c>
      <c r="G922" s="39"/>
      <c r="H922" s="45"/>
    </row>
    <row r="923" s="2" customFormat="1" ht="16.8" customHeight="1">
      <c r="A923" s="39"/>
      <c r="B923" s="45"/>
      <c r="C923" s="329" t="s">
        <v>6061</v>
      </c>
      <c r="D923" s="39"/>
      <c r="E923" s="39"/>
      <c r="F923" s="39"/>
      <c r="G923" s="39"/>
      <c r="H923" s="45"/>
    </row>
    <row r="924" s="2" customFormat="1" ht="16.8" customHeight="1">
      <c r="A924" s="39"/>
      <c r="B924" s="45"/>
      <c r="C924" s="327" t="s">
        <v>597</v>
      </c>
      <c r="D924" s="327" t="s">
        <v>598</v>
      </c>
      <c r="E924" s="18" t="s">
        <v>253</v>
      </c>
      <c r="F924" s="328">
        <v>387.31700000000001</v>
      </c>
      <c r="G924" s="39"/>
      <c r="H924" s="45"/>
    </row>
    <row r="925" s="2" customFormat="1" ht="16.8" customHeight="1">
      <c r="A925" s="39"/>
      <c r="B925" s="45"/>
      <c r="C925" s="327" t="s">
        <v>1629</v>
      </c>
      <c r="D925" s="327" t="s">
        <v>1630</v>
      </c>
      <c r="E925" s="18" t="s">
        <v>246</v>
      </c>
      <c r="F925" s="328">
        <v>130.02000000000001</v>
      </c>
      <c r="G925" s="39"/>
      <c r="H925" s="45"/>
    </row>
    <row r="926" s="2" customFormat="1" ht="16.8" customHeight="1">
      <c r="A926" s="39"/>
      <c r="B926" s="45"/>
      <c r="C926" s="327" t="s">
        <v>1648</v>
      </c>
      <c r="D926" s="327" t="s">
        <v>1649</v>
      </c>
      <c r="E926" s="18" t="s">
        <v>246</v>
      </c>
      <c r="F926" s="328">
        <v>43.340000000000003</v>
      </c>
      <c r="G926" s="39"/>
      <c r="H926" s="45"/>
    </row>
    <row r="927" s="2" customFormat="1" ht="16.8" customHeight="1">
      <c r="A927" s="39"/>
      <c r="B927" s="45"/>
      <c r="C927" s="327" t="s">
        <v>552</v>
      </c>
      <c r="D927" s="327" t="s">
        <v>553</v>
      </c>
      <c r="E927" s="18" t="s">
        <v>289</v>
      </c>
      <c r="F927" s="328">
        <v>64</v>
      </c>
      <c r="G927" s="39"/>
      <c r="H927" s="45"/>
    </row>
    <row r="928" s="2" customFormat="1" ht="16.8" customHeight="1">
      <c r="A928" s="39"/>
      <c r="B928" s="45"/>
      <c r="C928" s="327" t="s">
        <v>741</v>
      </c>
      <c r="D928" s="327" t="s">
        <v>742</v>
      </c>
      <c r="E928" s="18" t="s">
        <v>253</v>
      </c>
      <c r="F928" s="328">
        <v>555.60500000000002</v>
      </c>
      <c r="G928" s="39"/>
      <c r="H928" s="45"/>
    </row>
    <row r="929" s="2" customFormat="1" ht="16.8" customHeight="1">
      <c r="A929" s="39"/>
      <c r="B929" s="45"/>
      <c r="C929" s="327" t="s">
        <v>773</v>
      </c>
      <c r="D929" s="327" t="s">
        <v>774</v>
      </c>
      <c r="E929" s="18" t="s">
        <v>246</v>
      </c>
      <c r="F929" s="328">
        <v>242.63999999999999</v>
      </c>
      <c r="G929" s="39"/>
      <c r="H929" s="45"/>
    </row>
    <row r="930" s="2" customFormat="1" ht="16.8" customHeight="1">
      <c r="A930" s="39"/>
      <c r="B930" s="45"/>
      <c r="C930" s="327" t="s">
        <v>780</v>
      </c>
      <c r="D930" s="327" t="s">
        <v>781</v>
      </c>
      <c r="E930" s="18" t="s">
        <v>246</v>
      </c>
      <c r="F930" s="328">
        <v>196.56</v>
      </c>
      <c r="G930" s="39"/>
      <c r="H930" s="45"/>
    </row>
    <row r="931" s="2" customFormat="1" ht="16.8" customHeight="1">
      <c r="A931" s="39"/>
      <c r="B931" s="45"/>
      <c r="C931" s="327" t="s">
        <v>799</v>
      </c>
      <c r="D931" s="327" t="s">
        <v>800</v>
      </c>
      <c r="E931" s="18" t="s">
        <v>253</v>
      </c>
      <c r="F931" s="328">
        <v>44.112000000000002</v>
      </c>
      <c r="G931" s="39"/>
      <c r="H931" s="45"/>
    </row>
    <row r="932" s="2" customFormat="1" ht="16.8" customHeight="1">
      <c r="A932" s="39"/>
      <c r="B932" s="45"/>
      <c r="C932" s="327" t="s">
        <v>814</v>
      </c>
      <c r="D932" s="327" t="s">
        <v>815</v>
      </c>
      <c r="E932" s="18" t="s">
        <v>246</v>
      </c>
      <c r="F932" s="328">
        <v>137.66</v>
      </c>
      <c r="G932" s="39"/>
      <c r="H932" s="45"/>
    </row>
    <row r="933" s="2" customFormat="1" ht="16.8" customHeight="1">
      <c r="A933" s="39"/>
      <c r="B933" s="45"/>
      <c r="C933" s="327" t="s">
        <v>821</v>
      </c>
      <c r="D933" s="327" t="s">
        <v>822</v>
      </c>
      <c r="E933" s="18" t="s">
        <v>246</v>
      </c>
      <c r="F933" s="328">
        <v>67.599999999999994</v>
      </c>
      <c r="G933" s="39"/>
      <c r="H933" s="45"/>
    </row>
    <row r="934" s="2" customFormat="1" ht="16.8" customHeight="1">
      <c r="A934" s="39"/>
      <c r="B934" s="45"/>
      <c r="C934" s="327" t="s">
        <v>1389</v>
      </c>
      <c r="D934" s="327" t="s">
        <v>1390</v>
      </c>
      <c r="E934" s="18" t="s">
        <v>246</v>
      </c>
      <c r="F934" s="328">
        <v>211.52000000000001</v>
      </c>
      <c r="G934" s="39"/>
      <c r="H934" s="45"/>
    </row>
    <row r="935" s="2" customFormat="1">
      <c r="A935" s="39"/>
      <c r="B935" s="45"/>
      <c r="C935" s="327" t="s">
        <v>836</v>
      </c>
      <c r="D935" s="327" t="s">
        <v>837</v>
      </c>
      <c r="E935" s="18" t="s">
        <v>246</v>
      </c>
      <c r="F935" s="328">
        <v>92.950000000000003</v>
      </c>
      <c r="G935" s="39"/>
      <c r="H935" s="45"/>
    </row>
    <row r="936" s="2" customFormat="1">
      <c r="A936" s="39"/>
      <c r="B936" s="45"/>
      <c r="C936" s="327" t="s">
        <v>1402</v>
      </c>
      <c r="D936" s="327" t="s">
        <v>1403</v>
      </c>
      <c r="E936" s="18" t="s">
        <v>246</v>
      </c>
      <c r="F936" s="328">
        <v>237.96000000000001</v>
      </c>
      <c r="G936" s="39"/>
      <c r="H936" s="45"/>
    </row>
    <row r="937" s="2" customFormat="1">
      <c r="A937" s="39"/>
      <c r="B937" s="45"/>
      <c r="C937" s="327" t="s">
        <v>1062</v>
      </c>
      <c r="D937" s="327" t="s">
        <v>1063</v>
      </c>
      <c r="E937" s="18" t="s">
        <v>289</v>
      </c>
      <c r="F937" s="328">
        <v>517</v>
      </c>
      <c r="G937" s="39"/>
      <c r="H937" s="45"/>
    </row>
    <row r="938" s="2" customFormat="1" ht="16.8" customHeight="1">
      <c r="A938" s="39"/>
      <c r="B938" s="45"/>
      <c r="C938" s="323" t="s">
        <v>784</v>
      </c>
      <c r="D938" s="324" t="s">
        <v>1147</v>
      </c>
      <c r="E938" s="325" t="s">
        <v>246</v>
      </c>
      <c r="F938" s="326">
        <v>105.76000000000001</v>
      </c>
      <c r="G938" s="39"/>
      <c r="H938" s="45"/>
    </row>
    <row r="939" s="2" customFormat="1" ht="16.8" customHeight="1">
      <c r="A939" s="39"/>
      <c r="B939" s="45"/>
      <c r="C939" s="327" t="s">
        <v>784</v>
      </c>
      <c r="D939" s="327" t="s">
        <v>1768</v>
      </c>
      <c r="E939" s="18" t="s">
        <v>1</v>
      </c>
      <c r="F939" s="328">
        <v>105.76000000000001</v>
      </c>
      <c r="G939" s="39"/>
      <c r="H939" s="45"/>
    </row>
    <row r="940" s="2" customFormat="1" ht="16.8" customHeight="1">
      <c r="A940" s="39"/>
      <c r="B940" s="45"/>
      <c r="C940" s="329" t="s">
        <v>6061</v>
      </c>
      <c r="D940" s="39"/>
      <c r="E940" s="39"/>
      <c r="F940" s="39"/>
      <c r="G940" s="39"/>
      <c r="H940" s="45"/>
    </row>
    <row r="941" s="2" customFormat="1" ht="16.8" customHeight="1">
      <c r="A941" s="39"/>
      <c r="B941" s="45"/>
      <c r="C941" s="327" t="s">
        <v>780</v>
      </c>
      <c r="D941" s="327" t="s">
        <v>781</v>
      </c>
      <c r="E941" s="18" t="s">
        <v>246</v>
      </c>
      <c r="F941" s="328">
        <v>196.56</v>
      </c>
      <c r="G941" s="39"/>
      <c r="H941" s="45"/>
    </row>
    <row r="942" s="2" customFormat="1" ht="16.8" customHeight="1">
      <c r="A942" s="39"/>
      <c r="B942" s="45"/>
      <c r="C942" s="327" t="s">
        <v>504</v>
      </c>
      <c r="D942" s="327" t="s">
        <v>505</v>
      </c>
      <c r="E942" s="18" t="s">
        <v>246</v>
      </c>
      <c r="F942" s="328">
        <v>130.02000000000001</v>
      </c>
      <c r="G942" s="39"/>
      <c r="H942" s="45"/>
    </row>
    <row r="943" s="2" customFormat="1" ht="16.8" customHeight="1">
      <c r="A943" s="39"/>
      <c r="B943" s="45"/>
      <c r="C943" s="327" t="s">
        <v>1163</v>
      </c>
      <c r="D943" s="327" t="s">
        <v>1164</v>
      </c>
      <c r="E943" s="18" t="s">
        <v>246</v>
      </c>
      <c r="F943" s="328">
        <v>96.719999999999999</v>
      </c>
      <c r="G943" s="39"/>
      <c r="H943" s="45"/>
    </row>
    <row r="944" s="2" customFormat="1" ht="16.8" customHeight="1">
      <c r="A944" s="39"/>
      <c r="B944" s="45"/>
      <c r="C944" s="327" t="s">
        <v>1644</v>
      </c>
      <c r="D944" s="327" t="s">
        <v>1645</v>
      </c>
      <c r="E944" s="18" t="s">
        <v>246</v>
      </c>
      <c r="F944" s="328">
        <v>79.319999999999993</v>
      </c>
      <c r="G944" s="39"/>
      <c r="H944" s="45"/>
    </row>
    <row r="945" s="2" customFormat="1" ht="16.8" customHeight="1">
      <c r="A945" s="39"/>
      <c r="B945" s="45"/>
      <c r="C945" s="327" t="s">
        <v>1655</v>
      </c>
      <c r="D945" s="327" t="s">
        <v>1656</v>
      </c>
      <c r="E945" s="18" t="s">
        <v>246</v>
      </c>
      <c r="F945" s="328">
        <v>43.340000000000003</v>
      </c>
      <c r="G945" s="39"/>
      <c r="H945" s="45"/>
    </row>
    <row r="946" s="2" customFormat="1" ht="16.8" customHeight="1">
      <c r="A946" s="39"/>
      <c r="B946" s="45"/>
      <c r="C946" s="327" t="s">
        <v>1659</v>
      </c>
      <c r="D946" s="327" t="s">
        <v>1660</v>
      </c>
      <c r="E946" s="18" t="s">
        <v>246</v>
      </c>
      <c r="F946" s="328">
        <v>32.240000000000002</v>
      </c>
      <c r="G946" s="39"/>
      <c r="H946" s="45"/>
    </row>
    <row r="947" s="2" customFormat="1" ht="16.8" customHeight="1">
      <c r="A947" s="39"/>
      <c r="B947" s="45"/>
      <c r="C947" s="327" t="s">
        <v>1669</v>
      </c>
      <c r="D947" s="327" t="s">
        <v>1670</v>
      </c>
      <c r="E947" s="18" t="s">
        <v>246</v>
      </c>
      <c r="F947" s="328">
        <v>26.440000000000001</v>
      </c>
      <c r="G947" s="39"/>
      <c r="H947" s="45"/>
    </row>
    <row r="948" s="2" customFormat="1" ht="16.8" customHeight="1">
      <c r="A948" s="39"/>
      <c r="B948" s="45"/>
      <c r="C948" s="327" t="s">
        <v>814</v>
      </c>
      <c r="D948" s="327" t="s">
        <v>815</v>
      </c>
      <c r="E948" s="18" t="s">
        <v>246</v>
      </c>
      <c r="F948" s="328">
        <v>137.66</v>
      </c>
      <c r="G948" s="39"/>
      <c r="H948" s="45"/>
    </row>
    <row r="949" s="2" customFormat="1" ht="16.8" customHeight="1">
      <c r="A949" s="39"/>
      <c r="B949" s="45"/>
      <c r="C949" s="327" t="s">
        <v>1389</v>
      </c>
      <c r="D949" s="327" t="s">
        <v>1390</v>
      </c>
      <c r="E949" s="18" t="s">
        <v>246</v>
      </c>
      <c r="F949" s="328">
        <v>211.52000000000001</v>
      </c>
      <c r="G949" s="39"/>
      <c r="H949" s="45"/>
    </row>
    <row r="950" s="2" customFormat="1" ht="16.8" customHeight="1">
      <c r="A950" s="39"/>
      <c r="B950" s="45"/>
      <c r="C950" s="327" t="s">
        <v>1418</v>
      </c>
      <c r="D950" s="327" t="s">
        <v>1419</v>
      </c>
      <c r="E950" s="18" t="s">
        <v>246</v>
      </c>
      <c r="F950" s="328">
        <v>105.76000000000001</v>
      </c>
      <c r="G950" s="39"/>
      <c r="H950" s="45"/>
    </row>
    <row r="951" s="2" customFormat="1" ht="16.8" customHeight="1">
      <c r="A951" s="39"/>
      <c r="B951" s="45"/>
      <c r="C951" s="323" t="s">
        <v>1149</v>
      </c>
      <c r="D951" s="324" t="s">
        <v>1150</v>
      </c>
      <c r="E951" s="325" t="s">
        <v>246</v>
      </c>
      <c r="F951" s="326">
        <v>237.96000000000001</v>
      </c>
      <c r="G951" s="39"/>
      <c r="H951" s="45"/>
    </row>
    <row r="952" s="2" customFormat="1" ht="16.8" customHeight="1">
      <c r="A952" s="39"/>
      <c r="B952" s="45"/>
      <c r="C952" s="327" t="s">
        <v>1</v>
      </c>
      <c r="D952" s="327" t="s">
        <v>1794</v>
      </c>
      <c r="E952" s="18" t="s">
        <v>1</v>
      </c>
      <c r="F952" s="328">
        <v>0</v>
      </c>
      <c r="G952" s="39"/>
      <c r="H952" s="45"/>
    </row>
    <row r="953" s="2" customFormat="1" ht="16.8" customHeight="1">
      <c r="A953" s="39"/>
      <c r="B953" s="45"/>
      <c r="C953" s="327" t="s">
        <v>1</v>
      </c>
      <c r="D953" s="327" t="s">
        <v>1795</v>
      </c>
      <c r="E953" s="18" t="s">
        <v>1</v>
      </c>
      <c r="F953" s="328">
        <v>237.96000000000001</v>
      </c>
      <c r="G953" s="39"/>
      <c r="H953" s="45"/>
    </row>
    <row r="954" s="2" customFormat="1" ht="16.8" customHeight="1">
      <c r="A954" s="39"/>
      <c r="B954" s="45"/>
      <c r="C954" s="327" t="s">
        <v>1149</v>
      </c>
      <c r="D954" s="327" t="s">
        <v>258</v>
      </c>
      <c r="E954" s="18" t="s">
        <v>1</v>
      </c>
      <c r="F954" s="328">
        <v>237.96000000000001</v>
      </c>
      <c r="G954" s="39"/>
      <c r="H954" s="45"/>
    </row>
    <row r="955" s="2" customFormat="1" ht="16.8" customHeight="1">
      <c r="A955" s="39"/>
      <c r="B955" s="45"/>
      <c r="C955" s="329" t="s">
        <v>6061</v>
      </c>
      <c r="D955" s="39"/>
      <c r="E955" s="39"/>
      <c r="F955" s="39"/>
      <c r="G955" s="39"/>
      <c r="H955" s="45"/>
    </row>
    <row r="956" s="2" customFormat="1">
      <c r="A956" s="39"/>
      <c r="B956" s="45"/>
      <c r="C956" s="327" t="s">
        <v>1402</v>
      </c>
      <c r="D956" s="327" t="s">
        <v>1403</v>
      </c>
      <c r="E956" s="18" t="s">
        <v>246</v>
      </c>
      <c r="F956" s="328">
        <v>237.96000000000001</v>
      </c>
      <c r="G956" s="39"/>
      <c r="H956" s="45"/>
    </row>
    <row r="957" s="2" customFormat="1" ht="16.8" customHeight="1">
      <c r="A957" s="39"/>
      <c r="B957" s="45"/>
      <c r="C957" s="327" t="s">
        <v>1638</v>
      </c>
      <c r="D957" s="327" t="s">
        <v>1639</v>
      </c>
      <c r="E957" s="18" t="s">
        <v>246</v>
      </c>
      <c r="F957" s="328">
        <v>298.88299999999998</v>
      </c>
      <c r="G957" s="39"/>
      <c r="H957" s="45"/>
    </row>
    <row r="958" s="2" customFormat="1" ht="16.8" customHeight="1">
      <c r="A958" s="39"/>
      <c r="B958" s="45"/>
      <c r="C958" s="327" t="s">
        <v>1663</v>
      </c>
      <c r="D958" s="327" t="s">
        <v>1664</v>
      </c>
      <c r="E958" s="18" t="s">
        <v>246</v>
      </c>
      <c r="F958" s="328">
        <v>99.628</v>
      </c>
      <c r="G958" s="39"/>
      <c r="H958" s="45"/>
    </row>
    <row r="959" s="2" customFormat="1" ht="16.8" customHeight="1">
      <c r="A959" s="39"/>
      <c r="B959" s="45"/>
      <c r="C959" s="323" t="s">
        <v>459</v>
      </c>
      <c r="D959" s="324" t="s">
        <v>460</v>
      </c>
      <c r="E959" s="325" t="s">
        <v>253</v>
      </c>
      <c r="F959" s="326">
        <v>710.52800000000002</v>
      </c>
      <c r="G959" s="39"/>
      <c r="H959" s="45"/>
    </row>
    <row r="960" s="2" customFormat="1" ht="16.8" customHeight="1">
      <c r="A960" s="39"/>
      <c r="B960" s="45"/>
      <c r="C960" s="327" t="s">
        <v>1</v>
      </c>
      <c r="D960" s="327" t="s">
        <v>658</v>
      </c>
      <c r="E960" s="18" t="s">
        <v>1</v>
      </c>
      <c r="F960" s="328">
        <v>0</v>
      </c>
      <c r="G960" s="39"/>
      <c r="H960" s="45"/>
    </row>
    <row r="961" s="2" customFormat="1" ht="16.8" customHeight="1">
      <c r="A961" s="39"/>
      <c r="B961" s="45"/>
      <c r="C961" s="327" t="s">
        <v>1</v>
      </c>
      <c r="D961" s="327" t="s">
        <v>1740</v>
      </c>
      <c r="E961" s="18" t="s">
        <v>1</v>
      </c>
      <c r="F961" s="328">
        <v>928.93100000000004</v>
      </c>
      <c r="G961" s="39"/>
      <c r="H961" s="45"/>
    </row>
    <row r="962" s="2" customFormat="1" ht="16.8" customHeight="1">
      <c r="A962" s="39"/>
      <c r="B962" s="45"/>
      <c r="C962" s="327" t="s">
        <v>1</v>
      </c>
      <c r="D962" s="327" t="s">
        <v>661</v>
      </c>
      <c r="E962" s="18" t="s">
        <v>1</v>
      </c>
      <c r="F962" s="328">
        <v>0</v>
      </c>
      <c r="G962" s="39"/>
      <c r="H962" s="45"/>
    </row>
    <row r="963" s="2" customFormat="1" ht="16.8" customHeight="1">
      <c r="A963" s="39"/>
      <c r="B963" s="45"/>
      <c r="C963" s="327" t="s">
        <v>1</v>
      </c>
      <c r="D963" s="327" t="s">
        <v>662</v>
      </c>
      <c r="E963" s="18" t="s">
        <v>1</v>
      </c>
      <c r="F963" s="328">
        <v>-218.40299999999999</v>
      </c>
      <c r="G963" s="39"/>
      <c r="H963" s="45"/>
    </row>
    <row r="964" s="2" customFormat="1" ht="16.8" customHeight="1">
      <c r="A964" s="39"/>
      <c r="B964" s="45"/>
      <c r="C964" s="327" t="s">
        <v>459</v>
      </c>
      <c r="D964" s="327" t="s">
        <v>258</v>
      </c>
      <c r="E964" s="18" t="s">
        <v>1</v>
      </c>
      <c r="F964" s="328">
        <v>710.52800000000002</v>
      </c>
      <c r="G964" s="39"/>
      <c r="H964" s="45"/>
    </row>
    <row r="965" s="2" customFormat="1" ht="16.8" customHeight="1">
      <c r="A965" s="39"/>
      <c r="B965" s="45"/>
      <c r="C965" s="329" t="s">
        <v>6061</v>
      </c>
      <c r="D965" s="39"/>
      <c r="E965" s="39"/>
      <c r="F965" s="39"/>
      <c r="G965" s="39"/>
      <c r="H965" s="45"/>
    </row>
    <row r="966" s="2" customFormat="1">
      <c r="A966" s="39"/>
      <c r="B966" s="45"/>
      <c r="C966" s="327" t="s">
        <v>654</v>
      </c>
      <c r="D966" s="327" t="s">
        <v>655</v>
      </c>
      <c r="E966" s="18" t="s">
        <v>253</v>
      </c>
      <c r="F966" s="328">
        <v>710.52800000000002</v>
      </c>
      <c r="G966" s="39"/>
      <c r="H966" s="45"/>
    </row>
    <row r="967" s="2" customFormat="1">
      <c r="A967" s="39"/>
      <c r="B967" s="45"/>
      <c r="C967" s="327" t="s">
        <v>663</v>
      </c>
      <c r="D967" s="327" t="s">
        <v>664</v>
      </c>
      <c r="E967" s="18" t="s">
        <v>253</v>
      </c>
      <c r="F967" s="328">
        <v>9236.8639999999996</v>
      </c>
      <c r="G967" s="39"/>
      <c r="H967" s="45"/>
    </row>
    <row r="968" s="2" customFormat="1" ht="16.8" customHeight="1">
      <c r="A968" s="39"/>
      <c r="B968" s="45"/>
      <c r="C968" s="327" t="s">
        <v>692</v>
      </c>
      <c r="D968" s="327" t="s">
        <v>693</v>
      </c>
      <c r="E968" s="18" t="s">
        <v>253</v>
      </c>
      <c r="F968" s="328">
        <v>2103.9250000000002</v>
      </c>
      <c r="G968" s="39"/>
      <c r="H968" s="45"/>
    </row>
    <row r="969" s="2" customFormat="1">
      <c r="A969" s="39"/>
      <c r="B969" s="45"/>
      <c r="C969" s="327" t="s">
        <v>697</v>
      </c>
      <c r="D969" s="327" t="s">
        <v>698</v>
      </c>
      <c r="E969" s="18" t="s">
        <v>467</v>
      </c>
      <c r="F969" s="328">
        <v>3471.4760000000001</v>
      </c>
      <c r="G969" s="39"/>
      <c r="H969" s="45"/>
    </row>
    <row r="970" s="2" customFormat="1" ht="16.8" customHeight="1">
      <c r="A970" s="39"/>
      <c r="B970" s="45"/>
      <c r="C970" s="323" t="s">
        <v>462</v>
      </c>
      <c r="D970" s="324" t="s">
        <v>463</v>
      </c>
      <c r="E970" s="325" t="s">
        <v>253</v>
      </c>
      <c r="F970" s="326">
        <v>1393.3969999999999</v>
      </c>
      <c r="G970" s="39"/>
      <c r="H970" s="45"/>
    </row>
    <row r="971" s="2" customFormat="1" ht="16.8" customHeight="1">
      <c r="A971" s="39"/>
      <c r="B971" s="45"/>
      <c r="C971" s="327" t="s">
        <v>1</v>
      </c>
      <c r="D971" s="327" t="s">
        <v>673</v>
      </c>
      <c r="E971" s="18" t="s">
        <v>1</v>
      </c>
      <c r="F971" s="328">
        <v>0</v>
      </c>
      <c r="G971" s="39"/>
      <c r="H971" s="45"/>
    </row>
    <row r="972" s="2" customFormat="1" ht="16.8" customHeight="1">
      <c r="A972" s="39"/>
      <c r="B972" s="45"/>
      <c r="C972" s="327" t="s">
        <v>1</v>
      </c>
      <c r="D972" s="327" t="s">
        <v>1743</v>
      </c>
      <c r="E972" s="18" t="s">
        <v>1</v>
      </c>
      <c r="F972" s="328">
        <v>1393.3969999999999</v>
      </c>
      <c r="G972" s="39"/>
      <c r="H972" s="45"/>
    </row>
    <row r="973" s="2" customFormat="1" ht="16.8" customHeight="1">
      <c r="A973" s="39"/>
      <c r="B973" s="45"/>
      <c r="C973" s="327" t="s">
        <v>462</v>
      </c>
      <c r="D973" s="327" t="s">
        <v>258</v>
      </c>
      <c r="E973" s="18" t="s">
        <v>1</v>
      </c>
      <c r="F973" s="328">
        <v>1393.3969999999999</v>
      </c>
      <c r="G973" s="39"/>
      <c r="H973" s="45"/>
    </row>
    <row r="974" s="2" customFormat="1" ht="16.8" customHeight="1">
      <c r="A974" s="39"/>
      <c r="B974" s="45"/>
      <c r="C974" s="329" t="s">
        <v>6061</v>
      </c>
      <c r="D974" s="39"/>
      <c r="E974" s="39"/>
      <c r="F974" s="39"/>
      <c r="G974" s="39"/>
      <c r="H974" s="45"/>
    </row>
    <row r="975" s="2" customFormat="1">
      <c r="A975" s="39"/>
      <c r="B975" s="45"/>
      <c r="C975" s="327" t="s">
        <v>669</v>
      </c>
      <c r="D975" s="327" t="s">
        <v>670</v>
      </c>
      <c r="E975" s="18" t="s">
        <v>253</v>
      </c>
      <c r="F975" s="328">
        <v>1393.3969999999999</v>
      </c>
      <c r="G975" s="39"/>
      <c r="H975" s="45"/>
    </row>
    <row r="976" s="2" customFormat="1">
      <c r="A976" s="39"/>
      <c r="B976" s="45"/>
      <c r="C976" s="327" t="s">
        <v>676</v>
      </c>
      <c r="D976" s="327" t="s">
        <v>677</v>
      </c>
      <c r="E976" s="18" t="s">
        <v>253</v>
      </c>
      <c r="F976" s="328">
        <v>18114.161</v>
      </c>
      <c r="G976" s="39"/>
      <c r="H976" s="45"/>
    </row>
    <row r="977" s="2" customFormat="1" ht="16.8" customHeight="1">
      <c r="A977" s="39"/>
      <c r="B977" s="45"/>
      <c r="C977" s="327" t="s">
        <v>692</v>
      </c>
      <c r="D977" s="327" t="s">
        <v>693</v>
      </c>
      <c r="E977" s="18" t="s">
        <v>253</v>
      </c>
      <c r="F977" s="328">
        <v>2103.9250000000002</v>
      </c>
      <c r="G977" s="39"/>
      <c r="H977" s="45"/>
    </row>
    <row r="978" s="2" customFormat="1">
      <c r="A978" s="39"/>
      <c r="B978" s="45"/>
      <c r="C978" s="327" t="s">
        <v>697</v>
      </c>
      <c r="D978" s="327" t="s">
        <v>698</v>
      </c>
      <c r="E978" s="18" t="s">
        <v>467</v>
      </c>
      <c r="F978" s="328">
        <v>3471.4760000000001</v>
      </c>
      <c r="G978" s="39"/>
      <c r="H978" s="45"/>
    </row>
    <row r="979" s="2" customFormat="1" ht="16.8" customHeight="1">
      <c r="A979" s="39"/>
      <c r="B979" s="45"/>
      <c r="C979" s="323" t="s">
        <v>3745</v>
      </c>
      <c r="D979" s="324" t="s">
        <v>3746</v>
      </c>
      <c r="E979" s="325" t="s">
        <v>467</v>
      </c>
      <c r="F979" s="326">
        <v>0</v>
      </c>
      <c r="G979" s="39"/>
      <c r="H979" s="45"/>
    </row>
    <row r="980" s="2" customFormat="1" ht="16.8" customHeight="1">
      <c r="A980" s="39"/>
      <c r="B980" s="45"/>
      <c r="C980" s="327" t="s">
        <v>3745</v>
      </c>
      <c r="D980" s="327" t="s">
        <v>6064</v>
      </c>
      <c r="E980" s="18" t="s">
        <v>1</v>
      </c>
      <c r="F980" s="328">
        <v>0</v>
      </c>
      <c r="G980" s="39"/>
      <c r="H980" s="45"/>
    </row>
    <row r="981" s="2" customFormat="1" ht="16.8" customHeight="1">
      <c r="A981" s="39"/>
      <c r="B981" s="45"/>
      <c r="C981" s="323" t="s">
        <v>465</v>
      </c>
      <c r="D981" s="324" t="s">
        <v>466</v>
      </c>
      <c r="E981" s="325" t="s">
        <v>467</v>
      </c>
      <c r="F981" s="326">
        <v>198.81100000000001</v>
      </c>
      <c r="G981" s="39"/>
      <c r="H981" s="45"/>
    </row>
    <row r="982" s="2" customFormat="1" ht="16.8" customHeight="1">
      <c r="A982" s="39"/>
      <c r="B982" s="45"/>
      <c r="C982" s="327" t="s">
        <v>472</v>
      </c>
      <c r="D982" s="327" t="s">
        <v>6075</v>
      </c>
      <c r="E982" s="18" t="s">
        <v>1</v>
      </c>
      <c r="F982" s="328">
        <v>0</v>
      </c>
      <c r="G982" s="39"/>
      <c r="H982" s="45"/>
    </row>
    <row r="983" s="2" customFormat="1" ht="16.8" customHeight="1">
      <c r="A983" s="39"/>
      <c r="B983" s="45"/>
      <c r="C983" s="327" t="s">
        <v>469</v>
      </c>
      <c r="D983" s="327" t="s">
        <v>6076</v>
      </c>
      <c r="E983" s="18" t="s">
        <v>1</v>
      </c>
      <c r="F983" s="328">
        <v>136.489</v>
      </c>
      <c r="G983" s="39"/>
      <c r="H983" s="45"/>
    </row>
    <row r="984" s="2" customFormat="1" ht="16.8" customHeight="1">
      <c r="A984" s="39"/>
      <c r="B984" s="45"/>
      <c r="C984" s="327" t="s">
        <v>3745</v>
      </c>
      <c r="D984" s="327" t="s">
        <v>6064</v>
      </c>
      <c r="E984" s="18" t="s">
        <v>1</v>
      </c>
      <c r="F984" s="328">
        <v>0</v>
      </c>
      <c r="G984" s="39"/>
      <c r="H984" s="45"/>
    </row>
    <row r="985" s="2" customFormat="1" ht="16.8" customHeight="1">
      <c r="A985" s="39"/>
      <c r="B985" s="45"/>
      <c r="C985" s="327" t="s">
        <v>475</v>
      </c>
      <c r="D985" s="327" t="s">
        <v>6077</v>
      </c>
      <c r="E985" s="18" t="s">
        <v>1</v>
      </c>
      <c r="F985" s="328">
        <v>62.322000000000003</v>
      </c>
      <c r="G985" s="39"/>
      <c r="H985" s="45"/>
    </row>
    <row r="986" s="2" customFormat="1" ht="16.8" customHeight="1">
      <c r="A986" s="39"/>
      <c r="B986" s="45"/>
      <c r="C986" s="327" t="s">
        <v>465</v>
      </c>
      <c r="D986" s="327" t="s">
        <v>258</v>
      </c>
      <c r="E986" s="18" t="s">
        <v>1</v>
      </c>
      <c r="F986" s="328">
        <v>198.81100000000001</v>
      </c>
      <c r="G986" s="39"/>
      <c r="H986" s="45"/>
    </row>
    <row r="987" s="2" customFormat="1" ht="16.8" customHeight="1">
      <c r="A987" s="39"/>
      <c r="B987" s="45"/>
      <c r="C987" s="329" t="s">
        <v>6061</v>
      </c>
      <c r="D987" s="39"/>
      <c r="E987" s="39"/>
      <c r="F987" s="39"/>
      <c r="G987" s="39"/>
      <c r="H987" s="45"/>
    </row>
    <row r="988" s="2" customFormat="1">
      <c r="A988" s="39"/>
      <c r="B988" s="45"/>
      <c r="C988" s="327" t="s">
        <v>1072</v>
      </c>
      <c r="D988" s="327" t="s">
        <v>1073</v>
      </c>
      <c r="E988" s="18" t="s">
        <v>467</v>
      </c>
      <c r="F988" s="328">
        <v>198.81100000000001</v>
      </c>
      <c r="G988" s="39"/>
      <c r="H988" s="45"/>
    </row>
    <row r="989" s="2" customFormat="1" ht="16.8" customHeight="1">
      <c r="A989" s="39"/>
      <c r="B989" s="45"/>
      <c r="C989" s="327" t="s">
        <v>1077</v>
      </c>
      <c r="D989" s="327" t="s">
        <v>1078</v>
      </c>
      <c r="E989" s="18" t="s">
        <v>467</v>
      </c>
      <c r="F989" s="328">
        <v>4373.8419999999996</v>
      </c>
      <c r="G989" s="39"/>
      <c r="H989" s="45"/>
    </row>
    <row r="990" s="2" customFormat="1" ht="16.8" customHeight="1">
      <c r="A990" s="39"/>
      <c r="B990" s="45"/>
      <c r="C990" s="323" t="s">
        <v>469</v>
      </c>
      <c r="D990" s="324" t="s">
        <v>470</v>
      </c>
      <c r="E990" s="325" t="s">
        <v>467</v>
      </c>
      <c r="F990" s="326">
        <v>136.489</v>
      </c>
      <c r="G990" s="39"/>
      <c r="H990" s="45"/>
    </row>
    <row r="991" s="2" customFormat="1" ht="16.8" customHeight="1">
      <c r="A991" s="39"/>
      <c r="B991" s="45"/>
      <c r="C991" s="327" t="s">
        <v>469</v>
      </c>
      <c r="D991" s="327" t="s">
        <v>6076</v>
      </c>
      <c r="E991" s="18" t="s">
        <v>1</v>
      </c>
      <c r="F991" s="328">
        <v>136.489</v>
      </c>
      <c r="G991" s="39"/>
      <c r="H991" s="45"/>
    </row>
    <row r="992" s="2" customFormat="1" ht="16.8" customHeight="1">
      <c r="A992" s="39"/>
      <c r="B992" s="45"/>
      <c r="C992" s="329" t="s">
        <v>6061</v>
      </c>
      <c r="D992" s="39"/>
      <c r="E992" s="39"/>
      <c r="F992" s="39"/>
      <c r="G992" s="39"/>
      <c r="H992" s="45"/>
    </row>
    <row r="993" s="2" customFormat="1">
      <c r="A993" s="39"/>
      <c r="B993" s="45"/>
      <c r="C993" s="327" t="s">
        <v>1088</v>
      </c>
      <c r="D993" s="327" t="s">
        <v>1089</v>
      </c>
      <c r="E993" s="18" t="s">
        <v>467</v>
      </c>
      <c r="F993" s="328">
        <v>136.489</v>
      </c>
      <c r="G993" s="39"/>
      <c r="H993" s="45"/>
    </row>
    <row r="994" s="2" customFormat="1" ht="16.8" customHeight="1">
      <c r="A994" s="39"/>
      <c r="B994" s="45"/>
      <c r="C994" s="323" t="s">
        <v>472</v>
      </c>
      <c r="D994" s="324" t="s">
        <v>473</v>
      </c>
      <c r="E994" s="325" t="s">
        <v>467</v>
      </c>
      <c r="F994" s="326">
        <v>0</v>
      </c>
      <c r="G994" s="39"/>
      <c r="H994" s="45"/>
    </row>
    <row r="995" s="2" customFormat="1" ht="16.8" customHeight="1">
      <c r="A995" s="39"/>
      <c r="B995" s="45"/>
      <c r="C995" s="327" t="s">
        <v>472</v>
      </c>
      <c r="D995" s="327" t="s">
        <v>6075</v>
      </c>
      <c r="E995" s="18" t="s">
        <v>1</v>
      </c>
      <c r="F995" s="328">
        <v>0</v>
      </c>
      <c r="G995" s="39"/>
      <c r="H995" s="45"/>
    </row>
    <row r="996" s="2" customFormat="1" ht="16.8" customHeight="1">
      <c r="A996" s="39"/>
      <c r="B996" s="45"/>
      <c r="C996" s="323" t="s">
        <v>475</v>
      </c>
      <c r="D996" s="324" t="s">
        <v>476</v>
      </c>
      <c r="E996" s="325" t="s">
        <v>467</v>
      </c>
      <c r="F996" s="326">
        <v>62.322000000000003</v>
      </c>
      <c r="G996" s="39"/>
      <c r="H996" s="45"/>
    </row>
    <row r="997" s="2" customFormat="1" ht="16.8" customHeight="1">
      <c r="A997" s="39"/>
      <c r="B997" s="45"/>
      <c r="C997" s="327" t="s">
        <v>475</v>
      </c>
      <c r="D997" s="327" t="s">
        <v>6077</v>
      </c>
      <c r="E997" s="18" t="s">
        <v>1</v>
      </c>
      <c r="F997" s="328">
        <v>62.322000000000003</v>
      </c>
      <c r="G997" s="39"/>
      <c r="H997" s="45"/>
    </row>
    <row r="998" s="2" customFormat="1" ht="16.8" customHeight="1">
      <c r="A998" s="39"/>
      <c r="B998" s="45"/>
      <c r="C998" s="329" t="s">
        <v>6061</v>
      </c>
      <c r="D998" s="39"/>
      <c r="E998" s="39"/>
      <c r="F998" s="39"/>
      <c r="G998" s="39"/>
      <c r="H998" s="45"/>
    </row>
    <row r="999" s="2" customFormat="1">
      <c r="A999" s="39"/>
      <c r="B999" s="45"/>
      <c r="C999" s="327" t="s">
        <v>1093</v>
      </c>
      <c r="D999" s="327" t="s">
        <v>1094</v>
      </c>
      <c r="E999" s="18" t="s">
        <v>467</v>
      </c>
      <c r="F999" s="328">
        <v>62.322000000000003</v>
      </c>
      <c r="G999" s="39"/>
      <c r="H999" s="45"/>
    </row>
    <row r="1000" s="2" customFormat="1" ht="16.8" customHeight="1">
      <c r="A1000" s="39"/>
      <c r="B1000" s="45"/>
      <c r="C1000" s="323" t="s">
        <v>478</v>
      </c>
      <c r="D1000" s="324" t="s">
        <v>479</v>
      </c>
      <c r="E1000" s="325" t="s">
        <v>289</v>
      </c>
      <c r="F1000" s="326">
        <v>0.28999999999999998</v>
      </c>
      <c r="G1000" s="39"/>
      <c r="H1000" s="45"/>
    </row>
    <row r="1001" s="2" customFormat="1" ht="16.8" customHeight="1">
      <c r="A1001" s="39"/>
      <c r="B1001" s="45"/>
      <c r="C1001" s="327" t="s">
        <v>478</v>
      </c>
      <c r="D1001" s="327" t="s">
        <v>605</v>
      </c>
      <c r="E1001" s="18" t="s">
        <v>1</v>
      </c>
      <c r="F1001" s="328">
        <v>0.28999999999999998</v>
      </c>
      <c r="G1001" s="39"/>
      <c r="H1001" s="45"/>
    </row>
    <row r="1002" s="2" customFormat="1" ht="16.8" customHeight="1">
      <c r="A1002" s="39"/>
      <c r="B1002" s="45"/>
      <c r="C1002" s="329" t="s">
        <v>6061</v>
      </c>
      <c r="D1002" s="39"/>
      <c r="E1002" s="39"/>
      <c r="F1002" s="39"/>
      <c r="G1002" s="39"/>
      <c r="H1002" s="45"/>
    </row>
    <row r="1003" s="2" customFormat="1" ht="16.8" customHeight="1">
      <c r="A1003" s="39"/>
      <c r="B1003" s="45"/>
      <c r="C1003" s="327" t="s">
        <v>597</v>
      </c>
      <c r="D1003" s="327" t="s">
        <v>598</v>
      </c>
      <c r="E1003" s="18" t="s">
        <v>253</v>
      </c>
      <c r="F1003" s="328">
        <v>387.31700000000001</v>
      </c>
      <c r="G1003" s="39"/>
      <c r="H1003" s="45"/>
    </row>
    <row r="1004" s="2" customFormat="1" ht="16.8" customHeight="1">
      <c r="A1004" s="39"/>
      <c r="B1004" s="45"/>
      <c r="C1004" s="323" t="s">
        <v>481</v>
      </c>
      <c r="D1004" s="324" t="s">
        <v>482</v>
      </c>
      <c r="E1004" s="325" t="s">
        <v>289</v>
      </c>
      <c r="F1004" s="326">
        <v>0.29999999999999999</v>
      </c>
      <c r="G1004" s="39"/>
      <c r="H1004" s="45"/>
    </row>
    <row r="1005" s="2" customFormat="1" ht="16.8" customHeight="1">
      <c r="A1005" s="39"/>
      <c r="B1005" s="45"/>
      <c r="C1005" s="327" t="s">
        <v>481</v>
      </c>
      <c r="D1005" s="327" t="s">
        <v>606</v>
      </c>
      <c r="E1005" s="18" t="s">
        <v>1</v>
      </c>
      <c r="F1005" s="328">
        <v>0.29999999999999999</v>
      </c>
      <c r="G1005" s="39"/>
      <c r="H1005" s="45"/>
    </row>
    <row r="1006" s="2" customFormat="1" ht="16.8" customHeight="1">
      <c r="A1006" s="39"/>
      <c r="B1006" s="45"/>
      <c r="C1006" s="329" t="s">
        <v>6061</v>
      </c>
      <c r="D1006" s="39"/>
      <c r="E1006" s="39"/>
      <c r="F1006" s="39"/>
      <c r="G1006" s="39"/>
      <c r="H1006" s="45"/>
    </row>
    <row r="1007" s="2" customFormat="1" ht="16.8" customHeight="1">
      <c r="A1007" s="39"/>
      <c r="B1007" s="45"/>
      <c r="C1007" s="327" t="s">
        <v>597</v>
      </c>
      <c r="D1007" s="327" t="s">
        <v>598</v>
      </c>
      <c r="E1007" s="18" t="s">
        <v>253</v>
      </c>
      <c r="F1007" s="328">
        <v>387.31700000000001</v>
      </c>
      <c r="G1007" s="39"/>
      <c r="H1007" s="45"/>
    </row>
    <row r="1008" s="2" customFormat="1" ht="16.8" customHeight="1">
      <c r="A1008" s="39"/>
      <c r="B1008" s="45"/>
      <c r="C1008" s="323" t="s">
        <v>484</v>
      </c>
      <c r="D1008" s="324" t="s">
        <v>485</v>
      </c>
      <c r="E1008" s="325" t="s">
        <v>289</v>
      </c>
      <c r="F1008" s="326">
        <v>0.59999999999999998</v>
      </c>
      <c r="G1008" s="39"/>
      <c r="H1008" s="45"/>
    </row>
    <row r="1009" s="2" customFormat="1" ht="16.8" customHeight="1">
      <c r="A1009" s="39"/>
      <c r="B1009" s="45"/>
      <c r="C1009" s="327" t="s">
        <v>484</v>
      </c>
      <c r="D1009" s="327" t="s">
        <v>604</v>
      </c>
      <c r="E1009" s="18" t="s">
        <v>1</v>
      </c>
      <c r="F1009" s="328">
        <v>0.59999999999999998</v>
      </c>
      <c r="G1009" s="39"/>
      <c r="H1009" s="45"/>
    </row>
    <row r="1010" s="2" customFormat="1" ht="16.8" customHeight="1">
      <c r="A1010" s="39"/>
      <c r="B1010" s="45"/>
      <c r="C1010" s="329" t="s">
        <v>6061</v>
      </c>
      <c r="D1010" s="39"/>
      <c r="E1010" s="39"/>
      <c r="F1010" s="39"/>
      <c r="G1010" s="39"/>
      <c r="H1010" s="45"/>
    </row>
    <row r="1011" s="2" customFormat="1" ht="16.8" customHeight="1">
      <c r="A1011" s="39"/>
      <c r="B1011" s="45"/>
      <c r="C1011" s="327" t="s">
        <v>597</v>
      </c>
      <c r="D1011" s="327" t="s">
        <v>598</v>
      </c>
      <c r="E1011" s="18" t="s">
        <v>253</v>
      </c>
      <c r="F1011" s="328">
        <v>387.31700000000001</v>
      </c>
      <c r="G1011" s="39"/>
      <c r="H1011" s="45"/>
    </row>
    <row r="1012" s="2" customFormat="1" ht="16.8" customHeight="1">
      <c r="A1012" s="39"/>
      <c r="B1012" s="45"/>
      <c r="C1012" s="323" t="s">
        <v>487</v>
      </c>
      <c r="D1012" s="324" t="s">
        <v>488</v>
      </c>
      <c r="E1012" s="325" t="s">
        <v>289</v>
      </c>
      <c r="F1012" s="326">
        <v>0.10000000000000001</v>
      </c>
      <c r="G1012" s="39"/>
      <c r="H1012" s="45"/>
    </row>
    <row r="1013" s="2" customFormat="1" ht="16.8" customHeight="1">
      <c r="A1013" s="39"/>
      <c r="B1013" s="45"/>
      <c r="C1013" s="327" t="s">
        <v>487</v>
      </c>
      <c r="D1013" s="327" t="s">
        <v>608</v>
      </c>
      <c r="E1013" s="18" t="s">
        <v>1</v>
      </c>
      <c r="F1013" s="328">
        <v>0.10000000000000001</v>
      </c>
      <c r="G1013" s="39"/>
      <c r="H1013" s="45"/>
    </row>
    <row r="1014" s="2" customFormat="1" ht="16.8" customHeight="1">
      <c r="A1014" s="39"/>
      <c r="B1014" s="45"/>
      <c r="C1014" s="329" t="s">
        <v>6061</v>
      </c>
      <c r="D1014" s="39"/>
      <c r="E1014" s="39"/>
      <c r="F1014" s="39"/>
      <c r="G1014" s="39"/>
      <c r="H1014" s="45"/>
    </row>
    <row r="1015" s="2" customFormat="1" ht="16.8" customHeight="1">
      <c r="A1015" s="39"/>
      <c r="B1015" s="45"/>
      <c r="C1015" s="327" t="s">
        <v>597</v>
      </c>
      <c r="D1015" s="327" t="s">
        <v>598</v>
      </c>
      <c r="E1015" s="18" t="s">
        <v>253</v>
      </c>
      <c r="F1015" s="328">
        <v>387.31700000000001</v>
      </c>
      <c r="G1015" s="39"/>
      <c r="H1015" s="45"/>
    </row>
    <row r="1016" s="2" customFormat="1" ht="16.8" customHeight="1">
      <c r="A1016" s="39"/>
      <c r="B1016" s="45"/>
      <c r="C1016" s="327" t="s">
        <v>799</v>
      </c>
      <c r="D1016" s="327" t="s">
        <v>800</v>
      </c>
      <c r="E1016" s="18" t="s">
        <v>253</v>
      </c>
      <c r="F1016" s="328">
        <v>44.112000000000002</v>
      </c>
      <c r="G1016" s="39"/>
      <c r="H1016" s="45"/>
    </row>
    <row r="1017" s="2" customFormat="1" ht="16.8" customHeight="1">
      <c r="A1017" s="39"/>
      <c r="B1017" s="45"/>
      <c r="C1017" s="323" t="s">
        <v>490</v>
      </c>
      <c r="D1017" s="324" t="s">
        <v>491</v>
      </c>
      <c r="E1017" s="325" t="s">
        <v>289</v>
      </c>
      <c r="F1017" s="326">
        <v>0.14999999999999999</v>
      </c>
      <c r="G1017" s="39"/>
      <c r="H1017" s="45"/>
    </row>
    <row r="1018" s="2" customFormat="1" ht="16.8" customHeight="1">
      <c r="A1018" s="39"/>
      <c r="B1018" s="45"/>
      <c r="C1018" s="327" t="s">
        <v>490</v>
      </c>
      <c r="D1018" s="327" t="s">
        <v>607</v>
      </c>
      <c r="E1018" s="18" t="s">
        <v>1</v>
      </c>
      <c r="F1018" s="328">
        <v>0.14999999999999999</v>
      </c>
      <c r="G1018" s="39"/>
      <c r="H1018" s="45"/>
    </row>
    <row r="1019" s="2" customFormat="1" ht="16.8" customHeight="1">
      <c r="A1019" s="39"/>
      <c r="B1019" s="45"/>
      <c r="C1019" s="329" t="s">
        <v>6061</v>
      </c>
      <c r="D1019" s="39"/>
      <c r="E1019" s="39"/>
      <c r="F1019" s="39"/>
      <c r="G1019" s="39"/>
      <c r="H1019" s="45"/>
    </row>
    <row r="1020" s="2" customFormat="1" ht="16.8" customHeight="1">
      <c r="A1020" s="39"/>
      <c r="B1020" s="45"/>
      <c r="C1020" s="327" t="s">
        <v>597</v>
      </c>
      <c r="D1020" s="327" t="s">
        <v>598</v>
      </c>
      <c r="E1020" s="18" t="s">
        <v>253</v>
      </c>
      <c r="F1020" s="328">
        <v>387.31700000000001</v>
      </c>
      <c r="G1020" s="39"/>
      <c r="H1020" s="45"/>
    </row>
    <row r="1021" s="2" customFormat="1">
      <c r="A1021" s="39"/>
      <c r="B1021" s="45"/>
      <c r="C1021" s="327" t="s">
        <v>639</v>
      </c>
      <c r="D1021" s="327" t="s">
        <v>640</v>
      </c>
      <c r="E1021" s="18" t="s">
        <v>253</v>
      </c>
      <c r="F1021" s="328">
        <v>1183.73</v>
      </c>
      <c r="G1021" s="39"/>
      <c r="H1021" s="45"/>
    </row>
    <row r="1022" s="2" customFormat="1" ht="16.8" customHeight="1">
      <c r="A1022" s="39"/>
      <c r="B1022" s="45"/>
      <c r="C1022" s="327" t="s">
        <v>681</v>
      </c>
      <c r="D1022" s="327" t="s">
        <v>682</v>
      </c>
      <c r="E1022" s="18" t="s">
        <v>253</v>
      </c>
      <c r="F1022" s="328">
        <v>965.327</v>
      </c>
      <c r="G1022" s="39"/>
      <c r="H1022" s="45"/>
    </row>
    <row r="1023" s="2" customFormat="1" ht="16.8" customHeight="1">
      <c r="A1023" s="39"/>
      <c r="B1023" s="45"/>
      <c r="C1023" s="327" t="s">
        <v>259</v>
      </c>
      <c r="D1023" s="327" t="s">
        <v>260</v>
      </c>
      <c r="E1023" s="18" t="s">
        <v>253</v>
      </c>
      <c r="F1023" s="328">
        <v>2358.7240000000002</v>
      </c>
      <c r="G1023" s="39"/>
      <c r="H1023" s="45"/>
    </row>
    <row r="1024" s="2" customFormat="1" ht="16.8" customHeight="1">
      <c r="A1024" s="39"/>
      <c r="B1024" s="45"/>
      <c r="C1024" s="323" t="s">
        <v>493</v>
      </c>
      <c r="D1024" s="324" t="s">
        <v>494</v>
      </c>
      <c r="E1024" s="325" t="s">
        <v>246</v>
      </c>
      <c r="F1024" s="326">
        <v>242.63999999999999</v>
      </c>
      <c r="G1024" s="39"/>
      <c r="H1024" s="45"/>
    </row>
    <row r="1025" s="2" customFormat="1" ht="16.8" customHeight="1">
      <c r="A1025" s="39"/>
      <c r="B1025" s="45"/>
      <c r="C1025" s="327" t="s">
        <v>1</v>
      </c>
      <c r="D1025" s="327" t="s">
        <v>1766</v>
      </c>
      <c r="E1025" s="18" t="s">
        <v>1</v>
      </c>
      <c r="F1025" s="328">
        <v>242.63999999999999</v>
      </c>
      <c r="G1025" s="39"/>
      <c r="H1025" s="45"/>
    </row>
    <row r="1026" s="2" customFormat="1" ht="16.8" customHeight="1">
      <c r="A1026" s="39"/>
      <c r="B1026" s="45"/>
      <c r="C1026" s="327" t="s">
        <v>493</v>
      </c>
      <c r="D1026" s="327" t="s">
        <v>258</v>
      </c>
      <c r="E1026" s="18" t="s">
        <v>1</v>
      </c>
      <c r="F1026" s="328">
        <v>242.63999999999999</v>
      </c>
      <c r="G1026" s="39"/>
      <c r="H1026" s="45"/>
    </row>
    <row r="1027" s="2" customFormat="1" ht="16.8" customHeight="1">
      <c r="A1027" s="39"/>
      <c r="B1027" s="45"/>
      <c r="C1027" s="329" t="s">
        <v>6061</v>
      </c>
      <c r="D1027" s="39"/>
      <c r="E1027" s="39"/>
      <c r="F1027" s="39"/>
      <c r="G1027" s="39"/>
      <c r="H1027" s="45"/>
    </row>
    <row r="1028" s="2" customFormat="1" ht="16.8" customHeight="1">
      <c r="A1028" s="39"/>
      <c r="B1028" s="45"/>
      <c r="C1028" s="327" t="s">
        <v>773</v>
      </c>
      <c r="D1028" s="327" t="s">
        <v>774</v>
      </c>
      <c r="E1028" s="18" t="s">
        <v>246</v>
      </c>
      <c r="F1028" s="328">
        <v>242.63999999999999</v>
      </c>
      <c r="G1028" s="39"/>
      <c r="H1028" s="45"/>
    </row>
    <row r="1029" s="2" customFormat="1" ht="16.8" customHeight="1">
      <c r="A1029" s="39"/>
      <c r="B1029" s="45"/>
      <c r="C1029" s="327" t="s">
        <v>244</v>
      </c>
      <c r="D1029" s="327" t="s">
        <v>245</v>
      </c>
      <c r="E1029" s="18" t="s">
        <v>246</v>
      </c>
      <c r="F1029" s="328">
        <v>242.63999999999999</v>
      </c>
      <c r="G1029" s="39"/>
      <c r="H1029" s="45"/>
    </row>
    <row r="1030" s="2" customFormat="1">
      <c r="A1030" s="39"/>
      <c r="B1030" s="45"/>
      <c r="C1030" s="327" t="s">
        <v>639</v>
      </c>
      <c r="D1030" s="327" t="s">
        <v>640</v>
      </c>
      <c r="E1030" s="18" t="s">
        <v>253</v>
      </c>
      <c r="F1030" s="328">
        <v>1183.73</v>
      </c>
      <c r="G1030" s="39"/>
      <c r="H1030" s="45"/>
    </row>
    <row r="1031" s="2" customFormat="1" ht="16.8" customHeight="1">
      <c r="A1031" s="39"/>
      <c r="B1031" s="45"/>
      <c r="C1031" s="327" t="s">
        <v>681</v>
      </c>
      <c r="D1031" s="327" t="s">
        <v>682</v>
      </c>
      <c r="E1031" s="18" t="s">
        <v>253</v>
      </c>
      <c r="F1031" s="328">
        <v>965.327</v>
      </c>
      <c r="G1031" s="39"/>
      <c r="H1031" s="45"/>
    </row>
    <row r="1032" s="2" customFormat="1" ht="16.8" customHeight="1">
      <c r="A1032" s="39"/>
      <c r="B1032" s="45"/>
      <c r="C1032" s="327" t="s">
        <v>259</v>
      </c>
      <c r="D1032" s="327" t="s">
        <v>260</v>
      </c>
      <c r="E1032" s="18" t="s">
        <v>253</v>
      </c>
      <c r="F1032" s="328">
        <v>2358.7240000000002</v>
      </c>
      <c r="G1032" s="39"/>
      <c r="H1032" s="45"/>
    </row>
    <row r="1033" s="2" customFormat="1" ht="16.8" customHeight="1">
      <c r="A1033" s="39"/>
      <c r="B1033" s="45"/>
      <c r="C1033" s="327" t="s">
        <v>755</v>
      </c>
      <c r="D1033" s="327" t="s">
        <v>756</v>
      </c>
      <c r="E1033" s="18" t="s">
        <v>246</v>
      </c>
      <c r="F1033" s="328">
        <v>242.63999999999999</v>
      </c>
      <c r="G1033" s="39"/>
      <c r="H1033" s="45"/>
    </row>
    <row r="1034" s="2" customFormat="1" ht="16.8" customHeight="1">
      <c r="A1034" s="39"/>
      <c r="B1034" s="45"/>
      <c r="C1034" s="327" t="s">
        <v>760</v>
      </c>
      <c r="D1034" s="327" t="s">
        <v>761</v>
      </c>
      <c r="E1034" s="18" t="s">
        <v>246</v>
      </c>
      <c r="F1034" s="328">
        <v>121.31999999999999</v>
      </c>
      <c r="G1034" s="39"/>
      <c r="H1034" s="45"/>
    </row>
    <row r="1035" s="2" customFormat="1" ht="16.8" customHeight="1">
      <c r="A1035" s="39"/>
      <c r="B1035" s="45"/>
      <c r="C1035" s="323" t="s">
        <v>496</v>
      </c>
      <c r="D1035" s="324" t="s">
        <v>496</v>
      </c>
      <c r="E1035" s="325" t="s">
        <v>253</v>
      </c>
      <c r="F1035" s="326">
        <v>1092.0129999999999</v>
      </c>
      <c r="G1035" s="39"/>
      <c r="H1035" s="45"/>
    </row>
    <row r="1036" s="2" customFormat="1" ht="16.8" customHeight="1">
      <c r="A1036" s="39"/>
      <c r="B1036" s="45"/>
      <c r="C1036" s="327" t="s">
        <v>1</v>
      </c>
      <c r="D1036" s="327" t="s">
        <v>1327</v>
      </c>
      <c r="E1036" s="18" t="s">
        <v>1</v>
      </c>
      <c r="F1036" s="328">
        <v>2322.328</v>
      </c>
      <c r="G1036" s="39"/>
      <c r="H1036" s="45"/>
    </row>
    <row r="1037" s="2" customFormat="1" ht="16.8" customHeight="1">
      <c r="A1037" s="39"/>
      <c r="B1037" s="45"/>
      <c r="C1037" s="327" t="s">
        <v>1</v>
      </c>
      <c r="D1037" s="327" t="s">
        <v>726</v>
      </c>
      <c r="E1037" s="18" t="s">
        <v>1</v>
      </c>
      <c r="F1037" s="328">
        <v>-44.112000000000002</v>
      </c>
      <c r="G1037" s="39"/>
      <c r="H1037" s="45"/>
    </row>
    <row r="1038" s="2" customFormat="1" ht="16.8" customHeight="1">
      <c r="A1038" s="39"/>
      <c r="B1038" s="45"/>
      <c r="C1038" s="327" t="s">
        <v>1</v>
      </c>
      <c r="D1038" s="327" t="s">
        <v>1751</v>
      </c>
      <c r="E1038" s="18" t="s">
        <v>1</v>
      </c>
      <c r="F1038" s="328">
        <v>-84.941999999999993</v>
      </c>
      <c r="G1038" s="39"/>
      <c r="H1038" s="45"/>
    </row>
    <row r="1039" s="2" customFormat="1" ht="16.8" customHeight="1">
      <c r="A1039" s="39"/>
      <c r="B1039" s="45"/>
      <c r="C1039" s="327" t="s">
        <v>1</v>
      </c>
      <c r="D1039" s="327" t="s">
        <v>1752</v>
      </c>
      <c r="E1039" s="18" t="s">
        <v>1</v>
      </c>
      <c r="F1039" s="328">
        <v>-84.941999999999993</v>
      </c>
      <c r="G1039" s="39"/>
      <c r="H1039" s="45"/>
    </row>
    <row r="1040" s="2" customFormat="1" ht="16.8" customHeight="1">
      <c r="A1040" s="39"/>
      <c r="B1040" s="45"/>
      <c r="C1040" s="327" t="s">
        <v>1</v>
      </c>
      <c r="D1040" s="327" t="s">
        <v>727</v>
      </c>
      <c r="E1040" s="18" t="s">
        <v>1</v>
      </c>
      <c r="F1040" s="328">
        <v>-926.00900000000001</v>
      </c>
      <c r="G1040" s="39"/>
      <c r="H1040" s="45"/>
    </row>
    <row r="1041" s="2" customFormat="1" ht="16.8" customHeight="1">
      <c r="A1041" s="39"/>
      <c r="B1041" s="45"/>
      <c r="C1041" s="327" t="s">
        <v>1</v>
      </c>
      <c r="D1041" s="327" t="s">
        <v>1753</v>
      </c>
      <c r="E1041" s="18" t="s">
        <v>1</v>
      </c>
      <c r="F1041" s="328">
        <v>-0.443</v>
      </c>
      <c r="G1041" s="39"/>
      <c r="H1041" s="45"/>
    </row>
    <row r="1042" s="2" customFormat="1" ht="16.8" customHeight="1">
      <c r="A1042" s="39"/>
      <c r="B1042" s="45"/>
      <c r="C1042" s="327" t="s">
        <v>1</v>
      </c>
      <c r="D1042" s="327" t="s">
        <v>1754</v>
      </c>
      <c r="E1042" s="18" t="s">
        <v>1</v>
      </c>
      <c r="F1042" s="328">
        <v>-89.867000000000004</v>
      </c>
      <c r="G1042" s="39"/>
      <c r="H1042" s="45"/>
    </row>
    <row r="1043" s="2" customFormat="1" ht="16.8" customHeight="1">
      <c r="A1043" s="39"/>
      <c r="B1043" s="45"/>
      <c r="C1043" s="327" t="s">
        <v>496</v>
      </c>
      <c r="D1043" s="327" t="s">
        <v>258</v>
      </c>
      <c r="E1043" s="18" t="s">
        <v>1</v>
      </c>
      <c r="F1043" s="328">
        <v>1092.0129999999999</v>
      </c>
      <c r="G1043" s="39"/>
      <c r="H1043" s="45"/>
    </row>
    <row r="1044" s="2" customFormat="1" ht="16.8" customHeight="1">
      <c r="A1044" s="39"/>
      <c r="B1044" s="45"/>
      <c r="C1044" s="329" t="s">
        <v>6061</v>
      </c>
      <c r="D1044" s="39"/>
      <c r="E1044" s="39"/>
      <c r="F1044" s="39"/>
      <c r="G1044" s="39"/>
      <c r="H1044" s="45"/>
    </row>
    <row r="1045" s="2" customFormat="1" ht="16.8" customHeight="1">
      <c r="A1045" s="39"/>
      <c r="B1045" s="45"/>
      <c r="C1045" s="327" t="s">
        <v>722</v>
      </c>
      <c r="D1045" s="327" t="s">
        <v>723</v>
      </c>
      <c r="E1045" s="18" t="s">
        <v>253</v>
      </c>
      <c r="F1045" s="328">
        <v>1092.0129999999999</v>
      </c>
      <c r="G1045" s="39"/>
      <c r="H1045" s="45"/>
    </row>
    <row r="1046" s="2" customFormat="1">
      <c r="A1046" s="39"/>
      <c r="B1046" s="45"/>
      <c r="C1046" s="327" t="s">
        <v>639</v>
      </c>
      <c r="D1046" s="327" t="s">
        <v>640</v>
      </c>
      <c r="E1046" s="18" t="s">
        <v>253</v>
      </c>
      <c r="F1046" s="328">
        <v>1183.73</v>
      </c>
      <c r="G1046" s="39"/>
      <c r="H1046" s="45"/>
    </row>
    <row r="1047" s="2" customFormat="1">
      <c r="A1047" s="39"/>
      <c r="B1047" s="45"/>
      <c r="C1047" s="327" t="s">
        <v>654</v>
      </c>
      <c r="D1047" s="327" t="s">
        <v>655</v>
      </c>
      <c r="E1047" s="18" t="s">
        <v>253</v>
      </c>
      <c r="F1047" s="328">
        <v>710.52800000000002</v>
      </c>
      <c r="G1047" s="39"/>
      <c r="H1047" s="45"/>
    </row>
    <row r="1048" s="2" customFormat="1" ht="16.8" customHeight="1">
      <c r="A1048" s="39"/>
      <c r="B1048" s="45"/>
      <c r="C1048" s="327" t="s">
        <v>730</v>
      </c>
      <c r="D1048" s="327" t="s">
        <v>731</v>
      </c>
      <c r="E1048" s="18" t="s">
        <v>467</v>
      </c>
      <c r="F1048" s="328">
        <v>1791.26</v>
      </c>
      <c r="G1048" s="39"/>
      <c r="H1048" s="45"/>
    </row>
    <row r="1049" s="2" customFormat="1" ht="16.8" customHeight="1">
      <c r="A1049" s="39"/>
      <c r="B1049" s="45"/>
      <c r="C1049" s="323" t="s">
        <v>498</v>
      </c>
      <c r="D1049" s="324" t="s">
        <v>498</v>
      </c>
      <c r="E1049" s="325" t="s">
        <v>246</v>
      </c>
      <c r="F1049" s="326">
        <v>121.31999999999999</v>
      </c>
      <c r="G1049" s="39"/>
      <c r="H1049" s="45"/>
    </row>
    <row r="1050" s="2" customFormat="1" ht="16.8" customHeight="1">
      <c r="A1050" s="39"/>
      <c r="B1050" s="45"/>
      <c r="C1050" s="327" t="s">
        <v>1</v>
      </c>
      <c r="D1050" s="327" t="s">
        <v>764</v>
      </c>
      <c r="E1050" s="18" t="s">
        <v>1</v>
      </c>
      <c r="F1050" s="328">
        <v>0</v>
      </c>
      <c r="G1050" s="39"/>
      <c r="H1050" s="45"/>
    </row>
    <row r="1051" s="2" customFormat="1" ht="16.8" customHeight="1">
      <c r="A1051" s="39"/>
      <c r="B1051" s="45"/>
      <c r="C1051" s="327" t="s">
        <v>1</v>
      </c>
      <c r="D1051" s="327" t="s">
        <v>765</v>
      </c>
      <c r="E1051" s="18" t="s">
        <v>1</v>
      </c>
      <c r="F1051" s="328">
        <v>121.31999999999999</v>
      </c>
      <c r="G1051" s="39"/>
      <c r="H1051" s="45"/>
    </row>
    <row r="1052" s="2" customFormat="1" ht="16.8" customHeight="1">
      <c r="A1052" s="39"/>
      <c r="B1052" s="45"/>
      <c r="C1052" s="327" t="s">
        <v>498</v>
      </c>
      <c r="D1052" s="327" t="s">
        <v>258</v>
      </c>
      <c r="E1052" s="18" t="s">
        <v>1</v>
      </c>
      <c r="F1052" s="328">
        <v>121.31999999999999</v>
      </c>
      <c r="G1052" s="39"/>
      <c r="H1052" s="45"/>
    </row>
    <row r="1053" s="2" customFormat="1" ht="16.8" customHeight="1">
      <c r="A1053" s="39"/>
      <c r="B1053" s="45"/>
      <c r="C1053" s="329" t="s">
        <v>6061</v>
      </c>
      <c r="D1053" s="39"/>
      <c r="E1053" s="39"/>
      <c r="F1053" s="39"/>
      <c r="G1053" s="39"/>
      <c r="H1053" s="45"/>
    </row>
    <row r="1054" s="2" customFormat="1" ht="16.8" customHeight="1">
      <c r="A1054" s="39"/>
      <c r="B1054" s="45"/>
      <c r="C1054" s="327" t="s">
        <v>760</v>
      </c>
      <c r="D1054" s="327" t="s">
        <v>761</v>
      </c>
      <c r="E1054" s="18" t="s">
        <v>246</v>
      </c>
      <c r="F1054" s="328">
        <v>121.31999999999999</v>
      </c>
      <c r="G1054" s="39"/>
      <c r="H1054" s="45"/>
    </row>
    <row r="1055" s="2" customFormat="1">
      <c r="A1055" s="39"/>
      <c r="B1055" s="45"/>
      <c r="C1055" s="327" t="s">
        <v>789</v>
      </c>
      <c r="D1055" s="327" t="s">
        <v>790</v>
      </c>
      <c r="E1055" s="18" t="s">
        <v>246</v>
      </c>
      <c r="F1055" s="328">
        <v>121.31999999999999</v>
      </c>
      <c r="G1055" s="39"/>
      <c r="H1055" s="45"/>
    </row>
    <row r="1056" s="2" customFormat="1" ht="16.8" customHeight="1">
      <c r="A1056" s="39"/>
      <c r="B1056" s="45"/>
      <c r="C1056" s="327" t="s">
        <v>794</v>
      </c>
      <c r="D1056" s="327" t="s">
        <v>795</v>
      </c>
      <c r="E1056" s="18" t="s">
        <v>246</v>
      </c>
      <c r="F1056" s="328">
        <v>121.31999999999999</v>
      </c>
      <c r="G1056" s="39"/>
      <c r="H1056" s="45"/>
    </row>
    <row r="1057" s="2" customFormat="1" ht="26.4" customHeight="1">
      <c r="A1057" s="39"/>
      <c r="B1057" s="45"/>
      <c r="C1057" s="322" t="s">
        <v>6078</v>
      </c>
      <c r="D1057" s="322" t="s">
        <v>111</v>
      </c>
      <c r="E1057" s="39"/>
      <c r="F1057" s="39"/>
      <c r="G1057" s="39"/>
      <c r="H1057" s="45"/>
    </row>
    <row r="1058" s="2" customFormat="1" ht="16.8" customHeight="1">
      <c r="A1058" s="39"/>
      <c r="B1058" s="45"/>
      <c r="C1058" s="323" t="s">
        <v>1104</v>
      </c>
      <c r="D1058" s="324" t="s">
        <v>1105</v>
      </c>
      <c r="E1058" s="325" t="s">
        <v>253</v>
      </c>
      <c r="F1058" s="326">
        <v>1189.02</v>
      </c>
      <c r="G1058" s="39"/>
      <c r="H1058" s="45"/>
    </row>
    <row r="1059" s="2" customFormat="1" ht="16.8" customHeight="1">
      <c r="A1059" s="39"/>
      <c r="B1059" s="45"/>
      <c r="C1059" s="327" t="s">
        <v>1</v>
      </c>
      <c r="D1059" s="327" t="s">
        <v>1930</v>
      </c>
      <c r="E1059" s="18" t="s">
        <v>1</v>
      </c>
      <c r="F1059" s="328">
        <v>1189.02</v>
      </c>
      <c r="G1059" s="39"/>
      <c r="H1059" s="45"/>
    </row>
    <row r="1060" s="2" customFormat="1" ht="16.8" customHeight="1">
      <c r="A1060" s="39"/>
      <c r="B1060" s="45"/>
      <c r="C1060" s="327" t="s">
        <v>1104</v>
      </c>
      <c r="D1060" s="327" t="s">
        <v>258</v>
      </c>
      <c r="E1060" s="18" t="s">
        <v>1</v>
      </c>
      <c r="F1060" s="328">
        <v>1189.02</v>
      </c>
      <c r="G1060" s="39"/>
      <c r="H1060" s="45"/>
    </row>
    <row r="1061" s="2" customFormat="1" ht="16.8" customHeight="1">
      <c r="A1061" s="39"/>
      <c r="B1061" s="45"/>
      <c r="C1061" s="329" t="s">
        <v>6061</v>
      </c>
      <c r="D1061" s="39"/>
      <c r="E1061" s="39"/>
      <c r="F1061" s="39"/>
      <c r="G1061" s="39"/>
      <c r="H1061" s="45"/>
    </row>
    <row r="1062" s="2" customFormat="1" ht="16.8" customHeight="1">
      <c r="A1062" s="39"/>
      <c r="B1062" s="45"/>
      <c r="C1062" s="327" t="s">
        <v>597</v>
      </c>
      <c r="D1062" s="327" t="s">
        <v>598</v>
      </c>
      <c r="E1062" s="18" t="s">
        <v>253</v>
      </c>
      <c r="F1062" s="328">
        <v>252.667</v>
      </c>
      <c r="G1062" s="39"/>
      <c r="H1062" s="45"/>
    </row>
    <row r="1063" s="2" customFormat="1" ht="16.8" customHeight="1">
      <c r="A1063" s="39"/>
      <c r="B1063" s="45"/>
      <c r="C1063" s="323" t="s">
        <v>1113</v>
      </c>
      <c r="D1063" s="324" t="s">
        <v>1114</v>
      </c>
      <c r="E1063" s="325" t="s">
        <v>253</v>
      </c>
      <c r="F1063" s="326">
        <v>71.340999999999994</v>
      </c>
      <c r="G1063" s="39"/>
      <c r="H1063" s="45"/>
    </row>
    <row r="1064" s="2" customFormat="1" ht="16.8" customHeight="1">
      <c r="A1064" s="39"/>
      <c r="B1064" s="45"/>
      <c r="C1064" s="327" t="s">
        <v>1113</v>
      </c>
      <c r="D1064" s="327" t="s">
        <v>1932</v>
      </c>
      <c r="E1064" s="18" t="s">
        <v>1</v>
      </c>
      <c r="F1064" s="328">
        <v>71.340999999999994</v>
      </c>
      <c r="G1064" s="39"/>
      <c r="H1064" s="45"/>
    </row>
    <row r="1065" s="2" customFormat="1" ht="16.8" customHeight="1">
      <c r="A1065" s="39"/>
      <c r="B1065" s="45"/>
      <c r="C1065" s="329" t="s">
        <v>6061</v>
      </c>
      <c r="D1065" s="39"/>
      <c r="E1065" s="39"/>
      <c r="F1065" s="39"/>
      <c r="G1065" s="39"/>
      <c r="H1065" s="45"/>
    </row>
    <row r="1066" s="2" customFormat="1" ht="16.8" customHeight="1">
      <c r="A1066" s="39"/>
      <c r="B1066" s="45"/>
      <c r="C1066" s="327" t="s">
        <v>597</v>
      </c>
      <c r="D1066" s="327" t="s">
        <v>598</v>
      </c>
      <c r="E1066" s="18" t="s">
        <v>253</v>
      </c>
      <c r="F1066" s="328">
        <v>252.667</v>
      </c>
      <c r="G1066" s="39"/>
      <c r="H1066" s="45"/>
    </row>
    <row r="1067" s="2" customFormat="1" ht="16.8" customHeight="1">
      <c r="A1067" s="39"/>
      <c r="B1067" s="45"/>
      <c r="C1067" s="327" t="s">
        <v>1211</v>
      </c>
      <c r="D1067" s="327" t="s">
        <v>1212</v>
      </c>
      <c r="E1067" s="18" t="s">
        <v>253</v>
      </c>
      <c r="F1067" s="328">
        <v>71.340999999999994</v>
      </c>
      <c r="G1067" s="39"/>
      <c r="H1067" s="45"/>
    </row>
    <row r="1068" s="2" customFormat="1">
      <c r="A1068" s="39"/>
      <c r="B1068" s="45"/>
      <c r="C1068" s="327" t="s">
        <v>649</v>
      </c>
      <c r="D1068" s="327" t="s">
        <v>650</v>
      </c>
      <c r="E1068" s="18" t="s">
        <v>253</v>
      </c>
      <c r="F1068" s="328">
        <v>1030.4159999999999</v>
      </c>
      <c r="G1068" s="39"/>
      <c r="H1068" s="45"/>
    </row>
    <row r="1069" s="2" customFormat="1">
      <c r="A1069" s="39"/>
      <c r="B1069" s="45"/>
      <c r="C1069" s="327" t="s">
        <v>669</v>
      </c>
      <c r="D1069" s="327" t="s">
        <v>670</v>
      </c>
      <c r="E1069" s="18" t="s">
        <v>253</v>
      </c>
      <c r="F1069" s="328">
        <v>872.01599999999996</v>
      </c>
      <c r="G1069" s="39"/>
      <c r="H1069" s="45"/>
    </row>
    <row r="1070" s="2" customFormat="1" ht="16.8" customHeight="1">
      <c r="A1070" s="39"/>
      <c r="B1070" s="45"/>
      <c r="C1070" s="327" t="s">
        <v>687</v>
      </c>
      <c r="D1070" s="327" t="s">
        <v>688</v>
      </c>
      <c r="E1070" s="18" t="s">
        <v>253</v>
      </c>
      <c r="F1070" s="328">
        <v>951.21600000000001</v>
      </c>
      <c r="G1070" s="39"/>
      <c r="H1070" s="45"/>
    </row>
    <row r="1071" s="2" customFormat="1" ht="16.8" customHeight="1">
      <c r="A1071" s="39"/>
      <c r="B1071" s="45"/>
      <c r="C1071" s="323" t="s">
        <v>1116</v>
      </c>
      <c r="D1071" s="324" t="s">
        <v>1117</v>
      </c>
      <c r="E1071" s="325" t="s">
        <v>253</v>
      </c>
      <c r="F1071" s="326">
        <v>404.267</v>
      </c>
      <c r="G1071" s="39"/>
      <c r="H1071" s="45"/>
    </row>
    <row r="1072" s="2" customFormat="1" ht="16.8" customHeight="1">
      <c r="A1072" s="39"/>
      <c r="B1072" s="45"/>
      <c r="C1072" s="327" t="s">
        <v>1116</v>
      </c>
      <c r="D1072" s="327" t="s">
        <v>1931</v>
      </c>
      <c r="E1072" s="18" t="s">
        <v>1</v>
      </c>
      <c r="F1072" s="328">
        <v>404.267</v>
      </c>
      <c r="G1072" s="39"/>
      <c r="H1072" s="45"/>
    </row>
    <row r="1073" s="2" customFormat="1" ht="16.8" customHeight="1">
      <c r="A1073" s="39"/>
      <c r="B1073" s="45"/>
      <c r="C1073" s="329" t="s">
        <v>6061</v>
      </c>
      <c r="D1073" s="39"/>
      <c r="E1073" s="39"/>
      <c r="F1073" s="39"/>
      <c r="G1073" s="39"/>
      <c r="H1073" s="45"/>
    </row>
    <row r="1074" s="2" customFormat="1" ht="16.8" customHeight="1">
      <c r="A1074" s="39"/>
      <c r="B1074" s="45"/>
      <c r="C1074" s="327" t="s">
        <v>597</v>
      </c>
      <c r="D1074" s="327" t="s">
        <v>598</v>
      </c>
      <c r="E1074" s="18" t="s">
        <v>253</v>
      </c>
      <c r="F1074" s="328">
        <v>252.667</v>
      </c>
      <c r="G1074" s="39"/>
      <c r="H1074" s="45"/>
    </row>
    <row r="1075" s="2" customFormat="1" ht="16.8" customHeight="1">
      <c r="A1075" s="39"/>
      <c r="B1075" s="45"/>
      <c r="C1075" s="327" t="s">
        <v>1909</v>
      </c>
      <c r="D1075" s="327" t="s">
        <v>1910</v>
      </c>
      <c r="E1075" s="18" t="s">
        <v>253</v>
      </c>
      <c r="F1075" s="328">
        <v>404.267</v>
      </c>
      <c r="G1075" s="39"/>
      <c r="H1075" s="45"/>
    </row>
    <row r="1076" s="2" customFormat="1">
      <c r="A1076" s="39"/>
      <c r="B1076" s="45"/>
      <c r="C1076" s="327" t="s">
        <v>649</v>
      </c>
      <c r="D1076" s="327" t="s">
        <v>650</v>
      </c>
      <c r="E1076" s="18" t="s">
        <v>253</v>
      </c>
      <c r="F1076" s="328">
        <v>1030.4159999999999</v>
      </c>
      <c r="G1076" s="39"/>
      <c r="H1076" s="45"/>
    </row>
    <row r="1077" s="2" customFormat="1">
      <c r="A1077" s="39"/>
      <c r="B1077" s="45"/>
      <c r="C1077" s="327" t="s">
        <v>669</v>
      </c>
      <c r="D1077" s="327" t="s">
        <v>670</v>
      </c>
      <c r="E1077" s="18" t="s">
        <v>253</v>
      </c>
      <c r="F1077" s="328">
        <v>872.01599999999996</v>
      </c>
      <c r="G1077" s="39"/>
      <c r="H1077" s="45"/>
    </row>
    <row r="1078" s="2" customFormat="1" ht="16.8" customHeight="1">
      <c r="A1078" s="39"/>
      <c r="B1078" s="45"/>
      <c r="C1078" s="327" t="s">
        <v>687</v>
      </c>
      <c r="D1078" s="327" t="s">
        <v>688</v>
      </c>
      <c r="E1078" s="18" t="s">
        <v>253</v>
      </c>
      <c r="F1078" s="328">
        <v>951.21600000000001</v>
      </c>
      <c r="G1078" s="39"/>
      <c r="H1078" s="45"/>
    </row>
    <row r="1079" s="2" customFormat="1" ht="16.8" customHeight="1">
      <c r="A1079" s="39"/>
      <c r="B1079" s="45"/>
      <c r="C1079" s="323" t="s">
        <v>1872</v>
      </c>
      <c r="D1079" s="324" t="s">
        <v>1873</v>
      </c>
      <c r="E1079" s="325" t="s">
        <v>253</v>
      </c>
      <c r="F1079" s="326">
        <v>71.340999999999994</v>
      </c>
      <c r="G1079" s="39"/>
      <c r="H1079" s="45"/>
    </row>
    <row r="1080" s="2" customFormat="1" ht="16.8" customHeight="1">
      <c r="A1080" s="39"/>
      <c r="B1080" s="45"/>
      <c r="C1080" s="327" t="s">
        <v>1872</v>
      </c>
      <c r="D1080" s="327" t="s">
        <v>1934</v>
      </c>
      <c r="E1080" s="18" t="s">
        <v>1</v>
      </c>
      <c r="F1080" s="328">
        <v>71.340999999999994</v>
      </c>
      <c r="G1080" s="39"/>
      <c r="H1080" s="45"/>
    </row>
    <row r="1081" s="2" customFormat="1" ht="16.8" customHeight="1">
      <c r="A1081" s="39"/>
      <c r="B1081" s="45"/>
      <c r="C1081" s="329" t="s">
        <v>6061</v>
      </c>
      <c r="D1081" s="39"/>
      <c r="E1081" s="39"/>
      <c r="F1081" s="39"/>
      <c r="G1081" s="39"/>
      <c r="H1081" s="45"/>
    </row>
    <row r="1082" s="2" customFormat="1" ht="16.8" customHeight="1">
      <c r="A1082" s="39"/>
      <c r="B1082" s="45"/>
      <c r="C1082" s="327" t="s">
        <v>597</v>
      </c>
      <c r="D1082" s="327" t="s">
        <v>598</v>
      </c>
      <c r="E1082" s="18" t="s">
        <v>253</v>
      </c>
      <c r="F1082" s="328">
        <v>252.667</v>
      </c>
      <c r="G1082" s="39"/>
      <c r="H1082" s="45"/>
    </row>
    <row r="1083" s="2" customFormat="1" ht="16.8" customHeight="1">
      <c r="A1083" s="39"/>
      <c r="B1083" s="45"/>
      <c r="C1083" s="327" t="s">
        <v>1913</v>
      </c>
      <c r="D1083" s="327" t="s">
        <v>1914</v>
      </c>
      <c r="E1083" s="18" t="s">
        <v>253</v>
      </c>
      <c r="F1083" s="328">
        <v>71.340999999999994</v>
      </c>
      <c r="G1083" s="39"/>
      <c r="H1083" s="45"/>
    </row>
    <row r="1084" s="2" customFormat="1">
      <c r="A1084" s="39"/>
      <c r="B1084" s="45"/>
      <c r="C1084" s="327" t="s">
        <v>649</v>
      </c>
      <c r="D1084" s="327" t="s">
        <v>650</v>
      </c>
      <c r="E1084" s="18" t="s">
        <v>253</v>
      </c>
      <c r="F1084" s="328">
        <v>1030.4159999999999</v>
      </c>
      <c r="G1084" s="39"/>
      <c r="H1084" s="45"/>
    </row>
    <row r="1085" s="2" customFormat="1">
      <c r="A1085" s="39"/>
      <c r="B1085" s="45"/>
      <c r="C1085" s="327" t="s">
        <v>669</v>
      </c>
      <c r="D1085" s="327" t="s">
        <v>670</v>
      </c>
      <c r="E1085" s="18" t="s">
        <v>253</v>
      </c>
      <c r="F1085" s="328">
        <v>872.01599999999996</v>
      </c>
      <c r="G1085" s="39"/>
      <c r="H1085" s="45"/>
    </row>
    <row r="1086" s="2" customFormat="1" ht="16.8" customHeight="1">
      <c r="A1086" s="39"/>
      <c r="B1086" s="45"/>
      <c r="C1086" s="327" t="s">
        <v>687</v>
      </c>
      <c r="D1086" s="327" t="s">
        <v>688</v>
      </c>
      <c r="E1086" s="18" t="s">
        <v>253</v>
      </c>
      <c r="F1086" s="328">
        <v>951.21600000000001</v>
      </c>
      <c r="G1086" s="39"/>
      <c r="H1086" s="45"/>
    </row>
    <row r="1087" s="2" customFormat="1" ht="16.8" customHeight="1">
      <c r="A1087" s="39"/>
      <c r="B1087" s="45"/>
      <c r="C1087" s="323" t="s">
        <v>1874</v>
      </c>
      <c r="D1087" s="324" t="s">
        <v>1875</v>
      </c>
      <c r="E1087" s="325" t="s">
        <v>253</v>
      </c>
      <c r="F1087" s="326">
        <v>404.267</v>
      </c>
      <c r="G1087" s="39"/>
      <c r="H1087" s="45"/>
    </row>
    <row r="1088" s="2" customFormat="1" ht="16.8" customHeight="1">
      <c r="A1088" s="39"/>
      <c r="B1088" s="45"/>
      <c r="C1088" s="327" t="s">
        <v>1874</v>
      </c>
      <c r="D1088" s="327" t="s">
        <v>1933</v>
      </c>
      <c r="E1088" s="18" t="s">
        <v>1</v>
      </c>
      <c r="F1088" s="328">
        <v>404.267</v>
      </c>
      <c r="G1088" s="39"/>
      <c r="H1088" s="45"/>
    </row>
    <row r="1089" s="2" customFormat="1" ht="16.8" customHeight="1">
      <c r="A1089" s="39"/>
      <c r="B1089" s="45"/>
      <c r="C1089" s="329" t="s">
        <v>6061</v>
      </c>
      <c r="D1089" s="39"/>
      <c r="E1089" s="39"/>
      <c r="F1089" s="39"/>
      <c r="G1089" s="39"/>
      <c r="H1089" s="45"/>
    </row>
    <row r="1090" s="2" customFormat="1" ht="16.8" customHeight="1">
      <c r="A1090" s="39"/>
      <c r="B1090" s="45"/>
      <c r="C1090" s="327" t="s">
        <v>597</v>
      </c>
      <c r="D1090" s="327" t="s">
        <v>598</v>
      </c>
      <c r="E1090" s="18" t="s">
        <v>253</v>
      </c>
      <c r="F1090" s="328">
        <v>252.667</v>
      </c>
      <c r="G1090" s="39"/>
      <c r="H1090" s="45"/>
    </row>
    <row r="1091" s="2" customFormat="1" ht="16.8" customHeight="1">
      <c r="A1091" s="39"/>
      <c r="B1091" s="45"/>
      <c r="C1091" s="327" t="s">
        <v>1917</v>
      </c>
      <c r="D1091" s="327" t="s">
        <v>1918</v>
      </c>
      <c r="E1091" s="18" t="s">
        <v>253</v>
      </c>
      <c r="F1091" s="328">
        <v>404.267</v>
      </c>
      <c r="G1091" s="39"/>
      <c r="H1091" s="45"/>
    </row>
    <row r="1092" s="2" customFormat="1">
      <c r="A1092" s="39"/>
      <c r="B1092" s="45"/>
      <c r="C1092" s="327" t="s">
        <v>649</v>
      </c>
      <c r="D1092" s="327" t="s">
        <v>650</v>
      </c>
      <c r="E1092" s="18" t="s">
        <v>253</v>
      </c>
      <c r="F1092" s="328">
        <v>1030.4159999999999</v>
      </c>
      <c r="G1092" s="39"/>
      <c r="H1092" s="45"/>
    </row>
    <row r="1093" s="2" customFormat="1">
      <c r="A1093" s="39"/>
      <c r="B1093" s="45"/>
      <c r="C1093" s="327" t="s">
        <v>669</v>
      </c>
      <c r="D1093" s="327" t="s">
        <v>670</v>
      </c>
      <c r="E1093" s="18" t="s">
        <v>253</v>
      </c>
      <c r="F1093" s="328">
        <v>872.01599999999996</v>
      </c>
      <c r="G1093" s="39"/>
      <c r="H1093" s="45"/>
    </row>
    <row r="1094" s="2" customFormat="1" ht="16.8" customHeight="1">
      <c r="A1094" s="39"/>
      <c r="B1094" s="45"/>
      <c r="C1094" s="327" t="s">
        <v>687</v>
      </c>
      <c r="D1094" s="327" t="s">
        <v>688</v>
      </c>
      <c r="E1094" s="18" t="s">
        <v>253</v>
      </c>
      <c r="F1094" s="328">
        <v>951.21600000000001</v>
      </c>
      <c r="G1094" s="39"/>
      <c r="H1094" s="45"/>
    </row>
    <row r="1095" s="2" customFormat="1" ht="16.8" customHeight="1">
      <c r="A1095" s="39"/>
      <c r="B1095" s="45"/>
      <c r="C1095" s="323" t="s">
        <v>1876</v>
      </c>
      <c r="D1095" s="324" t="s">
        <v>1877</v>
      </c>
      <c r="E1095" s="325" t="s">
        <v>253</v>
      </c>
      <c r="F1095" s="326">
        <v>35.670999999999999</v>
      </c>
      <c r="G1095" s="39"/>
      <c r="H1095" s="45"/>
    </row>
    <row r="1096" s="2" customFormat="1" ht="16.8" customHeight="1">
      <c r="A1096" s="39"/>
      <c r="B1096" s="45"/>
      <c r="C1096" s="327" t="s">
        <v>1876</v>
      </c>
      <c r="D1096" s="327" t="s">
        <v>1936</v>
      </c>
      <c r="E1096" s="18" t="s">
        <v>1</v>
      </c>
      <c r="F1096" s="328">
        <v>35.670999999999999</v>
      </c>
      <c r="G1096" s="39"/>
      <c r="H1096" s="45"/>
    </row>
    <row r="1097" s="2" customFormat="1" ht="16.8" customHeight="1">
      <c r="A1097" s="39"/>
      <c r="B1097" s="45"/>
      <c r="C1097" s="329" t="s">
        <v>6061</v>
      </c>
      <c r="D1097" s="39"/>
      <c r="E1097" s="39"/>
      <c r="F1097" s="39"/>
      <c r="G1097" s="39"/>
      <c r="H1097" s="45"/>
    </row>
    <row r="1098" s="2" customFormat="1" ht="16.8" customHeight="1">
      <c r="A1098" s="39"/>
      <c r="B1098" s="45"/>
      <c r="C1098" s="327" t="s">
        <v>597</v>
      </c>
      <c r="D1098" s="327" t="s">
        <v>598</v>
      </c>
      <c r="E1098" s="18" t="s">
        <v>253</v>
      </c>
      <c r="F1098" s="328">
        <v>252.667</v>
      </c>
      <c r="G1098" s="39"/>
      <c r="H1098" s="45"/>
    </row>
    <row r="1099" s="2" customFormat="1">
      <c r="A1099" s="39"/>
      <c r="B1099" s="45"/>
      <c r="C1099" s="327" t="s">
        <v>1925</v>
      </c>
      <c r="D1099" s="327" t="s">
        <v>1926</v>
      </c>
      <c r="E1099" s="18" t="s">
        <v>253</v>
      </c>
      <c r="F1099" s="328">
        <v>35.670999999999999</v>
      </c>
      <c r="G1099" s="39"/>
      <c r="H1099" s="45"/>
    </row>
    <row r="1100" s="2" customFormat="1">
      <c r="A1100" s="39"/>
      <c r="B1100" s="45"/>
      <c r="C1100" s="327" t="s">
        <v>1945</v>
      </c>
      <c r="D1100" s="327" t="s">
        <v>1946</v>
      </c>
      <c r="E1100" s="18" t="s">
        <v>253</v>
      </c>
      <c r="F1100" s="328">
        <v>237.804</v>
      </c>
      <c r="G1100" s="39"/>
      <c r="H1100" s="45"/>
    </row>
    <row r="1101" s="2" customFormat="1" ht="16.8" customHeight="1">
      <c r="A1101" s="39"/>
      <c r="B1101" s="45"/>
      <c r="C1101" s="327" t="s">
        <v>1957</v>
      </c>
      <c r="D1101" s="327" t="s">
        <v>1958</v>
      </c>
      <c r="E1101" s="18" t="s">
        <v>253</v>
      </c>
      <c r="F1101" s="328">
        <v>237.804</v>
      </c>
      <c r="G1101" s="39"/>
      <c r="H1101" s="45"/>
    </row>
    <row r="1102" s="2" customFormat="1" ht="16.8" customHeight="1">
      <c r="A1102" s="39"/>
      <c r="B1102" s="45"/>
      <c r="C1102" s="323" t="s">
        <v>1879</v>
      </c>
      <c r="D1102" s="324" t="s">
        <v>1880</v>
      </c>
      <c r="E1102" s="325" t="s">
        <v>253</v>
      </c>
      <c r="F1102" s="326">
        <v>202.13300000000001</v>
      </c>
      <c r="G1102" s="39"/>
      <c r="H1102" s="45"/>
    </row>
    <row r="1103" s="2" customFormat="1" ht="16.8" customHeight="1">
      <c r="A1103" s="39"/>
      <c r="B1103" s="45"/>
      <c r="C1103" s="327" t="s">
        <v>1879</v>
      </c>
      <c r="D1103" s="327" t="s">
        <v>1935</v>
      </c>
      <c r="E1103" s="18" t="s">
        <v>1</v>
      </c>
      <c r="F1103" s="328">
        <v>202.13300000000001</v>
      </c>
      <c r="G1103" s="39"/>
      <c r="H1103" s="45"/>
    </row>
    <row r="1104" s="2" customFormat="1" ht="16.8" customHeight="1">
      <c r="A1104" s="39"/>
      <c r="B1104" s="45"/>
      <c r="C1104" s="329" t="s">
        <v>6061</v>
      </c>
      <c r="D1104" s="39"/>
      <c r="E1104" s="39"/>
      <c r="F1104" s="39"/>
      <c r="G1104" s="39"/>
      <c r="H1104" s="45"/>
    </row>
    <row r="1105" s="2" customFormat="1" ht="16.8" customHeight="1">
      <c r="A1105" s="39"/>
      <c r="B1105" s="45"/>
      <c r="C1105" s="327" t="s">
        <v>597</v>
      </c>
      <c r="D1105" s="327" t="s">
        <v>598</v>
      </c>
      <c r="E1105" s="18" t="s">
        <v>253</v>
      </c>
      <c r="F1105" s="328">
        <v>252.667</v>
      </c>
      <c r="G1105" s="39"/>
      <c r="H1105" s="45"/>
    </row>
    <row r="1106" s="2" customFormat="1" ht="16.8" customHeight="1">
      <c r="A1106" s="39"/>
      <c r="B1106" s="45"/>
      <c r="C1106" s="327" t="s">
        <v>1921</v>
      </c>
      <c r="D1106" s="327" t="s">
        <v>1922</v>
      </c>
      <c r="E1106" s="18" t="s">
        <v>253</v>
      </c>
      <c r="F1106" s="328">
        <v>202.13300000000001</v>
      </c>
      <c r="G1106" s="39"/>
      <c r="H1106" s="45"/>
    </row>
    <row r="1107" s="2" customFormat="1">
      <c r="A1107" s="39"/>
      <c r="B1107" s="45"/>
      <c r="C1107" s="327" t="s">
        <v>1945</v>
      </c>
      <c r="D1107" s="327" t="s">
        <v>1946</v>
      </c>
      <c r="E1107" s="18" t="s">
        <v>253</v>
      </c>
      <c r="F1107" s="328">
        <v>237.804</v>
      </c>
      <c r="G1107" s="39"/>
      <c r="H1107" s="45"/>
    </row>
    <row r="1108" s="2" customFormat="1" ht="16.8" customHeight="1">
      <c r="A1108" s="39"/>
      <c r="B1108" s="45"/>
      <c r="C1108" s="327" t="s">
        <v>1957</v>
      </c>
      <c r="D1108" s="327" t="s">
        <v>1958</v>
      </c>
      <c r="E1108" s="18" t="s">
        <v>253</v>
      </c>
      <c r="F1108" s="328">
        <v>237.804</v>
      </c>
      <c r="G1108" s="39"/>
      <c r="H1108" s="45"/>
    </row>
    <row r="1109" s="2" customFormat="1" ht="16.8" customHeight="1">
      <c r="A1109" s="39"/>
      <c r="B1109" s="45"/>
      <c r="C1109" s="323" t="s">
        <v>1987</v>
      </c>
      <c r="D1109" s="324" t="s">
        <v>1987</v>
      </c>
      <c r="E1109" s="325" t="s">
        <v>253</v>
      </c>
      <c r="F1109" s="326">
        <v>33.017000000000003</v>
      </c>
      <c r="G1109" s="39"/>
      <c r="H1109" s="45"/>
    </row>
    <row r="1110" s="2" customFormat="1" ht="16.8" customHeight="1">
      <c r="A1110" s="39"/>
      <c r="B1110" s="45"/>
      <c r="C1110" s="327" t="s">
        <v>1</v>
      </c>
      <c r="D1110" s="327" t="s">
        <v>1986</v>
      </c>
      <c r="E1110" s="18" t="s">
        <v>1</v>
      </c>
      <c r="F1110" s="328">
        <v>33.017000000000003</v>
      </c>
      <c r="G1110" s="39"/>
      <c r="H1110" s="45"/>
    </row>
    <row r="1111" s="2" customFormat="1" ht="16.8" customHeight="1">
      <c r="A1111" s="39"/>
      <c r="B1111" s="45"/>
      <c r="C1111" s="327" t="s">
        <v>1987</v>
      </c>
      <c r="D1111" s="327" t="s">
        <v>258</v>
      </c>
      <c r="E1111" s="18" t="s">
        <v>1</v>
      </c>
      <c r="F1111" s="328">
        <v>33.017000000000003</v>
      </c>
      <c r="G1111" s="39"/>
      <c r="H1111" s="45"/>
    </row>
    <row r="1112" s="2" customFormat="1" ht="16.8" customHeight="1">
      <c r="A1112" s="39"/>
      <c r="B1112" s="45"/>
      <c r="C1112" s="323" t="s">
        <v>445</v>
      </c>
      <c r="D1112" s="324" t="s">
        <v>446</v>
      </c>
      <c r="E1112" s="325" t="s">
        <v>253</v>
      </c>
      <c r="F1112" s="326">
        <v>285</v>
      </c>
      <c r="G1112" s="39"/>
      <c r="H1112" s="45"/>
    </row>
    <row r="1113" s="2" customFormat="1" ht="16.8" customHeight="1">
      <c r="A1113" s="39"/>
      <c r="B1113" s="45"/>
      <c r="C1113" s="323" t="s">
        <v>448</v>
      </c>
      <c r="D1113" s="324" t="s">
        <v>449</v>
      </c>
      <c r="E1113" s="325" t="s">
        <v>253</v>
      </c>
      <c r="F1113" s="326">
        <v>114</v>
      </c>
      <c r="G1113" s="39"/>
      <c r="H1113" s="45"/>
    </row>
    <row r="1114" s="2" customFormat="1" ht="16.8" customHeight="1">
      <c r="A1114" s="39"/>
      <c r="B1114" s="45"/>
      <c r="C1114" s="323" t="s">
        <v>746</v>
      </c>
      <c r="D1114" s="324" t="s">
        <v>6063</v>
      </c>
      <c r="E1114" s="325" t="s">
        <v>253</v>
      </c>
      <c r="F1114" s="326">
        <v>171</v>
      </c>
      <c r="G1114" s="39"/>
      <c r="H1114" s="45"/>
    </row>
    <row r="1115" s="2" customFormat="1" ht="16.8" customHeight="1">
      <c r="A1115" s="39"/>
      <c r="B1115" s="45"/>
      <c r="C1115" s="323" t="s">
        <v>1882</v>
      </c>
      <c r="D1115" s="324" t="s">
        <v>1882</v>
      </c>
      <c r="E1115" s="325" t="s">
        <v>253</v>
      </c>
      <c r="F1115" s="326">
        <v>54.299999999999997</v>
      </c>
      <c r="G1115" s="39"/>
      <c r="H1115" s="45"/>
    </row>
    <row r="1116" s="2" customFormat="1" ht="16.8" customHeight="1">
      <c r="A1116" s="39"/>
      <c r="B1116" s="45"/>
      <c r="C1116" s="327" t="s">
        <v>1</v>
      </c>
      <c r="D1116" s="327" t="s">
        <v>1939</v>
      </c>
      <c r="E1116" s="18" t="s">
        <v>1</v>
      </c>
      <c r="F1116" s="328">
        <v>54.299999999999997</v>
      </c>
      <c r="G1116" s="39"/>
      <c r="H1116" s="45"/>
    </row>
    <row r="1117" s="2" customFormat="1" ht="16.8" customHeight="1">
      <c r="A1117" s="39"/>
      <c r="B1117" s="45"/>
      <c r="C1117" s="327" t="s">
        <v>1882</v>
      </c>
      <c r="D1117" s="327" t="s">
        <v>258</v>
      </c>
      <c r="E1117" s="18" t="s">
        <v>1</v>
      </c>
      <c r="F1117" s="328">
        <v>54.299999999999997</v>
      </c>
      <c r="G1117" s="39"/>
      <c r="H1117" s="45"/>
    </row>
    <row r="1118" s="2" customFormat="1" ht="16.8" customHeight="1">
      <c r="A1118" s="39"/>
      <c r="B1118" s="45"/>
      <c r="C1118" s="329" t="s">
        <v>6061</v>
      </c>
      <c r="D1118" s="39"/>
      <c r="E1118" s="39"/>
      <c r="F1118" s="39"/>
      <c r="G1118" s="39"/>
      <c r="H1118" s="45"/>
    </row>
    <row r="1119" s="2" customFormat="1">
      <c r="A1119" s="39"/>
      <c r="B1119" s="45"/>
      <c r="C1119" s="327" t="s">
        <v>251</v>
      </c>
      <c r="D1119" s="327" t="s">
        <v>252</v>
      </c>
      <c r="E1119" s="18" t="s">
        <v>253</v>
      </c>
      <c r="F1119" s="328">
        <v>54.299999999999997</v>
      </c>
      <c r="G1119" s="39"/>
      <c r="H1119" s="45"/>
    </row>
    <row r="1120" s="2" customFormat="1">
      <c r="A1120" s="39"/>
      <c r="B1120" s="45"/>
      <c r="C1120" s="327" t="s">
        <v>639</v>
      </c>
      <c r="D1120" s="327" t="s">
        <v>640</v>
      </c>
      <c r="E1120" s="18" t="s">
        <v>253</v>
      </c>
      <c r="F1120" s="328">
        <v>54.299999999999997</v>
      </c>
      <c r="G1120" s="39"/>
      <c r="H1120" s="45"/>
    </row>
    <row r="1121" s="2" customFormat="1" ht="16.8" customHeight="1">
      <c r="A1121" s="39"/>
      <c r="B1121" s="45"/>
      <c r="C1121" s="327" t="s">
        <v>681</v>
      </c>
      <c r="D1121" s="327" t="s">
        <v>682</v>
      </c>
      <c r="E1121" s="18" t="s">
        <v>253</v>
      </c>
      <c r="F1121" s="328">
        <v>54.299999999999997</v>
      </c>
      <c r="G1121" s="39"/>
      <c r="H1121" s="45"/>
    </row>
    <row r="1122" s="2" customFormat="1" ht="16.8" customHeight="1">
      <c r="A1122" s="39"/>
      <c r="B1122" s="45"/>
      <c r="C1122" s="323" t="s">
        <v>459</v>
      </c>
      <c r="D1122" s="324" t="s">
        <v>460</v>
      </c>
      <c r="E1122" s="325" t="s">
        <v>253</v>
      </c>
      <c r="F1122" s="326">
        <v>70.471000000000004</v>
      </c>
      <c r="G1122" s="39"/>
      <c r="H1122" s="45"/>
    </row>
    <row r="1123" s="2" customFormat="1" ht="16.8" customHeight="1">
      <c r="A1123" s="39"/>
      <c r="B1123" s="45"/>
      <c r="C1123" s="329" t="s">
        <v>6061</v>
      </c>
      <c r="D1123" s="39"/>
      <c r="E1123" s="39"/>
      <c r="F1123" s="39"/>
      <c r="G1123" s="39"/>
      <c r="H1123" s="45"/>
    </row>
    <row r="1124" s="2" customFormat="1" ht="16.8" customHeight="1">
      <c r="A1124" s="39"/>
      <c r="B1124" s="45"/>
      <c r="C1124" s="327" t="s">
        <v>692</v>
      </c>
      <c r="D1124" s="327" t="s">
        <v>693</v>
      </c>
      <c r="E1124" s="18" t="s">
        <v>253</v>
      </c>
      <c r="F1124" s="328">
        <v>1576.2909999999999</v>
      </c>
      <c r="G1124" s="39"/>
      <c r="H1124" s="45"/>
    </row>
    <row r="1125" s="2" customFormat="1" ht="16.8" customHeight="1">
      <c r="A1125" s="39"/>
      <c r="B1125" s="45"/>
      <c r="C1125" s="323" t="s">
        <v>462</v>
      </c>
      <c r="D1125" s="324" t="s">
        <v>463</v>
      </c>
      <c r="E1125" s="325" t="s">
        <v>253</v>
      </c>
      <c r="F1125" s="326">
        <v>872.01599999999996</v>
      </c>
      <c r="G1125" s="39"/>
      <c r="H1125" s="45"/>
    </row>
    <row r="1126" s="2" customFormat="1" ht="16.8" customHeight="1">
      <c r="A1126" s="39"/>
      <c r="B1126" s="45"/>
      <c r="C1126" s="327" t="s">
        <v>1</v>
      </c>
      <c r="D1126" s="327" t="s">
        <v>658</v>
      </c>
      <c r="E1126" s="18" t="s">
        <v>1</v>
      </c>
      <c r="F1126" s="328">
        <v>0</v>
      </c>
      <c r="G1126" s="39"/>
      <c r="H1126" s="45"/>
    </row>
    <row r="1127" s="2" customFormat="1" ht="16.8" customHeight="1">
      <c r="A1127" s="39"/>
      <c r="B1127" s="45"/>
      <c r="C1127" s="327" t="s">
        <v>1</v>
      </c>
      <c r="D1127" s="327" t="s">
        <v>1942</v>
      </c>
      <c r="E1127" s="18" t="s">
        <v>1</v>
      </c>
      <c r="F1127" s="328">
        <v>951.21600000000001</v>
      </c>
      <c r="G1127" s="39"/>
      <c r="H1127" s="45"/>
    </row>
    <row r="1128" s="2" customFormat="1" ht="16.8" customHeight="1">
      <c r="A1128" s="39"/>
      <c r="B1128" s="45"/>
      <c r="C1128" s="327" t="s">
        <v>1</v>
      </c>
      <c r="D1128" s="327" t="s">
        <v>661</v>
      </c>
      <c r="E1128" s="18" t="s">
        <v>1</v>
      </c>
      <c r="F1128" s="328">
        <v>0</v>
      </c>
      <c r="G1128" s="39"/>
      <c r="H1128" s="45"/>
    </row>
    <row r="1129" s="2" customFormat="1" ht="16.8" customHeight="1">
      <c r="A1129" s="39"/>
      <c r="B1129" s="45"/>
      <c r="C1129" s="327" t="s">
        <v>1</v>
      </c>
      <c r="D1129" s="327" t="s">
        <v>662</v>
      </c>
      <c r="E1129" s="18" t="s">
        <v>1</v>
      </c>
      <c r="F1129" s="328">
        <v>-79.200000000000003</v>
      </c>
      <c r="G1129" s="39"/>
      <c r="H1129" s="45"/>
    </row>
    <row r="1130" s="2" customFormat="1" ht="16.8" customHeight="1">
      <c r="A1130" s="39"/>
      <c r="B1130" s="45"/>
      <c r="C1130" s="327" t="s">
        <v>462</v>
      </c>
      <c r="D1130" s="327" t="s">
        <v>258</v>
      </c>
      <c r="E1130" s="18" t="s">
        <v>1</v>
      </c>
      <c r="F1130" s="328">
        <v>872.01599999999996</v>
      </c>
      <c r="G1130" s="39"/>
      <c r="H1130" s="45"/>
    </row>
    <row r="1131" s="2" customFormat="1" ht="16.8" customHeight="1">
      <c r="A1131" s="39"/>
      <c r="B1131" s="45"/>
      <c r="C1131" s="329" t="s">
        <v>6061</v>
      </c>
      <c r="D1131" s="39"/>
      <c r="E1131" s="39"/>
      <c r="F1131" s="39"/>
      <c r="G1131" s="39"/>
      <c r="H1131" s="45"/>
    </row>
    <row r="1132" s="2" customFormat="1">
      <c r="A1132" s="39"/>
      <c r="B1132" s="45"/>
      <c r="C1132" s="327" t="s">
        <v>669</v>
      </c>
      <c r="D1132" s="327" t="s">
        <v>670</v>
      </c>
      <c r="E1132" s="18" t="s">
        <v>253</v>
      </c>
      <c r="F1132" s="328">
        <v>872.01599999999996</v>
      </c>
      <c r="G1132" s="39"/>
      <c r="H1132" s="45"/>
    </row>
    <row r="1133" s="2" customFormat="1">
      <c r="A1133" s="39"/>
      <c r="B1133" s="45"/>
      <c r="C1133" s="327" t="s">
        <v>676</v>
      </c>
      <c r="D1133" s="327" t="s">
        <v>677</v>
      </c>
      <c r="E1133" s="18" t="s">
        <v>253</v>
      </c>
      <c r="F1133" s="328">
        <v>11336.208000000001</v>
      </c>
      <c r="G1133" s="39"/>
      <c r="H1133" s="45"/>
    </row>
    <row r="1134" s="2" customFormat="1" ht="16.8" customHeight="1">
      <c r="A1134" s="39"/>
      <c r="B1134" s="45"/>
      <c r="C1134" s="327" t="s">
        <v>692</v>
      </c>
      <c r="D1134" s="327" t="s">
        <v>693</v>
      </c>
      <c r="E1134" s="18" t="s">
        <v>253</v>
      </c>
      <c r="F1134" s="328">
        <v>1576.2909999999999</v>
      </c>
      <c r="G1134" s="39"/>
      <c r="H1134" s="45"/>
    </row>
    <row r="1135" s="2" customFormat="1">
      <c r="A1135" s="39"/>
      <c r="B1135" s="45"/>
      <c r="C1135" s="327" t="s">
        <v>697</v>
      </c>
      <c r="D1135" s="327" t="s">
        <v>698</v>
      </c>
      <c r="E1135" s="18" t="s">
        <v>467</v>
      </c>
      <c r="F1135" s="328">
        <v>1831.203</v>
      </c>
      <c r="G1135" s="39"/>
      <c r="H1135" s="45"/>
    </row>
    <row r="1136" s="2" customFormat="1" ht="16.8" customHeight="1">
      <c r="A1136" s="39"/>
      <c r="B1136" s="45"/>
      <c r="C1136" s="327" t="s">
        <v>259</v>
      </c>
      <c r="D1136" s="327" t="s">
        <v>260</v>
      </c>
      <c r="E1136" s="18" t="s">
        <v>253</v>
      </c>
      <c r="F1136" s="328">
        <v>1109.8199999999999</v>
      </c>
      <c r="G1136" s="39"/>
      <c r="H1136" s="45"/>
    </row>
    <row r="1137" s="2" customFormat="1" ht="16.8" customHeight="1">
      <c r="A1137" s="39"/>
      <c r="B1137" s="45"/>
      <c r="C1137" s="323" t="s">
        <v>1887</v>
      </c>
      <c r="D1137" s="324" t="s">
        <v>1888</v>
      </c>
      <c r="E1137" s="325" t="s">
        <v>253</v>
      </c>
      <c r="F1137" s="326">
        <v>237.804</v>
      </c>
      <c r="G1137" s="39"/>
      <c r="H1137" s="45"/>
    </row>
    <row r="1138" s="2" customFormat="1" ht="16.8" customHeight="1">
      <c r="A1138" s="39"/>
      <c r="B1138" s="45"/>
      <c r="C1138" s="327" t="s">
        <v>1</v>
      </c>
      <c r="D1138" s="327" t="s">
        <v>673</v>
      </c>
      <c r="E1138" s="18" t="s">
        <v>1</v>
      </c>
      <c r="F1138" s="328">
        <v>0</v>
      </c>
      <c r="G1138" s="39"/>
      <c r="H1138" s="45"/>
    </row>
    <row r="1139" s="2" customFormat="1" ht="16.8" customHeight="1">
      <c r="A1139" s="39"/>
      <c r="B1139" s="45"/>
      <c r="C1139" s="327" t="s">
        <v>1</v>
      </c>
      <c r="D1139" s="327" t="s">
        <v>1949</v>
      </c>
      <c r="E1139" s="18" t="s">
        <v>1</v>
      </c>
      <c r="F1139" s="328">
        <v>237.804</v>
      </c>
      <c r="G1139" s="39"/>
      <c r="H1139" s="45"/>
    </row>
    <row r="1140" s="2" customFormat="1" ht="16.8" customHeight="1">
      <c r="A1140" s="39"/>
      <c r="B1140" s="45"/>
      <c r="C1140" s="327" t="s">
        <v>1887</v>
      </c>
      <c r="D1140" s="327" t="s">
        <v>258</v>
      </c>
      <c r="E1140" s="18" t="s">
        <v>1</v>
      </c>
      <c r="F1140" s="328">
        <v>237.804</v>
      </c>
      <c r="G1140" s="39"/>
      <c r="H1140" s="45"/>
    </row>
    <row r="1141" s="2" customFormat="1" ht="16.8" customHeight="1">
      <c r="A1141" s="39"/>
      <c r="B1141" s="45"/>
      <c r="C1141" s="329" t="s">
        <v>6061</v>
      </c>
      <c r="D1141" s="39"/>
      <c r="E1141" s="39"/>
      <c r="F1141" s="39"/>
      <c r="G1141" s="39"/>
      <c r="H1141" s="45"/>
    </row>
    <row r="1142" s="2" customFormat="1">
      <c r="A1142" s="39"/>
      <c r="B1142" s="45"/>
      <c r="C1142" s="327" t="s">
        <v>1945</v>
      </c>
      <c r="D1142" s="327" t="s">
        <v>1946</v>
      </c>
      <c r="E1142" s="18" t="s">
        <v>253</v>
      </c>
      <c r="F1142" s="328">
        <v>237.804</v>
      </c>
      <c r="G1142" s="39"/>
      <c r="H1142" s="45"/>
    </row>
    <row r="1143" s="2" customFormat="1">
      <c r="A1143" s="39"/>
      <c r="B1143" s="45"/>
      <c r="C1143" s="327" t="s">
        <v>1950</v>
      </c>
      <c r="D1143" s="327" t="s">
        <v>1951</v>
      </c>
      <c r="E1143" s="18" t="s">
        <v>253</v>
      </c>
      <c r="F1143" s="328">
        <v>3091.4520000000002</v>
      </c>
      <c r="G1143" s="39"/>
      <c r="H1143" s="45"/>
    </row>
    <row r="1144" s="2" customFormat="1" ht="16.8" customHeight="1">
      <c r="A1144" s="39"/>
      <c r="B1144" s="45"/>
      <c r="C1144" s="327" t="s">
        <v>692</v>
      </c>
      <c r="D1144" s="327" t="s">
        <v>693</v>
      </c>
      <c r="E1144" s="18" t="s">
        <v>253</v>
      </c>
      <c r="F1144" s="328">
        <v>1576.2909999999999</v>
      </c>
      <c r="G1144" s="39"/>
      <c r="H1144" s="45"/>
    </row>
    <row r="1145" s="2" customFormat="1">
      <c r="A1145" s="39"/>
      <c r="B1145" s="45"/>
      <c r="C1145" s="327" t="s">
        <v>697</v>
      </c>
      <c r="D1145" s="327" t="s">
        <v>698</v>
      </c>
      <c r="E1145" s="18" t="s">
        <v>467</v>
      </c>
      <c r="F1145" s="328">
        <v>1831.203</v>
      </c>
      <c r="G1145" s="39"/>
      <c r="H1145" s="45"/>
    </row>
    <row r="1146" s="2" customFormat="1" ht="16.8" customHeight="1">
      <c r="A1146" s="39"/>
      <c r="B1146" s="45"/>
      <c r="C1146" s="327" t="s">
        <v>259</v>
      </c>
      <c r="D1146" s="327" t="s">
        <v>260</v>
      </c>
      <c r="E1146" s="18" t="s">
        <v>253</v>
      </c>
      <c r="F1146" s="328">
        <v>1109.8199999999999</v>
      </c>
      <c r="G1146" s="39"/>
      <c r="H1146" s="45"/>
    </row>
    <row r="1147" s="2" customFormat="1" ht="16.8" customHeight="1">
      <c r="A1147" s="39"/>
      <c r="B1147" s="45"/>
      <c r="C1147" s="323" t="s">
        <v>1976</v>
      </c>
      <c r="D1147" s="324" t="s">
        <v>1976</v>
      </c>
      <c r="E1147" s="325" t="s">
        <v>253</v>
      </c>
      <c r="F1147" s="326">
        <v>16.507999999999999</v>
      </c>
      <c r="G1147" s="39"/>
      <c r="H1147" s="45"/>
    </row>
    <row r="1148" s="2" customFormat="1" ht="16.8" customHeight="1">
      <c r="A1148" s="39"/>
      <c r="B1148" s="45"/>
      <c r="C1148" s="327" t="s">
        <v>1</v>
      </c>
      <c r="D1148" s="327" t="s">
        <v>1975</v>
      </c>
      <c r="E1148" s="18" t="s">
        <v>1</v>
      </c>
      <c r="F1148" s="328">
        <v>16.507999999999999</v>
      </c>
      <c r="G1148" s="39"/>
      <c r="H1148" s="45"/>
    </row>
    <row r="1149" s="2" customFormat="1" ht="16.8" customHeight="1">
      <c r="A1149" s="39"/>
      <c r="B1149" s="45"/>
      <c r="C1149" s="327" t="s">
        <v>1976</v>
      </c>
      <c r="D1149" s="327" t="s">
        <v>258</v>
      </c>
      <c r="E1149" s="18" t="s">
        <v>1</v>
      </c>
      <c r="F1149" s="328">
        <v>16.507999999999999</v>
      </c>
      <c r="G1149" s="39"/>
      <c r="H1149" s="45"/>
    </row>
    <row r="1150" s="2" customFormat="1" ht="16.8" customHeight="1">
      <c r="A1150" s="39"/>
      <c r="B1150" s="45"/>
      <c r="C1150" s="323" t="s">
        <v>496</v>
      </c>
      <c r="D1150" s="324" t="s">
        <v>496</v>
      </c>
      <c r="E1150" s="325" t="s">
        <v>253</v>
      </c>
      <c r="F1150" s="326">
        <v>396</v>
      </c>
      <c r="G1150" s="39"/>
      <c r="H1150" s="45"/>
    </row>
    <row r="1151" s="2" customFormat="1" ht="16.8" customHeight="1">
      <c r="A1151" s="39"/>
      <c r="B1151" s="45"/>
      <c r="C1151" s="327" t="s">
        <v>1</v>
      </c>
      <c r="D1151" s="327" t="s">
        <v>1966</v>
      </c>
      <c r="E1151" s="18" t="s">
        <v>1</v>
      </c>
      <c r="F1151" s="328">
        <v>396</v>
      </c>
      <c r="G1151" s="39"/>
      <c r="H1151" s="45"/>
    </row>
    <row r="1152" s="2" customFormat="1" ht="16.8" customHeight="1">
      <c r="A1152" s="39"/>
      <c r="B1152" s="45"/>
      <c r="C1152" s="327" t="s">
        <v>496</v>
      </c>
      <c r="D1152" s="327" t="s">
        <v>258</v>
      </c>
      <c r="E1152" s="18" t="s">
        <v>1</v>
      </c>
      <c r="F1152" s="328">
        <v>396</v>
      </c>
      <c r="G1152" s="39"/>
      <c r="H1152" s="45"/>
    </row>
    <row r="1153" s="2" customFormat="1" ht="16.8" customHeight="1">
      <c r="A1153" s="39"/>
      <c r="B1153" s="45"/>
      <c r="C1153" s="329" t="s">
        <v>6061</v>
      </c>
      <c r="D1153" s="39"/>
      <c r="E1153" s="39"/>
      <c r="F1153" s="39"/>
      <c r="G1153" s="39"/>
      <c r="H1153" s="45"/>
    </row>
    <row r="1154" s="2" customFormat="1" ht="16.8" customHeight="1">
      <c r="A1154" s="39"/>
      <c r="B1154" s="45"/>
      <c r="C1154" s="327" t="s">
        <v>722</v>
      </c>
      <c r="D1154" s="327" t="s">
        <v>723</v>
      </c>
      <c r="E1154" s="18" t="s">
        <v>253</v>
      </c>
      <c r="F1154" s="328">
        <v>396</v>
      </c>
      <c r="G1154" s="39"/>
      <c r="H1154" s="45"/>
    </row>
    <row r="1155" s="2" customFormat="1">
      <c r="A1155" s="39"/>
      <c r="B1155" s="45"/>
      <c r="C1155" s="327" t="s">
        <v>649</v>
      </c>
      <c r="D1155" s="327" t="s">
        <v>650</v>
      </c>
      <c r="E1155" s="18" t="s">
        <v>253</v>
      </c>
      <c r="F1155" s="328">
        <v>1030.4159999999999</v>
      </c>
      <c r="G1155" s="39"/>
      <c r="H1155" s="45"/>
    </row>
    <row r="1156" s="2" customFormat="1">
      <c r="A1156" s="39"/>
      <c r="B1156" s="45"/>
      <c r="C1156" s="327" t="s">
        <v>669</v>
      </c>
      <c r="D1156" s="327" t="s">
        <v>670</v>
      </c>
      <c r="E1156" s="18" t="s">
        <v>253</v>
      </c>
      <c r="F1156" s="328">
        <v>872.01599999999996</v>
      </c>
      <c r="G1156" s="39"/>
      <c r="H1156" s="45"/>
    </row>
    <row r="1157" s="2" customFormat="1" ht="16.8" customHeight="1">
      <c r="A1157" s="39"/>
      <c r="B1157" s="45"/>
      <c r="C1157" s="327" t="s">
        <v>692</v>
      </c>
      <c r="D1157" s="327" t="s">
        <v>693</v>
      </c>
      <c r="E1157" s="18" t="s">
        <v>253</v>
      </c>
      <c r="F1157" s="328">
        <v>1576.2909999999999</v>
      </c>
      <c r="G1157" s="39"/>
      <c r="H1157" s="45"/>
    </row>
    <row r="1158" s="2" customFormat="1" ht="16.8" customHeight="1">
      <c r="A1158" s="39"/>
      <c r="B1158" s="45"/>
      <c r="C1158" s="327" t="s">
        <v>730</v>
      </c>
      <c r="D1158" s="327" t="s">
        <v>731</v>
      </c>
      <c r="E1158" s="18" t="s">
        <v>467</v>
      </c>
      <c r="F1158" s="328">
        <v>649.57000000000005</v>
      </c>
      <c r="G1158" s="39"/>
      <c r="H1158" s="45"/>
    </row>
    <row r="1159" s="2" customFormat="1" ht="16.8" customHeight="1">
      <c r="A1159" s="39"/>
      <c r="B1159" s="45"/>
      <c r="C1159" s="323" t="s">
        <v>498</v>
      </c>
      <c r="D1159" s="324" t="s">
        <v>498</v>
      </c>
      <c r="E1159" s="325" t="s">
        <v>246</v>
      </c>
      <c r="F1159" s="326">
        <v>362</v>
      </c>
      <c r="G1159" s="39"/>
      <c r="H1159" s="45"/>
    </row>
    <row r="1160" s="2" customFormat="1" ht="16.8" customHeight="1">
      <c r="A1160" s="39"/>
      <c r="B1160" s="45"/>
      <c r="C1160" s="327" t="s">
        <v>1</v>
      </c>
      <c r="D1160" s="327" t="s">
        <v>1907</v>
      </c>
      <c r="E1160" s="18" t="s">
        <v>1</v>
      </c>
      <c r="F1160" s="328">
        <v>362</v>
      </c>
      <c r="G1160" s="39"/>
      <c r="H1160" s="45"/>
    </row>
    <row r="1161" s="2" customFormat="1" ht="16.8" customHeight="1">
      <c r="A1161" s="39"/>
      <c r="B1161" s="45"/>
      <c r="C1161" s="327" t="s">
        <v>498</v>
      </c>
      <c r="D1161" s="327" t="s">
        <v>258</v>
      </c>
      <c r="E1161" s="18" t="s">
        <v>1</v>
      </c>
      <c r="F1161" s="328">
        <v>362</v>
      </c>
      <c r="G1161" s="39"/>
      <c r="H1161" s="45"/>
    </row>
    <row r="1162" s="2" customFormat="1" ht="26.4" customHeight="1">
      <c r="A1162" s="39"/>
      <c r="B1162" s="45"/>
      <c r="C1162" s="322" t="s">
        <v>6079</v>
      </c>
      <c r="D1162" s="322" t="s">
        <v>114</v>
      </c>
      <c r="E1162" s="39"/>
      <c r="F1162" s="39"/>
      <c r="G1162" s="39"/>
      <c r="H1162" s="45"/>
    </row>
    <row r="1163" s="2" customFormat="1" ht="16.8" customHeight="1">
      <c r="A1163" s="39"/>
      <c r="B1163" s="45"/>
      <c r="C1163" s="323" t="s">
        <v>1104</v>
      </c>
      <c r="D1163" s="324" t="s">
        <v>1105</v>
      </c>
      <c r="E1163" s="325" t="s">
        <v>253</v>
      </c>
      <c r="F1163" s="326">
        <v>140.43000000000001</v>
      </c>
      <c r="G1163" s="39"/>
      <c r="H1163" s="45"/>
    </row>
    <row r="1164" s="2" customFormat="1" ht="16.8" customHeight="1">
      <c r="A1164" s="39"/>
      <c r="B1164" s="45"/>
      <c r="C1164" s="327" t="s">
        <v>1</v>
      </c>
      <c r="D1164" s="327" t="s">
        <v>2505</v>
      </c>
      <c r="E1164" s="18" t="s">
        <v>1</v>
      </c>
      <c r="F1164" s="328">
        <v>0</v>
      </c>
      <c r="G1164" s="39"/>
      <c r="H1164" s="45"/>
    </row>
    <row r="1165" s="2" customFormat="1" ht="16.8" customHeight="1">
      <c r="A1165" s="39"/>
      <c r="B1165" s="45"/>
      <c r="C1165" s="327" t="s">
        <v>1</v>
      </c>
      <c r="D1165" s="327" t="s">
        <v>2506</v>
      </c>
      <c r="E1165" s="18" t="s">
        <v>1</v>
      </c>
      <c r="F1165" s="328">
        <v>147.22499999999999</v>
      </c>
      <c r="G1165" s="39"/>
      <c r="H1165" s="45"/>
    </row>
    <row r="1166" s="2" customFormat="1" ht="16.8" customHeight="1">
      <c r="A1166" s="39"/>
      <c r="B1166" s="45"/>
      <c r="C1166" s="327" t="s">
        <v>1</v>
      </c>
      <c r="D1166" s="327" t="s">
        <v>2484</v>
      </c>
      <c r="E1166" s="18" t="s">
        <v>1</v>
      </c>
      <c r="F1166" s="328">
        <v>0</v>
      </c>
      <c r="G1166" s="39"/>
      <c r="H1166" s="45"/>
    </row>
    <row r="1167" s="2" customFormat="1" ht="16.8" customHeight="1">
      <c r="A1167" s="39"/>
      <c r="B1167" s="45"/>
      <c r="C1167" s="327" t="s">
        <v>1</v>
      </c>
      <c r="D1167" s="327" t="s">
        <v>2507</v>
      </c>
      <c r="E1167" s="18" t="s">
        <v>1</v>
      </c>
      <c r="F1167" s="328">
        <v>-6.7949999999999999</v>
      </c>
      <c r="G1167" s="39"/>
      <c r="H1167" s="45"/>
    </row>
    <row r="1168" s="2" customFormat="1" ht="16.8" customHeight="1">
      <c r="A1168" s="39"/>
      <c r="B1168" s="45"/>
      <c r="C1168" s="327" t="s">
        <v>1104</v>
      </c>
      <c r="D1168" s="327" t="s">
        <v>258</v>
      </c>
      <c r="E1168" s="18" t="s">
        <v>1</v>
      </c>
      <c r="F1168" s="328">
        <v>140.43000000000001</v>
      </c>
      <c r="G1168" s="39"/>
      <c r="H1168" s="45"/>
    </row>
    <row r="1169" s="2" customFormat="1" ht="16.8" customHeight="1">
      <c r="A1169" s="39"/>
      <c r="B1169" s="45"/>
      <c r="C1169" s="329" t="s">
        <v>6061</v>
      </c>
      <c r="D1169" s="39"/>
      <c r="E1169" s="39"/>
      <c r="F1169" s="39"/>
      <c r="G1169" s="39"/>
      <c r="H1169" s="45"/>
    </row>
    <row r="1170" s="2" customFormat="1" ht="16.8" customHeight="1">
      <c r="A1170" s="39"/>
      <c r="B1170" s="45"/>
      <c r="C1170" s="327" t="s">
        <v>597</v>
      </c>
      <c r="D1170" s="327" t="s">
        <v>598</v>
      </c>
      <c r="E1170" s="18" t="s">
        <v>253</v>
      </c>
      <c r="F1170" s="328">
        <v>36.835000000000001</v>
      </c>
      <c r="G1170" s="39"/>
      <c r="H1170" s="45"/>
    </row>
    <row r="1171" s="2" customFormat="1" ht="16.8" customHeight="1">
      <c r="A1171" s="39"/>
      <c r="B1171" s="45"/>
      <c r="C1171" s="327" t="s">
        <v>259</v>
      </c>
      <c r="D1171" s="327" t="s">
        <v>260</v>
      </c>
      <c r="E1171" s="18" t="s">
        <v>253</v>
      </c>
      <c r="F1171" s="328">
        <v>264.45999999999998</v>
      </c>
      <c r="G1171" s="39"/>
      <c r="H1171" s="45"/>
    </row>
    <row r="1172" s="2" customFormat="1" ht="16.8" customHeight="1">
      <c r="A1172" s="39"/>
      <c r="B1172" s="45"/>
      <c r="C1172" s="327" t="s">
        <v>722</v>
      </c>
      <c r="D1172" s="327" t="s">
        <v>723</v>
      </c>
      <c r="E1172" s="18" t="s">
        <v>253</v>
      </c>
      <c r="F1172" s="328">
        <v>70.436000000000007</v>
      </c>
      <c r="G1172" s="39"/>
      <c r="H1172" s="45"/>
    </row>
    <row r="1173" s="2" customFormat="1" ht="16.8" customHeight="1">
      <c r="A1173" s="39"/>
      <c r="B1173" s="45"/>
      <c r="C1173" s="327" t="s">
        <v>1971</v>
      </c>
      <c r="D1173" s="327" t="s">
        <v>1972</v>
      </c>
      <c r="E1173" s="18" t="s">
        <v>253</v>
      </c>
      <c r="F1173" s="328">
        <v>130.05799999999999</v>
      </c>
      <c r="G1173" s="39"/>
      <c r="H1173" s="45"/>
    </row>
    <row r="1174" s="2" customFormat="1" ht="16.8" customHeight="1">
      <c r="A1174" s="39"/>
      <c r="B1174" s="45"/>
      <c r="C1174" s="323" t="s">
        <v>1107</v>
      </c>
      <c r="D1174" s="324" t="s">
        <v>1108</v>
      </c>
      <c r="E1174" s="325" t="s">
        <v>253</v>
      </c>
      <c r="F1174" s="326">
        <v>4.2130000000000001</v>
      </c>
      <c r="G1174" s="39"/>
      <c r="H1174" s="45"/>
    </row>
    <row r="1175" s="2" customFormat="1" ht="16.8" customHeight="1">
      <c r="A1175" s="39"/>
      <c r="B1175" s="45"/>
      <c r="C1175" s="327" t="s">
        <v>1107</v>
      </c>
      <c r="D1175" s="327" t="s">
        <v>2509</v>
      </c>
      <c r="E1175" s="18" t="s">
        <v>1</v>
      </c>
      <c r="F1175" s="328">
        <v>4.2130000000000001</v>
      </c>
      <c r="G1175" s="39"/>
      <c r="H1175" s="45"/>
    </row>
    <row r="1176" s="2" customFormat="1" ht="16.8" customHeight="1">
      <c r="A1176" s="39"/>
      <c r="B1176" s="45"/>
      <c r="C1176" s="329" t="s">
        <v>6061</v>
      </c>
      <c r="D1176" s="39"/>
      <c r="E1176" s="39"/>
      <c r="F1176" s="39"/>
      <c r="G1176" s="39"/>
      <c r="H1176" s="45"/>
    </row>
    <row r="1177" s="2" customFormat="1" ht="16.8" customHeight="1">
      <c r="A1177" s="39"/>
      <c r="B1177" s="45"/>
      <c r="C1177" s="327" t="s">
        <v>597</v>
      </c>
      <c r="D1177" s="327" t="s">
        <v>598</v>
      </c>
      <c r="E1177" s="18" t="s">
        <v>253</v>
      </c>
      <c r="F1177" s="328">
        <v>36.835000000000001</v>
      </c>
      <c r="G1177" s="39"/>
      <c r="H1177" s="45"/>
    </row>
    <row r="1178" s="2" customFormat="1" ht="16.8" customHeight="1">
      <c r="A1178" s="39"/>
      <c r="B1178" s="45"/>
      <c r="C1178" s="327" t="s">
        <v>1203</v>
      </c>
      <c r="D1178" s="327" t="s">
        <v>1204</v>
      </c>
      <c r="E1178" s="18" t="s">
        <v>253</v>
      </c>
      <c r="F1178" s="328">
        <v>4.2130000000000001</v>
      </c>
      <c r="G1178" s="39"/>
      <c r="H1178" s="45"/>
    </row>
    <row r="1179" s="2" customFormat="1">
      <c r="A1179" s="39"/>
      <c r="B1179" s="45"/>
      <c r="C1179" s="327" t="s">
        <v>639</v>
      </c>
      <c r="D1179" s="327" t="s">
        <v>640</v>
      </c>
      <c r="E1179" s="18" t="s">
        <v>253</v>
      </c>
      <c r="F1179" s="328">
        <v>89.811000000000007</v>
      </c>
      <c r="G1179" s="39"/>
      <c r="H1179" s="45"/>
    </row>
    <row r="1180" s="2" customFormat="1">
      <c r="A1180" s="39"/>
      <c r="B1180" s="45"/>
      <c r="C1180" s="327" t="s">
        <v>649</v>
      </c>
      <c r="D1180" s="327" t="s">
        <v>650</v>
      </c>
      <c r="E1180" s="18" t="s">
        <v>253</v>
      </c>
      <c r="F1180" s="328">
        <v>63.637999999999998</v>
      </c>
      <c r="G1180" s="39"/>
      <c r="H1180" s="45"/>
    </row>
    <row r="1181" s="2" customFormat="1">
      <c r="A1181" s="39"/>
      <c r="B1181" s="45"/>
      <c r="C1181" s="327" t="s">
        <v>654</v>
      </c>
      <c r="D1181" s="327" t="s">
        <v>655</v>
      </c>
      <c r="E1181" s="18" t="s">
        <v>253</v>
      </c>
      <c r="F1181" s="328">
        <v>33.095999999999997</v>
      </c>
      <c r="G1181" s="39"/>
      <c r="H1181" s="45"/>
    </row>
    <row r="1182" s="2" customFormat="1" ht="16.8" customHeight="1">
      <c r="A1182" s="39"/>
      <c r="B1182" s="45"/>
      <c r="C1182" s="327" t="s">
        <v>681</v>
      </c>
      <c r="D1182" s="327" t="s">
        <v>682</v>
      </c>
      <c r="E1182" s="18" t="s">
        <v>253</v>
      </c>
      <c r="F1182" s="328">
        <v>75.724000000000004</v>
      </c>
      <c r="G1182" s="39"/>
      <c r="H1182" s="45"/>
    </row>
    <row r="1183" s="2" customFormat="1" ht="16.8" customHeight="1">
      <c r="A1183" s="39"/>
      <c r="B1183" s="45"/>
      <c r="C1183" s="323" t="s">
        <v>1110</v>
      </c>
      <c r="D1183" s="324" t="s">
        <v>1111</v>
      </c>
      <c r="E1183" s="325" t="s">
        <v>253</v>
      </c>
      <c r="F1183" s="326">
        <v>23.873000000000001</v>
      </c>
      <c r="G1183" s="39"/>
      <c r="H1183" s="45"/>
    </row>
    <row r="1184" s="2" customFormat="1" ht="16.8" customHeight="1">
      <c r="A1184" s="39"/>
      <c r="B1184" s="45"/>
      <c r="C1184" s="327" t="s">
        <v>1110</v>
      </c>
      <c r="D1184" s="327" t="s">
        <v>2508</v>
      </c>
      <c r="E1184" s="18" t="s">
        <v>1</v>
      </c>
      <c r="F1184" s="328">
        <v>23.873000000000001</v>
      </c>
      <c r="G1184" s="39"/>
      <c r="H1184" s="45"/>
    </row>
    <row r="1185" s="2" customFormat="1" ht="16.8" customHeight="1">
      <c r="A1185" s="39"/>
      <c r="B1185" s="45"/>
      <c r="C1185" s="329" t="s">
        <v>6061</v>
      </c>
      <c r="D1185" s="39"/>
      <c r="E1185" s="39"/>
      <c r="F1185" s="39"/>
      <c r="G1185" s="39"/>
      <c r="H1185" s="45"/>
    </row>
    <row r="1186" s="2" customFormat="1" ht="16.8" customHeight="1">
      <c r="A1186" s="39"/>
      <c r="B1186" s="45"/>
      <c r="C1186" s="327" t="s">
        <v>597</v>
      </c>
      <c r="D1186" s="327" t="s">
        <v>598</v>
      </c>
      <c r="E1186" s="18" t="s">
        <v>253</v>
      </c>
      <c r="F1186" s="328">
        <v>36.835000000000001</v>
      </c>
      <c r="G1186" s="39"/>
      <c r="H1186" s="45"/>
    </row>
    <row r="1187" s="2" customFormat="1" ht="16.8" customHeight="1">
      <c r="A1187" s="39"/>
      <c r="B1187" s="45"/>
      <c r="C1187" s="327" t="s">
        <v>1207</v>
      </c>
      <c r="D1187" s="327" t="s">
        <v>1208</v>
      </c>
      <c r="E1187" s="18" t="s">
        <v>253</v>
      </c>
      <c r="F1187" s="328">
        <v>23.873000000000001</v>
      </c>
      <c r="G1187" s="39"/>
      <c r="H1187" s="45"/>
    </row>
    <row r="1188" s="2" customFormat="1">
      <c r="A1188" s="39"/>
      <c r="B1188" s="45"/>
      <c r="C1188" s="327" t="s">
        <v>639</v>
      </c>
      <c r="D1188" s="327" t="s">
        <v>640</v>
      </c>
      <c r="E1188" s="18" t="s">
        <v>253</v>
      </c>
      <c r="F1188" s="328">
        <v>89.811000000000007</v>
      </c>
      <c r="G1188" s="39"/>
      <c r="H1188" s="45"/>
    </row>
    <row r="1189" s="2" customFormat="1">
      <c r="A1189" s="39"/>
      <c r="B1189" s="45"/>
      <c r="C1189" s="327" t="s">
        <v>649</v>
      </c>
      <c r="D1189" s="327" t="s">
        <v>650</v>
      </c>
      <c r="E1189" s="18" t="s">
        <v>253</v>
      </c>
      <c r="F1189" s="328">
        <v>63.637999999999998</v>
      </c>
      <c r="G1189" s="39"/>
      <c r="H1189" s="45"/>
    </row>
    <row r="1190" s="2" customFormat="1">
      <c r="A1190" s="39"/>
      <c r="B1190" s="45"/>
      <c r="C1190" s="327" t="s">
        <v>654</v>
      </c>
      <c r="D1190" s="327" t="s">
        <v>655</v>
      </c>
      <c r="E1190" s="18" t="s">
        <v>253</v>
      </c>
      <c r="F1190" s="328">
        <v>33.095999999999997</v>
      </c>
      <c r="G1190" s="39"/>
      <c r="H1190" s="45"/>
    </row>
    <row r="1191" s="2" customFormat="1" ht="16.8" customHeight="1">
      <c r="A1191" s="39"/>
      <c r="B1191" s="45"/>
      <c r="C1191" s="327" t="s">
        <v>681</v>
      </c>
      <c r="D1191" s="327" t="s">
        <v>682</v>
      </c>
      <c r="E1191" s="18" t="s">
        <v>253</v>
      </c>
      <c r="F1191" s="328">
        <v>75.724000000000004</v>
      </c>
      <c r="G1191" s="39"/>
      <c r="H1191" s="45"/>
    </row>
    <row r="1192" s="2" customFormat="1" ht="16.8" customHeight="1">
      <c r="A1192" s="39"/>
      <c r="B1192" s="45"/>
      <c r="C1192" s="323" t="s">
        <v>1113</v>
      </c>
      <c r="D1192" s="324" t="s">
        <v>1114</v>
      </c>
      <c r="E1192" s="325" t="s">
        <v>253</v>
      </c>
      <c r="F1192" s="326">
        <v>14.744999999999999</v>
      </c>
      <c r="G1192" s="39"/>
      <c r="H1192" s="45"/>
    </row>
    <row r="1193" s="2" customFormat="1" ht="16.8" customHeight="1">
      <c r="A1193" s="39"/>
      <c r="B1193" s="45"/>
      <c r="C1193" s="327" t="s">
        <v>1113</v>
      </c>
      <c r="D1193" s="327" t="s">
        <v>2511</v>
      </c>
      <c r="E1193" s="18" t="s">
        <v>1</v>
      </c>
      <c r="F1193" s="328">
        <v>14.744999999999999</v>
      </c>
      <c r="G1193" s="39"/>
      <c r="H1193" s="45"/>
    </row>
    <row r="1194" s="2" customFormat="1" ht="16.8" customHeight="1">
      <c r="A1194" s="39"/>
      <c r="B1194" s="45"/>
      <c r="C1194" s="329" t="s">
        <v>6061</v>
      </c>
      <c r="D1194" s="39"/>
      <c r="E1194" s="39"/>
      <c r="F1194" s="39"/>
      <c r="G1194" s="39"/>
      <c r="H1194" s="45"/>
    </row>
    <row r="1195" s="2" customFormat="1" ht="16.8" customHeight="1">
      <c r="A1195" s="39"/>
      <c r="B1195" s="45"/>
      <c r="C1195" s="327" t="s">
        <v>597</v>
      </c>
      <c r="D1195" s="327" t="s">
        <v>598</v>
      </c>
      <c r="E1195" s="18" t="s">
        <v>253</v>
      </c>
      <c r="F1195" s="328">
        <v>36.835000000000001</v>
      </c>
      <c r="G1195" s="39"/>
      <c r="H1195" s="45"/>
    </row>
    <row r="1196" s="2" customFormat="1" ht="16.8" customHeight="1">
      <c r="A1196" s="39"/>
      <c r="B1196" s="45"/>
      <c r="C1196" s="327" t="s">
        <v>1211</v>
      </c>
      <c r="D1196" s="327" t="s">
        <v>1212</v>
      </c>
      <c r="E1196" s="18" t="s">
        <v>253</v>
      </c>
      <c r="F1196" s="328">
        <v>14.744999999999999</v>
      </c>
      <c r="G1196" s="39"/>
      <c r="H1196" s="45"/>
    </row>
    <row r="1197" s="2" customFormat="1">
      <c r="A1197" s="39"/>
      <c r="B1197" s="45"/>
      <c r="C1197" s="327" t="s">
        <v>669</v>
      </c>
      <c r="D1197" s="327" t="s">
        <v>670</v>
      </c>
      <c r="E1197" s="18" t="s">
        <v>253</v>
      </c>
      <c r="F1197" s="328">
        <v>176.94</v>
      </c>
      <c r="G1197" s="39"/>
      <c r="H1197" s="45"/>
    </row>
    <row r="1198" s="2" customFormat="1" ht="16.8" customHeight="1">
      <c r="A1198" s="39"/>
      <c r="B1198" s="45"/>
      <c r="C1198" s="327" t="s">
        <v>687</v>
      </c>
      <c r="D1198" s="327" t="s">
        <v>688</v>
      </c>
      <c r="E1198" s="18" t="s">
        <v>253</v>
      </c>
      <c r="F1198" s="328">
        <v>176.94</v>
      </c>
      <c r="G1198" s="39"/>
      <c r="H1198" s="45"/>
    </row>
    <row r="1199" s="2" customFormat="1" ht="16.8" customHeight="1">
      <c r="A1199" s="39"/>
      <c r="B1199" s="45"/>
      <c r="C1199" s="323" t="s">
        <v>1116</v>
      </c>
      <c r="D1199" s="324" t="s">
        <v>1117</v>
      </c>
      <c r="E1199" s="325" t="s">
        <v>253</v>
      </c>
      <c r="F1199" s="326">
        <v>83.555999999999997</v>
      </c>
      <c r="G1199" s="39"/>
      <c r="H1199" s="45"/>
    </row>
    <row r="1200" s="2" customFormat="1" ht="16.8" customHeight="1">
      <c r="A1200" s="39"/>
      <c r="B1200" s="45"/>
      <c r="C1200" s="327" t="s">
        <v>1116</v>
      </c>
      <c r="D1200" s="327" t="s">
        <v>2510</v>
      </c>
      <c r="E1200" s="18" t="s">
        <v>1</v>
      </c>
      <c r="F1200" s="328">
        <v>83.555999999999997</v>
      </c>
      <c r="G1200" s="39"/>
      <c r="H1200" s="45"/>
    </row>
    <row r="1201" s="2" customFormat="1" ht="16.8" customHeight="1">
      <c r="A1201" s="39"/>
      <c r="B1201" s="45"/>
      <c r="C1201" s="329" t="s">
        <v>6061</v>
      </c>
      <c r="D1201" s="39"/>
      <c r="E1201" s="39"/>
      <c r="F1201" s="39"/>
      <c r="G1201" s="39"/>
      <c r="H1201" s="45"/>
    </row>
    <row r="1202" s="2" customFormat="1" ht="16.8" customHeight="1">
      <c r="A1202" s="39"/>
      <c r="B1202" s="45"/>
      <c r="C1202" s="327" t="s">
        <v>597</v>
      </c>
      <c r="D1202" s="327" t="s">
        <v>598</v>
      </c>
      <c r="E1202" s="18" t="s">
        <v>253</v>
      </c>
      <c r="F1202" s="328">
        <v>36.835000000000001</v>
      </c>
      <c r="G1202" s="39"/>
      <c r="H1202" s="45"/>
    </row>
    <row r="1203" s="2" customFormat="1" ht="16.8" customHeight="1">
      <c r="A1203" s="39"/>
      <c r="B1203" s="45"/>
      <c r="C1203" s="327" t="s">
        <v>1215</v>
      </c>
      <c r="D1203" s="327" t="s">
        <v>1216</v>
      </c>
      <c r="E1203" s="18" t="s">
        <v>253</v>
      </c>
      <c r="F1203" s="328">
        <v>83.555999999999997</v>
      </c>
      <c r="G1203" s="39"/>
      <c r="H1203" s="45"/>
    </row>
    <row r="1204" s="2" customFormat="1">
      <c r="A1204" s="39"/>
      <c r="B1204" s="45"/>
      <c r="C1204" s="327" t="s">
        <v>669</v>
      </c>
      <c r="D1204" s="327" t="s">
        <v>670</v>
      </c>
      <c r="E1204" s="18" t="s">
        <v>253</v>
      </c>
      <c r="F1204" s="328">
        <v>176.94</v>
      </c>
      <c r="G1204" s="39"/>
      <c r="H1204" s="45"/>
    </row>
    <row r="1205" s="2" customFormat="1" ht="16.8" customHeight="1">
      <c r="A1205" s="39"/>
      <c r="B1205" s="45"/>
      <c r="C1205" s="327" t="s">
        <v>687</v>
      </c>
      <c r="D1205" s="327" t="s">
        <v>688</v>
      </c>
      <c r="E1205" s="18" t="s">
        <v>253</v>
      </c>
      <c r="F1205" s="328">
        <v>176.94</v>
      </c>
      <c r="G1205" s="39"/>
      <c r="H1205" s="45"/>
    </row>
    <row r="1206" s="2" customFormat="1" ht="16.8" customHeight="1">
      <c r="A1206" s="39"/>
      <c r="B1206" s="45"/>
      <c r="C1206" s="323" t="s">
        <v>1872</v>
      </c>
      <c r="D1206" s="324" t="s">
        <v>1873</v>
      </c>
      <c r="E1206" s="325" t="s">
        <v>253</v>
      </c>
      <c r="F1206" s="326">
        <v>1.0529999999999999</v>
      </c>
      <c r="G1206" s="39"/>
      <c r="H1206" s="45"/>
    </row>
    <row r="1207" s="2" customFormat="1" ht="16.8" customHeight="1">
      <c r="A1207" s="39"/>
      <c r="B1207" s="45"/>
      <c r="C1207" s="327" t="s">
        <v>1872</v>
      </c>
      <c r="D1207" s="327" t="s">
        <v>2513</v>
      </c>
      <c r="E1207" s="18" t="s">
        <v>1</v>
      </c>
      <c r="F1207" s="328">
        <v>1.0529999999999999</v>
      </c>
      <c r="G1207" s="39"/>
      <c r="H1207" s="45"/>
    </row>
    <row r="1208" s="2" customFormat="1" ht="16.8" customHeight="1">
      <c r="A1208" s="39"/>
      <c r="B1208" s="45"/>
      <c r="C1208" s="329" t="s">
        <v>6061</v>
      </c>
      <c r="D1208" s="39"/>
      <c r="E1208" s="39"/>
      <c r="F1208" s="39"/>
      <c r="G1208" s="39"/>
      <c r="H1208" s="45"/>
    </row>
    <row r="1209" s="2" customFormat="1" ht="16.8" customHeight="1">
      <c r="A1209" s="39"/>
      <c r="B1209" s="45"/>
      <c r="C1209" s="327" t="s">
        <v>597</v>
      </c>
      <c r="D1209" s="327" t="s">
        <v>598</v>
      </c>
      <c r="E1209" s="18" t="s">
        <v>253</v>
      </c>
      <c r="F1209" s="328">
        <v>36.835000000000001</v>
      </c>
      <c r="G1209" s="39"/>
      <c r="H1209" s="45"/>
    </row>
    <row r="1210" s="2" customFormat="1" ht="16.8" customHeight="1">
      <c r="A1210" s="39"/>
      <c r="B1210" s="45"/>
      <c r="C1210" s="327" t="s">
        <v>1913</v>
      </c>
      <c r="D1210" s="327" t="s">
        <v>1914</v>
      </c>
      <c r="E1210" s="18" t="s">
        <v>253</v>
      </c>
      <c r="F1210" s="328">
        <v>1.0529999999999999</v>
      </c>
      <c r="G1210" s="39"/>
      <c r="H1210" s="45"/>
    </row>
    <row r="1211" s="2" customFormat="1">
      <c r="A1211" s="39"/>
      <c r="B1211" s="45"/>
      <c r="C1211" s="327" t="s">
        <v>669</v>
      </c>
      <c r="D1211" s="327" t="s">
        <v>670</v>
      </c>
      <c r="E1211" s="18" t="s">
        <v>253</v>
      </c>
      <c r="F1211" s="328">
        <v>176.94</v>
      </c>
      <c r="G1211" s="39"/>
      <c r="H1211" s="45"/>
    </row>
    <row r="1212" s="2" customFormat="1" ht="16.8" customHeight="1">
      <c r="A1212" s="39"/>
      <c r="B1212" s="45"/>
      <c r="C1212" s="327" t="s">
        <v>687</v>
      </c>
      <c r="D1212" s="327" t="s">
        <v>688</v>
      </c>
      <c r="E1212" s="18" t="s">
        <v>253</v>
      </c>
      <c r="F1212" s="328">
        <v>176.94</v>
      </c>
      <c r="G1212" s="39"/>
      <c r="H1212" s="45"/>
    </row>
    <row r="1213" s="2" customFormat="1" ht="16.8" customHeight="1">
      <c r="A1213" s="39"/>
      <c r="B1213" s="45"/>
      <c r="C1213" s="323" t="s">
        <v>1874</v>
      </c>
      <c r="D1213" s="324" t="s">
        <v>1875</v>
      </c>
      <c r="E1213" s="325" t="s">
        <v>253</v>
      </c>
      <c r="F1213" s="326">
        <v>5.968</v>
      </c>
      <c r="G1213" s="39"/>
      <c r="H1213" s="45"/>
    </row>
    <row r="1214" s="2" customFormat="1" ht="16.8" customHeight="1">
      <c r="A1214" s="39"/>
      <c r="B1214" s="45"/>
      <c r="C1214" s="327" t="s">
        <v>1874</v>
      </c>
      <c r="D1214" s="327" t="s">
        <v>2512</v>
      </c>
      <c r="E1214" s="18" t="s">
        <v>1</v>
      </c>
      <c r="F1214" s="328">
        <v>5.968</v>
      </c>
      <c r="G1214" s="39"/>
      <c r="H1214" s="45"/>
    </row>
    <row r="1215" s="2" customFormat="1" ht="16.8" customHeight="1">
      <c r="A1215" s="39"/>
      <c r="B1215" s="45"/>
      <c r="C1215" s="329" t="s">
        <v>6061</v>
      </c>
      <c r="D1215" s="39"/>
      <c r="E1215" s="39"/>
      <c r="F1215" s="39"/>
      <c r="G1215" s="39"/>
      <c r="H1215" s="45"/>
    </row>
    <row r="1216" s="2" customFormat="1" ht="16.8" customHeight="1">
      <c r="A1216" s="39"/>
      <c r="B1216" s="45"/>
      <c r="C1216" s="327" t="s">
        <v>597</v>
      </c>
      <c r="D1216" s="327" t="s">
        <v>598</v>
      </c>
      <c r="E1216" s="18" t="s">
        <v>253</v>
      </c>
      <c r="F1216" s="328">
        <v>36.835000000000001</v>
      </c>
      <c r="G1216" s="39"/>
      <c r="H1216" s="45"/>
    </row>
    <row r="1217" s="2" customFormat="1" ht="16.8" customHeight="1">
      <c r="A1217" s="39"/>
      <c r="B1217" s="45"/>
      <c r="C1217" s="327" t="s">
        <v>2411</v>
      </c>
      <c r="D1217" s="327" t="s">
        <v>2412</v>
      </c>
      <c r="E1217" s="18" t="s">
        <v>253</v>
      </c>
      <c r="F1217" s="328">
        <v>5.968</v>
      </c>
      <c r="G1217" s="39"/>
      <c r="H1217" s="45"/>
    </row>
    <row r="1218" s="2" customFormat="1">
      <c r="A1218" s="39"/>
      <c r="B1218" s="45"/>
      <c r="C1218" s="327" t="s">
        <v>669</v>
      </c>
      <c r="D1218" s="327" t="s">
        <v>670</v>
      </c>
      <c r="E1218" s="18" t="s">
        <v>253</v>
      </c>
      <c r="F1218" s="328">
        <v>176.94</v>
      </c>
      <c r="G1218" s="39"/>
      <c r="H1218" s="45"/>
    </row>
    <row r="1219" s="2" customFormat="1" ht="16.8" customHeight="1">
      <c r="A1219" s="39"/>
      <c r="B1219" s="45"/>
      <c r="C1219" s="327" t="s">
        <v>687</v>
      </c>
      <c r="D1219" s="327" t="s">
        <v>688</v>
      </c>
      <c r="E1219" s="18" t="s">
        <v>253</v>
      </c>
      <c r="F1219" s="328">
        <v>176.94</v>
      </c>
      <c r="G1219" s="39"/>
      <c r="H1219" s="45"/>
    </row>
    <row r="1220" s="2" customFormat="1" ht="16.8" customHeight="1">
      <c r="A1220" s="39"/>
      <c r="B1220" s="45"/>
      <c r="C1220" s="323" t="s">
        <v>1876</v>
      </c>
      <c r="D1220" s="324" t="s">
        <v>1877</v>
      </c>
      <c r="E1220" s="325" t="s">
        <v>253</v>
      </c>
      <c r="F1220" s="326">
        <v>1.0529999999999999</v>
      </c>
      <c r="G1220" s="39"/>
      <c r="H1220" s="45"/>
    </row>
    <row r="1221" s="2" customFormat="1" ht="16.8" customHeight="1">
      <c r="A1221" s="39"/>
      <c r="B1221" s="45"/>
      <c r="C1221" s="327" t="s">
        <v>1876</v>
      </c>
      <c r="D1221" s="327" t="s">
        <v>2515</v>
      </c>
      <c r="E1221" s="18" t="s">
        <v>1</v>
      </c>
      <c r="F1221" s="328">
        <v>1.0529999999999999</v>
      </c>
      <c r="G1221" s="39"/>
      <c r="H1221" s="45"/>
    </row>
    <row r="1222" s="2" customFormat="1" ht="16.8" customHeight="1">
      <c r="A1222" s="39"/>
      <c r="B1222" s="45"/>
      <c r="C1222" s="329" t="s">
        <v>6061</v>
      </c>
      <c r="D1222" s="39"/>
      <c r="E1222" s="39"/>
      <c r="F1222" s="39"/>
      <c r="G1222" s="39"/>
      <c r="H1222" s="45"/>
    </row>
    <row r="1223" s="2" customFormat="1" ht="16.8" customHeight="1">
      <c r="A1223" s="39"/>
      <c r="B1223" s="45"/>
      <c r="C1223" s="327" t="s">
        <v>597</v>
      </c>
      <c r="D1223" s="327" t="s">
        <v>598</v>
      </c>
      <c r="E1223" s="18" t="s">
        <v>253</v>
      </c>
      <c r="F1223" s="328">
        <v>36.835000000000001</v>
      </c>
      <c r="G1223" s="39"/>
      <c r="H1223" s="45"/>
    </row>
    <row r="1224" s="2" customFormat="1">
      <c r="A1224" s="39"/>
      <c r="B1224" s="45"/>
      <c r="C1224" s="327" t="s">
        <v>1925</v>
      </c>
      <c r="D1224" s="327" t="s">
        <v>1926</v>
      </c>
      <c r="E1224" s="18" t="s">
        <v>253</v>
      </c>
      <c r="F1224" s="328">
        <v>1.0529999999999999</v>
      </c>
      <c r="G1224" s="39"/>
      <c r="H1224" s="45"/>
    </row>
    <row r="1225" s="2" customFormat="1">
      <c r="A1225" s="39"/>
      <c r="B1225" s="45"/>
      <c r="C1225" s="327" t="s">
        <v>1945</v>
      </c>
      <c r="D1225" s="327" t="s">
        <v>1946</v>
      </c>
      <c r="E1225" s="18" t="s">
        <v>253</v>
      </c>
      <c r="F1225" s="328">
        <v>11.795999999999999</v>
      </c>
      <c r="G1225" s="39"/>
      <c r="H1225" s="45"/>
    </row>
    <row r="1226" s="2" customFormat="1" ht="16.8" customHeight="1">
      <c r="A1226" s="39"/>
      <c r="B1226" s="45"/>
      <c r="C1226" s="323" t="s">
        <v>1879</v>
      </c>
      <c r="D1226" s="324" t="s">
        <v>1880</v>
      </c>
      <c r="E1226" s="325" t="s">
        <v>253</v>
      </c>
      <c r="F1226" s="326">
        <v>5.968</v>
      </c>
      <c r="G1226" s="39"/>
      <c r="H1226" s="45"/>
    </row>
    <row r="1227" s="2" customFormat="1" ht="16.8" customHeight="1">
      <c r="A1227" s="39"/>
      <c r="B1227" s="45"/>
      <c r="C1227" s="327" t="s">
        <v>1879</v>
      </c>
      <c r="D1227" s="327" t="s">
        <v>2514</v>
      </c>
      <c r="E1227" s="18" t="s">
        <v>1</v>
      </c>
      <c r="F1227" s="328">
        <v>5.968</v>
      </c>
      <c r="G1227" s="39"/>
      <c r="H1227" s="45"/>
    </row>
    <row r="1228" s="2" customFormat="1" ht="16.8" customHeight="1">
      <c r="A1228" s="39"/>
      <c r="B1228" s="45"/>
      <c r="C1228" s="329" t="s">
        <v>6061</v>
      </c>
      <c r="D1228" s="39"/>
      <c r="E1228" s="39"/>
      <c r="F1228" s="39"/>
      <c r="G1228" s="39"/>
      <c r="H1228" s="45"/>
    </row>
    <row r="1229" s="2" customFormat="1" ht="16.8" customHeight="1">
      <c r="A1229" s="39"/>
      <c r="B1229" s="45"/>
      <c r="C1229" s="327" t="s">
        <v>597</v>
      </c>
      <c r="D1229" s="327" t="s">
        <v>598</v>
      </c>
      <c r="E1229" s="18" t="s">
        <v>253</v>
      </c>
      <c r="F1229" s="328">
        <v>36.835000000000001</v>
      </c>
      <c r="G1229" s="39"/>
      <c r="H1229" s="45"/>
    </row>
    <row r="1230" s="2" customFormat="1" ht="16.8" customHeight="1">
      <c r="A1230" s="39"/>
      <c r="B1230" s="45"/>
      <c r="C1230" s="327" t="s">
        <v>2415</v>
      </c>
      <c r="D1230" s="327" t="s">
        <v>2416</v>
      </c>
      <c r="E1230" s="18" t="s">
        <v>253</v>
      </c>
      <c r="F1230" s="328">
        <v>5.968</v>
      </c>
      <c r="G1230" s="39"/>
      <c r="H1230" s="45"/>
    </row>
    <row r="1231" s="2" customFormat="1">
      <c r="A1231" s="39"/>
      <c r="B1231" s="45"/>
      <c r="C1231" s="327" t="s">
        <v>1945</v>
      </c>
      <c r="D1231" s="327" t="s">
        <v>1946</v>
      </c>
      <c r="E1231" s="18" t="s">
        <v>253</v>
      </c>
      <c r="F1231" s="328">
        <v>11.795999999999999</v>
      </c>
      <c r="G1231" s="39"/>
      <c r="H1231" s="45"/>
    </row>
    <row r="1232" s="2" customFormat="1" ht="16.8" customHeight="1">
      <c r="A1232" s="39"/>
      <c r="B1232" s="45"/>
      <c r="C1232" s="323" t="s">
        <v>402</v>
      </c>
      <c r="D1232" s="324" t="s">
        <v>403</v>
      </c>
      <c r="E1232" s="325" t="s">
        <v>253</v>
      </c>
      <c r="F1232" s="326">
        <v>32.909999999999997</v>
      </c>
      <c r="G1232" s="39"/>
      <c r="H1232" s="45"/>
    </row>
    <row r="1233" s="2" customFormat="1" ht="16.8" customHeight="1">
      <c r="A1233" s="39"/>
      <c r="B1233" s="45"/>
      <c r="C1233" s="327" t="s">
        <v>1</v>
      </c>
      <c r="D1233" s="327" t="s">
        <v>2473</v>
      </c>
      <c r="E1233" s="18" t="s">
        <v>1</v>
      </c>
      <c r="F1233" s="328">
        <v>0</v>
      </c>
      <c r="G1233" s="39"/>
      <c r="H1233" s="45"/>
    </row>
    <row r="1234" s="2" customFormat="1" ht="16.8" customHeight="1">
      <c r="A1234" s="39"/>
      <c r="B1234" s="45"/>
      <c r="C1234" s="327" t="s">
        <v>1</v>
      </c>
      <c r="D1234" s="327" t="s">
        <v>2474</v>
      </c>
      <c r="E1234" s="18" t="s">
        <v>1</v>
      </c>
      <c r="F1234" s="328">
        <v>17.149999999999999</v>
      </c>
      <c r="G1234" s="39"/>
      <c r="H1234" s="45"/>
    </row>
    <row r="1235" s="2" customFormat="1" ht="16.8" customHeight="1">
      <c r="A1235" s="39"/>
      <c r="B1235" s="45"/>
      <c r="C1235" s="327" t="s">
        <v>1</v>
      </c>
      <c r="D1235" s="327" t="s">
        <v>2475</v>
      </c>
      <c r="E1235" s="18" t="s">
        <v>1</v>
      </c>
      <c r="F1235" s="328">
        <v>0</v>
      </c>
      <c r="G1235" s="39"/>
      <c r="H1235" s="45"/>
    </row>
    <row r="1236" s="2" customFormat="1" ht="16.8" customHeight="1">
      <c r="A1236" s="39"/>
      <c r="B1236" s="45"/>
      <c r="C1236" s="327" t="s">
        <v>1</v>
      </c>
      <c r="D1236" s="327" t="s">
        <v>2476</v>
      </c>
      <c r="E1236" s="18" t="s">
        <v>1</v>
      </c>
      <c r="F1236" s="328">
        <v>13</v>
      </c>
      <c r="G1236" s="39"/>
      <c r="H1236" s="45"/>
    </row>
    <row r="1237" s="2" customFormat="1" ht="16.8" customHeight="1">
      <c r="A1237" s="39"/>
      <c r="B1237" s="45"/>
      <c r="C1237" s="327" t="s">
        <v>1</v>
      </c>
      <c r="D1237" s="327" t="s">
        <v>2477</v>
      </c>
      <c r="E1237" s="18" t="s">
        <v>1</v>
      </c>
      <c r="F1237" s="328">
        <v>3</v>
      </c>
      <c r="G1237" s="39"/>
      <c r="H1237" s="45"/>
    </row>
    <row r="1238" s="2" customFormat="1" ht="16.8" customHeight="1">
      <c r="A1238" s="39"/>
      <c r="B1238" s="45"/>
      <c r="C1238" s="327" t="s">
        <v>1</v>
      </c>
      <c r="D1238" s="327" t="s">
        <v>2478</v>
      </c>
      <c r="E1238" s="18" t="s">
        <v>1</v>
      </c>
      <c r="F1238" s="328">
        <v>0</v>
      </c>
      <c r="G1238" s="39"/>
      <c r="H1238" s="45"/>
    </row>
    <row r="1239" s="2" customFormat="1" ht="16.8" customHeight="1">
      <c r="A1239" s="39"/>
      <c r="B1239" s="45"/>
      <c r="C1239" s="327" t="s">
        <v>1</v>
      </c>
      <c r="D1239" s="327" t="s">
        <v>2479</v>
      </c>
      <c r="E1239" s="18" t="s">
        <v>1</v>
      </c>
      <c r="F1239" s="328">
        <v>1.5</v>
      </c>
      <c r="G1239" s="39"/>
      <c r="H1239" s="45"/>
    </row>
    <row r="1240" s="2" customFormat="1" ht="16.8" customHeight="1">
      <c r="A1240" s="39"/>
      <c r="B1240" s="45"/>
      <c r="C1240" s="327" t="s">
        <v>1</v>
      </c>
      <c r="D1240" s="327" t="s">
        <v>2480</v>
      </c>
      <c r="E1240" s="18" t="s">
        <v>1</v>
      </c>
      <c r="F1240" s="328">
        <v>0</v>
      </c>
      <c r="G1240" s="39"/>
      <c r="H1240" s="45"/>
    </row>
    <row r="1241" s="2" customFormat="1" ht="16.8" customHeight="1">
      <c r="A1241" s="39"/>
      <c r="B1241" s="45"/>
      <c r="C1241" s="327" t="s">
        <v>1</v>
      </c>
      <c r="D1241" s="327" t="s">
        <v>2481</v>
      </c>
      <c r="E1241" s="18" t="s">
        <v>1</v>
      </c>
      <c r="F1241" s="328">
        <v>-0.73499999999999999</v>
      </c>
      <c r="G1241" s="39"/>
      <c r="H1241" s="45"/>
    </row>
    <row r="1242" s="2" customFormat="1" ht="16.8" customHeight="1">
      <c r="A1242" s="39"/>
      <c r="B1242" s="45"/>
      <c r="C1242" s="327" t="s">
        <v>1</v>
      </c>
      <c r="D1242" s="327" t="s">
        <v>2482</v>
      </c>
      <c r="E1242" s="18" t="s">
        <v>1</v>
      </c>
      <c r="F1242" s="328">
        <v>0</v>
      </c>
      <c r="G1242" s="39"/>
      <c r="H1242" s="45"/>
    </row>
    <row r="1243" s="2" customFormat="1" ht="16.8" customHeight="1">
      <c r="A1243" s="39"/>
      <c r="B1243" s="45"/>
      <c r="C1243" s="327" t="s">
        <v>1</v>
      </c>
      <c r="D1243" s="327" t="s">
        <v>2483</v>
      </c>
      <c r="E1243" s="18" t="s">
        <v>1</v>
      </c>
      <c r="F1243" s="328">
        <v>-0.78000000000000003</v>
      </c>
      <c r="G1243" s="39"/>
      <c r="H1243" s="45"/>
    </row>
    <row r="1244" s="2" customFormat="1" ht="16.8" customHeight="1">
      <c r="A1244" s="39"/>
      <c r="B1244" s="45"/>
      <c r="C1244" s="327" t="s">
        <v>1</v>
      </c>
      <c r="D1244" s="327" t="s">
        <v>2484</v>
      </c>
      <c r="E1244" s="18" t="s">
        <v>1</v>
      </c>
      <c r="F1244" s="328">
        <v>0</v>
      </c>
      <c r="G1244" s="39"/>
      <c r="H1244" s="45"/>
    </row>
    <row r="1245" s="2" customFormat="1" ht="16.8" customHeight="1">
      <c r="A1245" s="39"/>
      <c r="B1245" s="45"/>
      <c r="C1245" s="327" t="s">
        <v>1</v>
      </c>
      <c r="D1245" s="327" t="s">
        <v>2485</v>
      </c>
      <c r="E1245" s="18" t="s">
        <v>1</v>
      </c>
      <c r="F1245" s="328">
        <v>-0.22500000000000001</v>
      </c>
      <c r="G1245" s="39"/>
      <c r="H1245" s="45"/>
    </row>
    <row r="1246" s="2" customFormat="1" ht="16.8" customHeight="1">
      <c r="A1246" s="39"/>
      <c r="B1246" s="45"/>
      <c r="C1246" s="327" t="s">
        <v>402</v>
      </c>
      <c r="D1246" s="327" t="s">
        <v>258</v>
      </c>
      <c r="E1246" s="18" t="s">
        <v>1</v>
      </c>
      <c r="F1246" s="328">
        <v>32.909999999999997</v>
      </c>
      <c r="G1246" s="39"/>
      <c r="H1246" s="45"/>
    </row>
    <row r="1247" s="2" customFormat="1" ht="16.8" customHeight="1">
      <c r="A1247" s="39"/>
      <c r="B1247" s="45"/>
      <c r="C1247" s="329" t="s">
        <v>6061</v>
      </c>
      <c r="D1247" s="39"/>
      <c r="E1247" s="39"/>
      <c r="F1247" s="39"/>
      <c r="G1247" s="39"/>
      <c r="H1247" s="45"/>
    </row>
    <row r="1248" s="2" customFormat="1" ht="16.8" customHeight="1">
      <c r="A1248" s="39"/>
      <c r="B1248" s="45"/>
      <c r="C1248" s="327" t="s">
        <v>597</v>
      </c>
      <c r="D1248" s="327" t="s">
        <v>598</v>
      </c>
      <c r="E1248" s="18" t="s">
        <v>253</v>
      </c>
      <c r="F1248" s="328">
        <v>36.835000000000001</v>
      </c>
      <c r="G1248" s="39"/>
      <c r="H1248" s="45"/>
    </row>
    <row r="1249" s="2" customFormat="1" ht="16.8" customHeight="1">
      <c r="A1249" s="39"/>
      <c r="B1249" s="45"/>
      <c r="C1249" s="327" t="s">
        <v>259</v>
      </c>
      <c r="D1249" s="327" t="s">
        <v>260</v>
      </c>
      <c r="E1249" s="18" t="s">
        <v>253</v>
      </c>
      <c r="F1249" s="328">
        <v>264.45999999999998</v>
      </c>
      <c r="G1249" s="39"/>
      <c r="H1249" s="45"/>
    </row>
    <row r="1250" s="2" customFormat="1" ht="16.8" customHeight="1">
      <c r="A1250" s="39"/>
      <c r="B1250" s="45"/>
      <c r="C1250" s="327" t="s">
        <v>722</v>
      </c>
      <c r="D1250" s="327" t="s">
        <v>723</v>
      </c>
      <c r="E1250" s="18" t="s">
        <v>253</v>
      </c>
      <c r="F1250" s="328">
        <v>70.436000000000007</v>
      </c>
      <c r="G1250" s="39"/>
      <c r="H1250" s="45"/>
    </row>
    <row r="1251" s="2" customFormat="1" ht="16.8" customHeight="1">
      <c r="A1251" s="39"/>
      <c r="B1251" s="45"/>
      <c r="C1251" s="323" t="s">
        <v>405</v>
      </c>
      <c r="D1251" s="324" t="s">
        <v>406</v>
      </c>
      <c r="E1251" s="325" t="s">
        <v>253</v>
      </c>
      <c r="F1251" s="326">
        <v>0.98699999999999999</v>
      </c>
      <c r="G1251" s="39"/>
      <c r="H1251" s="45"/>
    </row>
    <row r="1252" s="2" customFormat="1" ht="16.8" customHeight="1">
      <c r="A1252" s="39"/>
      <c r="B1252" s="45"/>
      <c r="C1252" s="327" t="s">
        <v>405</v>
      </c>
      <c r="D1252" s="327" t="s">
        <v>2487</v>
      </c>
      <c r="E1252" s="18" t="s">
        <v>1</v>
      </c>
      <c r="F1252" s="328">
        <v>0.98699999999999999</v>
      </c>
      <c r="G1252" s="39"/>
      <c r="H1252" s="45"/>
    </row>
    <row r="1253" s="2" customFormat="1" ht="16.8" customHeight="1">
      <c r="A1253" s="39"/>
      <c r="B1253" s="45"/>
      <c r="C1253" s="329" t="s">
        <v>6061</v>
      </c>
      <c r="D1253" s="39"/>
      <c r="E1253" s="39"/>
      <c r="F1253" s="39"/>
      <c r="G1253" s="39"/>
      <c r="H1253" s="45"/>
    </row>
    <row r="1254" s="2" customFormat="1" ht="16.8" customHeight="1">
      <c r="A1254" s="39"/>
      <c r="B1254" s="45"/>
      <c r="C1254" s="327" t="s">
        <v>597</v>
      </c>
      <c r="D1254" s="327" t="s">
        <v>598</v>
      </c>
      <c r="E1254" s="18" t="s">
        <v>253</v>
      </c>
      <c r="F1254" s="328">
        <v>36.835000000000001</v>
      </c>
      <c r="G1254" s="39"/>
      <c r="H1254" s="45"/>
    </row>
    <row r="1255" s="2" customFormat="1" ht="16.8" customHeight="1">
      <c r="A1255" s="39"/>
      <c r="B1255" s="45"/>
      <c r="C1255" s="327" t="s">
        <v>562</v>
      </c>
      <c r="D1255" s="327" t="s">
        <v>563</v>
      </c>
      <c r="E1255" s="18" t="s">
        <v>253</v>
      </c>
      <c r="F1255" s="328">
        <v>0.98699999999999999</v>
      </c>
      <c r="G1255" s="39"/>
      <c r="H1255" s="45"/>
    </row>
    <row r="1256" s="2" customFormat="1">
      <c r="A1256" s="39"/>
      <c r="B1256" s="45"/>
      <c r="C1256" s="327" t="s">
        <v>639</v>
      </c>
      <c r="D1256" s="327" t="s">
        <v>640</v>
      </c>
      <c r="E1256" s="18" t="s">
        <v>253</v>
      </c>
      <c r="F1256" s="328">
        <v>89.811000000000007</v>
      </c>
      <c r="G1256" s="39"/>
      <c r="H1256" s="45"/>
    </row>
    <row r="1257" s="2" customFormat="1">
      <c r="A1257" s="39"/>
      <c r="B1257" s="45"/>
      <c r="C1257" s="327" t="s">
        <v>654</v>
      </c>
      <c r="D1257" s="327" t="s">
        <v>655</v>
      </c>
      <c r="E1257" s="18" t="s">
        <v>253</v>
      </c>
      <c r="F1257" s="328">
        <v>33.095999999999997</v>
      </c>
      <c r="G1257" s="39"/>
      <c r="H1257" s="45"/>
    </row>
    <row r="1258" s="2" customFormat="1" ht="16.8" customHeight="1">
      <c r="A1258" s="39"/>
      <c r="B1258" s="45"/>
      <c r="C1258" s="327" t="s">
        <v>681</v>
      </c>
      <c r="D1258" s="327" t="s">
        <v>682</v>
      </c>
      <c r="E1258" s="18" t="s">
        <v>253</v>
      </c>
      <c r="F1258" s="328">
        <v>75.724000000000004</v>
      </c>
      <c r="G1258" s="39"/>
      <c r="H1258" s="45"/>
    </row>
    <row r="1259" s="2" customFormat="1" ht="16.8" customHeight="1">
      <c r="A1259" s="39"/>
      <c r="B1259" s="45"/>
      <c r="C1259" s="323" t="s">
        <v>408</v>
      </c>
      <c r="D1259" s="324" t="s">
        <v>409</v>
      </c>
      <c r="E1259" s="325" t="s">
        <v>253</v>
      </c>
      <c r="F1259" s="326">
        <v>5.5949999999999998</v>
      </c>
      <c r="G1259" s="39"/>
      <c r="H1259" s="45"/>
    </row>
    <row r="1260" s="2" customFormat="1" ht="16.8" customHeight="1">
      <c r="A1260" s="39"/>
      <c r="B1260" s="45"/>
      <c r="C1260" s="327" t="s">
        <v>408</v>
      </c>
      <c r="D1260" s="327" t="s">
        <v>2486</v>
      </c>
      <c r="E1260" s="18" t="s">
        <v>1</v>
      </c>
      <c r="F1260" s="328">
        <v>5.5949999999999998</v>
      </c>
      <c r="G1260" s="39"/>
      <c r="H1260" s="45"/>
    </row>
    <row r="1261" s="2" customFormat="1" ht="16.8" customHeight="1">
      <c r="A1261" s="39"/>
      <c r="B1261" s="45"/>
      <c r="C1261" s="329" t="s">
        <v>6061</v>
      </c>
      <c r="D1261" s="39"/>
      <c r="E1261" s="39"/>
      <c r="F1261" s="39"/>
      <c r="G1261" s="39"/>
      <c r="H1261" s="45"/>
    </row>
    <row r="1262" s="2" customFormat="1" ht="16.8" customHeight="1">
      <c r="A1262" s="39"/>
      <c r="B1262" s="45"/>
      <c r="C1262" s="327" t="s">
        <v>597</v>
      </c>
      <c r="D1262" s="327" t="s">
        <v>598</v>
      </c>
      <c r="E1262" s="18" t="s">
        <v>253</v>
      </c>
      <c r="F1262" s="328">
        <v>36.835000000000001</v>
      </c>
      <c r="G1262" s="39"/>
      <c r="H1262" s="45"/>
    </row>
    <row r="1263" s="2" customFormat="1">
      <c r="A1263" s="39"/>
      <c r="B1263" s="45"/>
      <c r="C1263" s="327" t="s">
        <v>1696</v>
      </c>
      <c r="D1263" s="327" t="s">
        <v>1697</v>
      </c>
      <c r="E1263" s="18" t="s">
        <v>253</v>
      </c>
      <c r="F1263" s="328">
        <v>5.5949999999999998</v>
      </c>
      <c r="G1263" s="39"/>
      <c r="H1263" s="45"/>
    </row>
    <row r="1264" s="2" customFormat="1">
      <c r="A1264" s="39"/>
      <c r="B1264" s="45"/>
      <c r="C1264" s="327" t="s">
        <v>639</v>
      </c>
      <c r="D1264" s="327" t="s">
        <v>640</v>
      </c>
      <c r="E1264" s="18" t="s">
        <v>253</v>
      </c>
      <c r="F1264" s="328">
        <v>89.811000000000007</v>
      </c>
      <c r="G1264" s="39"/>
      <c r="H1264" s="45"/>
    </row>
    <row r="1265" s="2" customFormat="1">
      <c r="A1265" s="39"/>
      <c r="B1265" s="45"/>
      <c r="C1265" s="327" t="s">
        <v>654</v>
      </c>
      <c r="D1265" s="327" t="s">
        <v>655</v>
      </c>
      <c r="E1265" s="18" t="s">
        <v>253</v>
      </c>
      <c r="F1265" s="328">
        <v>33.095999999999997</v>
      </c>
      <c r="G1265" s="39"/>
      <c r="H1265" s="45"/>
    </row>
    <row r="1266" s="2" customFormat="1" ht="16.8" customHeight="1">
      <c r="A1266" s="39"/>
      <c r="B1266" s="45"/>
      <c r="C1266" s="327" t="s">
        <v>681</v>
      </c>
      <c r="D1266" s="327" t="s">
        <v>682</v>
      </c>
      <c r="E1266" s="18" t="s">
        <v>253</v>
      </c>
      <c r="F1266" s="328">
        <v>75.724000000000004</v>
      </c>
      <c r="G1266" s="39"/>
      <c r="H1266" s="45"/>
    </row>
    <row r="1267" s="2" customFormat="1" ht="16.8" customHeight="1">
      <c r="A1267" s="39"/>
      <c r="B1267" s="45"/>
      <c r="C1267" s="323" t="s">
        <v>411</v>
      </c>
      <c r="D1267" s="324" t="s">
        <v>412</v>
      </c>
      <c r="E1267" s="325" t="s">
        <v>253</v>
      </c>
      <c r="F1267" s="326">
        <v>3.456</v>
      </c>
      <c r="G1267" s="39"/>
      <c r="H1267" s="45"/>
    </row>
    <row r="1268" s="2" customFormat="1" ht="16.8" customHeight="1">
      <c r="A1268" s="39"/>
      <c r="B1268" s="45"/>
      <c r="C1268" s="327" t="s">
        <v>411</v>
      </c>
      <c r="D1268" s="327" t="s">
        <v>2489</v>
      </c>
      <c r="E1268" s="18" t="s">
        <v>1</v>
      </c>
      <c r="F1268" s="328">
        <v>3.456</v>
      </c>
      <c r="G1268" s="39"/>
      <c r="H1268" s="45"/>
    </row>
    <row r="1269" s="2" customFormat="1" ht="16.8" customHeight="1">
      <c r="A1269" s="39"/>
      <c r="B1269" s="45"/>
      <c r="C1269" s="329" t="s">
        <v>6061</v>
      </c>
      <c r="D1269" s="39"/>
      <c r="E1269" s="39"/>
      <c r="F1269" s="39"/>
      <c r="G1269" s="39"/>
      <c r="H1269" s="45"/>
    </row>
    <row r="1270" s="2" customFormat="1" ht="16.8" customHeight="1">
      <c r="A1270" s="39"/>
      <c r="B1270" s="45"/>
      <c r="C1270" s="327" t="s">
        <v>597</v>
      </c>
      <c r="D1270" s="327" t="s">
        <v>598</v>
      </c>
      <c r="E1270" s="18" t="s">
        <v>253</v>
      </c>
      <c r="F1270" s="328">
        <v>36.835000000000001</v>
      </c>
      <c r="G1270" s="39"/>
      <c r="H1270" s="45"/>
    </row>
    <row r="1271" s="2" customFormat="1" ht="16.8" customHeight="1">
      <c r="A1271" s="39"/>
      <c r="B1271" s="45"/>
      <c r="C1271" s="327" t="s">
        <v>585</v>
      </c>
      <c r="D1271" s="327" t="s">
        <v>586</v>
      </c>
      <c r="E1271" s="18" t="s">
        <v>253</v>
      </c>
      <c r="F1271" s="328">
        <v>3.456</v>
      </c>
      <c r="G1271" s="39"/>
      <c r="H1271" s="45"/>
    </row>
    <row r="1272" s="2" customFormat="1">
      <c r="A1272" s="39"/>
      <c r="B1272" s="45"/>
      <c r="C1272" s="327" t="s">
        <v>649</v>
      </c>
      <c r="D1272" s="327" t="s">
        <v>650</v>
      </c>
      <c r="E1272" s="18" t="s">
        <v>253</v>
      </c>
      <c r="F1272" s="328">
        <v>63.637999999999998</v>
      </c>
      <c r="G1272" s="39"/>
      <c r="H1272" s="45"/>
    </row>
    <row r="1273" s="2" customFormat="1">
      <c r="A1273" s="39"/>
      <c r="B1273" s="45"/>
      <c r="C1273" s="327" t="s">
        <v>669</v>
      </c>
      <c r="D1273" s="327" t="s">
        <v>670</v>
      </c>
      <c r="E1273" s="18" t="s">
        <v>253</v>
      </c>
      <c r="F1273" s="328">
        <v>176.94</v>
      </c>
      <c r="G1273" s="39"/>
      <c r="H1273" s="45"/>
    </row>
    <row r="1274" s="2" customFormat="1" ht="16.8" customHeight="1">
      <c r="A1274" s="39"/>
      <c r="B1274" s="45"/>
      <c r="C1274" s="327" t="s">
        <v>687</v>
      </c>
      <c r="D1274" s="327" t="s">
        <v>688</v>
      </c>
      <c r="E1274" s="18" t="s">
        <v>253</v>
      </c>
      <c r="F1274" s="328">
        <v>176.94</v>
      </c>
      <c r="G1274" s="39"/>
      <c r="H1274" s="45"/>
    </row>
    <row r="1275" s="2" customFormat="1" ht="16.8" customHeight="1">
      <c r="A1275" s="39"/>
      <c r="B1275" s="45"/>
      <c r="C1275" s="323" t="s">
        <v>414</v>
      </c>
      <c r="D1275" s="324" t="s">
        <v>415</v>
      </c>
      <c r="E1275" s="325" t="s">
        <v>253</v>
      </c>
      <c r="F1275" s="326">
        <v>19.581</v>
      </c>
      <c r="G1275" s="39"/>
      <c r="H1275" s="45"/>
    </row>
    <row r="1276" s="2" customFormat="1" ht="16.8" customHeight="1">
      <c r="A1276" s="39"/>
      <c r="B1276" s="45"/>
      <c r="C1276" s="327" t="s">
        <v>414</v>
      </c>
      <c r="D1276" s="327" t="s">
        <v>2488</v>
      </c>
      <c r="E1276" s="18" t="s">
        <v>1</v>
      </c>
      <c r="F1276" s="328">
        <v>19.581</v>
      </c>
      <c r="G1276" s="39"/>
      <c r="H1276" s="45"/>
    </row>
    <row r="1277" s="2" customFormat="1" ht="16.8" customHeight="1">
      <c r="A1277" s="39"/>
      <c r="B1277" s="45"/>
      <c r="C1277" s="329" t="s">
        <v>6061</v>
      </c>
      <c r="D1277" s="39"/>
      <c r="E1277" s="39"/>
      <c r="F1277" s="39"/>
      <c r="G1277" s="39"/>
      <c r="H1277" s="45"/>
    </row>
    <row r="1278" s="2" customFormat="1" ht="16.8" customHeight="1">
      <c r="A1278" s="39"/>
      <c r="B1278" s="45"/>
      <c r="C1278" s="327" t="s">
        <v>597</v>
      </c>
      <c r="D1278" s="327" t="s">
        <v>598</v>
      </c>
      <c r="E1278" s="18" t="s">
        <v>253</v>
      </c>
      <c r="F1278" s="328">
        <v>36.835000000000001</v>
      </c>
      <c r="G1278" s="39"/>
      <c r="H1278" s="45"/>
    </row>
    <row r="1279" s="2" customFormat="1">
      <c r="A1279" s="39"/>
      <c r="B1279" s="45"/>
      <c r="C1279" s="327" t="s">
        <v>1701</v>
      </c>
      <c r="D1279" s="327" t="s">
        <v>1702</v>
      </c>
      <c r="E1279" s="18" t="s">
        <v>253</v>
      </c>
      <c r="F1279" s="328">
        <v>19.581</v>
      </c>
      <c r="G1279" s="39"/>
      <c r="H1279" s="45"/>
    </row>
    <row r="1280" s="2" customFormat="1">
      <c r="A1280" s="39"/>
      <c r="B1280" s="45"/>
      <c r="C1280" s="327" t="s">
        <v>649</v>
      </c>
      <c r="D1280" s="327" t="s">
        <v>650</v>
      </c>
      <c r="E1280" s="18" t="s">
        <v>253</v>
      </c>
      <c r="F1280" s="328">
        <v>63.637999999999998</v>
      </c>
      <c r="G1280" s="39"/>
      <c r="H1280" s="45"/>
    </row>
    <row r="1281" s="2" customFormat="1">
      <c r="A1281" s="39"/>
      <c r="B1281" s="45"/>
      <c r="C1281" s="327" t="s">
        <v>669</v>
      </c>
      <c r="D1281" s="327" t="s">
        <v>670</v>
      </c>
      <c r="E1281" s="18" t="s">
        <v>253</v>
      </c>
      <c r="F1281" s="328">
        <v>176.94</v>
      </c>
      <c r="G1281" s="39"/>
      <c r="H1281" s="45"/>
    </row>
    <row r="1282" s="2" customFormat="1" ht="16.8" customHeight="1">
      <c r="A1282" s="39"/>
      <c r="B1282" s="45"/>
      <c r="C1282" s="327" t="s">
        <v>687</v>
      </c>
      <c r="D1282" s="327" t="s">
        <v>688</v>
      </c>
      <c r="E1282" s="18" t="s">
        <v>253</v>
      </c>
      <c r="F1282" s="328">
        <v>176.94</v>
      </c>
      <c r="G1282" s="39"/>
      <c r="H1282" s="45"/>
    </row>
    <row r="1283" s="2" customFormat="1" ht="16.8" customHeight="1">
      <c r="A1283" s="39"/>
      <c r="B1283" s="45"/>
      <c r="C1283" s="323" t="s">
        <v>2355</v>
      </c>
      <c r="D1283" s="324" t="s">
        <v>2356</v>
      </c>
      <c r="E1283" s="325" t="s">
        <v>253</v>
      </c>
      <c r="F1283" s="326">
        <v>0.247</v>
      </c>
      <c r="G1283" s="39"/>
      <c r="H1283" s="45"/>
    </row>
    <row r="1284" s="2" customFormat="1" ht="16.8" customHeight="1">
      <c r="A1284" s="39"/>
      <c r="B1284" s="45"/>
      <c r="C1284" s="327" t="s">
        <v>2355</v>
      </c>
      <c r="D1284" s="327" t="s">
        <v>2491</v>
      </c>
      <c r="E1284" s="18" t="s">
        <v>1</v>
      </c>
      <c r="F1284" s="328">
        <v>0.247</v>
      </c>
      <c r="G1284" s="39"/>
      <c r="H1284" s="45"/>
    </row>
    <row r="1285" s="2" customFormat="1" ht="16.8" customHeight="1">
      <c r="A1285" s="39"/>
      <c r="B1285" s="45"/>
      <c r="C1285" s="329" t="s">
        <v>6061</v>
      </c>
      <c r="D1285" s="39"/>
      <c r="E1285" s="39"/>
      <c r="F1285" s="39"/>
      <c r="G1285" s="39"/>
      <c r="H1285" s="45"/>
    </row>
    <row r="1286" s="2" customFormat="1" ht="16.8" customHeight="1">
      <c r="A1286" s="39"/>
      <c r="B1286" s="45"/>
      <c r="C1286" s="327" t="s">
        <v>597</v>
      </c>
      <c r="D1286" s="327" t="s">
        <v>598</v>
      </c>
      <c r="E1286" s="18" t="s">
        <v>253</v>
      </c>
      <c r="F1286" s="328">
        <v>36.835000000000001</v>
      </c>
      <c r="G1286" s="39"/>
      <c r="H1286" s="45"/>
    </row>
    <row r="1287" s="2" customFormat="1" ht="16.8" customHeight="1">
      <c r="A1287" s="39"/>
      <c r="B1287" s="45"/>
      <c r="C1287" s="327" t="s">
        <v>2423</v>
      </c>
      <c r="D1287" s="327" t="s">
        <v>2424</v>
      </c>
      <c r="E1287" s="18" t="s">
        <v>253</v>
      </c>
      <c r="F1287" s="328">
        <v>0.247</v>
      </c>
      <c r="G1287" s="39"/>
      <c r="H1287" s="45"/>
    </row>
    <row r="1288" s="2" customFormat="1">
      <c r="A1288" s="39"/>
      <c r="B1288" s="45"/>
      <c r="C1288" s="327" t="s">
        <v>669</v>
      </c>
      <c r="D1288" s="327" t="s">
        <v>670</v>
      </c>
      <c r="E1288" s="18" t="s">
        <v>253</v>
      </c>
      <c r="F1288" s="328">
        <v>176.94</v>
      </c>
      <c r="G1288" s="39"/>
      <c r="H1288" s="45"/>
    </row>
    <row r="1289" s="2" customFormat="1" ht="16.8" customHeight="1">
      <c r="A1289" s="39"/>
      <c r="B1289" s="45"/>
      <c r="C1289" s="327" t="s">
        <v>687</v>
      </c>
      <c r="D1289" s="327" t="s">
        <v>688</v>
      </c>
      <c r="E1289" s="18" t="s">
        <v>253</v>
      </c>
      <c r="F1289" s="328">
        <v>176.94</v>
      </c>
      <c r="G1289" s="39"/>
      <c r="H1289" s="45"/>
    </row>
    <row r="1290" s="2" customFormat="1" ht="16.8" customHeight="1">
      <c r="A1290" s="39"/>
      <c r="B1290" s="45"/>
      <c r="C1290" s="323" t="s">
        <v>2358</v>
      </c>
      <c r="D1290" s="324" t="s">
        <v>2359</v>
      </c>
      <c r="E1290" s="325" t="s">
        <v>253</v>
      </c>
      <c r="F1290" s="326">
        <v>1.399</v>
      </c>
      <c r="G1290" s="39"/>
      <c r="H1290" s="45"/>
    </row>
    <row r="1291" s="2" customFormat="1" ht="16.8" customHeight="1">
      <c r="A1291" s="39"/>
      <c r="B1291" s="45"/>
      <c r="C1291" s="327" t="s">
        <v>2358</v>
      </c>
      <c r="D1291" s="327" t="s">
        <v>2490</v>
      </c>
      <c r="E1291" s="18" t="s">
        <v>1</v>
      </c>
      <c r="F1291" s="328">
        <v>1.399</v>
      </c>
      <c r="G1291" s="39"/>
      <c r="H1291" s="45"/>
    </row>
    <row r="1292" s="2" customFormat="1" ht="16.8" customHeight="1">
      <c r="A1292" s="39"/>
      <c r="B1292" s="45"/>
      <c r="C1292" s="329" t="s">
        <v>6061</v>
      </c>
      <c r="D1292" s="39"/>
      <c r="E1292" s="39"/>
      <c r="F1292" s="39"/>
      <c r="G1292" s="39"/>
      <c r="H1292" s="45"/>
    </row>
    <row r="1293" s="2" customFormat="1" ht="16.8" customHeight="1">
      <c r="A1293" s="39"/>
      <c r="B1293" s="45"/>
      <c r="C1293" s="327" t="s">
        <v>597</v>
      </c>
      <c r="D1293" s="327" t="s">
        <v>598</v>
      </c>
      <c r="E1293" s="18" t="s">
        <v>253</v>
      </c>
      <c r="F1293" s="328">
        <v>36.835000000000001</v>
      </c>
      <c r="G1293" s="39"/>
      <c r="H1293" s="45"/>
    </row>
    <row r="1294" s="2" customFormat="1">
      <c r="A1294" s="39"/>
      <c r="B1294" s="45"/>
      <c r="C1294" s="327" t="s">
        <v>2427</v>
      </c>
      <c r="D1294" s="327" t="s">
        <v>2428</v>
      </c>
      <c r="E1294" s="18" t="s">
        <v>253</v>
      </c>
      <c r="F1294" s="328">
        <v>1.399</v>
      </c>
      <c r="G1294" s="39"/>
      <c r="H1294" s="45"/>
    </row>
    <row r="1295" s="2" customFormat="1">
      <c r="A1295" s="39"/>
      <c r="B1295" s="45"/>
      <c r="C1295" s="327" t="s">
        <v>669</v>
      </c>
      <c r="D1295" s="327" t="s">
        <v>670</v>
      </c>
      <c r="E1295" s="18" t="s">
        <v>253</v>
      </c>
      <c r="F1295" s="328">
        <v>176.94</v>
      </c>
      <c r="G1295" s="39"/>
      <c r="H1295" s="45"/>
    </row>
    <row r="1296" s="2" customFormat="1" ht="16.8" customHeight="1">
      <c r="A1296" s="39"/>
      <c r="B1296" s="45"/>
      <c r="C1296" s="327" t="s">
        <v>687</v>
      </c>
      <c r="D1296" s="327" t="s">
        <v>688</v>
      </c>
      <c r="E1296" s="18" t="s">
        <v>253</v>
      </c>
      <c r="F1296" s="328">
        <v>176.94</v>
      </c>
      <c r="G1296" s="39"/>
      <c r="H1296" s="45"/>
    </row>
    <row r="1297" s="2" customFormat="1" ht="16.8" customHeight="1">
      <c r="A1297" s="39"/>
      <c r="B1297" s="45"/>
      <c r="C1297" s="323" t="s">
        <v>2361</v>
      </c>
      <c r="D1297" s="324" t="s">
        <v>2362</v>
      </c>
      <c r="E1297" s="325" t="s">
        <v>253</v>
      </c>
      <c r="F1297" s="326">
        <v>0.247</v>
      </c>
      <c r="G1297" s="39"/>
      <c r="H1297" s="45"/>
    </row>
    <row r="1298" s="2" customFormat="1" ht="16.8" customHeight="1">
      <c r="A1298" s="39"/>
      <c r="B1298" s="45"/>
      <c r="C1298" s="327" t="s">
        <v>2361</v>
      </c>
      <c r="D1298" s="327" t="s">
        <v>2493</v>
      </c>
      <c r="E1298" s="18" t="s">
        <v>1</v>
      </c>
      <c r="F1298" s="328">
        <v>0.247</v>
      </c>
      <c r="G1298" s="39"/>
      <c r="H1298" s="45"/>
    </row>
    <row r="1299" s="2" customFormat="1" ht="16.8" customHeight="1">
      <c r="A1299" s="39"/>
      <c r="B1299" s="45"/>
      <c r="C1299" s="329" t="s">
        <v>6061</v>
      </c>
      <c r="D1299" s="39"/>
      <c r="E1299" s="39"/>
      <c r="F1299" s="39"/>
      <c r="G1299" s="39"/>
      <c r="H1299" s="45"/>
    </row>
    <row r="1300" s="2" customFormat="1" ht="16.8" customHeight="1">
      <c r="A1300" s="39"/>
      <c r="B1300" s="45"/>
      <c r="C1300" s="327" t="s">
        <v>597</v>
      </c>
      <c r="D1300" s="327" t="s">
        <v>598</v>
      </c>
      <c r="E1300" s="18" t="s">
        <v>253</v>
      </c>
      <c r="F1300" s="328">
        <v>36.835000000000001</v>
      </c>
      <c r="G1300" s="39"/>
      <c r="H1300" s="45"/>
    </row>
    <row r="1301" s="2" customFormat="1">
      <c r="A1301" s="39"/>
      <c r="B1301" s="45"/>
      <c r="C1301" s="327" t="s">
        <v>2464</v>
      </c>
      <c r="D1301" s="327" t="s">
        <v>2465</v>
      </c>
      <c r="E1301" s="18" t="s">
        <v>253</v>
      </c>
      <c r="F1301" s="328">
        <v>0.247</v>
      </c>
      <c r="G1301" s="39"/>
      <c r="H1301" s="45"/>
    </row>
    <row r="1302" s="2" customFormat="1">
      <c r="A1302" s="39"/>
      <c r="B1302" s="45"/>
      <c r="C1302" s="327" t="s">
        <v>1945</v>
      </c>
      <c r="D1302" s="327" t="s">
        <v>1946</v>
      </c>
      <c r="E1302" s="18" t="s">
        <v>253</v>
      </c>
      <c r="F1302" s="328">
        <v>11.795999999999999</v>
      </c>
      <c r="G1302" s="39"/>
      <c r="H1302" s="45"/>
    </row>
    <row r="1303" s="2" customFormat="1" ht="16.8" customHeight="1">
      <c r="A1303" s="39"/>
      <c r="B1303" s="45"/>
      <c r="C1303" s="323" t="s">
        <v>2363</v>
      </c>
      <c r="D1303" s="324" t="s">
        <v>2364</v>
      </c>
      <c r="E1303" s="325" t="s">
        <v>253</v>
      </c>
      <c r="F1303" s="326">
        <v>1.399</v>
      </c>
      <c r="G1303" s="39"/>
      <c r="H1303" s="45"/>
    </row>
    <row r="1304" s="2" customFormat="1" ht="16.8" customHeight="1">
      <c r="A1304" s="39"/>
      <c r="B1304" s="45"/>
      <c r="C1304" s="327" t="s">
        <v>2363</v>
      </c>
      <c r="D1304" s="327" t="s">
        <v>2492</v>
      </c>
      <c r="E1304" s="18" t="s">
        <v>1</v>
      </c>
      <c r="F1304" s="328">
        <v>1.399</v>
      </c>
      <c r="G1304" s="39"/>
      <c r="H1304" s="45"/>
    </row>
    <row r="1305" s="2" customFormat="1" ht="16.8" customHeight="1">
      <c r="A1305" s="39"/>
      <c r="B1305" s="45"/>
      <c r="C1305" s="329" t="s">
        <v>6061</v>
      </c>
      <c r="D1305" s="39"/>
      <c r="E1305" s="39"/>
      <c r="F1305" s="39"/>
      <c r="G1305" s="39"/>
      <c r="H1305" s="45"/>
    </row>
    <row r="1306" s="2" customFormat="1" ht="16.8" customHeight="1">
      <c r="A1306" s="39"/>
      <c r="B1306" s="45"/>
      <c r="C1306" s="327" t="s">
        <v>597</v>
      </c>
      <c r="D1306" s="327" t="s">
        <v>598</v>
      </c>
      <c r="E1306" s="18" t="s">
        <v>253</v>
      </c>
      <c r="F1306" s="328">
        <v>36.835000000000001</v>
      </c>
      <c r="G1306" s="39"/>
      <c r="H1306" s="45"/>
    </row>
    <row r="1307" s="2" customFormat="1">
      <c r="A1307" s="39"/>
      <c r="B1307" s="45"/>
      <c r="C1307" s="327" t="s">
        <v>2431</v>
      </c>
      <c r="D1307" s="327" t="s">
        <v>2432</v>
      </c>
      <c r="E1307" s="18" t="s">
        <v>253</v>
      </c>
      <c r="F1307" s="328">
        <v>1.399</v>
      </c>
      <c r="G1307" s="39"/>
      <c r="H1307" s="45"/>
    </row>
    <row r="1308" s="2" customFormat="1">
      <c r="A1308" s="39"/>
      <c r="B1308" s="45"/>
      <c r="C1308" s="327" t="s">
        <v>1945</v>
      </c>
      <c r="D1308" s="327" t="s">
        <v>1946</v>
      </c>
      <c r="E1308" s="18" t="s">
        <v>253</v>
      </c>
      <c r="F1308" s="328">
        <v>11.795999999999999</v>
      </c>
      <c r="G1308" s="39"/>
      <c r="H1308" s="45"/>
    </row>
    <row r="1309" s="2" customFormat="1" ht="16.8" customHeight="1">
      <c r="A1309" s="39"/>
      <c r="B1309" s="45"/>
      <c r="C1309" s="323" t="s">
        <v>2365</v>
      </c>
      <c r="D1309" s="324" t="s">
        <v>2366</v>
      </c>
      <c r="E1309" s="325" t="s">
        <v>253</v>
      </c>
      <c r="F1309" s="326">
        <v>62.579000000000001</v>
      </c>
      <c r="G1309" s="39"/>
      <c r="H1309" s="45"/>
    </row>
    <row r="1310" s="2" customFormat="1" ht="16.8" customHeight="1">
      <c r="A1310" s="39"/>
      <c r="B1310" s="45"/>
      <c r="C1310" s="327" t="s">
        <v>1</v>
      </c>
      <c r="D1310" s="327" t="s">
        <v>2494</v>
      </c>
      <c r="E1310" s="18" t="s">
        <v>1</v>
      </c>
      <c r="F1310" s="328">
        <v>0</v>
      </c>
      <c r="G1310" s="39"/>
      <c r="H1310" s="45"/>
    </row>
    <row r="1311" s="2" customFormat="1" ht="16.8" customHeight="1">
      <c r="A1311" s="39"/>
      <c r="B1311" s="45"/>
      <c r="C1311" s="327" t="s">
        <v>1</v>
      </c>
      <c r="D1311" s="327" t="s">
        <v>2495</v>
      </c>
      <c r="E1311" s="18" t="s">
        <v>1</v>
      </c>
      <c r="F1311" s="328">
        <v>64.688000000000002</v>
      </c>
      <c r="G1311" s="39"/>
      <c r="H1311" s="45"/>
    </row>
    <row r="1312" s="2" customFormat="1" ht="16.8" customHeight="1">
      <c r="A1312" s="39"/>
      <c r="B1312" s="45"/>
      <c r="C1312" s="327" t="s">
        <v>1</v>
      </c>
      <c r="D1312" s="327" t="s">
        <v>2480</v>
      </c>
      <c r="E1312" s="18" t="s">
        <v>1</v>
      </c>
      <c r="F1312" s="328">
        <v>0</v>
      </c>
      <c r="G1312" s="39"/>
      <c r="H1312" s="45"/>
    </row>
    <row r="1313" s="2" customFormat="1" ht="16.8" customHeight="1">
      <c r="A1313" s="39"/>
      <c r="B1313" s="45"/>
      <c r="C1313" s="327" t="s">
        <v>1</v>
      </c>
      <c r="D1313" s="327" t="s">
        <v>2496</v>
      </c>
      <c r="E1313" s="18" t="s">
        <v>1</v>
      </c>
      <c r="F1313" s="328">
        <v>-2.109</v>
      </c>
      <c r="G1313" s="39"/>
      <c r="H1313" s="45"/>
    </row>
    <row r="1314" s="2" customFormat="1" ht="16.8" customHeight="1">
      <c r="A1314" s="39"/>
      <c r="B1314" s="45"/>
      <c r="C1314" s="327" t="s">
        <v>2365</v>
      </c>
      <c r="D1314" s="327" t="s">
        <v>258</v>
      </c>
      <c r="E1314" s="18" t="s">
        <v>1</v>
      </c>
      <c r="F1314" s="328">
        <v>62.579000000000001</v>
      </c>
      <c r="G1314" s="39"/>
      <c r="H1314" s="45"/>
    </row>
    <row r="1315" s="2" customFormat="1" ht="16.8" customHeight="1">
      <c r="A1315" s="39"/>
      <c r="B1315" s="45"/>
      <c r="C1315" s="329" t="s">
        <v>6061</v>
      </c>
      <c r="D1315" s="39"/>
      <c r="E1315" s="39"/>
      <c r="F1315" s="39"/>
      <c r="G1315" s="39"/>
      <c r="H1315" s="45"/>
    </row>
    <row r="1316" s="2" customFormat="1" ht="16.8" customHeight="1">
      <c r="A1316" s="39"/>
      <c r="B1316" s="45"/>
      <c r="C1316" s="327" t="s">
        <v>597</v>
      </c>
      <c r="D1316" s="327" t="s">
        <v>598</v>
      </c>
      <c r="E1316" s="18" t="s">
        <v>253</v>
      </c>
      <c r="F1316" s="328">
        <v>36.835000000000001</v>
      </c>
      <c r="G1316" s="39"/>
      <c r="H1316" s="45"/>
    </row>
    <row r="1317" s="2" customFormat="1" ht="16.8" customHeight="1">
      <c r="A1317" s="39"/>
      <c r="B1317" s="45"/>
      <c r="C1317" s="327" t="s">
        <v>259</v>
      </c>
      <c r="D1317" s="327" t="s">
        <v>260</v>
      </c>
      <c r="E1317" s="18" t="s">
        <v>253</v>
      </c>
      <c r="F1317" s="328">
        <v>264.45999999999998</v>
      </c>
      <c r="G1317" s="39"/>
      <c r="H1317" s="45"/>
    </row>
    <row r="1318" s="2" customFormat="1" ht="16.8" customHeight="1">
      <c r="A1318" s="39"/>
      <c r="B1318" s="45"/>
      <c r="C1318" s="327" t="s">
        <v>722</v>
      </c>
      <c r="D1318" s="327" t="s">
        <v>723</v>
      </c>
      <c r="E1318" s="18" t="s">
        <v>253</v>
      </c>
      <c r="F1318" s="328">
        <v>70.436000000000007</v>
      </c>
      <c r="G1318" s="39"/>
      <c r="H1318" s="45"/>
    </row>
    <row r="1319" s="2" customFormat="1" ht="16.8" customHeight="1">
      <c r="A1319" s="39"/>
      <c r="B1319" s="45"/>
      <c r="C1319" s="323" t="s">
        <v>2368</v>
      </c>
      <c r="D1319" s="324" t="s">
        <v>2369</v>
      </c>
      <c r="E1319" s="325" t="s">
        <v>253</v>
      </c>
      <c r="F1319" s="326">
        <v>1.877</v>
      </c>
      <c r="G1319" s="39"/>
      <c r="H1319" s="45"/>
    </row>
    <row r="1320" s="2" customFormat="1" ht="16.8" customHeight="1">
      <c r="A1320" s="39"/>
      <c r="B1320" s="45"/>
      <c r="C1320" s="327" t="s">
        <v>2368</v>
      </c>
      <c r="D1320" s="327" t="s">
        <v>2498</v>
      </c>
      <c r="E1320" s="18" t="s">
        <v>1</v>
      </c>
      <c r="F1320" s="328">
        <v>1.877</v>
      </c>
      <c r="G1320" s="39"/>
      <c r="H1320" s="45"/>
    </row>
    <row r="1321" s="2" customFormat="1" ht="16.8" customHeight="1">
      <c r="A1321" s="39"/>
      <c r="B1321" s="45"/>
      <c r="C1321" s="329" t="s">
        <v>6061</v>
      </c>
      <c r="D1321" s="39"/>
      <c r="E1321" s="39"/>
      <c r="F1321" s="39"/>
      <c r="G1321" s="39"/>
      <c r="H1321" s="45"/>
    </row>
    <row r="1322" s="2" customFormat="1" ht="16.8" customHeight="1">
      <c r="A1322" s="39"/>
      <c r="B1322" s="45"/>
      <c r="C1322" s="327" t="s">
        <v>597</v>
      </c>
      <c r="D1322" s="327" t="s">
        <v>598</v>
      </c>
      <c r="E1322" s="18" t="s">
        <v>253</v>
      </c>
      <c r="F1322" s="328">
        <v>36.835000000000001</v>
      </c>
      <c r="G1322" s="39"/>
      <c r="H1322" s="45"/>
    </row>
    <row r="1323" s="2" customFormat="1" ht="16.8" customHeight="1">
      <c r="A1323" s="39"/>
      <c r="B1323" s="45"/>
      <c r="C1323" s="327" t="s">
        <v>2435</v>
      </c>
      <c r="D1323" s="327" t="s">
        <v>2436</v>
      </c>
      <c r="E1323" s="18" t="s">
        <v>253</v>
      </c>
      <c r="F1323" s="328">
        <v>1.877</v>
      </c>
      <c r="G1323" s="39"/>
      <c r="H1323" s="45"/>
    </row>
    <row r="1324" s="2" customFormat="1">
      <c r="A1324" s="39"/>
      <c r="B1324" s="45"/>
      <c r="C1324" s="327" t="s">
        <v>639</v>
      </c>
      <c r="D1324" s="327" t="s">
        <v>640</v>
      </c>
      <c r="E1324" s="18" t="s">
        <v>253</v>
      </c>
      <c r="F1324" s="328">
        <v>89.811000000000007</v>
      </c>
      <c r="G1324" s="39"/>
      <c r="H1324" s="45"/>
    </row>
    <row r="1325" s="2" customFormat="1">
      <c r="A1325" s="39"/>
      <c r="B1325" s="45"/>
      <c r="C1325" s="327" t="s">
        <v>649</v>
      </c>
      <c r="D1325" s="327" t="s">
        <v>650</v>
      </c>
      <c r="E1325" s="18" t="s">
        <v>253</v>
      </c>
      <c r="F1325" s="328">
        <v>63.637999999999998</v>
      </c>
      <c r="G1325" s="39"/>
      <c r="H1325" s="45"/>
    </row>
    <row r="1326" s="2" customFormat="1">
      <c r="A1326" s="39"/>
      <c r="B1326" s="45"/>
      <c r="C1326" s="327" t="s">
        <v>654</v>
      </c>
      <c r="D1326" s="327" t="s">
        <v>655</v>
      </c>
      <c r="E1326" s="18" t="s">
        <v>253</v>
      </c>
      <c r="F1326" s="328">
        <v>33.095999999999997</v>
      </c>
      <c r="G1326" s="39"/>
      <c r="H1326" s="45"/>
    </row>
    <row r="1327" s="2" customFormat="1" ht="16.8" customHeight="1">
      <c r="A1327" s="39"/>
      <c r="B1327" s="45"/>
      <c r="C1327" s="327" t="s">
        <v>681</v>
      </c>
      <c r="D1327" s="327" t="s">
        <v>682</v>
      </c>
      <c r="E1327" s="18" t="s">
        <v>253</v>
      </c>
      <c r="F1327" s="328">
        <v>75.724000000000004</v>
      </c>
      <c r="G1327" s="39"/>
      <c r="H1327" s="45"/>
    </row>
    <row r="1328" s="2" customFormat="1" ht="16.8" customHeight="1">
      <c r="A1328" s="39"/>
      <c r="B1328" s="45"/>
      <c r="C1328" s="323" t="s">
        <v>2371</v>
      </c>
      <c r="D1328" s="324" t="s">
        <v>2372</v>
      </c>
      <c r="E1328" s="325" t="s">
        <v>253</v>
      </c>
      <c r="F1328" s="326">
        <v>10.638</v>
      </c>
      <c r="G1328" s="39"/>
      <c r="H1328" s="45"/>
    </row>
    <row r="1329" s="2" customFormat="1" ht="16.8" customHeight="1">
      <c r="A1329" s="39"/>
      <c r="B1329" s="45"/>
      <c r="C1329" s="327" t="s">
        <v>2371</v>
      </c>
      <c r="D1329" s="327" t="s">
        <v>2497</v>
      </c>
      <c r="E1329" s="18" t="s">
        <v>1</v>
      </c>
      <c r="F1329" s="328">
        <v>10.638</v>
      </c>
      <c r="G1329" s="39"/>
      <c r="H1329" s="45"/>
    </row>
    <row r="1330" s="2" customFormat="1" ht="16.8" customHeight="1">
      <c r="A1330" s="39"/>
      <c r="B1330" s="45"/>
      <c r="C1330" s="329" t="s">
        <v>6061</v>
      </c>
      <c r="D1330" s="39"/>
      <c r="E1330" s="39"/>
      <c r="F1330" s="39"/>
      <c r="G1330" s="39"/>
      <c r="H1330" s="45"/>
    </row>
    <row r="1331" s="2" customFormat="1" ht="16.8" customHeight="1">
      <c r="A1331" s="39"/>
      <c r="B1331" s="45"/>
      <c r="C1331" s="327" t="s">
        <v>597</v>
      </c>
      <c r="D1331" s="327" t="s">
        <v>598</v>
      </c>
      <c r="E1331" s="18" t="s">
        <v>253</v>
      </c>
      <c r="F1331" s="328">
        <v>36.835000000000001</v>
      </c>
      <c r="G1331" s="39"/>
      <c r="H1331" s="45"/>
    </row>
    <row r="1332" s="2" customFormat="1" ht="16.8" customHeight="1">
      <c r="A1332" s="39"/>
      <c r="B1332" s="45"/>
      <c r="C1332" s="327" t="s">
        <v>2439</v>
      </c>
      <c r="D1332" s="327" t="s">
        <v>2440</v>
      </c>
      <c r="E1332" s="18" t="s">
        <v>253</v>
      </c>
      <c r="F1332" s="328">
        <v>10.638</v>
      </c>
      <c r="G1332" s="39"/>
      <c r="H1332" s="45"/>
    </row>
    <row r="1333" s="2" customFormat="1">
      <c r="A1333" s="39"/>
      <c r="B1333" s="45"/>
      <c r="C1333" s="327" t="s">
        <v>639</v>
      </c>
      <c r="D1333" s="327" t="s">
        <v>640</v>
      </c>
      <c r="E1333" s="18" t="s">
        <v>253</v>
      </c>
      <c r="F1333" s="328">
        <v>89.811000000000007</v>
      </c>
      <c r="G1333" s="39"/>
      <c r="H1333" s="45"/>
    </row>
    <row r="1334" s="2" customFormat="1">
      <c r="A1334" s="39"/>
      <c r="B1334" s="45"/>
      <c r="C1334" s="327" t="s">
        <v>649</v>
      </c>
      <c r="D1334" s="327" t="s">
        <v>650</v>
      </c>
      <c r="E1334" s="18" t="s">
        <v>253</v>
      </c>
      <c r="F1334" s="328">
        <v>63.637999999999998</v>
      </c>
      <c r="G1334" s="39"/>
      <c r="H1334" s="45"/>
    </row>
    <row r="1335" s="2" customFormat="1">
      <c r="A1335" s="39"/>
      <c r="B1335" s="45"/>
      <c r="C1335" s="327" t="s">
        <v>654</v>
      </c>
      <c r="D1335" s="327" t="s">
        <v>655</v>
      </c>
      <c r="E1335" s="18" t="s">
        <v>253</v>
      </c>
      <c r="F1335" s="328">
        <v>33.095999999999997</v>
      </c>
      <c r="G1335" s="39"/>
      <c r="H1335" s="45"/>
    </row>
    <row r="1336" s="2" customFormat="1" ht="16.8" customHeight="1">
      <c r="A1336" s="39"/>
      <c r="B1336" s="45"/>
      <c r="C1336" s="327" t="s">
        <v>681</v>
      </c>
      <c r="D1336" s="327" t="s">
        <v>682</v>
      </c>
      <c r="E1336" s="18" t="s">
        <v>253</v>
      </c>
      <c r="F1336" s="328">
        <v>75.724000000000004</v>
      </c>
      <c r="G1336" s="39"/>
      <c r="H1336" s="45"/>
    </row>
    <row r="1337" s="2" customFormat="1" ht="16.8" customHeight="1">
      <c r="A1337" s="39"/>
      <c r="B1337" s="45"/>
      <c r="C1337" s="323" t="s">
        <v>2374</v>
      </c>
      <c r="D1337" s="324" t="s">
        <v>2375</v>
      </c>
      <c r="E1337" s="325" t="s">
        <v>253</v>
      </c>
      <c r="F1337" s="326">
        <v>6.5709999999999997</v>
      </c>
      <c r="G1337" s="39"/>
      <c r="H1337" s="45"/>
    </row>
    <row r="1338" s="2" customFormat="1" ht="16.8" customHeight="1">
      <c r="A1338" s="39"/>
      <c r="B1338" s="45"/>
      <c r="C1338" s="327" t="s">
        <v>2374</v>
      </c>
      <c r="D1338" s="327" t="s">
        <v>2500</v>
      </c>
      <c r="E1338" s="18" t="s">
        <v>1</v>
      </c>
      <c r="F1338" s="328">
        <v>6.5709999999999997</v>
      </c>
      <c r="G1338" s="39"/>
      <c r="H1338" s="45"/>
    </row>
    <row r="1339" s="2" customFormat="1" ht="16.8" customHeight="1">
      <c r="A1339" s="39"/>
      <c r="B1339" s="45"/>
      <c r="C1339" s="329" t="s">
        <v>6061</v>
      </c>
      <c r="D1339" s="39"/>
      <c r="E1339" s="39"/>
      <c r="F1339" s="39"/>
      <c r="G1339" s="39"/>
      <c r="H1339" s="45"/>
    </row>
    <row r="1340" s="2" customFormat="1" ht="16.8" customHeight="1">
      <c r="A1340" s="39"/>
      <c r="B1340" s="45"/>
      <c r="C1340" s="327" t="s">
        <v>597</v>
      </c>
      <c r="D1340" s="327" t="s">
        <v>598</v>
      </c>
      <c r="E1340" s="18" t="s">
        <v>253</v>
      </c>
      <c r="F1340" s="328">
        <v>36.835000000000001</v>
      </c>
      <c r="G1340" s="39"/>
      <c r="H1340" s="45"/>
    </row>
    <row r="1341" s="2" customFormat="1" ht="16.8" customHeight="1">
      <c r="A1341" s="39"/>
      <c r="B1341" s="45"/>
      <c r="C1341" s="327" t="s">
        <v>2443</v>
      </c>
      <c r="D1341" s="327" t="s">
        <v>2444</v>
      </c>
      <c r="E1341" s="18" t="s">
        <v>253</v>
      </c>
      <c r="F1341" s="328">
        <v>6.5709999999999997</v>
      </c>
      <c r="G1341" s="39"/>
      <c r="H1341" s="45"/>
    </row>
    <row r="1342" s="2" customFormat="1">
      <c r="A1342" s="39"/>
      <c r="B1342" s="45"/>
      <c r="C1342" s="327" t="s">
        <v>669</v>
      </c>
      <c r="D1342" s="327" t="s">
        <v>670</v>
      </c>
      <c r="E1342" s="18" t="s">
        <v>253</v>
      </c>
      <c r="F1342" s="328">
        <v>176.94</v>
      </c>
      <c r="G1342" s="39"/>
      <c r="H1342" s="45"/>
    </row>
    <row r="1343" s="2" customFormat="1" ht="16.8" customHeight="1">
      <c r="A1343" s="39"/>
      <c r="B1343" s="45"/>
      <c r="C1343" s="327" t="s">
        <v>687</v>
      </c>
      <c r="D1343" s="327" t="s">
        <v>688</v>
      </c>
      <c r="E1343" s="18" t="s">
        <v>253</v>
      </c>
      <c r="F1343" s="328">
        <v>176.94</v>
      </c>
      <c r="G1343" s="39"/>
      <c r="H1343" s="45"/>
    </row>
    <row r="1344" s="2" customFormat="1" ht="16.8" customHeight="1">
      <c r="A1344" s="39"/>
      <c r="B1344" s="45"/>
      <c r="C1344" s="323" t="s">
        <v>2377</v>
      </c>
      <c r="D1344" s="324" t="s">
        <v>2378</v>
      </c>
      <c r="E1344" s="325" t="s">
        <v>253</v>
      </c>
      <c r="F1344" s="326">
        <v>37.234999999999999</v>
      </c>
      <c r="G1344" s="39"/>
      <c r="H1344" s="45"/>
    </row>
    <row r="1345" s="2" customFormat="1" ht="16.8" customHeight="1">
      <c r="A1345" s="39"/>
      <c r="B1345" s="45"/>
      <c r="C1345" s="327" t="s">
        <v>2377</v>
      </c>
      <c r="D1345" s="327" t="s">
        <v>2499</v>
      </c>
      <c r="E1345" s="18" t="s">
        <v>1</v>
      </c>
      <c r="F1345" s="328">
        <v>37.234999999999999</v>
      </c>
      <c r="G1345" s="39"/>
      <c r="H1345" s="45"/>
    </row>
    <row r="1346" s="2" customFormat="1" ht="16.8" customHeight="1">
      <c r="A1346" s="39"/>
      <c r="B1346" s="45"/>
      <c r="C1346" s="329" t="s">
        <v>6061</v>
      </c>
      <c r="D1346" s="39"/>
      <c r="E1346" s="39"/>
      <c r="F1346" s="39"/>
      <c r="G1346" s="39"/>
      <c r="H1346" s="45"/>
    </row>
    <row r="1347" s="2" customFormat="1" ht="16.8" customHeight="1">
      <c r="A1347" s="39"/>
      <c r="B1347" s="45"/>
      <c r="C1347" s="327" t="s">
        <v>597</v>
      </c>
      <c r="D1347" s="327" t="s">
        <v>598</v>
      </c>
      <c r="E1347" s="18" t="s">
        <v>253</v>
      </c>
      <c r="F1347" s="328">
        <v>36.835000000000001</v>
      </c>
      <c r="G1347" s="39"/>
      <c r="H1347" s="45"/>
    </row>
    <row r="1348" s="2" customFormat="1" ht="16.8" customHeight="1">
      <c r="A1348" s="39"/>
      <c r="B1348" s="45"/>
      <c r="C1348" s="327" t="s">
        <v>2447</v>
      </c>
      <c r="D1348" s="327" t="s">
        <v>2448</v>
      </c>
      <c r="E1348" s="18" t="s">
        <v>253</v>
      </c>
      <c r="F1348" s="328">
        <v>37.234999999999999</v>
      </c>
      <c r="G1348" s="39"/>
      <c r="H1348" s="45"/>
    </row>
    <row r="1349" s="2" customFormat="1">
      <c r="A1349" s="39"/>
      <c r="B1349" s="45"/>
      <c r="C1349" s="327" t="s">
        <v>669</v>
      </c>
      <c r="D1349" s="327" t="s">
        <v>670</v>
      </c>
      <c r="E1349" s="18" t="s">
        <v>253</v>
      </c>
      <c r="F1349" s="328">
        <v>176.94</v>
      </c>
      <c r="G1349" s="39"/>
      <c r="H1349" s="45"/>
    </row>
    <row r="1350" s="2" customFormat="1" ht="16.8" customHeight="1">
      <c r="A1350" s="39"/>
      <c r="B1350" s="45"/>
      <c r="C1350" s="327" t="s">
        <v>687</v>
      </c>
      <c r="D1350" s="327" t="s">
        <v>688</v>
      </c>
      <c r="E1350" s="18" t="s">
        <v>253</v>
      </c>
      <c r="F1350" s="328">
        <v>176.94</v>
      </c>
      <c r="G1350" s="39"/>
      <c r="H1350" s="45"/>
    </row>
    <row r="1351" s="2" customFormat="1" ht="16.8" customHeight="1">
      <c r="A1351" s="39"/>
      <c r="B1351" s="45"/>
      <c r="C1351" s="323" t="s">
        <v>2380</v>
      </c>
      <c r="D1351" s="324" t="s">
        <v>2381</v>
      </c>
      <c r="E1351" s="325" t="s">
        <v>253</v>
      </c>
      <c r="F1351" s="326">
        <v>0.46899999999999997</v>
      </c>
      <c r="G1351" s="39"/>
      <c r="H1351" s="45"/>
    </row>
    <row r="1352" s="2" customFormat="1" ht="16.8" customHeight="1">
      <c r="A1352" s="39"/>
      <c r="B1352" s="45"/>
      <c r="C1352" s="327" t="s">
        <v>2380</v>
      </c>
      <c r="D1352" s="327" t="s">
        <v>2502</v>
      </c>
      <c r="E1352" s="18" t="s">
        <v>1</v>
      </c>
      <c r="F1352" s="328">
        <v>0.46899999999999997</v>
      </c>
      <c r="G1352" s="39"/>
      <c r="H1352" s="45"/>
    </row>
    <row r="1353" s="2" customFormat="1" ht="16.8" customHeight="1">
      <c r="A1353" s="39"/>
      <c r="B1353" s="45"/>
      <c r="C1353" s="329" t="s">
        <v>6061</v>
      </c>
      <c r="D1353" s="39"/>
      <c r="E1353" s="39"/>
      <c r="F1353" s="39"/>
      <c r="G1353" s="39"/>
      <c r="H1353" s="45"/>
    </row>
    <row r="1354" s="2" customFormat="1" ht="16.8" customHeight="1">
      <c r="A1354" s="39"/>
      <c r="B1354" s="45"/>
      <c r="C1354" s="327" t="s">
        <v>597</v>
      </c>
      <c r="D1354" s="327" t="s">
        <v>598</v>
      </c>
      <c r="E1354" s="18" t="s">
        <v>253</v>
      </c>
      <c r="F1354" s="328">
        <v>36.835000000000001</v>
      </c>
      <c r="G1354" s="39"/>
      <c r="H1354" s="45"/>
    </row>
    <row r="1355" s="2" customFormat="1" ht="16.8" customHeight="1">
      <c r="A1355" s="39"/>
      <c r="B1355" s="45"/>
      <c r="C1355" s="327" t="s">
        <v>2451</v>
      </c>
      <c r="D1355" s="327" t="s">
        <v>2452</v>
      </c>
      <c r="E1355" s="18" t="s">
        <v>253</v>
      </c>
      <c r="F1355" s="328">
        <v>0.46899999999999997</v>
      </c>
      <c r="G1355" s="39"/>
      <c r="H1355" s="45"/>
    </row>
    <row r="1356" s="2" customFormat="1">
      <c r="A1356" s="39"/>
      <c r="B1356" s="45"/>
      <c r="C1356" s="327" t="s">
        <v>669</v>
      </c>
      <c r="D1356" s="327" t="s">
        <v>670</v>
      </c>
      <c r="E1356" s="18" t="s">
        <v>253</v>
      </c>
      <c r="F1356" s="328">
        <v>176.94</v>
      </c>
      <c r="G1356" s="39"/>
      <c r="H1356" s="45"/>
    </row>
    <row r="1357" s="2" customFormat="1" ht="16.8" customHeight="1">
      <c r="A1357" s="39"/>
      <c r="B1357" s="45"/>
      <c r="C1357" s="327" t="s">
        <v>687</v>
      </c>
      <c r="D1357" s="327" t="s">
        <v>688</v>
      </c>
      <c r="E1357" s="18" t="s">
        <v>253</v>
      </c>
      <c r="F1357" s="328">
        <v>176.94</v>
      </c>
      <c r="G1357" s="39"/>
      <c r="H1357" s="45"/>
    </row>
    <row r="1358" s="2" customFormat="1" ht="16.8" customHeight="1">
      <c r="A1358" s="39"/>
      <c r="B1358" s="45"/>
      <c r="C1358" s="323" t="s">
        <v>2383</v>
      </c>
      <c r="D1358" s="324" t="s">
        <v>2384</v>
      </c>
      <c r="E1358" s="325" t="s">
        <v>253</v>
      </c>
      <c r="F1358" s="326">
        <v>2.6600000000000001</v>
      </c>
      <c r="G1358" s="39"/>
      <c r="H1358" s="45"/>
    </row>
    <row r="1359" s="2" customFormat="1" ht="16.8" customHeight="1">
      <c r="A1359" s="39"/>
      <c r="B1359" s="45"/>
      <c r="C1359" s="327" t="s">
        <v>2383</v>
      </c>
      <c r="D1359" s="327" t="s">
        <v>2501</v>
      </c>
      <c r="E1359" s="18" t="s">
        <v>1</v>
      </c>
      <c r="F1359" s="328">
        <v>2.6600000000000001</v>
      </c>
      <c r="G1359" s="39"/>
      <c r="H1359" s="45"/>
    </row>
    <row r="1360" s="2" customFormat="1" ht="16.8" customHeight="1">
      <c r="A1360" s="39"/>
      <c r="B1360" s="45"/>
      <c r="C1360" s="329" t="s">
        <v>6061</v>
      </c>
      <c r="D1360" s="39"/>
      <c r="E1360" s="39"/>
      <c r="F1360" s="39"/>
      <c r="G1360" s="39"/>
      <c r="H1360" s="45"/>
    </row>
    <row r="1361" s="2" customFormat="1" ht="16.8" customHeight="1">
      <c r="A1361" s="39"/>
      <c r="B1361" s="45"/>
      <c r="C1361" s="327" t="s">
        <v>597</v>
      </c>
      <c r="D1361" s="327" t="s">
        <v>598</v>
      </c>
      <c r="E1361" s="18" t="s">
        <v>253</v>
      </c>
      <c r="F1361" s="328">
        <v>36.835000000000001</v>
      </c>
      <c r="G1361" s="39"/>
      <c r="H1361" s="45"/>
    </row>
    <row r="1362" s="2" customFormat="1" ht="16.8" customHeight="1">
      <c r="A1362" s="39"/>
      <c r="B1362" s="45"/>
      <c r="C1362" s="327" t="s">
        <v>2455</v>
      </c>
      <c r="D1362" s="327" t="s">
        <v>2456</v>
      </c>
      <c r="E1362" s="18" t="s">
        <v>253</v>
      </c>
      <c r="F1362" s="328">
        <v>2.6600000000000001</v>
      </c>
      <c r="G1362" s="39"/>
      <c r="H1362" s="45"/>
    </row>
    <row r="1363" s="2" customFormat="1">
      <c r="A1363" s="39"/>
      <c r="B1363" s="45"/>
      <c r="C1363" s="327" t="s">
        <v>669</v>
      </c>
      <c r="D1363" s="327" t="s">
        <v>670</v>
      </c>
      <c r="E1363" s="18" t="s">
        <v>253</v>
      </c>
      <c r="F1363" s="328">
        <v>176.94</v>
      </c>
      <c r="G1363" s="39"/>
      <c r="H1363" s="45"/>
    </row>
    <row r="1364" s="2" customFormat="1" ht="16.8" customHeight="1">
      <c r="A1364" s="39"/>
      <c r="B1364" s="45"/>
      <c r="C1364" s="327" t="s">
        <v>687</v>
      </c>
      <c r="D1364" s="327" t="s">
        <v>688</v>
      </c>
      <c r="E1364" s="18" t="s">
        <v>253</v>
      </c>
      <c r="F1364" s="328">
        <v>176.94</v>
      </c>
      <c r="G1364" s="39"/>
      <c r="H1364" s="45"/>
    </row>
    <row r="1365" s="2" customFormat="1" ht="16.8" customHeight="1">
      <c r="A1365" s="39"/>
      <c r="B1365" s="45"/>
      <c r="C1365" s="323" t="s">
        <v>2386</v>
      </c>
      <c r="D1365" s="324" t="s">
        <v>2387</v>
      </c>
      <c r="E1365" s="325" t="s">
        <v>253</v>
      </c>
      <c r="F1365" s="326">
        <v>0.46899999999999997</v>
      </c>
      <c r="G1365" s="39"/>
      <c r="H1365" s="45"/>
    </row>
    <row r="1366" s="2" customFormat="1" ht="16.8" customHeight="1">
      <c r="A1366" s="39"/>
      <c r="B1366" s="45"/>
      <c r="C1366" s="327" t="s">
        <v>2386</v>
      </c>
      <c r="D1366" s="327" t="s">
        <v>2504</v>
      </c>
      <c r="E1366" s="18" t="s">
        <v>1</v>
      </c>
      <c r="F1366" s="328">
        <v>0.46899999999999997</v>
      </c>
      <c r="G1366" s="39"/>
      <c r="H1366" s="45"/>
    </row>
    <row r="1367" s="2" customFormat="1" ht="16.8" customHeight="1">
      <c r="A1367" s="39"/>
      <c r="B1367" s="45"/>
      <c r="C1367" s="329" t="s">
        <v>6061</v>
      </c>
      <c r="D1367" s="39"/>
      <c r="E1367" s="39"/>
      <c r="F1367" s="39"/>
      <c r="G1367" s="39"/>
      <c r="H1367" s="45"/>
    </row>
    <row r="1368" s="2" customFormat="1" ht="16.8" customHeight="1">
      <c r="A1368" s="39"/>
      <c r="B1368" s="45"/>
      <c r="C1368" s="327" t="s">
        <v>597</v>
      </c>
      <c r="D1368" s="327" t="s">
        <v>598</v>
      </c>
      <c r="E1368" s="18" t="s">
        <v>253</v>
      </c>
      <c r="F1368" s="328">
        <v>36.835000000000001</v>
      </c>
      <c r="G1368" s="39"/>
      <c r="H1368" s="45"/>
    </row>
    <row r="1369" s="2" customFormat="1">
      <c r="A1369" s="39"/>
      <c r="B1369" s="45"/>
      <c r="C1369" s="327" t="s">
        <v>2468</v>
      </c>
      <c r="D1369" s="327" t="s">
        <v>2469</v>
      </c>
      <c r="E1369" s="18" t="s">
        <v>253</v>
      </c>
      <c r="F1369" s="328">
        <v>0.46899999999999997</v>
      </c>
      <c r="G1369" s="39"/>
      <c r="H1369" s="45"/>
    </row>
    <row r="1370" s="2" customFormat="1">
      <c r="A1370" s="39"/>
      <c r="B1370" s="45"/>
      <c r="C1370" s="327" t="s">
        <v>1945</v>
      </c>
      <c r="D1370" s="327" t="s">
        <v>1946</v>
      </c>
      <c r="E1370" s="18" t="s">
        <v>253</v>
      </c>
      <c r="F1370" s="328">
        <v>11.795999999999999</v>
      </c>
      <c r="G1370" s="39"/>
      <c r="H1370" s="45"/>
    </row>
    <row r="1371" s="2" customFormat="1" ht="16.8" customHeight="1">
      <c r="A1371" s="39"/>
      <c r="B1371" s="45"/>
      <c r="C1371" s="323" t="s">
        <v>2388</v>
      </c>
      <c r="D1371" s="324" t="s">
        <v>2389</v>
      </c>
      <c r="E1371" s="325" t="s">
        <v>253</v>
      </c>
      <c r="F1371" s="326">
        <v>2.6600000000000001</v>
      </c>
      <c r="G1371" s="39"/>
      <c r="H1371" s="45"/>
    </row>
    <row r="1372" s="2" customFormat="1" ht="16.8" customHeight="1">
      <c r="A1372" s="39"/>
      <c r="B1372" s="45"/>
      <c r="C1372" s="327" t="s">
        <v>2388</v>
      </c>
      <c r="D1372" s="327" t="s">
        <v>2503</v>
      </c>
      <c r="E1372" s="18" t="s">
        <v>1</v>
      </c>
      <c r="F1372" s="328">
        <v>2.6600000000000001</v>
      </c>
      <c r="G1372" s="39"/>
      <c r="H1372" s="45"/>
    </row>
    <row r="1373" s="2" customFormat="1" ht="16.8" customHeight="1">
      <c r="A1373" s="39"/>
      <c r="B1373" s="45"/>
      <c r="C1373" s="329" t="s">
        <v>6061</v>
      </c>
      <c r="D1373" s="39"/>
      <c r="E1373" s="39"/>
      <c r="F1373" s="39"/>
      <c r="G1373" s="39"/>
      <c r="H1373" s="45"/>
    </row>
    <row r="1374" s="2" customFormat="1" ht="16.8" customHeight="1">
      <c r="A1374" s="39"/>
      <c r="B1374" s="45"/>
      <c r="C1374" s="327" t="s">
        <v>597</v>
      </c>
      <c r="D1374" s="327" t="s">
        <v>598</v>
      </c>
      <c r="E1374" s="18" t="s">
        <v>253</v>
      </c>
      <c r="F1374" s="328">
        <v>36.835000000000001</v>
      </c>
      <c r="G1374" s="39"/>
      <c r="H1374" s="45"/>
    </row>
    <row r="1375" s="2" customFormat="1" ht="16.8" customHeight="1">
      <c r="A1375" s="39"/>
      <c r="B1375" s="45"/>
      <c r="C1375" s="327" t="s">
        <v>2459</v>
      </c>
      <c r="D1375" s="327" t="s">
        <v>2460</v>
      </c>
      <c r="E1375" s="18" t="s">
        <v>253</v>
      </c>
      <c r="F1375" s="328">
        <v>2.6600000000000001</v>
      </c>
      <c r="G1375" s="39"/>
      <c r="H1375" s="45"/>
    </row>
    <row r="1376" s="2" customFormat="1">
      <c r="A1376" s="39"/>
      <c r="B1376" s="45"/>
      <c r="C1376" s="327" t="s">
        <v>1945</v>
      </c>
      <c r="D1376" s="327" t="s">
        <v>1946</v>
      </c>
      <c r="E1376" s="18" t="s">
        <v>253</v>
      </c>
      <c r="F1376" s="328">
        <v>11.795999999999999</v>
      </c>
      <c r="G1376" s="39"/>
      <c r="H1376" s="45"/>
    </row>
    <row r="1377" s="2" customFormat="1" ht="16.8" customHeight="1">
      <c r="A1377" s="39"/>
      <c r="B1377" s="45"/>
      <c r="C1377" s="323" t="s">
        <v>445</v>
      </c>
      <c r="D1377" s="324" t="s">
        <v>446</v>
      </c>
      <c r="E1377" s="325" t="s">
        <v>253</v>
      </c>
      <c r="F1377" s="326">
        <v>5.0149999999999997</v>
      </c>
      <c r="G1377" s="39"/>
      <c r="H1377" s="45"/>
    </row>
    <row r="1378" s="2" customFormat="1" ht="16.8" customHeight="1">
      <c r="A1378" s="39"/>
      <c r="B1378" s="45"/>
      <c r="C1378" s="327" t="s">
        <v>1</v>
      </c>
      <c r="D1378" s="327" t="s">
        <v>2473</v>
      </c>
      <c r="E1378" s="18" t="s">
        <v>1</v>
      </c>
      <c r="F1378" s="328">
        <v>0</v>
      </c>
      <c r="G1378" s="39"/>
      <c r="H1378" s="45"/>
    </row>
    <row r="1379" s="2" customFormat="1" ht="16.8" customHeight="1">
      <c r="A1379" s="39"/>
      <c r="B1379" s="45"/>
      <c r="C1379" s="327" t="s">
        <v>1</v>
      </c>
      <c r="D1379" s="327" t="s">
        <v>2570</v>
      </c>
      <c r="E1379" s="18" t="s">
        <v>1</v>
      </c>
      <c r="F1379" s="328">
        <v>2.2050000000000001</v>
      </c>
      <c r="G1379" s="39"/>
      <c r="H1379" s="45"/>
    </row>
    <row r="1380" s="2" customFormat="1" ht="16.8" customHeight="1">
      <c r="A1380" s="39"/>
      <c r="B1380" s="45"/>
      <c r="C1380" s="327" t="s">
        <v>1</v>
      </c>
      <c r="D1380" s="327" t="s">
        <v>2475</v>
      </c>
      <c r="E1380" s="18" t="s">
        <v>1</v>
      </c>
      <c r="F1380" s="328">
        <v>0</v>
      </c>
      <c r="G1380" s="39"/>
      <c r="H1380" s="45"/>
    </row>
    <row r="1381" s="2" customFormat="1" ht="16.8" customHeight="1">
      <c r="A1381" s="39"/>
      <c r="B1381" s="45"/>
      <c r="C1381" s="327" t="s">
        <v>1</v>
      </c>
      <c r="D1381" s="327" t="s">
        <v>2571</v>
      </c>
      <c r="E1381" s="18" t="s">
        <v>1</v>
      </c>
      <c r="F1381" s="328">
        <v>2.3399999999999999</v>
      </c>
      <c r="G1381" s="39"/>
      <c r="H1381" s="45"/>
    </row>
    <row r="1382" s="2" customFormat="1" ht="16.8" customHeight="1">
      <c r="A1382" s="39"/>
      <c r="B1382" s="45"/>
      <c r="C1382" s="327" t="s">
        <v>1</v>
      </c>
      <c r="D1382" s="327" t="s">
        <v>2478</v>
      </c>
      <c r="E1382" s="18" t="s">
        <v>1</v>
      </c>
      <c r="F1382" s="328">
        <v>0</v>
      </c>
      <c r="G1382" s="39"/>
      <c r="H1382" s="45"/>
    </row>
    <row r="1383" s="2" customFormat="1" ht="16.8" customHeight="1">
      <c r="A1383" s="39"/>
      <c r="B1383" s="45"/>
      <c r="C1383" s="327" t="s">
        <v>1</v>
      </c>
      <c r="D1383" s="327" t="s">
        <v>2572</v>
      </c>
      <c r="E1383" s="18" t="s">
        <v>1</v>
      </c>
      <c r="F1383" s="328">
        <v>0.67500000000000004</v>
      </c>
      <c r="G1383" s="39"/>
      <c r="H1383" s="45"/>
    </row>
    <row r="1384" s="2" customFormat="1" ht="16.8" customHeight="1">
      <c r="A1384" s="39"/>
      <c r="B1384" s="45"/>
      <c r="C1384" s="327" t="s">
        <v>1</v>
      </c>
      <c r="D1384" s="327" t="s">
        <v>2573</v>
      </c>
      <c r="E1384" s="18" t="s">
        <v>1</v>
      </c>
      <c r="F1384" s="328">
        <v>-0.20499999999999999</v>
      </c>
      <c r="G1384" s="39"/>
      <c r="H1384" s="45"/>
    </row>
    <row r="1385" s="2" customFormat="1" ht="16.8" customHeight="1">
      <c r="A1385" s="39"/>
      <c r="B1385" s="45"/>
      <c r="C1385" s="327" t="s">
        <v>445</v>
      </c>
      <c r="D1385" s="327" t="s">
        <v>258</v>
      </c>
      <c r="E1385" s="18" t="s">
        <v>1</v>
      </c>
      <c r="F1385" s="328">
        <v>5.0149999999999997</v>
      </c>
      <c r="G1385" s="39"/>
      <c r="H1385" s="45"/>
    </row>
    <row r="1386" s="2" customFormat="1" ht="16.8" customHeight="1">
      <c r="A1386" s="39"/>
      <c r="B1386" s="45"/>
      <c r="C1386" s="329" t="s">
        <v>6061</v>
      </c>
      <c r="D1386" s="39"/>
      <c r="E1386" s="39"/>
      <c r="F1386" s="39"/>
      <c r="G1386" s="39"/>
      <c r="H1386" s="45"/>
    </row>
    <row r="1387" s="2" customFormat="1" ht="16.8" customHeight="1">
      <c r="A1387" s="39"/>
      <c r="B1387" s="45"/>
      <c r="C1387" s="327" t="s">
        <v>741</v>
      </c>
      <c r="D1387" s="327" t="s">
        <v>742</v>
      </c>
      <c r="E1387" s="18" t="s">
        <v>253</v>
      </c>
      <c r="F1387" s="328">
        <v>3.0089999999999999</v>
      </c>
      <c r="G1387" s="39"/>
      <c r="H1387" s="45"/>
    </row>
    <row r="1388" s="2" customFormat="1" ht="16.8" customHeight="1">
      <c r="A1388" s="39"/>
      <c r="B1388" s="45"/>
      <c r="C1388" s="327" t="s">
        <v>722</v>
      </c>
      <c r="D1388" s="327" t="s">
        <v>723</v>
      </c>
      <c r="E1388" s="18" t="s">
        <v>253</v>
      </c>
      <c r="F1388" s="328">
        <v>70.436000000000007</v>
      </c>
      <c r="G1388" s="39"/>
      <c r="H1388" s="45"/>
    </row>
    <row r="1389" s="2" customFormat="1" ht="16.8" customHeight="1">
      <c r="A1389" s="39"/>
      <c r="B1389" s="45"/>
      <c r="C1389" s="327" t="s">
        <v>750</v>
      </c>
      <c r="D1389" s="327" t="s">
        <v>751</v>
      </c>
      <c r="E1389" s="18" t="s">
        <v>467</v>
      </c>
      <c r="F1389" s="328">
        <v>10.283</v>
      </c>
      <c r="G1389" s="39"/>
      <c r="H1389" s="45"/>
    </row>
    <row r="1390" s="2" customFormat="1" ht="16.8" customHeight="1">
      <c r="A1390" s="39"/>
      <c r="B1390" s="45"/>
      <c r="C1390" s="323" t="s">
        <v>448</v>
      </c>
      <c r="D1390" s="324" t="s">
        <v>449</v>
      </c>
      <c r="E1390" s="325" t="s">
        <v>253</v>
      </c>
      <c r="F1390" s="326">
        <v>2.0059999999999998</v>
      </c>
      <c r="G1390" s="39"/>
      <c r="H1390" s="45"/>
    </row>
    <row r="1391" s="2" customFormat="1" ht="16.8" customHeight="1">
      <c r="A1391" s="39"/>
      <c r="B1391" s="45"/>
      <c r="C1391" s="327" t="s">
        <v>448</v>
      </c>
      <c r="D1391" s="327" t="s">
        <v>748</v>
      </c>
      <c r="E1391" s="18" t="s">
        <v>1</v>
      </c>
      <c r="F1391" s="328">
        <v>2.0059999999999998</v>
      </c>
      <c r="G1391" s="39"/>
      <c r="H1391" s="45"/>
    </row>
    <row r="1392" s="2" customFormat="1" ht="16.8" customHeight="1">
      <c r="A1392" s="39"/>
      <c r="B1392" s="45"/>
      <c r="C1392" s="329" t="s">
        <v>6061</v>
      </c>
      <c r="D1392" s="39"/>
      <c r="E1392" s="39"/>
      <c r="F1392" s="39"/>
      <c r="G1392" s="39"/>
      <c r="H1392" s="45"/>
    </row>
    <row r="1393" s="2" customFormat="1" ht="16.8" customHeight="1">
      <c r="A1393" s="39"/>
      <c r="B1393" s="45"/>
      <c r="C1393" s="327" t="s">
        <v>741</v>
      </c>
      <c r="D1393" s="327" t="s">
        <v>742</v>
      </c>
      <c r="E1393" s="18" t="s">
        <v>253</v>
      </c>
      <c r="F1393" s="328">
        <v>3.0089999999999999</v>
      </c>
      <c r="G1393" s="39"/>
      <c r="H1393" s="45"/>
    </row>
    <row r="1394" s="2" customFormat="1" ht="16.8" customHeight="1">
      <c r="A1394" s="39"/>
      <c r="B1394" s="45"/>
      <c r="C1394" s="327" t="s">
        <v>736</v>
      </c>
      <c r="D1394" s="327" t="s">
        <v>737</v>
      </c>
      <c r="E1394" s="18" t="s">
        <v>253</v>
      </c>
      <c r="F1394" s="328">
        <v>2.0059999999999998</v>
      </c>
      <c r="G1394" s="39"/>
      <c r="H1394" s="45"/>
    </row>
    <row r="1395" s="2" customFormat="1" ht="16.8" customHeight="1">
      <c r="A1395" s="39"/>
      <c r="B1395" s="45"/>
      <c r="C1395" s="323" t="s">
        <v>746</v>
      </c>
      <c r="D1395" s="324" t="s">
        <v>6063</v>
      </c>
      <c r="E1395" s="325" t="s">
        <v>253</v>
      </c>
      <c r="F1395" s="326">
        <v>3.0089999999999999</v>
      </c>
      <c r="G1395" s="39"/>
      <c r="H1395" s="45"/>
    </row>
    <row r="1396" s="2" customFormat="1" ht="16.8" customHeight="1">
      <c r="A1396" s="39"/>
      <c r="B1396" s="45"/>
      <c r="C1396" s="327" t="s">
        <v>746</v>
      </c>
      <c r="D1396" s="327" t="s">
        <v>747</v>
      </c>
      <c r="E1396" s="18" t="s">
        <v>1</v>
      </c>
      <c r="F1396" s="328">
        <v>3.0089999999999999</v>
      </c>
      <c r="G1396" s="39"/>
      <c r="H1396" s="45"/>
    </row>
    <row r="1397" s="2" customFormat="1" ht="16.8" customHeight="1">
      <c r="A1397" s="39"/>
      <c r="B1397" s="45"/>
      <c r="C1397" s="323" t="s">
        <v>2392</v>
      </c>
      <c r="D1397" s="324" t="s">
        <v>2393</v>
      </c>
      <c r="E1397" s="325" t="s">
        <v>246</v>
      </c>
      <c r="F1397" s="326">
        <v>3</v>
      </c>
      <c r="G1397" s="39"/>
      <c r="H1397" s="45"/>
    </row>
    <row r="1398" s="2" customFormat="1" ht="16.8" customHeight="1">
      <c r="A1398" s="39"/>
      <c r="B1398" s="45"/>
      <c r="C1398" s="327" t="s">
        <v>1</v>
      </c>
      <c r="D1398" s="327" t="s">
        <v>2478</v>
      </c>
      <c r="E1398" s="18" t="s">
        <v>1</v>
      </c>
      <c r="F1398" s="328">
        <v>0</v>
      </c>
      <c r="G1398" s="39"/>
      <c r="H1398" s="45"/>
    </row>
    <row r="1399" s="2" customFormat="1" ht="16.8" customHeight="1">
      <c r="A1399" s="39"/>
      <c r="B1399" s="45"/>
      <c r="C1399" s="327" t="s">
        <v>1</v>
      </c>
      <c r="D1399" s="327" t="s">
        <v>2519</v>
      </c>
      <c r="E1399" s="18" t="s">
        <v>1</v>
      </c>
      <c r="F1399" s="328">
        <v>3</v>
      </c>
      <c r="G1399" s="39"/>
      <c r="H1399" s="45"/>
    </row>
    <row r="1400" s="2" customFormat="1" ht="16.8" customHeight="1">
      <c r="A1400" s="39"/>
      <c r="B1400" s="45"/>
      <c r="C1400" s="327" t="s">
        <v>2392</v>
      </c>
      <c r="D1400" s="327" t="s">
        <v>258</v>
      </c>
      <c r="E1400" s="18" t="s">
        <v>1</v>
      </c>
      <c r="F1400" s="328">
        <v>3</v>
      </c>
      <c r="G1400" s="39"/>
      <c r="H1400" s="45"/>
    </row>
    <row r="1401" s="2" customFormat="1" ht="16.8" customHeight="1">
      <c r="A1401" s="39"/>
      <c r="B1401" s="45"/>
      <c r="C1401" s="329" t="s">
        <v>6061</v>
      </c>
      <c r="D1401" s="39"/>
      <c r="E1401" s="39"/>
      <c r="F1401" s="39"/>
      <c r="G1401" s="39"/>
      <c r="H1401" s="45"/>
    </row>
    <row r="1402" s="2" customFormat="1" ht="16.8" customHeight="1">
      <c r="A1402" s="39"/>
      <c r="B1402" s="45"/>
      <c r="C1402" s="327" t="s">
        <v>630</v>
      </c>
      <c r="D1402" s="327" t="s">
        <v>631</v>
      </c>
      <c r="E1402" s="18" t="s">
        <v>246</v>
      </c>
      <c r="F1402" s="328">
        <v>3</v>
      </c>
      <c r="G1402" s="39"/>
      <c r="H1402" s="45"/>
    </row>
    <row r="1403" s="2" customFormat="1" ht="16.8" customHeight="1">
      <c r="A1403" s="39"/>
      <c r="B1403" s="45"/>
      <c r="C1403" s="327" t="s">
        <v>635</v>
      </c>
      <c r="D1403" s="327" t="s">
        <v>636</v>
      </c>
      <c r="E1403" s="18" t="s">
        <v>246</v>
      </c>
      <c r="F1403" s="328">
        <v>3</v>
      </c>
      <c r="G1403" s="39"/>
      <c r="H1403" s="45"/>
    </row>
    <row r="1404" s="2" customFormat="1" ht="16.8" customHeight="1">
      <c r="A1404" s="39"/>
      <c r="B1404" s="45"/>
      <c r="C1404" s="323" t="s">
        <v>2394</v>
      </c>
      <c r="D1404" s="324" t="s">
        <v>2395</v>
      </c>
      <c r="E1404" s="325" t="s">
        <v>246</v>
      </c>
      <c r="F1404" s="326">
        <v>60.299999999999997</v>
      </c>
      <c r="G1404" s="39"/>
      <c r="H1404" s="45"/>
    </row>
    <row r="1405" s="2" customFormat="1" ht="16.8" customHeight="1">
      <c r="A1405" s="39"/>
      <c r="B1405" s="45"/>
      <c r="C1405" s="327" t="s">
        <v>1</v>
      </c>
      <c r="D1405" s="327" t="s">
        <v>2473</v>
      </c>
      <c r="E1405" s="18" t="s">
        <v>1</v>
      </c>
      <c r="F1405" s="328">
        <v>0</v>
      </c>
      <c r="G1405" s="39"/>
      <c r="H1405" s="45"/>
    </row>
    <row r="1406" s="2" customFormat="1" ht="16.8" customHeight="1">
      <c r="A1406" s="39"/>
      <c r="B1406" s="45"/>
      <c r="C1406" s="327" t="s">
        <v>1</v>
      </c>
      <c r="D1406" s="327" t="s">
        <v>2524</v>
      </c>
      <c r="E1406" s="18" t="s">
        <v>1</v>
      </c>
      <c r="F1406" s="328">
        <v>34.299999999999997</v>
      </c>
      <c r="G1406" s="39"/>
      <c r="H1406" s="45"/>
    </row>
    <row r="1407" s="2" customFormat="1" ht="16.8" customHeight="1">
      <c r="A1407" s="39"/>
      <c r="B1407" s="45"/>
      <c r="C1407" s="327" t="s">
        <v>1</v>
      </c>
      <c r="D1407" s="327" t="s">
        <v>2475</v>
      </c>
      <c r="E1407" s="18" t="s">
        <v>1</v>
      </c>
      <c r="F1407" s="328">
        <v>0</v>
      </c>
      <c r="G1407" s="39"/>
      <c r="H1407" s="45"/>
    </row>
    <row r="1408" s="2" customFormat="1" ht="16.8" customHeight="1">
      <c r="A1408" s="39"/>
      <c r="B1408" s="45"/>
      <c r="C1408" s="327" t="s">
        <v>1</v>
      </c>
      <c r="D1408" s="327" t="s">
        <v>2525</v>
      </c>
      <c r="E1408" s="18" t="s">
        <v>1</v>
      </c>
      <c r="F1408" s="328">
        <v>26</v>
      </c>
      <c r="G1408" s="39"/>
      <c r="H1408" s="45"/>
    </row>
    <row r="1409" s="2" customFormat="1" ht="16.8" customHeight="1">
      <c r="A1409" s="39"/>
      <c r="B1409" s="45"/>
      <c r="C1409" s="327" t="s">
        <v>2394</v>
      </c>
      <c r="D1409" s="327" t="s">
        <v>258</v>
      </c>
      <c r="E1409" s="18" t="s">
        <v>1</v>
      </c>
      <c r="F1409" s="328">
        <v>60.299999999999997</v>
      </c>
      <c r="G1409" s="39"/>
      <c r="H1409" s="45"/>
    </row>
    <row r="1410" s="2" customFormat="1" ht="16.8" customHeight="1">
      <c r="A1410" s="39"/>
      <c r="B1410" s="45"/>
      <c r="C1410" s="329" t="s">
        <v>6061</v>
      </c>
      <c r="D1410" s="39"/>
      <c r="E1410" s="39"/>
      <c r="F1410" s="39"/>
      <c r="G1410" s="39"/>
      <c r="H1410" s="45"/>
    </row>
    <row r="1411" s="2" customFormat="1" ht="16.8" customHeight="1">
      <c r="A1411" s="39"/>
      <c r="B1411" s="45"/>
      <c r="C1411" s="327" t="s">
        <v>2520</v>
      </c>
      <c r="D1411" s="327" t="s">
        <v>2521</v>
      </c>
      <c r="E1411" s="18" t="s">
        <v>246</v>
      </c>
      <c r="F1411" s="328">
        <v>60.299999999999997</v>
      </c>
      <c r="G1411" s="39"/>
      <c r="H1411" s="45"/>
    </row>
    <row r="1412" s="2" customFormat="1" ht="16.8" customHeight="1">
      <c r="A1412" s="39"/>
      <c r="B1412" s="45"/>
      <c r="C1412" s="327" t="s">
        <v>2527</v>
      </c>
      <c r="D1412" s="327" t="s">
        <v>2528</v>
      </c>
      <c r="E1412" s="18" t="s">
        <v>246</v>
      </c>
      <c r="F1412" s="328">
        <v>60.299999999999997</v>
      </c>
      <c r="G1412" s="39"/>
      <c r="H1412" s="45"/>
    </row>
    <row r="1413" s="2" customFormat="1" ht="16.8" customHeight="1">
      <c r="A1413" s="39"/>
      <c r="B1413" s="45"/>
      <c r="C1413" s="323" t="s">
        <v>459</v>
      </c>
      <c r="D1413" s="324" t="s">
        <v>460</v>
      </c>
      <c r="E1413" s="325" t="s">
        <v>253</v>
      </c>
      <c r="F1413" s="326">
        <v>33.095999999999997</v>
      </c>
      <c r="G1413" s="39"/>
      <c r="H1413" s="45"/>
    </row>
    <row r="1414" s="2" customFormat="1" ht="16.8" customHeight="1">
      <c r="A1414" s="39"/>
      <c r="B1414" s="45"/>
      <c r="C1414" s="327" t="s">
        <v>1</v>
      </c>
      <c r="D1414" s="327" t="s">
        <v>658</v>
      </c>
      <c r="E1414" s="18" t="s">
        <v>1</v>
      </c>
      <c r="F1414" s="328">
        <v>0</v>
      </c>
      <c r="G1414" s="39"/>
      <c r="H1414" s="45"/>
    </row>
    <row r="1415" s="2" customFormat="1">
      <c r="A1415" s="39"/>
      <c r="B1415" s="45"/>
      <c r="C1415" s="327" t="s">
        <v>1</v>
      </c>
      <c r="D1415" s="327" t="s">
        <v>2532</v>
      </c>
      <c r="E1415" s="18" t="s">
        <v>1</v>
      </c>
      <c r="F1415" s="328">
        <v>47.183</v>
      </c>
      <c r="G1415" s="39"/>
      <c r="H1415" s="45"/>
    </row>
    <row r="1416" s="2" customFormat="1" ht="16.8" customHeight="1">
      <c r="A1416" s="39"/>
      <c r="B1416" s="45"/>
      <c r="C1416" s="327" t="s">
        <v>1</v>
      </c>
      <c r="D1416" s="327" t="s">
        <v>661</v>
      </c>
      <c r="E1416" s="18" t="s">
        <v>1</v>
      </c>
      <c r="F1416" s="328">
        <v>0</v>
      </c>
      <c r="G1416" s="39"/>
      <c r="H1416" s="45"/>
    </row>
    <row r="1417" s="2" customFormat="1" ht="16.8" customHeight="1">
      <c r="A1417" s="39"/>
      <c r="B1417" s="45"/>
      <c r="C1417" s="327" t="s">
        <v>1</v>
      </c>
      <c r="D1417" s="327" t="s">
        <v>662</v>
      </c>
      <c r="E1417" s="18" t="s">
        <v>1</v>
      </c>
      <c r="F1417" s="328">
        <v>-14.087</v>
      </c>
      <c r="G1417" s="39"/>
      <c r="H1417" s="45"/>
    </row>
    <row r="1418" s="2" customFormat="1" ht="16.8" customHeight="1">
      <c r="A1418" s="39"/>
      <c r="B1418" s="45"/>
      <c r="C1418" s="327" t="s">
        <v>459</v>
      </c>
      <c r="D1418" s="327" t="s">
        <v>258</v>
      </c>
      <c r="E1418" s="18" t="s">
        <v>1</v>
      </c>
      <c r="F1418" s="328">
        <v>33.095999999999997</v>
      </c>
      <c r="G1418" s="39"/>
      <c r="H1418" s="45"/>
    </row>
    <row r="1419" s="2" customFormat="1" ht="16.8" customHeight="1">
      <c r="A1419" s="39"/>
      <c r="B1419" s="45"/>
      <c r="C1419" s="329" t="s">
        <v>6061</v>
      </c>
      <c r="D1419" s="39"/>
      <c r="E1419" s="39"/>
      <c r="F1419" s="39"/>
      <c r="G1419" s="39"/>
      <c r="H1419" s="45"/>
    </row>
    <row r="1420" s="2" customFormat="1">
      <c r="A1420" s="39"/>
      <c r="B1420" s="45"/>
      <c r="C1420" s="327" t="s">
        <v>654</v>
      </c>
      <c r="D1420" s="327" t="s">
        <v>655</v>
      </c>
      <c r="E1420" s="18" t="s">
        <v>253</v>
      </c>
      <c r="F1420" s="328">
        <v>33.095999999999997</v>
      </c>
      <c r="G1420" s="39"/>
      <c r="H1420" s="45"/>
    </row>
    <row r="1421" s="2" customFormat="1">
      <c r="A1421" s="39"/>
      <c r="B1421" s="45"/>
      <c r="C1421" s="327" t="s">
        <v>663</v>
      </c>
      <c r="D1421" s="327" t="s">
        <v>664</v>
      </c>
      <c r="E1421" s="18" t="s">
        <v>253</v>
      </c>
      <c r="F1421" s="328">
        <v>430.24799999999999</v>
      </c>
      <c r="G1421" s="39"/>
      <c r="H1421" s="45"/>
    </row>
    <row r="1422" s="2" customFormat="1" ht="16.8" customHeight="1">
      <c r="A1422" s="39"/>
      <c r="B1422" s="45"/>
      <c r="C1422" s="327" t="s">
        <v>692</v>
      </c>
      <c r="D1422" s="327" t="s">
        <v>693</v>
      </c>
      <c r="E1422" s="18" t="s">
        <v>253</v>
      </c>
      <c r="F1422" s="328">
        <v>221.83199999999999</v>
      </c>
      <c r="G1422" s="39"/>
      <c r="H1422" s="45"/>
    </row>
    <row r="1423" s="2" customFormat="1">
      <c r="A1423" s="39"/>
      <c r="B1423" s="45"/>
      <c r="C1423" s="327" t="s">
        <v>697</v>
      </c>
      <c r="D1423" s="327" t="s">
        <v>698</v>
      </c>
      <c r="E1423" s="18" t="s">
        <v>467</v>
      </c>
      <c r="F1423" s="328">
        <v>366.02300000000002</v>
      </c>
      <c r="G1423" s="39"/>
      <c r="H1423" s="45"/>
    </row>
    <row r="1424" s="2" customFormat="1" ht="16.8" customHeight="1">
      <c r="A1424" s="39"/>
      <c r="B1424" s="45"/>
      <c r="C1424" s="323" t="s">
        <v>462</v>
      </c>
      <c r="D1424" s="324" t="s">
        <v>463</v>
      </c>
      <c r="E1424" s="325" t="s">
        <v>253</v>
      </c>
      <c r="F1424" s="326">
        <v>176.94</v>
      </c>
      <c r="G1424" s="39"/>
      <c r="H1424" s="45"/>
    </row>
    <row r="1425" s="2" customFormat="1" ht="16.8" customHeight="1">
      <c r="A1425" s="39"/>
      <c r="B1425" s="45"/>
      <c r="C1425" s="327" t="s">
        <v>1</v>
      </c>
      <c r="D1425" s="327" t="s">
        <v>673</v>
      </c>
      <c r="E1425" s="18" t="s">
        <v>1</v>
      </c>
      <c r="F1425" s="328">
        <v>0</v>
      </c>
      <c r="G1425" s="39"/>
      <c r="H1425" s="45"/>
    </row>
    <row r="1426" s="2" customFormat="1" ht="16.8" customHeight="1">
      <c r="A1426" s="39"/>
      <c r="B1426" s="45"/>
      <c r="C1426" s="327" t="s">
        <v>1</v>
      </c>
      <c r="D1426" s="327" t="s">
        <v>674</v>
      </c>
      <c r="E1426" s="18" t="s">
        <v>1</v>
      </c>
      <c r="F1426" s="328">
        <v>23.036999999999999</v>
      </c>
      <c r="G1426" s="39"/>
      <c r="H1426" s="45"/>
    </row>
    <row r="1427" s="2" customFormat="1" ht="16.8" customHeight="1">
      <c r="A1427" s="39"/>
      <c r="B1427" s="45"/>
      <c r="C1427" s="327" t="s">
        <v>1</v>
      </c>
      <c r="D1427" s="327" t="s">
        <v>2538</v>
      </c>
      <c r="E1427" s="18" t="s">
        <v>1</v>
      </c>
      <c r="F1427" s="328">
        <v>1.6459999999999999</v>
      </c>
      <c r="G1427" s="39"/>
      <c r="H1427" s="45"/>
    </row>
    <row r="1428" s="2" customFormat="1" ht="16.8" customHeight="1">
      <c r="A1428" s="39"/>
      <c r="B1428" s="45"/>
      <c r="C1428" s="327" t="s">
        <v>1</v>
      </c>
      <c r="D1428" s="327" t="s">
        <v>2539</v>
      </c>
      <c r="E1428" s="18" t="s">
        <v>1</v>
      </c>
      <c r="F1428" s="328">
        <v>43.805999999999997</v>
      </c>
      <c r="G1428" s="39"/>
      <c r="H1428" s="45"/>
    </row>
    <row r="1429" s="2" customFormat="1" ht="16.8" customHeight="1">
      <c r="A1429" s="39"/>
      <c r="B1429" s="45"/>
      <c r="C1429" s="327" t="s">
        <v>1</v>
      </c>
      <c r="D1429" s="327" t="s">
        <v>2540</v>
      </c>
      <c r="E1429" s="18" t="s">
        <v>1</v>
      </c>
      <c r="F1429" s="328">
        <v>3.129</v>
      </c>
      <c r="G1429" s="39"/>
      <c r="H1429" s="45"/>
    </row>
    <row r="1430" s="2" customFormat="1" ht="16.8" customHeight="1">
      <c r="A1430" s="39"/>
      <c r="B1430" s="45"/>
      <c r="C1430" s="327" t="s">
        <v>1</v>
      </c>
      <c r="D1430" s="327" t="s">
        <v>1320</v>
      </c>
      <c r="E1430" s="18" t="s">
        <v>1</v>
      </c>
      <c r="F1430" s="328">
        <v>98.301000000000002</v>
      </c>
      <c r="G1430" s="39"/>
      <c r="H1430" s="45"/>
    </row>
    <row r="1431" s="2" customFormat="1" ht="16.8" customHeight="1">
      <c r="A1431" s="39"/>
      <c r="B1431" s="45"/>
      <c r="C1431" s="327" t="s">
        <v>1</v>
      </c>
      <c r="D1431" s="327" t="s">
        <v>2541</v>
      </c>
      <c r="E1431" s="18" t="s">
        <v>1</v>
      </c>
      <c r="F1431" s="328">
        <v>7.0209999999999999</v>
      </c>
      <c r="G1431" s="39"/>
      <c r="H1431" s="45"/>
    </row>
    <row r="1432" s="2" customFormat="1" ht="16.8" customHeight="1">
      <c r="A1432" s="39"/>
      <c r="B1432" s="45"/>
      <c r="C1432" s="327" t="s">
        <v>462</v>
      </c>
      <c r="D1432" s="327" t="s">
        <v>258</v>
      </c>
      <c r="E1432" s="18" t="s">
        <v>1</v>
      </c>
      <c r="F1432" s="328">
        <v>176.94</v>
      </c>
      <c r="G1432" s="39"/>
      <c r="H1432" s="45"/>
    </row>
    <row r="1433" s="2" customFormat="1" ht="16.8" customHeight="1">
      <c r="A1433" s="39"/>
      <c r="B1433" s="45"/>
      <c r="C1433" s="329" t="s">
        <v>6061</v>
      </c>
      <c r="D1433" s="39"/>
      <c r="E1433" s="39"/>
      <c r="F1433" s="39"/>
      <c r="G1433" s="39"/>
      <c r="H1433" s="45"/>
    </row>
    <row r="1434" s="2" customFormat="1">
      <c r="A1434" s="39"/>
      <c r="B1434" s="45"/>
      <c r="C1434" s="327" t="s">
        <v>669</v>
      </c>
      <c r="D1434" s="327" t="s">
        <v>670</v>
      </c>
      <c r="E1434" s="18" t="s">
        <v>253</v>
      </c>
      <c r="F1434" s="328">
        <v>176.94</v>
      </c>
      <c r="G1434" s="39"/>
      <c r="H1434" s="45"/>
    </row>
    <row r="1435" s="2" customFormat="1">
      <c r="A1435" s="39"/>
      <c r="B1435" s="45"/>
      <c r="C1435" s="327" t="s">
        <v>676</v>
      </c>
      <c r="D1435" s="327" t="s">
        <v>677</v>
      </c>
      <c r="E1435" s="18" t="s">
        <v>253</v>
      </c>
      <c r="F1435" s="328">
        <v>2300.2199999999998</v>
      </c>
      <c r="G1435" s="39"/>
      <c r="H1435" s="45"/>
    </row>
    <row r="1436" s="2" customFormat="1" ht="16.8" customHeight="1">
      <c r="A1436" s="39"/>
      <c r="B1436" s="45"/>
      <c r="C1436" s="327" t="s">
        <v>692</v>
      </c>
      <c r="D1436" s="327" t="s">
        <v>693</v>
      </c>
      <c r="E1436" s="18" t="s">
        <v>253</v>
      </c>
      <c r="F1436" s="328">
        <v>221.83199999999999</v>
      </c>
      <c r="G1436" s="39"/>
      <c r="H1436" s="45"/>
    </row>
    <row r="1437" s="2" customFormat="1">
      <c r="A1437" s="39"/>
      <c r="B1437" s="45"/>
      <c r="C1437" s="327" t="s">
        <v>697</v>
      </c>
      <c r="D1437" s="327" t="s">
        <v>698</v>
      </c>
      <c r="E1437" s="18" t="s">
        <v>467</v>
      </c>
      <c r="F1437" s="328">
        <v>366.02300000000002</v>
      </c>
      <c r="G1437" s="39"/>
      <c r="H1437" s="45"/>
    </row>
    <row r="1438" s="2" customFormat="1" ht="16.8" customHeight="1">
      <c r="A1438" s="39"/>
      <c r="B1438" s="45"/>
      <c r="C1438" s="323" t="s">
        <v>1887</v>
      </c>
      <c r="D1438" s="324" t="s">
        <v>1888</v>
      </c>
      <c r="E1438" s="325" t="s">
        <v>253</v>
      </c>
      <c r="F1438" s="326">
        <v>11.795999999999999</v>
      </c>
      <c r="G1438" s="39"/>
      <c r="H1438" s="45"/>
    </row>
    <row r="1439" s="2" customFormat="1" ht="16.8" customHeight="1">
      <c r="A1439" s="39"/>
      <c r="B1439" s="45"/>
      <c r="C1439" s="327" t="s">
        <v>1</v>
      </c>
      <c r="D1439" s="327" t="s">
        <v>673</v>
      </c>
      <c r="E1439" s="18" t="s">
        <v>1</v>
      </c>
      <c r="F1439" s="328">
        <v>0</v>
      </c>
      <c r="G1439" s="39"/>
      <c r="H1439" s="45"/>
    </row>
    <row r="1440" s="2" customFormat="1" ht="16.8" customHeight="1">
      <c r="A1440" s="39"/>
      <c r="B1440" s="45"/>
      <c r="C1440" s="327" t="s">
        <v>1</v>
      </c>
      <c r="D1440" s="327" t="s">
        <v>2544</v>
      </c>
      <c r="E1440" s="18" t="s">
        <v>1</v>
      </c>
      <c r="F1440" s="328">
        <v>1.6459999999999999</v>
      </c>
      <c r="G1440" s="39"/>
      <c r="H1440" s="45"/>
    </row>
    <row r="1441" s="2" customFormat="1" ht="16.8" customHeight="1">
      <c r="A1441" s="39"/>
      <c r="B1441" s="45"/>
      <c r="C1441" s="327" t="s">
        <v>1</v>
      </c>
      <c r="D1441" s="327" t="s">
        <v>2545</v>
      </c>
      <c r="E1441" s="18" t="s">
        <v>1</v>
      </c>
      <c r="F1441" s="328">
        <v>3.129</v>
      </c>
      <c r="G1441" s="39"/>
      <c r="H1441" s="45"/>
    </row>
    <row r="1442" s="2" customFormat="1" ht="16.8" customHeight="1">
      <c r="A1442" s="39"/>
      <c r="B1442" s="45"/>
      <c r="C1442" s="327" t="s">
        <v>1</v>
      </c>
      <c r="D1442" s="327" t="s">
        <v>2546</v>
      </c>
      <c r="E1442" s="18" t="s">
        <v>1</v>
      </c>
      <c r="F1442" s="328">
        <v>7.0209999999999999</v>
      </c>
      <c r="G1442" s="39"/>
      <c r="H1442" s="45"/>
    </row>
    <row r="1443" s="2" customFormat="1" ht="16.8" customHeight="1">
      <c r="A1443" s="39"/>
      <c r="B1443" s="45"/>
      <c r="C1443" s="327" t="s">
        <v>1887</v>
      </c>
      <c r="D1443" s="327" t="s">
        <v>258</v>
      </c>
      <c r="E1443" s="18" t="s">
        <v>1</v>
      </c>
      <c r="F1443" s="328">
        <v>11.795999999999999</v>
      </c>
      <c r="G1443" s="39"/>
      <c r="H1443" s="45"/>
    </row>
    <row r="1444" s="2" customFormat="1" ht="16.8" customHeight="1">
      <c r="A1444" s="39"/>
      <c r="B1444" s="45"/>
      <c r="C1444" s="329" t="s">
        <v>6061</v>
      </c>
      <c r="D1444" s="39"/>
      <c r="E1444" s="39"/>
      <c r="F1444" s="39"/>
      <c r="G1444" s="39"/>
      <c r="H1444" s="45"/>
    </row>
    <row r="1445" s="2" customFormat="1">
      <c r="A1445" s="39"/>
      <c r="B1445" s="45"/>
      <c r="C1445" s="327" t="s">
        <v>1945</v>
      </c>
      <c r="D1445" s="327" t="s">
        <v>1946</v>
      </c>
      <c r="E1445" s="18" t="s">
        <v>253</v>
      </c>
      <c r="F1445" s="328">
        <v>11.795999999999999</v>
      </c>
      <c r="G1445" s="39"/>
      <c r="H1445" s="45"/>
    </row>
    <row r="1446" s="2" customFormat="1">
      <c r="A1446" s="39"/>
      <c r="B1446" s="45"/>
      <c r="C1446" s="327" t="s">
        <v>1950</v>
      </c>
      <c r="D1446" s="327" t="s">
        <v>1951</v>
      </c>
      <c r="E1446" s="18" t="s">
        <v>253</v>
      </c>
      <c r="F1446" s="328">
        <v>153.34800000000001</v>
      </c>
      <c r="G1446" s="39"/>
      <c r="H1446" s="45"/>
    </row>
    <row r="1447" s="2" customFormat="1" ht="16.8" customHeight="1">
      <c r="A1447" s="39"/>
      <c r="B1447" s="45"/>
      <c r="C1447" s="327" t="s">
        <v>692</v>
      </c>
      <c r="D1447" s="327" t="s">
        <v>693</v>
      </c>
      <c r="E1447" s="18" t="s">
        <v>253</v>
      </c>
      <c r="F1447" s="328">
        <v>221.83199999999999</v>
      </c>
      <c r="G1447" s="39"/>
      <c r="H1447" s="45"/>
    </row>
    <row r="1448" s="2" customFormat="1">
      <c r="A1448" s="39"/>
      <c r="B1448" s="45"/>
      <c r="C1448" s="327" t="s">
        <v>697</v>
      </c>
      <c r="D1448" s="327" t="s">
        <v>698</v>
      </c>
      <c r="E1448" s="18" t="s">
        <v>467</v>
      </c>
      <c r="F1448" s="328">
        <v>366.02300000000002</v>
      </c>
      <c r="G1448" s="39"/>
      <c r="H1448" s="45"/>
    </row>
    <row r="1449" s="2" customFormat="1" ht="16.8" customHeight="1">
      <c r="A1449" s="39"/>
      <c r="B1449" s="45"/>
      <c r="C1449" s="323" t="s">
        <v>487</v>
      </c>
      <c r="D1449" s="324" t="s">
        <v>488</v>
      </c>
      <c r="E1449" s="325" t="s">
        <v>289</v>
      </c>
      <c r="F1449" s="326">
        <v>0.10000000000000001</v>
      </c>
      <c r="G1449" s="39"/>
      <c r="H1449" s="45"/>
    </row>
    <row r="1450" s="2" customFormat="1" ht="16.8" customHeight="1">
      <c r="A1450" s="39"/>
      <c r="B1450" s="45"/>
      <c r="C1450" s="327" t="s">
        <v>487</v>
      </c>
      <c r="D1450" s="327" t="s">
        <v>608</v>
      </c>
      <c r="E1450" s="18" t="s">
        <v>1</v>
      </c>
      <c r="F1450" s="328">
        <v>0.10000000000000001</v>
      </c>
      <c r="G1450" s="39"/>
      <c r="H1450" s="45"/>
    </row>
    <row r="1451" s="2" customFormat="1" ht="16.8" customHeight="1">
      <c r="A1451" s="39"/>
      <c r="B1451" s="45"/>
      <c r="C1451" s="323" t="s">
        <v>490</v>
      </c>
      <c r="D1451" s="324" t="s">
        <v>491</v>
      </c>
      <c r="E1451" s="325" t="s">
        <v>289</v>
      </c>
      <c r="F1451" s="326">
        <v>0.14999999999999999</v>
      </c>
      <c r="G1451" s="39"/>
      <c r="H1451" s="45"/>
    </row>
    <row r="1452" s="2" customFormat="1" ht="16.8" customHeight="1">
      <c r="A1452" s="39"/>
      <c r="B1452" s="45"/>
      <c r="C1452" s="327" t="s">
        <v>490</v>
      </c>
      <c r="D1452" s="327" t="s">
        <v>607</v>
      </c>
      <c r="E1452" s="18" t="s">
        <v>1</v>
      </c>
      <c r="F1452" s="328">
        <v>0.14999999999999999</v>
      </c>
      <c r="G1452" s="39"/>
      <c r="H1452" s="45"/>
    </row>
    <row r="1453" s="2" customFormat="1" ht="16.8" customHeight="1">
      <c r="A1453" s="39"/>
      <c r="B1453" s="45"/>
      <c r="C1453" s="329" t="s">
        <v>6061</v>
      </c>
      <c r="D1453" s="39"/>
      <c r="E1453" s="39"/>
      <c r="F1453" s="39"/>
      <c r="G1453" s="39"/>
      <c r="H1453" s="45"/>
    </row>
    <row r="1454" s="2" customFormat="1" ht="16.8" customHeight="1">
      <c r="A1454" s="39"/>
      <c r="B1454" s="45"/>
      <c r="C1454" s="327" t="s">
        <v>597</v>
      </c>
      <c r="D1454" s="327" t="s">
        <v>598</v>
      </c>
      <c r="E1454" s="18" t="s">
        <v>253</v>
      </c>
      <c r="F1454" s="328">
        <v>36.835000000000001</v>
      </c>
      <c r="G1454" s="39"/>
      <c r="H1454" s="45"/>
    </row>
    <row r="1455" s="2" customFormat="1">
      <c r="A1455" s="39"/>
      <c r="B1455" s="45"/>
      <c r="C1455" s="327" t="s">
        <v>639</v>
      </c>
      <c r="D1455" s="327" t="s">
        <v>640</v>
      </c>
      <c r="E1455" s="18" t="s">
        <v>253</v>
      </c>
      <c r="F1455" s="328">
        <v>89.811000000000007</v>
      </c>
      <c r="G1455" s="39"/>
      <c r="H1455" s="45"/>
    </row>
    <row r="1456" s="2" customFormat="1" ht="16.8" customHeight="1">
      <c r="A1456" s="39"/>
      <c r="B1456" s="45"/>
      <c r="C1456" s="327" t="s">
        <v>681</v>
      </c>
      <c r="D1456" s="327" t="s">
        <v>682</v>
      </c>
      <c r="E1456" s="18" t="s">
        <v>253</v>
      </c>
      <c r="F1456" s="328">
        <v>75.724000000000004</v>
      </c>
      <c r="G1456" s="39"/>
      <c r="H1456" s="45"/>
    </row>
    <row r="1457" s="2" customFormat="1" ht="16.8" customHeight="1">
      <c r="A1457" s="39"/>
      <c r="B1457" s="45"/>
      <c r="C1457" s="327" t="s">
        <v>259</v>
      </c>
      <c r="D1457" s="327" t="s">
        <v>260</v>
      </c>
      <c r="E1457" s="18" t="s">
        <v>253</v>
      </c>
      <c r="F1457" s="328">
        <v>264.45999999999998</v>
      </c>
      <c r="G1457" s="39"/>
      <c r="H1457" s="45"/>
    </row>
    <row r="1458" s="2" customFormat="1" ht="16.8" customHeight="1">
      <c r="A1458" s="39"/>
      <c r="B1458" s="45"/>
      <c r="C1458" s="323" t="s">
        <v>493</v>
      </c>
      <c r="D1458" s="324" t="s">
        <v>494</v>
      </c>
      <c r="E1458" s="325" t="s">
        <v>246</v>
      </c>
      <c r="F1458" s="326">
        <v>190.27500000000001</v>
      </c>
      <c r="G1458" s="39"/>
      <c r="H1458" s="45"/>
    </row>
    <row r="1459" s="2" customFormat="1" ht="16.8" customHeight="1">
      <c r="A1459" s="39"/>
      <c r="B1459" s="45"/>
      <c r="C1459" s="327" t="s">
        <v>1</v>
      </c>
      <c r="D1459" s="327" t="s">
        <v>2580</v>
      </c>
      <c r="E1459" s="18" t="s">
        <v>1</v>
      </c>
      <c r="F1459" s="328">
        <v>0</v>
      </c>
      <c r="G1459" s="39"/>
      <c r="H1459" s="45"/>
    </row>
    <row r="1460" s="2" customFormat="1" ht="16.8" customHeight="1">
      <c r="A1460" s="39"/>
      <c r="B1460" s="45"/>
      <c r="C1460" s="327" t="s">
        <v>1</v>
      </c>
      <c r="D1460" s="327" t="s">
        <v>2581</v>
      </c>
      <c r="E1460" s="18" t="s">
        <v>1</v>
      </c>
      <c r="F1460" s="328">
        <v>4.9000000000000004</v>
      </c>
      <c r="G1460" s="39"/>
      <c r="H1460" s="45"/>
    </row>
    <row r="1461" s="2" customFormat="1" ht="16.8" customHeight="1">
      <c r="A1461" s="39"/>
      <c r="B1461" s="45"/>
      <c r="C1461" s="327" t="s">
        <v>1</v>
      </c>
      <c r="D1461" s="327" t="s">
        <v>2475</v>
      </c>
      <c r="E1461" s="18" t="s">
        <v>1</v>
      </c>
      <c r="F1461" s="328">
        <v>0</v>
      </c>
      <c r="G1461" s="39"/>
      <c r="H1461" s="45"/>
    </row>
    <row r="1462" s="2" customFormat="1" ht="16.8" customHeight="1">
      <c r="A1462" s="39"/>
      <c r="B1462" s="45"/>
      <c r="C1462" s="327" t="s">
        <v>1</v>
      </c>
      <c r="D1462" s="327" t="s">
        <v>2582</v>
      </c>
      <c r="E1462" s="18" t="s">
        <v>1</v>
      </c>
      <c r="F1462" s="328">
        <v>5.2000000000000002</v>
      </c>
      <c r="G1462" s="39"/>
      <c r="H1462" s="45"/>
    </row>
    <row r="1463" s="2" customFormat="1" ht="16.8" customHeight="1">
      <c r="A1463" s="39"/>
      <c r="B1463" s="45"/>
      <c r="C1463" s="327" t="s">
        <v>1</v>
      </c>
      <c r="D1463" s="327" t="s">
        <v>2478</v>
      </c>
      <c r="E1463" s="18" t="s">
        <v>1</v>
      </c>
      <c r="F1463" s="328">
        <v>0</v>
      </c>
      <c r="G1463" s="39"/>
      <c r="H1463" s="45"/>
    </row>
    <row r="1464" s="2" customFormat="1" ht="16.8" customHeight="1">
      <c r="A1464" s="39"/>
      <c r="B1464" s="45"/>
      <c r="C1464" s="327" t="s">
        <v>1</v>
      </c>
      <c r="D1464" s="327" t="s">
        <v>2583</v>
      </c>
      <c r="E1464" s="18" t="s">
        <v>1</v>
      </c>
      <c r="F1464" s="328">
        <v>1.5</v>
      </c>
      <c r="G1464" s="39"/>
      <c r="H1464" s="45"/>
    </row>
    <row r="1465" s="2" customFormat="1" ht="16.8" customHeight="1">
      <c r="A1465" s="39"/>
      <c r="B1465" s="45"/>
      <c r="C1465" s="327" t="s">
        <v>1</v>
      </c>
      <c r="D1465" s="327" t="s">
        <v>2580</v>
      </c>
      <c r="E1465" s="18" t="s">
        <v>1</v>
      </c>
      <c r="F1465" s="328">
        <v>0</v>
      </c>
      <c r="G1465" s="39"/>
      <c r="H1465" s="45"/>
    </row>
    <row r="1466" s="2" customFormat="1" ht="16.8" customHeight="1">
      <c r="A1466" s="39"/>
      <c r="B1466" s="45"/>
      <c r="C1466" s="327" t="s">
        <v>1</v>
      </c>
      <c r="D1466" s="327" t="s">
        <v>2584</v>
      </c>
      <c r="E1466" s="18" t="s">
        <v>1</v>
      </c>
      <c r="F1466" s="328">
        <v>125.44</v>
      </c>
      <c r="G1466" s="39"/>
      <c r="H1466" s="45"/>
    </row>
    <row r="1467" s="2" customFormat="1" ht="16.8" customHeight="1">
      <c r="A1467" s="39"/>
      <c r="B1467" s="45"/>
      <c r="C1467" s="327" t="s">
        <v>1</v>
      </c>
      <c r="D1467" s="327" t="s">
        <v>2478</v>
      </c>
      <c r="E1467" s="18" t="s">
        <v>1</v>
      </c>
      <c r="F1467" s="328">
        <v>0</v>
      </c>
      <c r="G1467" s="39"/>
      <c r="H1467" s="45"/>
    </row>
    <row r="1468" s="2" customFormat="1" ht="16.8" customHeight="1">
      <c r="A1468" s="39"/>
      <c r="B1468" s="45"/>
      <c r="C1468" s="327" t="s">
        <v>1</v>
      </c>
      <c r="D1468" s="327" t="s">
        <v>2585</v>
      </c>
      <c r="E1468" s="18" t="s">
        <v>1</v>
      </c>
      <c r="F1468" s="328">
        <v>53.234999999999999</v>
      </c>
      <c r="G1468" s="39"/>
      <c r="H1468" s="45"/>
    </row>
    <row r="1469" s="2" customFormat="1" ht="16.8" customHeight="1">
      <c r="A1469" s="39"/>
      <c r="B1469" s="45"/>
      <c r="C1469" s="327" t="s">
        <v>493</v>
      </c>
      <c r="D1469" s="327" t="s">
        <v>258</v>
      </c>
      <c r="E1469" s="18" t="s">
        <v>1</v>
      </c>
      <c r="F1469" s="328">
        <v>190.27500000000001</v>
      </c>
      <c r="G1469" s="39"/>
      <c r="H1469" s="45"/>
    </row>
    <row r="1470" s="2" customFormat="1" ht="16.8" customHeight="1">
      <c r="A1470" s="39"/>
      <c r="B1470" s="45"/>
      <c r="C1470" s="329" t="s">
        <v>6061</v>
      </c>
      <c r="D1470" s="39"/>
      <c r="E1470" s="39"/>
      <c r="F1470" s="39"/>
      <c r="G1470" s="39"/>
      <c r="H1470" s="45"/>
    </row>
    <row r="1471" s="2" customFormat="1" ht="16.8" customHeight="1">
      <c r="A1471" s="39"/>
      <c r="B1471" s="45"/>
      <c r="C1471" s="327" t="s">
        <v>773</v>
      </c>
      <c r="D1471" s="327" t="s">
        <v>774</v>
      </c>
      <c r="E1471" s="18" t="s">
        <v>246</v>
      </c>
      <c r="F1471" s="328">
        <v>190.27500000000001</v>
      </c>
      <c r="G1471" s="39"/>
      <c r="H1471" s="45"/>
    </row>
    <row r="1472" s="2" customFormat="1" ht="16.8" customHeight="1">
      <c r="A1472" s="39"/>
      <c r="B1472" s="45"/>
      <c r="C1472" s="327" t="s">
        <v>244</v>
      </c>
      <c r="D1472" s="327" t="s">
        <v>245</v>
      </c>
      <c r="E1472" s="18" t="s">
        <v>246</v>
      </c>
      <c r="F1472" s="328">
        <v>190.27500000000001</v>
      </c>
      <c r="G1472" s="39"/>
      <c r="H1472" s="45"/>
    </row>
    <row r="1473" s="2" customFormat="1">
      <c r="A1473" s="39"/>
      <c r="B1473" s="45"/>
      <c r="C1473" s="327" t="s">
        <v>639</v>
      </c>
      <c r="D1473" s="327" t="s">
        <v>640</v>
      </c>
      <c r="E1473" s="18" t="s">
        <v>253</v>
      </c>
      <c r="F1473" s="328">
        <v>89.811000000000007</v>
      </c>
      <c r="G1473" s="39"/>
      <c r="H1473" s="45"/>
    </row>
    <row r="1474" s="2" customFormat="1" ht="16.8" customHeight="1">
      <c r="A1474" s="39"/>
      <c r="B1474" s="45"/>
      <c r="C1474" s="327" t="s">
        <v>681</v>
      </c>
      <c r="D1474" s="327" t="s">
        <v>682</v>
      </c>
      <c r="E1474" s="18" t="s">
        <v>253</v>
      </c>
      <c r="F1474" s="328">
        <v>75.724000000000004</v>
      </c>
      <c r="G1474" s="39"/>
      <c r="H1474" s="45"/>
    </row>
    <row r="1475" s="2" customFormat="1" ht="16.8" customHeight="1">
      <c r="A1475" s="39"/>
      <c r="B1475" s="45"/>
      <c r="C1475" s="327" t="s">
        <v>259</v>
      </c>
      <c r="D1475" s="327" t="s">
        <v>260</v>
      </c>
      <c r="E1475" s="18" t="s">
        <v>253</v>
      </c>
      <c r="F1475" s="328">
        <v>264.45999999999998</v>
      </c>
      <c r="G1475" s="39"/>
      <c r="H1475" s="45"/>
    </row>
    <row r="1476" s="2" customFormat="1" ht="16.8" customHeight="1">
      <c r="A1476" s="39"/>
      <c r="B1476" s="45"/>
      <c r="C1476" s="327" t="s">
        <v>755</v>
      </c>
      <c r="D1476" s="327" t="s">
        <v>756</v>
      </c>
      <c r="E1476" s="18" t="s">
        <v>246</v>
      </c>
      <c r="F1476" s="328">
        <v>190.27500000000001</v>
      </c>
      <c r="G1476" s="39"/>
      <c r="H1476" s="45"/>
    </row>
    <row r="1477" s="2" customFormat="1" ht="16.8" customHeight="1">
      <c r="A1477" s="39"/>
      <c r="B1477" s="45"/>
      <c r="C1477" s="327" t="s">
        <v>760</v>
      </c>
      <c r="D1477" s="327" t="s">
        <v>761</v>
      </c>
      <c r="E1477" s="18" t="s">
        <v>246</v>
      </c>
      <c r="F1477" s="328">
        <v>95.138000000000005</v>
      </c>
      <c r="G1477" s="39"/>
      <c r="H1477" s="45"/>
    </row>
    <row r="1478" s="2" customFormat="1" ht="16.8" customHeight="1">
      <c r="A1478" s="39"/>
      <c r="B1478" s="45"/>
      <c r="C1478" s="323" t="s">
        <v>496</v>
      </c>
      <c r="D1478" s="324" t="s">
        <v>496</v>
      </c>
      <c r="E1478" s="325" t="s">
        <v>253</v>
      </c>
      <c r="F1478" s="326">
        <v>70.436000000000007</v>
      </c>
      <c r="G1478" s="39"/>
      <c r="H1478" s="45"/>
    </row>
    <row r="1479" s="2" customFormat="1" ht="16.8" customHeight="1">
      <c r="A1479" s="39"/>
      <c r="B1479" s="45"/>
      <c r="C1479" s="327" t="s">
        <v>1</v>
      </c>
      <c r="D1479" s="327" t="s">
        <v>2559</v>
      </c>
      <c r="E1479" s="18" t="s">
        <v>1</v>
      </c>
      <c r="F1479" s="328">
        <v>235.91900000000001</v>
      </c>
      <c r="G1479" s="39"/>
      <c r="H1479" s="45"/>
    </row>
    <row r="1480" s="2" customFormat="1" ht="16.8" customHeight="1">
      <c r="A1480" s="39"/>
      <c r="B1480" s="45"/>
      <c r="C1480" s="327" t="s">
        <v>1</v>
      </c>
      <c r="D1480" s="327" t="s">
        <v>2561</v>
      </c>
      <c r="E1480" s="18" t="s">
        <v>1</v>
      </c>
      <c r="F1480" s="328">
        <v>-0.48399999999999999</v>
      </c>
      <c r="G1480" s="39"/>
      <c r="H1480" s="45"/>
    </row>
    <row r="1481" s="2" customFormat="1" ht="16.8" customHeight="1">
      <c r="A1481" s="39"/>
      <c r="B1481" s="45"/>
      <c r="C1481" s="327" t="s">
        <v>1</v>
      </c>
      <c r="D1481" s="327" t="s">
        <v>2562</v>
      </c>
      <c r="E1481" s="18" t="s">
        <v>1</v>
      </c>
      <c r="F1481" s="328">
        <v>-0.48999999999999999</v>
      </c>
      <c r="G1481" s="39"/>
      <c r="H1481" s="45"/>
    </row>
    <row r="1482" s="2" customFormat="1" ht="16.8" customHeight="1">
      <c r="A1482" s="39"/>
      <c r="B1482" s="45"/>
      <c r="C1482" s="327" t="s">
        <v>1</v>
      </c>
      <c r="D1482" s="327" t="s">
        <v>2561</v>
      </c>
      <c r="E1482" s="18" t="s">
        <v>1</v>
      </c>
      <c r="F1482" s="328">
        <v>-0.48399999999999999</v>
      </c>
      <c r="G1482" s="39"/>
      <c r="H1482" s="45"/>
    </row>
    <row r="1483" s="2" customFormat="1" ht="16.8" customHeight="1">
      <c r="A1483" s="39"/>
      <c r="B1483" s="45"/>
      <c r="C1483" s="327" t="s">
        <v>1</v>
      </c>
      <c r="D1483" s="327" t="s">
        <v>2563</v>
      </c>
      <c r="E1483" s="18" t="s">
        <v>1</v>
      </c>
      <c r="F1483" s="328">
        <v>-154.65700000000001</v>
      </c>
      <c r="G1483" s="39"/>
      <c r="H1483" s="45"/>
    </row>
    <row r="1484" s="2" customFormat="1" ht="16.8" customHeight="1">
      <c r="A1484" s="39"/>
      <c r="B1484" s="45"/>
      <c r="C1484" s="327" t="s">
        <v>1</v>
      </c>
      <c r="D1484" s="327" t="s">
        <v>727</v>
      </c>
      <c r="E1484" s="18" t="s">
        <v>1</v>
      </c>
      <c r="F1484" s="328">
        <v>-5.0149999999999997</v>
      </c>
      <c r="G1484" s="39"/>
      <c r="H1484" s="45"/>
    </row>
    <row r="1485" s="2" customFormat="1" ht="16.8" customHeight="1">
      <c r="A1485" s="39"/>
      <c r="B1485" s="45"/>
      <c r="C1485" s="327" t="s">
        <v>1</v>
      </c>
      <c r="D1485" s="327" t="s">
        <v>2564</v>
      </c>
      <c r="E1485" s="18" t="s">
        <v>1</v>
      </c>
      <c r="F1485" s="328">
        <v>-0.81999999999999995</v>
      </c>
      <c r="G1485" s="39"/>
      <c r="H1485" s="45"/>
    </row>
    <row r="1486" s="2" customFormat="1" ht="16.8" customHeight="1">
      <c r="A1486" s="39"/>
      <c r="B1486" s="45"/>
      <c r="C1486" s="327" t="s">
        <v>1</v>
      </c>
      <c r="D1486" s="327" t="s">
        <v>2565</v>
      </c>
      <c r="E1486" s="18" t="s">
        <v>1</v>
      </c>
      <c r="F1486" s="328">
        <v>-3.1400000000000001</v>
      </c>
      <c r="G1486" s="39"/>
      <c r="H1486" s="45"/>
    </row>
    <row r="1487" s="2" customFormat="1" ht="16.8" customHeight="1">
      <c r="A1487" s="39"/>
      <c r="B1487" s="45"/>
      <c r="C1487" s="327" t="s">
        <v>1</v>
      </c>
      <c r="D1487" s="327" t="s">
        <v>2566</v>
      </c>
      <c r="E1487" s="18" t="s">
        <v>1</v>
      </c>
      <c r="F1487" s="328">
        <v>-0.39300000000000002</v>
      </c>
      <c r="G1487" s="39"/>
      <c r="H1487" s="45"/>
    </row>
    <row r="1488" s="2" customFormat="1" ht="16.8" customHeight="1">
      <c r="A1488" s="39"/>
      <c r="B1488" s="45"/>
      <c r="C1488" s="327" t="s">
        <v>496</v>
      </c>
      <c r="D1488" s="327" t="s">
        <v>258</v>
      </c>
      <c r="E1488" s="18" t="s">
        <v>1</v>
      </c>
      <c r="F1488" s="328">
        <v>70.436000000000007</v>
      </c>
      <c r="G1488" s="39"/>
      <c r="H1488" s="45"/>
    </row>
    <row r="1489" s="2" customFormat="1" ht="16.8" customHeight="1">
      <c r="A1489" s="39"/>
      <c r="B1489" s="45"/>
      <c r="C1489" s="329" t="s">
        <v>6061</v>
      </c>
      <c r="D1489" s="39"/>
      <c r="E1489" s="39"/>
      <c r="F1489" s="39"/>
      <c r="G1489" s="39"/>
      <c r="H1489" s="45"/>
    </row>
    <row r="1490" s="2" customFormat="1" ht="16.8" customHeight="1">
      <c r="A1490" s="39"/>
      <c r="B1490" s="45"/>
      <c r="C1490" s="327" t="s">
        <v>722</v>
      </c>
      <c r="D1490" s="327" t="s">
        <v>723</v>
      </c>
      <c r="E1490" s="18" t="s">
        <v>253</v>
      </c>
      <c r="F1490" s="328">
        <v>70.436000000000007</v>
      </c>
      <c r="G1490" s="39"/>
      <c r="H1490" s="45"/>
    </row>
    <row r="1491" s="2" customFormat="1">
      <c r="A1491" s="39"/>
      <c r="B1491" s="45"/>
      <c r="C1491" s="327" t="s">
        <v>639</v>
      </c>
      <c r="D1491" s="327" t="s">
        <v>640</v>
      </c>
      <c r="E1491" s="18" t="s">
        <v>253</v>
      </c>
      <c r="F1491" s="328">
        <v>89.811000000000007</v>
      </c>
      <c r="G1491" s="39"/>
      <c r="H1491" s="45"/>
    </row>
    <row r="1492" s="2" customFormat="1">
      <c r="A1492" s="39"/>
      <c r="B1492" s="45"/>
      <c r="C1492" s="327" t="s">
        <v>654</v>
      </c>
      <c r="D1492" s="327" t="s">
        <v>655</v>
      </c>
      <c r="E1492" s="18" t="s">
        <v>253</v>
      </c>
      <c r="F1492" s="328">
        <v>33.095999999999997</v>
      </c>
      <c r="G1492" s="39"/>
      <c r="H1492" s="45"/>
    </row>
    <row r="1493" s="2" customFormat="1" ht="16.8" customHeight="1">
      <c r="A1493" s="39"/>
      <c r="B1493" s="45"/>
      <c r="C1493" s="327" t="s">
        <v>730</v>
      </c>
      <c r="D1493" s="327" t="s">
        <v>731</v>
      </c>
      <c r="E1493" s="18" t="s">
        <v>467</v>
      </c>
      <c r="F1493" s="328">
        <v>115.538</v>
      </c>
      <c r="G1493" s="39"/>
      <c r="H1493" s="45"/>
    </row>
    <row r="1494" s="2" customFormat="1" ht="16.8" customHeight="1">
      <c r="A1494" s="39"/>
      <c r="B1494" s="45"/>
      <c r="C1494" s="323" t="s">
        <v>498</v>
      </c>
      <c r="D1494" s="324" t="s">
        <v>498</v>
      </c>
      <c r="E1494" s="325" t="s">
        <v>246</v>
      </c>
      <c r="F1494" s="326">
        <v>95.138000000000005</v>
      </c>
      <c r="G1494" s="39"/>
      <c r="H1494" s="45"/>
    </row>
    <row r="1495" s="2" customFormat="1" ht="16.8" customHeight="1">
      <c r="A1495" s="39"/>
      <c r="B1495" s="45"/>
      <c r="C1495" s="327" t="s">
        <v>1</v>
      </c>
      <c r="D1495" s="327" t="s">
        <v>764</v>
      </c>
      <c r="E1495" s="18" t="s">
        <v>1</v>
      </c>
      <c r="F1495" s="328">
        <v>0</v>
      </c>
      <c r="G1495" s="39"/>
      <c r="H1495" s="45"/>
    </row>
    <row r="1496" s="2" customFormat="1" ht="16.8" customHeight="1">
      <c r="A1496" s="39"/>
      <c r="B1496" s="45"/>
      <c r="C1496" s="327" t="s">
        <v>1</v>
      </c>
      <c r="D1496" s="327" t="s">
        <v>765</v>
      </c>
      <c r="E1496" s="18" t="s">
        <v>1</v>
      </c>
      <c r="F1496" s="328">
        <v>95.138000000000005</v>
      </c>
      <c r="G1496" s="39"/>
      <c r="H1496" s="45"/>
    </row>
    <row r="1497" s="2" customFormat="1" ht="16.8" customHeight="1">
      <c r="A1497" s="39"/>
      <c r="B1497" s="45"/>
      <c r="C1497" s="327" t="s">
        <v>498</v>
      </c>
      <c r="D1497" s="327" t="s">
        <v>258</v>
      </c>
      <c r="E1497" s="18" t="s">
        <v>1</v>
      </c>
      <c r="F1497" s="328">
        <v>95.138000000000005</v>
      </c>
      <c r="G1497" s="39"/>
      <c r="H1497" s="45"/>
    </row>
    <row r="1498" s="2" customFormat="1" ht="16.8" customHeight="1">
      <c r="A1498" s="39"/>
      <c r="B1498" s="45"/>
      <c r="C1498" s="329" t="s">
        <v>6061</v>
      </c>
      <c r="D1498" s="39"/>
      <c r="E1498" s="39"/>
      <c r="F1498" s="39"/>
      <c r="G1498" s="39"/>
      <c r="H1498" s="45"/>
    </row>
    <row r="1499" s="2" customFormat="1" ht="16.8" customHeight="1">
      <c r="A1499" s="39"/>
      <c r="B1499" s="45"/>
      <c r="C1499" s="327" t="s">
        <v>760</v>
      </c>
      <c r="D1499" s="327" t="s">
        <v>761</v>
      </c>
      <c r="E1499" s="18" t="s">
        <v>246</v>
      </c>
      <c r="F1499" s="328">
        <v>95.138000000000005</v>
      </c>
      <c r="G1499" s="39"/>
      <c r="H1499" s="45"/>
    </row>
    <row r="1500" s="2" customFormat="1">
      <c r="A1500" s="39"/>
      <c r="B1500" s="45"/>
      <c r="C1500" s="327" t="s">
        <v>789</v>
      </c>
      <c r="D1500" s="327" t="s">
        <v>790</v>
      </c>
      <c r="E1500" s="18" t="s">
        <v>246</v>
      </c>
      <c r="F1500" s="328">
        <v>95.138000000000005</v>
      </c>
      <c r="G1500" s="39"/>
      <c r="H1500" s="45"/>
    </row>
    <row r="1501" s="2" customFormat="1" ht="16.8" customHeight="1">
      <c r="A1501" s="39"/>
      <c r="B1501" s="45"/>
      <c r="C1501" s="327" t="s">
        <v>794</v>
      </c>
      <c r="D1501" s="327" t="s">
        <v>795</v>
      </c>
      <c r="E1501" s="18" t="s">
        <v>246</v>
      </c>
      <c r="F1501" s="328">
        <v>95.138000000000005</v>
      </c>
      <c r="G1501" s="39"/>
      <c r="H1501" s="45"/>
    </row>
    <row r="1502" s="2" customFormat="1" ht="26.4" customHeight="1">
      <c r="A1502" s="39"/>
      <c r="B1502" s="45"/>
      <c r="C1502" s="322" t="s">
        <v>6080</v>
      </c>
      <c r="D1502" s="322" t="s">
        <v>117</v>
      </c>
      <c r="E1502" s="39"/>
      <c r="F1502" s="39"/>
      <c r="G1502" s="39"/>
      <c r="H1502" s="45"/>
    </row>
    <row r="1503" s="2" customFormat="1" ht="16.8" customHeight="1">
      <c r="A1503" s="39"/>
      <c r="B1503" s="45"/>
      <c r="C1503" s="323" t="s">
        <v>405</v>
      </c>
      <c r="D1503" s="324" t="s">
        <v>406</v>
      </c>
      <c r="E1503" s="325" t="s">
        <v>253</v>
      </c>
      <c r="F1503" s="326">
        <v>47.460999999999999</v>
      </c>
      <c r="G1503" s="39"/>
      <c r="H1503" s="45"/>
    </row>
    <row r="1504" s="2" customFormat="1" ht="16.8" customHeight="1">
      <c r="A1504" s="39"/>
      <c r="B1504" s="45"/>
      <c r="C1504" s="323" t="s">
        <v>408</v>
      </c>
      <c r="D1504" s="324" t="s">
        <v>409</v>
      </c>
      <c r="E1504" s="325" t="s">
        <v>253</v>
      </c>
      <c r="F1504" s="326">
        <v>268.94600000000003</v>
      </c>
      <c r="G1504" s="39"/>
      <c r="H1504" s="45"/>
    </row>
    <row r="1505" s="2" customFormat="1" ht="16.8" customHeight="1">
      <c r="A1505" s="39"/>
      <c r="B1505" s="45"/>
      <c r="C1505" s="323" t="s">
        <v>411</v>
      </c>
      <c r="D1505" s="324" t="s">
        <v>412</v>
      </c>
      <c r="E1505" s="325" t="s">
        <v>253</v>
      </c>
      <c r="F1505" s="326">
        <v>166.114</v>
      </c>
      <c r="G1505" s="39"/>
      <c r="H1505" s="45"/>
    </row>
    <row r="1506" s="2" customFormat="1" ht="16.8" customHeight="1">
      <c r="A1506" s="39"/>
      <c r="B1506" s="45"/>
      <c r="C1506" s="323" t="s">
        <v>414</v>
      </c>
      <c r="D1506" s="324" t="s">
        <v>415</v>
      </c>
      <c r="E1506" s="325" t="s">
        <v>253</v>
      </c>
      <c r="F1506" s="326">
        <v>941.31100000000004</v>
      </c>
      <c r="G1506" s="39"/>
      <c r="H1506" s="45"/>
    </row>
    <row r="1507" s="2" customFormat="1" ht="16.8" customHeight="1">
      <c r="A1507" s="39"/>
      <c r="B1507" s="45"/>
      <c r="C1507" s="323" t="s">
        <v>2355</v>
      </c>
      <c r="D1507" s="324" t="s">
        <v>2356</v>
      </c>
      <c r="E1507" s="325" t="s">
        <v>253</v>
      </c>
      <c r="F1507" s="326">
        <v>11.865</v>
      </c>
      <c r="G1507" s="39"/>
      <c r="H1507" s="45"/>
    </row>
    <row r="1508" s="2" customFormat="1" ht="16.8" customHeight="1">
      <c r="A1508" s="39"/>
      <c r="B1508" s="45"/>
      <c r="C1508" s="323" t="s">
        <v>2358</v>
      </c>
      <c r="D1508" s="324" t="s">
        <v>2359</v>
      </c>
      <c r="E1508" s="325" t="s">
        <v>253</v>
      </c>
      <c r="F1508" s="326">
        <v>67.236000000000004</v>
      </c>
      <c r="G1508" s="39"/>
      <c r="H1508" s="45"/>
    </row>
    <row r="1509" s="2" customFormat="1" ht="16.8" customHeight="1">
      <c r="A1509" s="39"/>
      <c r="B1509" s="45"/>
      <c r="C1509" s="323" t="s">
        <v>2361</v>
      </c>
      <c r="D1509" s="324" t="s">
        <v>2362</v>
      </c>
      <c r="E1509" s="325" t="s">
        <v>253</v>
      </c>
      <c r="F1509" s="326">
        <v>11.865</v>
      </c>
      <c r="G1509" s="39"/>
      <c r="H1509" s="45"/>
    </row>
    <row r="1510" s="2" customFormat="1" ht="16.8" customHeight="1">
      <c r="A1510" s="39"/>
      <c r="B1510" s="45"/>
      <c r="C1510" s="323" t="s">
        <v>2363</v>
      </c>
      <c r="D1510" s="324" t="s">
        <v>2364</v>
      </c>
      <c r="E1510" s="325" t="s">
        <v>253</v>
      </c>
      <c r="F1510" s="326">
        <v>67.236000000000004</v>
      </c>
      <c r="G1510" s="39"/>
      <c r="H1510" s="45"/>
    </row>
    <row r="1511" s="2" customFormat="1" ht="16.8" customHeight="1">
      <c r="A1511" s="39"/>
      <c r="B1511" s="45"/>
      <c r="C1511" s="323" t="s">
        <v>2721</v>
      </c>
      <c r="D1511" s="324" t="s">
        <v>2721</v>
      </c>
      <c r="E1511" s="325" t="s">
        <v>253</v>
      </c>
      <c r="F1511" s="326">
        <v>17.324999999999999</v>
      </c>
      <c r="G1511" s="39"/>
      <c r="H1511" s="45"/>
    </row>
    <row r="1512" s="2" customFormat="1" ht="16.8" customHeight="1">
      <c r="A1512" s="39"/>
      <c r="B1512" s="45"/>
      <c r="C1512" s="327" t="s">
        <v>1</v>
      </c>
      <c r="D1512" s="327" t="s">
        <v>2728</v>
      </c>
      <c r="E1512" s="18" t="s">
        <v>1</v>
      </c>
      <c r="F1512" s="328">
        <v>17.324999999999999</v>
      </c>
      <c r="G1512" s="39"/>
      <c r="H1512" s="45"/>
    </row>
    <row r="1513" s="2" customFormat="1" ht="16.8" customHeight="1">
      <c r="A1513" s="39"/>
      <c r="B1513" s="45"/>
      <c r="C1513" s="327" t="s">
        <v>2721</v>
      </c>
      <c r="D1513" s="327" t="s">
        <v>258</v>
      </c>
      <c r="E1513" s="18" t="s">
        <v>1</v>
      </c>
      <c r="F1513" s="328">
        <v>17.324999999999999</v>
      </c>
      <c r="G1513" s="39"/>
      <c r="H1513" s="45"/>
    </row>
    <row r="1514" s="2" customFormat="1" ht="16.8" customHeight="1">
      <c r="A1514" s="39"/>
      <c r="B1514" s="45"/>
      <c r="C1514" s="329" t="s">
        <v>6061</v>
      </c>
      <c r="D1514" s="39"/>
      <c r="E1514" s="39"/>
      <c r="F1514" s="39"/>
      <c r="G1514" s="39"/>
      <c r="H1514" s="45"/>
    </row>
    <row r="1515" s="2" customFormat="1">
      <c r="A1515" s="39"/>
      <c r="B1515" s="45"/>
      <c r="C1515" s="327" t="s">
        <v>2724</v>
      </c>
      <c r="D1515" s="327" t="s">
        <v>2725</v>
      </c>
      <c r="E1515" s="18" t="s">
        <v>253</v>
      </c>
      <c r="F1515" s="328">
        <v>17.324999999999999</v>
      </c>
      <c r="G1515" s="39"/>
      <c r="H1515" s="45"/>
    </row>
    <row r="1516" s="2" customFormat="1">
      <c r="A1516" s="39"/>
      <c r="B1516" s="45"/>
      <c r="C1516" s="327" t="s">
        <v>654</v>
      </c>
      <c r="D1516" s="327" t="s">
        <v>655</v>
      </c>
      <c r="E1516" s="18" t="s">
        <v>253</v>
      </c>
      <c r="F1516" s="328">
        <v>17.324999999999999</v>
      </c>
      <c r="G1516" s="39"/>
      <c r="H1516" s="45"/>
    </row>
    <row r="1517" s="2" customFormat="1" ht="16.8" customHeight="1">
      <c r="A1517" s="39"/>
      <c r="B1517" s="45"/>
      <c r="C1517" s="327" t="s">
        <v>259</v>
      </c>
      <c r="D1517" s="327" t="s">
        <v>260</v>
      </c>
      <c r="E1517" s="18" t="s">
        <v>253</v>
      </c>
      <c r="F1517" s="328">
        <v>17.324999999999999</v>
      </c>
      <c r="G1517" s="39"/>
      <c r="H1517" s="45"/>
    </row>
    <row r="1518" s="2" customFormat="1" ht="16.8" customHeight="1">
      <c r="A1518" s="39"/>
      <c r="B1518" s="45"/>
      <c r="C1518" s="323" t="s">
        <v>459</v>
      </c>
      <c r="D1518" s="324" t="s">
        <v>460</v>
      </c>
      <c r="E1518" s="325" t="s">
        <v>253</v>
      </c>
      <c r="F1518" s="326">
        <v>17.324999999999999</v>
      </c>
      <c r="G1518" s="39"/>
      <c r="H1518" s="45"/>
    </row>
    <row r="1519" s="2" customFormat="1" ht="16.8" customHeight="1">
      <c r="A1519" s="39"/>
      <c r="B1519" s="45"/>
      <c r="C1519" s="327" t="s">
        <v>1</v>
      </c>
      <c r="D1519" s="327" t="s">
        <v>658</v>
      </c>
      <c r="E1519" s="18" t="s">
        <v>1</v>
      </c>
      <c r="F1519" s="328">
        <v>0</v>
      </c>
      <c r="G1519" s="39"/>
      <c r="H1519" s="45"/>
    </row>
    <row r="1520" s="2" customFormat="1" ht="16.8" customHeight="1">
      <c r="A1520" s="39"/>
      <c r="B1520" s="45"/>
      <c r="C1520" s="327" t="s">
        <v>1</v>
      </c>
      <c r="D1520" s="327" t="s">
        <v>2721</v>
      </c>
      <c r="E1520" s="18" t="s">
        <v>1</v>
      </c>
      <c r="F1520" s="328">
        <v>17.324999999999999</v>
      </c>
      <c r="G1520" s="39"/>
      <c r="H1520" s="45"/>
    </row>
    <row r="1521" s="2" customFormat="1" ht="16.8" customHeight="1">
      <c r="A1521" s="39"/>
      <c r="B1521" s="45"/>
      <c r="C1521" s="327" t="s">
        <v>459</v>
      </c>
      <c r="D1521" s="327" t="s">
        <v>258</v>
      </c>
      <c r="E1521" s="18" t="s">
        <v>1</v>
      </c>
      <c r="F1521" s="328">
        <v>17.324999999999999</v>
      </c>
      <c r="G1521" s="39"/>
      <c r="H1521" s="45"/>
    </row>
    <row r="1522" s="2" customFormat="1" ht="16.8" customHeight="1">
      <c r="A1522" s="39"/>
      <c r="B1522" s="45"/>
      <c r="C1522" s="329" t="s">
        <v>6061</v>
      </c>
      <c r="D1522" s="39"/>
      <c r="E1522" s="39"/>
      <c r="F1522" s="39"/>
      <c r="G1522" s="39"/>
      <c r="H1522" s="45"/>
    </row>
    <row r="1523" s="2" customFormat="1">
      <c r="A1523" s="39"/>
      <c r="B1523" s="45"/>
      <c r="C1523" s="327" t="s">
        <v>654</v>
      </c>
      <c r="D1523" s="327" t="s">
        <v>655</v>
      </c>
      <c r="E1523" s="18" t="s">
        <v>253</v>
      </c>
      <c r="F1523" s="328">
        <v>17.324999999999999</v>
      </c>
      <c r="G1523" s="39"/>
      <c r="H1523" s="45"/>
    </row>
    <row r="1524" s="2" customFormat="1">
      <c r="A1524" s="39"/>
      <c r="B1524" s="45"/>
      <c r="C1524" s="327" t="s">
        <v>663</v>
      </c>
      <c r="D1524" s="327" t="s">
        <v>664</v>
      </c>
      <c r="E1524" s="18" t="s">
        <v>253</v>
      </c>
      <c r="F1524" s="328">
        <v>225.22499999999999</v>
      </c>
      <c r="G1524" s="39"/>
      <c r="H1524" s="45"/>
    </row>
    <row r="1525" s="2" customFormat="1">
      <c r="A1525" s="39"/>
      <c r="B1525" s="45"/>
      <c r="C1525" s="327" t="s">
        <v>697</v>
      </c>
      <c r="D1525" s="327" t="s">
        <v>698</v>
      </c>
      <c r="E1525" s="18" t="s">
        <v>467</v>
      </c>
      <c r="F1525" s="328">
        <v>28.585999999999999</v>
      </c>
      <c r="G1525" s="39"/>
      <c r="H1525" s="45"/>
    </row>
    <row r="1526" s="2" customFormat="1" ht="16.8" customHeight="1">
      <c r="A1526" s="39"/>
      <c r="B1526" s="45"/>
      <c r="C1526" s="323" t="s">
        <v>462</v>
      </c>
      <c r="D1526" s="324" t="s">
        <v>463</v>
      </c>
      <c r="E1526" s="325" t="s">
        <v>253</v>
      </c>
      <c r="F1526" s="326">
        <v>1186.5260000000001</v>
      </c>
      <c r="G1526" s="39"/>
      <c r="H1526" s="45"/>
    </row>
    <row r="1527" s="2" customFormat="1" ht="16.8" customHeight="1">
      <c r="A1527" s="39"/>
      <c r="B1527" s="45"/>
      <c r="C1527" s="323" t="s">
        <v>1887</v>
      </c>
      <c r="D1527" s="324" t="s">
        <v>1888</v>
      </c>
      <c r="E1527" s="325" t="s">
        <v>253</v>
      </c>
      <c r="F1527" s="326">
        <v>79.100999999999999</v>
      </c>
      <c r="G1527" s="39"/>
      <c r="H1527" s="45"/>
    </row>
    <row r="1528" s="2" customFormat="1" ht="16.8" customHeight="1">
      <c r="A1528" s="39"/>
      <c r="B1528" s="45"/>
      <c r="C1528" s="323" t="s">
        <v>490</v>
      </c>
      <c r="D1528" s="324" t="s">
        <v>491</v>
      </c>
      <c r="E1528" s="325" t="s">
        <v>289</v>
      </c>
      <c r="F1528" s="326">
        <v>0.14999999999999999</v>
      </c>
      <c r="G1528" s="39"/>
      <c r="H1528" s="45"/>
    </row>
    <row r="1529" s="2" customFormat="1" ht="16.8" customHeight="1">
      <c r="A1529" s="39"/>
      <c r="B1529" s="45"/>
      <c r="C1529" s="323" t="s">
        <v>493</v>
      </c>
      <c r="D1529" s="324" t="s">
        <v>494</v>
      </c>
      <c r="E1529" s="325" t="s">
        <v>246</v>
      </c>
      <c r="F1529" s="326">
        <v>39.997</v>
      </c>
      <c r="G1529" s="39"/>
      <c r="H1529" s="45"/>
    </row>
    <row r="1530" s="2" customFormat="1" ht="16.8" customHeight="1">
      <c r="A1530" s="39"/>
      <c r="B1530" s="45"/>
      <c r="C1530" s="323" t="s">
        <v>496</v>
      </c>
      <c r="D1530" s="324" t="s">
        <v>496</v>
      </c>
      <c r="E1530" s="325" t="s">
        <v>253</v>
      </c>
      <c r="F1530" s="326">
        <v>1229.6790000000001</v>
      </c>
      <c r="G1530" s="39"/>
      <c r="H1530" s="45"/>
    </row>
    <row r="1531" s="2" customFormat="1" ht="26.4" customHeight="1">
      <c r="A1531" s="39"/>
      <c r="B1531" s="45"/>
      <c r="C1531" s="322" t="s">
        <v>6081</v>
      </c>
      <c r="D1531" s="322" t="s">
        <v>129</v>
      </c>
      <c r="E1531" s="39"/>
      <c r="F1531" s="39"/>
      <c r="G1531" s="39"/>
      <c r="H1531" s="45"/>
    </row>
    <row r="1532" s="2" customFormat="1" ht="16.8" customHeight="1">
      <c r="A1532" s="39"/>
      <c r="B1532" s="45"/>
      <c r="C1532" s="323" t="s">
        <v>402</v>
      </c>
      <c r="D1532" s="324" t="s">
        <v>403</v>
      </c>
      <c r="E1532" s="325" t="s">
        <v>253</v>
      </c>
      <c r="F1532" s="326">
        <v>3436.6999999999998</v>
      </c>
      <c r="G1532" s="39"/>
      <c r="H1532" s="45"/>
    </row>
    <row r="1533" s="2" customFormat="1" ht="16.8" customHeight="1">
      <c r="A1533" s="39"/>
      <c r="B1533" s="45"/>
      <c r="C1533" s="327" t="s">
        <v>1</v>
      </c>
      <c r="D1533" s="327" t="s">
        <v>3069</v>
      </c>
      <c r="E1533" s="18" t="s">
        <v>1</v>
      </c>
      <c r="F1533" s="328">
        <v>0</v>
      </c>
      <c r="G1533" s="39"/>
      <c r="H1533" s="45"/>
    </row>
    <row r="1534" s="2" customFormat="1" ht="16.8" customHeight="1">
      <c r="A1534" s="39"/>
      <c r="B1534" s="45"/>
      <c r="C1534" s="327" t="s">
        <v>1</v>
      </c>
      <c r="D1534" s="327" t="s">
        <v>3070</v>
      </c>
      <c r="E1534" s="18" t="s">
        <v>1</v>
      </c>
      <c r="F1534" s="328">
        <v>96</v>
      </c>
      <c r="G1534" s="39"/>
      <c r="H1534" s="45"/>
    </row>
    <row r="1535" s="2" customFormat="1" ht="16.8" customHeight="1">
      <c r="A1535" s="39"/>
      <c r="B1535" s="45"/>
      <c r="C1535" s="327" t="s">
        <v>1</v>
      </c>
      <c r="D1535" s="327" t="s">
        <v>3071</v>
      </c>
      <c r="E1535" s="18" t="s">
        <v>1</v>
      </c>
      <c r="F1535" s="328">
        <v>744.58600000000001</v>
      </c>
      <c r="G1535" s="39"/>
      <c r="H1535" s="45"/>
    </row>
    <row r="1536" s="2" customFormat="1" ht="16.8" customHeight="1">
      <c r="A1536" s="39"/>
      <c r="B1536" s="45"/>
      <c r="C1536" s="327" t="s">
        <v>1</v>
      </c>
      <c r="D1536" s="327" t="s">
        <v>3072</v>
      </c>
      <c r="E1536" s="18" t="s">
        <v>1</v>
      </c>
      <c r="F1536" s="328">
        <v>298.61000000000001</v>
      </c>
      <c r="G1536" s="39"/>
      <c r="H1536" s="45"/>
    </row>
    <row r="1537" s="2" customFormat="1" ht="16.8" customHeight="1">
      <c r="A1537" s="39"/>
      <c r="B1537" s="45"/>
      <c r="C1537" s="327" t="s">
        <v>1</v>
      </c>
      <c r="D1537" s="327" t="s">
        <v>3073</v>
      </c>
      <c r="E1537" s="18" t="s">
        <v>1</v>
      </c>
      <c r="F1537" s="328">
        <v>346.38</v>
      </c>
      <c r="G1537" s="39"/>
      <c r="H1537" s="45"/>
    </row>
    <row r="1538" s="2" customFormat="1" ht="16.8" customHeight="1">
      <c r="A1538" s="39"/>
      <c r="B1538" s="45"/>
      <c r="C1538" s="327" t="s">
        <v>1</v>
      </c>
      <c r="D1538" s="327" t="s">
        <v>3074</v>
      </c>
      <c r="E1538" s="18" t="s">
        <v>1</v>
      </c>
      <c r="F1538" s="328">
        <v>239.31999999999999</v>
      </c>
      <c r="G1538" s="39"/>
      <c r="H1538" s="45"/>
    </row>
    <row r="1539" s="2" customFormat="1" ht="16.8" customHeight="1">
      <c r="A1539" s="39"/>
      <c r="B1539" s="45"/>
      <c r="C1539" s="327" t="s">
        <v>1</v>
      </c>
      <c r="D1539" s="327" t="s">
        <v>3075</v>
      </c>
      <c r="E1539" s="18" t="s">
        <v>1</v>
      </c>
      <c r="F1539" s="328">
        <v>65.837999999999994</v>
      </c>
      <c r="G1539" s="39"/>
      <c r="H1539" s="45"/>
    </row>
    <row r="1540" s="2" customFormat="1" ht="16.8" customHeight="1">
      <c r="A1540" s="39"/>
      <c r="B1540" s="45"/>
      <c r="C1540" s="327" t="s">
        <v>1</v>
      </c>
      <c r="D1540" s="327" t="s">
        <v>3076</v>
      </c>
      <c r="E1540" s="18" t="s">
        <v>1</v>
      </c>
      <c r="F1540" s="328">
        <v>39.186999999999998</v>
      </c>
      <c r="G1540" s="39"/>
      <c r="H1540" s="45"/>
    </row>
    <row r="1541" s="2" customFormat="1" ht="16.8" customHeight="1">
      <c r="A1541" s="39"/>
      <c r="B1541" s="45"/>
      <c r="C1541" s="327" t="s">
        <v>1</v>
      </c>
      <c r="D1541" s="327" t="s">
        <v>3077</v>
      </c>
      <c r="E1541" s="18" t="s">
        <v>1</v>
      </c>
      <c r="F1541" s="328">
        <v>70.882000000000005</v>
      </c>
      <c r="G1541" s="39"/>
      <c r="H1541" s="45"/>
    </row>
    <row r="1542" s="2" customFormat="1" ht="16.8" customHeight="1">
      <c r="A1542" s="39"/>
      <c r="B1542" s="45"/>
      <c r="C1542" s="327" t="s">
        <v>1</v>
      </c>
      <c r="D1542" s="327" t="s">
        <v>3078</v>
      </c>
      <c r="E1542" s="18" t="s">
        <v>1</v>
      </c>
      <c r="F1542" s="328">
        <v>319.00099999999998</v>
      </c>
      <c r="G1542" s="39"/>
      <c r="H1542" s="45"/>
    </row>
    <row r="1543" s="2" customFormat="1" ht="16.8" customHeight="1">
      <c r="A1543" s="39"/>
      <c r="B1543" s="45"/>
      <c r="C1543" s="327" t="s">
        <v>1</v>
      </c>
      <c r="D1543" s="327" t="s">
        <v>3079</v>
      </c>
      <c r="E1543" s="18" t="s">
        <v>1</v>
      </c>
      <c r="F1543" s="328">
        <v>183.994</v>
      </c>
      <c r="G1543" s="39"/>
      <c r="H1543" s="45"/>
    </row>
    <row r="1544" s="2" customFormat="1" ht="16.8" customHeight="1">
      <c r="A1544" s="39"/>
      <c r="B1544" s="45"/>
      <c r="C1544" s="327" t="s">
        <v>1</v>
      </c>
      <c r="D1544" s="327" t="s">
        <v>3080</v>
      </c>
      <c r="E1544" s="18" t="s">
        <v>1</v>
      </c>
      <c r="F1544" s="328">
        <v>88.147000000000006</v>
      </c>
      <c r="G1544" s="39"/>
      <c r="H1544" s="45"/>
    </row>
    <row r="1545" s="2" customFormat="1" ht="16.8" customHeight="1">
      <c r="A1545" s="39"/>
      <c r="B1545" s="45"/>
      <c r="C1545" s="327" t="s">
        <v>1</v>
      </c>
      <c r="D1545" s="327" t="s">
        <v>3081</v>
      </c>
      <c r="E1545" s="18" t="s">
        <v>1</v>
      </c>
      <c r="F1545" s="328">
        <v>341.23099999999999</v>
      </c>
      <c r="G1545" s="39"/>
      <c r="H1545" s="45"/>
    </row>
    <row r="1546" s="2" customFormat="1" ht="16.8" customHeight="1">
      <c r="A1546" s="39"/>
      <c r="B1546" s="45"/>
      <c r="C1546" s="327" t="s">
        <v>1</v>
      </c>
      <c r="D1546" s="327" t="s">
        <v>3082</v>
      </c>
      <c r="E1546" s="18" t="s">
        <v>1</v>
      </c>
      <c r="F1546" s="328">
        <v>48.493000000000002</v>
      </c>
      <c r="G1546" s="39"/>
      <c r="H1546" s="45"/>
    </row>
    <row r="1547" s="2" customFormat="1" ht="16.8" customHeight="1">
      <c r="A1547" s="39"/>
      <c r="B1547" s="45"/>
      <c r="C1547" s="327" t="s">
        <v>1</v>
      </c>
      <c r="D1547" s="327" t="s">
        <v>3083</v>
      </c>
      <c r="E1547" s="18" t="s">
        <v>1</v>
      </c>
      <c r="F1547" s="328">
        <v>211</v>
      </c>
      <c r="G1547" s="39"/>
      <c r="H1547" s="45"/>
    </row>
    <row r="1548" s="2" customFormat="1" ht="16.8" customHeight="1">
      <c r="A1548" s="39"/>
      <c r="B1548" s="45"/>
      <c r="C1548" s="327" t="s">
        <v>1</v>
      </c>
      <c r="D1548" s="327" t="s">
        <v>3084</v>
      </c>
      <c r="E1548" s="18" t="s">
        <v>1</v>
      </c>
      <c r="F1548" s="328">
        <v>169.99199999999999</v>
      </c>
      <c r="G1548" s="39"/>
      <c r="H1548" s="45"/>
    </row>
    <row r="1549" s="2" customFormat="1" ht="16.8" customHeight="1">
      <c r="A1549" s="39"/>
      <c r="B1549" s="45"/>
      <c r="C1549" s="327" t="s">
        <v>1</v>
      </c>
      <c r="D1549" s="327" t="s">
        <v>3085</v>
      </c>
      <c r="E1549" s="18" t="s">
        <v>1</v>
      </c>
      <c r="F1549" s="328">
        <v>418.88</v>
      </c>
      <c r="G1549" s="39"/>
      <c r="H1549" s="45"/>
    </row>
    <row r="1550" s="2" customFormat="1" ht="16.8" customHeight="1">
      <c r="A1550" s="39"/>
      <c r="B1550" s="45"/>
      <c r="C1550" s="327" t="s">
        <v>1</v>
      </c>
      <c r="D1550" s="327" t="s">
        <v>3086</v>
      </c>
      <c r="E1550" s="18" t="s">
        <v>1</v>
      </c>
      <c r="F1550" s="328">
        <v>0</v>
      </c>
      <c r="G1550" s="39"/>
      <c r="H1550" s="45"/>
    </row>
    <row r="1551" s="2" customFormat="1" ht="16.8" customHeight="1">
      <c r="A1551" s="39"/>
      <c r="B1551" s="45"/>
      <c r="C1551" s="327" t="s">
        <v>1</v>
      </c>
      <c r="D1551" s="327" t="s">
        <v>3087</v>
      </c>
      <c r="E1551" s="18" t="s">
        <v>1</v>
      </c>
      <c r="F1551" s="328">
        <v>87.034999999999997</v>
      </c>
      <c r="G1551" s="39"/>
      <c r="H1551" s="45"/>
    </row>
    <row r="1552" s="2" customFormat="1" ht="16.8" customHeight="1">
      <c r="A1552" s="39"/>
      <c r="B1552" s="45"/>
      <c r="C1552" s="327" t="s">
        <v>1</v>
      </c>
      <c r="D1552" s="327" t="s">
        <v>3088</v>
      </c>
      <c r="E1552" s="18" t="s">
        <v>1</v>
      </c>
      <c r="F1552" s="328">
        <v>29.131</v>
      </c>
      <c r="G1552" s="39"/>
      <c r="H1552" s="45"/>
    </row>
    <row r="1553" s="2" customFormat="1" ht="16.8" customHeight="1">
      <c r="A1553" s="39"/>
      <c r="B1553" s="45"/>
      <c r="C1553" s="327" t="s">
        <v>1</v>
      </c>
      <c r="D1553" s="327" t="s">
        <v>3089</v>
      </c>
      <c r="E1553" s="18" t="s">
        <v>1</v>
      </c>
      <c r="F1553" s="328">
        <v>143.55000000000001</v>
      </c>
      <c r="G1553" s="39"/>
      <c r="H1553" s="45"/>
    </row>
    <row r="1554" s="2" customFormat="1" ht="16.8" customHeight="1">
      <c r="A1554" s="39"/>
      <c r="B1554" s="45"/>
      <c r="C1554" s="327" t="s">
        <v>1</v>
      </c>
      <c r="D1554" s="327" t="s">
        <v>3090</v>
      </c>
      <c r="E1554" s="18" t="s">
        <v>1</v>
      </c>
      <c r="F1554" s="328">
        <v>0</v>
      </c>
      <c r="G1554" s="39"/>
      <c r="H1554" s="45"/>
    </row>
    <row r="1555" s="2" customFormat="1" ht="16.8" customHeight="1">
      <c r="A1555" s="39"/>
      <c r="B1555" s="45"/>
      <c r="C1555" s="327" t="s">
        <v>1</v>
      </c>
      <c r="D1555" s="327" t="s">
        <v>3091</v>
      </c>
      <c r="E1555" s="18" t="s">
        <v>1</v>
      </c>
      <c r="F1555" s="328">
        <v>10.010999999999999</v>
      </c>
      <c r="G1555" s="39"/>
      <c r="H1555" s="45"/>
    </row>
    <row r="1556" s="2" customFormat="1" ht="16.8" customHeight="1">
      <c r="A1556" s="39"/>
      <c r="B1556" s="45"/>
      <c r="C1556" s="327" t="s">
        <v>1</v>
      </c>
      <c r="D1556" s="327" t="s">
        <v>3092</v>
      </c>
      <c r="E1556" s="18" t="s">
        <v>1</v>
      </c>
      <c r="F1556" s="328">
        <v>13.262000000000001</v>
      </c>
      <c r="G1556" s="39"/>
      <c r="H1556" s="45"/>
    </row>
    <row r="1557" s="2" customFormat="1" ht="16.8" customHeight="1">
      <c r="A1557" s="39"/>
      <c r="B1557" s="45"/>
      <c r="C1557" s="327" t="s">
        <v>1</v>
      </c>
      <c r="D1557" s="327" t="s">
        <v>3093</v>
      </c>
      <c r="E1557" s="18" t="s">
        <v>1</v>
      </c>
      <c r="F1557" s="328">
        <v>0</v>
      </c>
      <c r="G1557" s="39"/>
      <c r="H1557" s="45"/>
    </row>
    <row r="1558" s="2" customFormat="1" ht="16.8" customHeight="1">
      <c r="A1558" s="39"/>
      <c r="B1558" s="45"/>
      <c r="C1558" s="327" t="s">
        <v>1</v>
      </c>
      <c r="D1558" s="327" t="s">
        <v>3094</v>
      </c>
      <c r="E1558" s="18" t="s">
        <v>1</v>
      </c>
      <c r="F1558" s="328">
        <v>52.649999999999999</v>
      </c>
      <c r="G1558" s="39"/>
      <c r="H1558" s="45"/>
    </row>
    <row r="1559" s="2" customFormat="1" ht="16.8" customHeight="1">
      <c r="A1559" s="39"/>
      <c r="B1559" s="45"/>
      <c r="C1559" s="327" t="s">
        <v>1</v>
      </c>
      <c r="D1559" s="327" t="s">
        <v>3095</v>
      </c>
      <c r="E1559" s="18" t="s">
        <v>1</v>
      </c>
      <c r="F1559" s="328">
        <v>0</v>
      </c>
      <c r="G1559" s="39"/>
      <c r="H1559" s="45"/>
    </row>
    <row r="1560" s="2" customFormat="1" ht="16.8" customHeight="1">
      <c r="A1560" s="39"/>
      <c r="B1560" s="45"/>
      <c r="C1560" s="327" t="s">
        <v>1</v>
      </c>
      <c r="D1560" s="327" t="s">
        <v>3096</v>
      </c>
      <c r="E1560" s="18" t="s">
        <v>1</v>
      </c>
      <c r="F1560" s="328">
        <v>140.70099999999999</v>
      </c>
      <c r="G1560" s="39"/>
      <c r="H1560" s="45"/>
    </row>
    <row r="1561" s="2" customFormat="1" ht="16.8" customHeight="1">
      <c r="A1561" s="39"/>
      <c r="B1561" s="45"/>
      <c r="C1561" s="327" t="s">
        <v>1</v>
      </c>
      <c r="D1561" s="327" t="s">
        <v>3097</v>
      </c>
      <c r="E1561" s="18" t="s">
        <v>1</v>
      </c>
      <c r="F1561" s="328">
        <v>61.585999999999999</v>
      </c>
      <c r="G1561" s="39"/>
      <c r="H1561" s="45"/>
    </row>
    <row r="1562" s="2" customFormat="1" ht="16.8" customHeight="1">
      <c r="A1562" s="39"/>
      <c r="B1562" s="45"/>
      <c r="C1562" s="327" t="s">
        <v>1</v>
      </c>
      <c r="D1562" s="327" t="s">
        <v>3098</v>
      </c>
      <c r="E1562" s="18" t="s">
        <v>1</v>
      </c>
      <c r="F1562" s="328">
        <v>420.10899999999998</v>
      </c>
      <c r="G1562" s="39"/>
      <c r="H1562" s="45"/>
    </row>
    <row r="1563" s="2" customFormat="1" ht="16.8" customHeight="1">
      <c r="A1563" s="39"/>
      <c r="B1563" s="45"/>
      <c r="C1563" s="327" t="s">
        <v>1</v>
      </c>
      <c r="D1563" s="327" t="s">
        <v>3099</v>
      </c>
      <c r="E1563" s="18" t="s">
        <v>1</v>
      </c>
      <c r="F1563" s="328">
        <v>17.699999999999999</v>
      </c>
      <c r="G1563" s="39"/>
      <c r="H1563" s="45"/>
    </row>
    <row r="1564" s="2" customFormat="1" ht="16.8" customHeight="1">
      <c r="A1564" s="39"/>
      <c r="B1564" s="45"/>
      <c r="C1564" s="327" t="s">
        <v>1</v>
      </c>
      <c r="D1564" s="327" t="s">
        <v>3100</v>
      </c>
      <c r="E1564" s="18" t="s">
        <v>1</v>
      </c>
      <c r="F1564" s="328">
        <v>0</v>
      </c>
      <c r="G1564" s="39"/>
      <c r="H1564" s="45"/>
    </row>
    <row r="1565" s="2" customFormat="1" ht="16.8" customHeight="1">
      <c r="A1565" s="39"/>
      <c r="B1565" s="45"/>
      <c r="C1565" s="327" t="s">
        <v>1</v>
      </c>
      <c r="D1565" s="327" t="s">
        <v>3101</v>
      </c>
      <c r="E1565" s="18" t="s">
        <v>1</v>
      </c>
      <c r="F1565" s="328">
        <v>44.045000000000002</v>
      </c>
      <c r="G1565" s="39"/>
      <c r="H1565" s="45"/>
    </row>
    <row r="1566" s="2" customFormat="1" ht="16.8" customHeight="1">
      <c r="A1566" s="39"/>
      <c r="B1566" s="45"/>
      <c r="C1566" s="327" t="s">
        <v>1</v>
      </c>
      <c r="D1566" s="327" t="s">
        <v>3102</v>
      </c>
      <c r="E1566" s="18" t="s">
        <v>1</v>
      </c>
      <c r="F1566" s="328">
        <v>0</v>
      </c>
      <c r="G1566" s="39"/>
      <c r="H1566" s="45"/>
    </row>
    <row r="1567" s="2" customFormat="1" ht="16.8" customHeight="1">
      <c r="A1567" s="39"/>
      <c r="B1567" s="45"/>
      <c r="C1567" s="327" t="s">
        <v>1</v>
      </c>
      <c r="D1567" s="327" t="s">
        <v>3103</v>
      </c>
      <c r="E1567" s="18" t="s">
        <v>1</v>
      </c>
      <c r="F1567" s="328">
        <v>96.900000000000006</v>
      </c>
      <c r="G1567" s="39"/>
      <c r="H1567" s="45"/>
    </row>
    <row r="1568" s="2" customFormat="1" ht="16.8" customHeight="1">
      <c r="A1568" s="39"/>
      <c r="B1568" s="45"/>
      <c r="C1568" s="327" t="s">
        <v>1</v>
      </c>
      <c r="D1568" s="327" t="s">
        <v>1</v>
      </c>
      <c r="E1568" s="18" t="s">
        <v>1</v>
      </c>
      <c r="F1568" s="328">
        <v>0</v>
      </c>
      <c r="G1568" s="39"/>
      <c r="H1568" s="45"/>
    </row>
    <row r="1569" s="2" customFormat="1">
      <c r="A1569" s="39"/>
      <c r="B1569" s="45"/>
      <c r="C1569" s="327" t="s">
        <v>1</v>
      </c>
      <c r="D1569" s="327" t="s">
        <v>3104</v>
      </c>
      <c r="E1569" s="18" t="s">
        <v>1</v>
      </c>
      <c r="F1569" s="328">
        <v>260.779</v>
      </c>
      <c r="G1569" s="39"/>
      <c r="H1569" s="45"/>
    </row>
    <row r="1570" s="2" customFormat="1">
      <c r="A1570" s="39"/>
      <c r="B1570" s="45"/>
      <c r="C1570" s="327" t="s">
        <v>1</v>
      </c>
      <c r="D1570" s="327" t="s">
        <v>3105</v>
      </c>
      <c r="E1570" s="18" t="s">
        <v>1</v>
      </c>
      <c r="F1570" s="328">
        <v>96.037999999999997</v>
      </c>
      <c r="G1570" s="39"/>
      <c r="H1570" s="45"/>
    </row>
    <row r="1571" s="2" customFormat="1">
      <c r="A1571" s="39"/>
      <c r="B1571" s="45"/>
      <c r="C1571" s="327" t="s">
        <v>1</v>
      </c>
      <c r="D1571" s="327" t="s">
        <v>3106</v>
      </c>
      <c r="E1571" s="18" t="s">
        <v>1</v>
      </c>
      <c r="F1571" s="328">
        <v>24.050000000000001</v>
      </c>
      <c r="G1571" s="39"/>
      <c r="H1571" s="45"/>
    </row>
    <row r="1572" s="2" customFormat="1">
      <c r="A1572" s="39"/>
      <c r="B1572" s="45"/>
      <c r="C1572" s="327" t="s">
        <v>1</v>
      </c>
      <c r="D1572" s="327" t="s">
        <v>3107</v>
      </c>
      <c r="E1572" s="18" t="s">
        <v>1</v>
      </c>
      <c r="F1572" s="328">
        <v>37.350000000000001</v>
      </c>
      <c r="G1572" s="39"/>
      <c r="H1572" s="45"/>
    </row>
    <row r="1573" s="2" customFormat="1">
      <c r="A1573" s="39"/>
      <c r="B1573" s="45"/>
      <c r="C1573" s="327" t="s">
        <v>1</v>
      </c>
      <c r="D1573" s="327" t="s">
        <v>3108</v>
      </c>
      <c r="E1573" s="18" t="s">
        <v>1</v>
      </c>
      <c r="F1573" s="328">
        <v>0</v>
      </c>
      <c r="G1573" s="39"/>
      <c r="H1573" s="45"/>
    </row>
    <row r="1574" s="2" customFormat="1">
      <c r="A1574" s="39"/>
      <c r="B1574" s="45"/>
      <c r="C1574" s="327" t="s">
        <v>1</v>
      </c>
      <c r="D1574" s="327" t="s">
        <v>3109</v>
      </c>
      <c r="E1574" s="18" t="s">
        <v>1</v>
      </c>
      <c r="F1574" s="328">
        <v>0</v>
      </c>
      <c r="G1574" s="39"/>
      <c r="H1574" s="45"/>
    </row>
    <row r="1575" s="2" customFormat="1">
      <c r="A1575" s="39"/>
      <c r="B1575" s="45"/>
      <c r="C1575" s="327" t="s">
        <v>1</v>
      </c>
      <c r="D1575" s="327" t="s">
        <v>3110</v>
      </c>
      <c r="E1575" s="18" t="s">
        <v>1</v>
      </c>
      <c r="F1575" s="328">
        <v>10.692</v>
      </c>
      <c r="G1575" s="39"/>
      <c r="H1575" s="45"/>
    </row>
    <row r="1576" s="2" customFormat="1">
      <c r="A1576" s="39"/>
      <c r="B1576" s="45"/>
      <c r="C1576" s="327" t="s">
        <v>1</v>
      </c>
      <c r="D1576" s="327" t="s">
        <v>3111</v>
      </c>
      <c r="E1576" s="18" t="s">
        <v>1</v>
      </c>
      <c r="F1576" s="328">
        <v>0</v>
      </c>
      <c r="G1576" s="39"/>
      <c r="H1576" s="45"/>
    </row>
    <row r="1577" s="2" customFormat="1">
      <c r="A1577" s="39"/>
      <c r="B1577" s="45"/>
      <c r="C1577" s="327" t="s">
        <v>1</v>
      </c>
      <c r="D1577" s="327" t="s">
        <v>3112</v>
      </c>
      <c r="E1577" s="18" t="s">
        <v>1</v>
      </c>
      <c r="F1577" s="328">
        <v>53.433999999999998</v>
      </c>
      <c r="G1577" s="39"/>
      <c r="H1577" s="45"/>
    </row>
    <row r="1578" s="2" customFormat="1">
      <c r="A1578" s="39"/>
      <c r="B1578" s="45"/>
      <c r="C1578" s="327" t="s">
        <v>1</v>
      </c>
      <c r="D1578" s="327" t="s">
        <v>3113</v>
      </c>
      <c r="E1578" s="18" t="s">
        <v>1</v>
      </c>
      <c r="F1578" s="328">
        <v>0</v>
      </c>
      <c r="G1578" s="39"/>
      <c r="H1578" s="45"/>
    </row>
    <row r="1579" s="2" customFormat="1">
      <c r="A1579" s="39"/>
      <c r="B1579" s="45"/>
      <c r="C1579" s="327" t="s">
        <v>1</v>
      </c>
      <c r="D1579" s="327" t="s">
        <v>3114</v>
      </c>
      <c r="E1579" s="18" t="s">
        <v>1</v>
      </c>
      <c r="F1579" s="328">
        <v>10.666</v>
      </c>
      <c r="G1579" s="39"/>
      <c r="H1579" s="45"/>
    </row>
    <row r="1580" s="2" customFormat="1">
      <c r="A1580" s="39"/>
      <c r="B1580" s="45"/>
      <c r="C1580" s="327" t="s">
        <v>1</v>
      </c>
      <c r="D1580" s="327" t="s">
        <v>3115</v>
      </c>
      <c r="E1580" s="18" t="s">
        <v>1</v>
      </c>
      <c r="F1580" s="328">
        <v>0</v>
      </c>
      <c r="G1580" s="39"/>
      <c r="H1580" s="45"/>
    </row>
    <row r="1581" s="2" customFormat="1">
      <c r="A1581" s="39"/>
      <c r="B1581" s="45"/>
      <c r="C1581" s="327" t="s">
        <v>1</v>
      </c>
      <c r="D1581" s="327" t="s">
        <v>3116</v>
      </c>
      <c r="E1581" s="18" t="s">
        <v>1</v>
      </c>
      <c r="F1581" s="328">
        <v>21.437000000000001</v>
      </c>
      <c r="G1581" s="39"/>
      <c r="H1581" s="45"/>
    </row>
    <row r="1582" s="2" customFormat="1">
      <c r="A1582" s="39"/>
      <c r="B1582" s="45"/>
      <c r="C1582" s="327" t="s">
        <v>1</v>
      </c>
      <c r="D1582" s="327" t="s">
        <v>3117</v>
      </c>
      <c r="E1582" s="18" t="s">
        <v>1</v>
      </c>
      <c r="F1582" s="328">
        <v>0</v>
      </c>
      <c r="G1582" s="39"/>
      <c r="H1582" s="45"/>
    </row>
    <row r="1583" s="2" customFormat="1" ht="16.8" customHeight="1">
      <c r="A1583" s="39"/>
      <c r="B1583" s="45"/>
      <c r="C1583" s="327" t="s">
        <v>1</v>
      </c>
      <c r="D1583" s="327" t="s">
        <v>1</v>
      </c>
      <c r="E1583" s="18" t="s">
        <v>1</v>
      </c>
      <c r="F1583" s="328">
        <v>0</v>
      </c>
      <c r="G1583" s="39"/>
      <c r="H1583" s="45"/>
    </row>
    <row r="1584" s="2" customFormat="1" ht="16.8" customHeight="1">
      <c r="A1584" s="39"/>
      <c r="B1584" s="45"/>
      <c r="C1584" s="327" t="s">
        <v>1</v>
      </c>
      <c r="D1584" s="327" t="s">
        <v>3118</v>
      </c>
      <c r="E1584" s="18" t="s">
        <v>1</v>
      </c>
      <c r="F1584" s="328">
        <v>0</v>
      </c>
      <c r="G1584" s="39"/>
      <c r="H1584" s="45"/>
    </row>
    <row r="1585" s="2" customFormat="1">
      <c r="A1585" s="39"/>
      <c r="B1585" s="45"/>
      <c r="C1585" s="327" t="s">
        <v>1</v>
      </c>
      <c r="D1585" s="327" t="s">
        <v>3119</v>
      </c>
      <c r="E1585" s="18" t="s">
        <v>1</v>
      </c>
      <c r="F1585" s="328">
        <v>-729.64200000000005</v>
      </c>
      <c r="G1585" s="39"/>
      <c r="H1585" s="45"/>
    </row>
    <row r="1586" s="2" customFormat="1" ht="16.8" customHeight="1">
      <c r="A1586" s="39"/>
      <c r="B1586" s="45"/>
      <c r="C1586" s="327" t="s">
        <v>1</v>
      </c>
      <c r="D1586" s="327" t="s">
        <v>3120</v>
      </c>
      <c r="E1586" s="18" t="s">
        <v>1</v>
      </c>
      <c r="F1586" s="328">
        <v>-29.388999999999999</v>
      </c>
      <c r="G1586" s="39"/>
      <c r="H1586" s="45"/>
    </row>
    <row r="1587" s="2" customFormat="1" ht="16.8" customHeight="1">
      <c r="A1587" s="39"/>
      <c r="B1587" s="45"/>
      <c r="C1587" s="327" t="s">
        <v>1</v>
      </c>
      <c r="D1587" s="327" t="s">
        <v>3121</v>
      </c>
      <c r="E1587" s="18" t="s">
        <v>1</v>
      </c>
      <c r="F1587" s="328">
        <v>0</v>
      </c>
      <c r="G1587" s="39"/>
      <c r="H1587" s="45"/>
    </row>
    <row r="1588" s="2" customFormat="1">
      <c r="A1588" s="39"/>
      <c r="B1588" s="45"/>
      <c r="C1588" s="327" t="s">
        <v>1</v>
      </c>
      <c r="D1588" s="327" t="s">
        <v>3122</v>
      </c>
      <c r="E1588" s="18" t="s">
        <v>1</v>
      </c>
      <c r="F1588" s="328">
        <v>-28.027999999999999</v>
      </c>
      <c r="G1588" s="39"/>
      <c r="H1588" s="45"/>
    </row>
    <row r="1589" s="2" customFormat="1" ht="16.8" customHeight="1">
      <c r="A1589" s="39"/>
      <c r="B1589" s="45"/>
      <c r="C1589" s="327" t="s">
        <v>1</v>
      </c>
      <c r="D1589" s="327" t="s">
        <v>3123</v>
      </c>
      <c r="E1589" s="18" t="s">
        <v>1</v>
      </c>
      <c r="F1589" s="328">
        <v>0</v>
      </c>
      <c r="G1589" s="39"/>
      <c r="H1589" s="45"/>
    </row>
    <row r="1590" s="2" customFormat="1" ht="16.8" customHeight="1">
      <c r="A1590" s="39"/>
      <c r="B1590" s="45"/>
      <c r="C1590" s="327" t="s">
        <v>1</v>
      </c>
      <c r="D1590" s="327" t="s">
        <v>3124</v>
      </c>
      <c r="E1590" s="18" t="s">
        <v>1</v>
      </c>
      <c r="F1590" s="328">
        <v>0</v>
      </c>
      <c r="G1590" s="39"/>
      <c r="H1590" s="45"/>
    </row>
    <row r="1591" s="2" customFormat="1" ht="16.8" customHeight="1">
      <c r="A1591" s="39"/>
      <c r="B1591" s="45"/>
      <c r="C1591" s="327" t="s">
        <v>1</v>
      </c>
      <c r="D1591" s="327" t="s">
        <v>3125</v>
      </c>
      <c r="E1591" s="18" t="s">
        <v>1</v>
      </c>
      <c r="F1591" s="328">
        <v>-8.6880000000000006</v>
      </c>
      <c r="G1591" s="39"/>
      <c r="H1591" s="45"/>
    </row>
    <row r="1592" s="2" customFormat="1" ht="16.8" customHeight="1">
      <c r="A1592" s="39"/>
      <c r="B1592" s="45"/>
      <c r="C1592" s="327" t="s">
        <v>1</v>
      </c>
      <c r="D1592" s="327" t="s">
        <v>3126</v>
      </c>
      <c r="E1592" s="18" t="s">
        <v>1</v>
      </c>
      <c r="F1592" s="328">
        <v>-16.82</v>
      </c>
      <c r="G1592" s="39"/>
      <c r="H1592" s="45"/>
    </row>
    <row r="1593" s="2" customFormat="1" ht="16.8" customHeight="1">
      <c r="A1593" s="39"/>
      <c r="B1593" s="45"/>
      <c r="C1593" s="327" t="s">
        <v>1</v>
      </c>
      <c r="D1593" s="327" t="s">
        <v>3127</v>
      </c>
      <c r="E1593" s="18" t="s">
        <v>1</v>
      </c>
      <c r="F1593" s="328">
        <v>-4.2960000000000003</v>
      </c>
      <c r="G1593" s="39"/>
      <c r="H1593" s="45"/>
    </row>
    <row r="1594" s="2" customFormat="1">
      <c r="A1594" s="39"/>
      <c r="B1594" s="45"/>
      <c r="C1594" s="327" t="s">
        <v>1</v>
      </c>
      <c r="D1594" s="327" t="s">
        <v>3128</v>
      </c>
      <c r="E1594" s="18" t="s">
        <v>1</v>
      </c>
      <c r="F1594" s="328">
        <v>-0.67500000000000004</v>
      </c>
      <c r="G1594" s="39"/>
      <c r="H1594" s="45"/>
    </row>
    <row r="1595" s="2" customFormat="1" ht="16.8" customHeight="1">
      <c r="A1595" s="39"/>
      <c r="B1595" s="45"/>
      <c r="C1595" s="327" t="s">
        <v>1</v>
      </c>
      <c r="D1595" s="327" t="s">
        <v>3129</v>
      </c>
      <c r="E1595" s="18" t="s">
        <v>1</v>
      </c>
      <c r="F1595" s="328">
        <v>0</v>
      </c>
      <c r="G1595" s="39"/>
      <c r="H1595" s="45"/>
    </row>
    <row r="1596" s="2" customFormat="1" ht="16.8" customHeight="1">
      <c r="A1596" s="39"/>
      <c r="B1596" s="45"/>
      <c r="C1596" s="327" t="s">
        <v>1</v>
      </c>
      <c r="D1596" s="327" t="s">
        <v>3130</v>
      </c>
      <c r="E1596" s="18" t="s">
        <v>1</v>
      </c>
      <c r="F1596" s="328">
        <v>0</v>
      </c>
      <c r="G1596" s="39"/>
      <c r="H1596" s="45"/>
    </row>
    <row r="1597" s="2" customFormat="1" ht="16.8" customHeight="1">
      <c r="A1597" s="39"/>
      <c r="B1597" s="45"/>
      <c r="C1597" s="327" t="s">
        <v>1</v>
      </c>
      <c r="D1597" s="327" t="s">
        <v>3131</v>
      </c>
      <c r="E1597" s="18" t="s">
        <v>1</v>
      </c>
      <c r="F1597" s="328">
        <v>-3</v>
      </c>
      <c r="G1597" s="39"/>
      <c r="H1597" s="45"/>
    </row>
    <row r="1598" s="2" customFormat="1" ht="16.8" customHeight="1">
      <c r="A1598" s="39"/>
      <c r="B1598" s="45"/>
      <c r="C1598" s="327" t="s">
        <v>1</v>
      </c>
      <c r="D1598" s="327" t="s">
        <v>3132</v>
      </c>
      <c r="E1598" s="18" t="s">
        <v>1</v>
      </c>
      <c r="F1598" s="328">
        <v>0</v>
      </c>
      <c r="G1598" s="39"/>
      <c r="H1598" s="45"/>
    </row>
    <row r="1599" s="2" customFormat="1" ht="16.8" customHeight="1">
      <c r="A1599" s="39"/>
      <c r="B1599" s="45"/>
      <c r="C1599" s="327" t="s">
        <v>1</v>
      </c>
      <c r="D1599" s="327" t="s">
        <v>3133</v>
      </c>
      <c r="E1599" s="18" t="s">
        <v>1</v>
      </c>
      <c r="F1599" s="328">
        <v>0</v>
      </c>
      <c r="G1599" s="39"/>
      <c r="H1599" s="45"/>
    </row>
    <row r="1600" s="2" customFormat="1" ht="16.8" customHeight="1">
      <c r="A1600" s="39"/>
      <c r="B1600" s="45"/>
      <c r="C1600" s="327" t="s">
        <v>1</v>
      </c>
      <c r="D1600" s="327" t="s">
        <v>3134</v>
      </c>
      <c r="E1600" s="18" t="s">
        <v>1</v>
      </c>
      <c r="F1600" s="328">
        <v>-0.75</v>
      </c>
      <c r="G1600" s="39"/>
      <c r="H1600" s="45"/>
    </row>
    <row r="1601" s="2" customFormat="1" ht="16.8" customHeight="1">
      <c r="A1601" s="39"/>
      <c r="B1601" s="45"/>
      <c r="C1601" s="327" t="s">
        <v>1</v>
      </c>
      <c r="D1601" s="327" t="s">
        <v>3135</v>
      </c>
      <c r="E1601" s="18" t="s">
        <v>1</v>
      </c>
      <c r="F1601" s="328">
        <v>0</v>
      </c>
      <c r="G1601" s="39"/>
      <c r="H1601" s="45"/>
    </row>
    <row r="1602" s="2" customFormat="1" ht="16.8" customHeight="1">
      <c r="A1602" s="39"/>
      <c r="B1602" s="45"/>
      <c r="C1602" s="327" t="s">
        <v>1</v>
      </c>
      <c r="D1602" s="327" t="s">
        <v>3136</v>
      </c>
      <c r="E1602" s="18" t="s">
        <v>1</v>
      </c>
      <c r="F1602" s="328">
        <v>0</v>
      </c>
      <c r="G1602" s="39"/>
      <c r="H1602" s="45"/>
    </row>
    <row r="1603" s="2" customFormat="1" ht="16.8" customHeight="1">
      <c r="A1603" s="39"/>
      <c r="B1603" s="45"/>
      <c r="C1603" s="327" t="s">
        <v>1</v>
      </c>
      <c r="D1603" s="327" t="s">
        <v>3137</v>
      </c>
      <c r="E1603" s="18" t="s">
        <v>1</v>
      </c>
      <c r="F1603" s="328">
        <v>-3.3359999999999999</v>
      </c>
      <c r="G1603" s="39"/>
      <c r="H1603" s="45"/>
    </row>
    <row r="1604" s="2" customFormat="1" ht="16.8" customHeight="1">
      <c r="A1604" s="39"/>
      <c r="B1604" s="45"/>
      <c r="C1604" s="327" t="s">
        <v>1</v>
      </c>
      <c r="D1604" s="327" t="s">
        <v>3138</v>
      </c>
      <c r="E1604" s="18" t="s">
        <v>1</v>
      </c>
      <c r="F1604" s="328">
        <v>-6.218</v>
      </c>
      <c r="G1604" s="39"/>
      <c r="H1604" s="45"/>
    </row>
    <row r="1605" s="2" customFormat="1" ht="16.8" customHeight="1">
      <c r="A1605" s="39"/>
      <c r="B1605" s="45"/>
      <c r="C1605" s="327" t="s">
        <v>1</v>
      </c>
      <c r="D1605" s="327" t="s">
        <v>3139</v>
      </c>
      <c r="E1605" s="18" t="s">
        <v>1</v>
      </c>
      <c r="F1605" s="328">
        <v>0</v>
      </c>
      <c r="G1605" s="39"/>
      <c r="H1605" s="45"/>
    </row>
    <row r="1606" s="2" customFormat="1" ht="16.8" customHeight="1">
      <c r="A1606" s="39"/>
      <c r="B1606" s="45"/>
      <c r="C1606" s="327" t="s">
        <v>1</v>
      </c>
      <c r="D1606" s="327" t="s">
        <v>3140</v>
      </c>
      <c r="E1606" s="18" t="s">
        <v>1</v>
      </c>
      <c r="F1606" s="328">
        <v>0</v>
      </c>
      <c r="G1606" s="39"/>
      <c r="H1606" s="45"/>
    </row>
    <row r="1607" s="2" customFormat="1" ht="16.8" customHeight="1">
      <c r="A1607" s="39"/>
      <c r="B1607" s="45"/>
      <c r="C1607" s="327" t="s">
        <v>1</v>
      </c>
      <c r="D1607" s="327" t="s">
        <v>3135</v>
      </c>
      <c r="E1607" s="18" t="s">
        <v>1</v>
      </c>
      <c r="F1607" s="328">
        <v>0</v>
      </c>
      <c r="G1607" s="39"/>
      <c r="H1607" s="45"/>
    </row>
    <row r="1608" s="2" customFormat="1" ht="16.8" customHeight="1">
      <c r="A1608" s="39"/>
      <c r="B1608" s="45"/>
      <c r="C1608" s="327" t="s">
        <v>1</v>
      </c>
      <c r="D1608" s="327" t="s">
        <v>3141</v>
      </c>
      <c r="E1608" s="18" t="s">
        <v>1</v>
      </c>
      <c r="F1608" s="328">
        <v>0</v>
      </c>
      <c r="G1608" s="39"/>
      <c r="H1608" s="45"/>
    </row>
    <row r="1609" s="2" customFormat="1" ht="16.8" customHeight="1">
      <c r="A1609" s="39"/>
      <c r="B1609" s="45"/>
      <c r="C1609" s="327" t="s">
        <v>1</v>
      </c>
      <c r="D1609" s="327" t="s">
        <v>3142</v>
      </c>
      <c r="E1609" s="18" t="s">
        <v>1</v>
      </c>
      <c r="F1609" s="328">
        <v>-3</v>
      </c>
      <c r="G1609" s="39"/>
      <c r="H1609" s="45"/>
    </row>
    <row r="1610" s="2" customFormat="1" ht="16.8" customHeight="1">
      <c r="A1610" s="39"/>
      <c r="B1610" s="45"/>
      <c r="C1610" s="327" t="s">
        <v>1</v>
      </c>
      <c r="D1610" s="327" t="s">
        <v>3143</v>
      </c>
      <c r="E1610" s="18" t="s">
        <v>1</v>
      </c>
      <c r="F1610" s="328">
        <v>-91.495000000000005</v>
      </c>
      <c r="G1610" s="39"/>
      <c r="H1610" s="45"/>
    </row>
    <row r="1611" s="2" customFormat="1" ht="16.8" customHeight="1">
      <c r="A1611" s="39"/>
      <c r="B1611" s="45"/>
      <c r="C1611" s="327" t="s">
        <v>1</v>
      </c>
      <c r="D1611" s="327" t="s">
        <v>3139</v>
      </c>
      <c r="E1611" s="18" t="s">
        <v>1</v>
      </c>
      <c r="F1611" s="328">
        <v>0</v>
      </c>
      <c r="G1611" s="39"/>
      <c r="H1611" s="45"/>
    </row>
    <row r="1612" s="2" customFormat="1" ht="16.8" customHeight="1">
      <c r="A1612" s="39"/>
      <c r="B1612" s="45"/>
      <c r="C1612" s="327" t="s">
        <v>1</v>
      </c>
      <c r="D1612" s="327" t="s">
        <v>3140</v>
      </c>
      <c r="E1612" s="18" t="s">
        <v>1</v>
      </c>
      <c r="F1612" s="328">
        <v>0</v>
      </c>
      <c r="G1612" s="39"/>
      <c r="H1612" s="45"/>
    </row>
    <row r="1613" s="2" customFormat="1" ht="16.8" customHeight="1">
      <c r="A1613" s="39"/>
      <c r="B1613" s="45"/>
      <c r="C1613" s="327" t="s">
        <v>1</v>
      </c>
      <c r="D1613" s="327" t="s">
        <v>3135</v>
      </c>
      <c r="E1613" s="18" t="s">
        <v>1</v>
      </c>
      <c r="F1613" s="328">
        <v>0</v>
      </c>
      <c r="G1613" s="39"/>
      <c r="H1613" s="45"/>
    </row>
    <row r="1614" s="2" customFormat="1" ht="16.8" customHeight="1">
      <c r="A1614" s="39"/>
      <c r="B1614" s="45"/>
      <c r="C1614" s="327" t="s">
        <v>1</v>
      </c>
      <c r="D1614" s="327" t="s">
        <v>3144</v>
      </c>
      <c r="E1614" s="18" t="s">
        <v>1</v>
      </c>
      <c r="F1614" s="328">
        <v>0</v>
      </c>
      <c r="G1614" s="39"/>
      <c r="H1614" s="45"/>
    </row>
    <row r="1615" s="2" customFormat="1" ht="16.8" customHeight="1">
      <c r="A1615" s="39"/>
      <c r="B1615" s="45"/>
      <c r="C1615" s="327" t="s">
        <v>1</v>
      </c>
      <c r="D1615" s="327" t="s">
        <v>3145</v>
      </c>
      <c r="E1615" s="18" t="s">
        <v>1</v>
      </c>
      <c r="F1615" s="328">
        <v>0</v>
      </c>
      <c r="G1615" s="39"/>
      <c r="H1615" s="45"/>
    </row>
    <row r="1616" s="2" customFormat="1" ht="16.8" customHeight="1">
      <c r="A1616" s="39"/>
      <c r="B1616" s="45"/>
      <c r="C1616" s="327" t="s">
        <v>1</v>
      </c>
      <c r="D1616" s="327" t="s">
        <v>3146</v>
      </c>
      <c r="E1616" s="18" t="s">
        <v>1</v>
      </c>
      <c r="F1616" s="328">
        <v>-1.1399999999999999</v>
      </c>
      <c r="G1616" s="39"/>
      <c r="H1616" s="45"/>
    </row>
    <row r="1617" s="2" customFormat="1" ht="16.8" customHeight="1">
      <c r="A1617" s="39"/>
      <c r="B1617" s="45"/>
      <c r="C1617" s="327" t="s">
        <v>1</v>
      </c>
      <c r="D1617" s="327" t="s">
        <v>3147</v>
      </c>
      <c r="E1617" s="18" t="s">
        <v>1</v>
      </c>
      <c r="F1617" s="328">
        <v>-5.7210000000000001</v>
      </c>
      <c r="G1617" s="39"/>
      <c r="H1617" s="45"/>
    </row>
    <row r="1618" s="2" customFormat="1" ht="16.8" customHeight="1">
      <c r="A1618" s="39"/>
      <c r="B1618" s="45"/>
      <c r="C1618" s="327" t="s">
        <v>1</v>
      </c>
      <c r="D1618" s="327" t="s">
        <v>3140</v>
      </c>
      <c r="E1618" s="18" t="s">
        <v>1</v>
      </c>
      <c r="F1618" s="328">
        <v>0</v>
      </c>
      <c r="G1618" s="39"/>
      <c r="H1618" s="45"/>
    </row>
    <row r="1619" s="2" customFormat="1" ht="16.8" customHeight="1">
      <c r="A1619" s="39"/>
      <c r="B1619" s="45"/>
      <c r="C1619" s="327" t="s">
        <v>1</v>
      </c>
      <c r="D1619" s="327" t="s">
        <v>3135</v>
      </c>
      <c r="E1619" s="18" t="s">
        <v>1</v>
      </c>
      <c r="F1619" s="328">
        <v>0</v>
      </c>
      <c r="G1619" s="39"/>
      <c r="H1619" s="45"/>
    </row>
    <row r="1620" s="2" customFormat="1" ht="16.8" customHeight="1">
      <c r="A1620" s="39"/>
      <c r="B1620" s="45"/>
      <c r="C1620" s="327" t="s">
        <v>1</v>
      </c>
      <c r="D1620" s="327" t="s">
        <v>3148</v>
      </c>
      <c r="E1620" s="18" t="s">
        <v>1</v>
      </c>
      <c r="F1620" s="328">
        <v>0</v>
      </c>
      <c r="G1620" s="39"/>
      <c r="H1620" s="45"/>
    </row>
    <row r="1621" s="2" customFormat="1" ht="16.8" customHeight="1">
      <c r="A1621" s="39"/>
      <c r="B1621" s="45"/>
      <c r="C1621" s="327" t="s">
        <v>1</v>
      </c>
      <c r="D1621" s="327" t="s">
        <v>3149</v>
      </c>
      <c r="E1621" s="18" t="s">
        <v>1</v>
      </c>
      <c r="F1621" s="328">
        <v>-15.6</v>
      </c>
      <c r="G1621" s="39"/>
      <c r="H1621" s="45"/>
    </row>
    <row r="1622" s="2" customFormat="1" ht="16.8" customHeight="1">
      <c r="A1622" s="39"/>
      <c r="B1622" s="45"/>
      <c r="C1622" s="327" t="s">
        <v>1</v>
      </c>
      <c r="D1622" s="327" t="s">
        <v>3150</v>
      </c>
      <c r="E1622" s="18" t="s">
        <v>1</v>
      </c>
      <c r="F1622" s="328">
        <v>-7.25</v>
      </c>
      <c r="G1622" s="39"/>
      <c r="H1622" s="45"/>
    </row>
    <row r="1623" s="2" customFormat="1" ht="16.8" customHeight="1">
      <c r="A1623" s="39"/>
      <c r="B1623" s="45"/>
      <c r="C1623" s="327" t="s">
        <v>1</v>
      </c>
      <c r="D1623" s="327" t="s">
        <v>3139</v>
      </c>
      <c r="E1623" s="18" t="s">
        <v>1</v>
      </c>
      <c r="F1623" s="328">
        <v>0</v>
      </c>
      <c r="G1623" s="39"/>
      <c r="H1623" s="45"/>
    </row>
    <row r="1624" s="2" customFormat="1" ht="16.8" customHeight="1">
      <c r="A1624" s="39"/>
      <c r="B1624" s="45"/>
      <c r="C1624" s="327" t="s">
        <v>1</v>
      </c>
      <c r="D1624" s="327" t="s">
        <v>3140</v>
      </c>
      <c r="E1624" s="18" t="s">
        <v>1</v>
      </c>
      <c r="F1624" s="328">
        <v>0</v>
      </c>
      <c r="G1624" s="39"/>
      <c r="H1624" s="45"/>
    </row>
    <row r="1625" s="2" customFormat="1" ht="16.8" customHeight="1">
      <c r="A1625" s="39"/>
      <c r="B1625" s="45"/>
      <c r="C1625" s="327" t="s">
        <v>1</v>
      </c>
      <c r="D1625" s="327" t="s">
        <v>3135</v>
      </c>
      <c r="E1625" s="18" t="s">
        <v>1</v>
      </c>
      <c r="F1625" s="328">
        <v>0</v>
      </c>
      <c r="G1625" s="39"/>
      <c r="H1625" s="45"/>
    </row>
    <row r="1626" s="2" customFormat="1" ht="16.8" customHeight="1">
      <c r="A1626" s="39"/>
      <c r="B1626" s="45"/>
      <c r="C1626" s="327" t="s">
        <v>1</v>
      </c>
      <c r="D1626" s="327" t="s">
        <v>3151</v>
      </c>
      <c r="E1626" s="18" t="s">
        <v>1</v>
      </c>
      <c r="F1626" s="328">
        <v>-920.91899999999998</v>
      </c>
      <c r="G1626" s="39"/>
      <c r="H1626" s="45"/>
    </row>
    <row r="1627" s="2" customFormat="1" ht="16.8" customHeight="1">
      <c r="A1627" s="39"/>
      <c r="B1627" s="45"/>
      <c r="C1627" s="327" t="s">
        <v>402</v>
      </c>
      <c r="D1627" s="327" t="s">
        <v>258</v>
      </c>
      <c r="E1627" s="18" t="s">
        <v>1</v>
      </c>
      <c r="F1627" s="328">
        <v>3436.6999999999998</v>
      </c>
      <c r="G1627" s="39"/>
      <c r="H1627" s="45"/>
    </row>
    <row r="1628" s="2" customFormat="1" ht="16.8" customHeight="1">
      <c r="A1628" s="39"/>
      <c r="B1628" s="45"/>
      <c r="C1628" s="329" t="s">
        <v>6061</v>
      </c>
      <c r="D1628" s="39"/>
      <c r="E1628" s="39"/>
      <c r="F1628" s="39"/>
      <c r="G1628" s="39"/>
      <c r="H1628" s="45"/>
    </row>
    <row r="1629" s="2" customFormat="1" ht="16.8" customHeight="1">
      <c r="A1629" s="39"/>
      <c r="B1629" s="45"/>
      <c r="C1629" s="327" t="s">
        <v>597</v>
      </c>
      <c r="D1629" s="327" t="s">
        <v>598</v>
      </c>
      <c r="E1629" s="18" t="s">
        <v>253</v>
      </c>
      <c r="F1629" s="328">
        <v>730.29899999999998</v>
      </c>
      <c r="G1629" s="39"/>
      <c r="H1629" s="45"/>
    </row>
    <row r="1630" s="2" customFormat="1" ht="16.8" customHeight="1">
      <c r="A1630" s="39"/>
      <c r="B1630" s="45"/>
      <c r="C1630" s="327" t="s">
        <v>722</v>
      </c>
      <c r="D1630" s="327" t="s">
        <v>723</v>
      </c>
      <c r="E1630" s="18" t="s">
        <v>253</v>
      </c>
      <c r="F1630" s="328">
        <v>2675.3910000000001</v>
      </c>
      <c r="G1630" s="39"/>
      <c r="H1630" s="45"/>
    </row>
    <row r="1631" s="2" customFormat="1" ht="16.8" customHeight="1">
      <c r="A1631" s="39"/>
      <c r="B1631" s="45"/>
      <c r="C1631" s="323" t="s">
        <v>405</v>
      </c>
      <c r="D1631" s="324" t="s">
        <v>406</v>
      </c>
      <c r="E1631" s="325" t="s">
        <v>253</v>
      </c>
      <c r="F1631" s="326">
        <v>103.101</v>
      </c>
      <c r="G1631" s="39"/>
      <c r="H1631" s="45"/>
    </row>
    <row r="1632" s="2" customFormat="1" ht="16.8" customHeight="1">
      <c r="A1632" s="39"/>
      <c r="B1632" s="45"/>
      <c r="C1632" s="327" t="s">
        <v>405</v>
      </c>
      <c r="D1632" s="327" t="s">
        <v>2487</v>
      </c>
      <c r="E1632" s="18" t="s">
        <v>1</v>
      </c>
      <c r="F1632" s="328">
        <v>103.101</v>
      </c>
      <c r="G1632" s="39"/>
      <c r="H1632" s="45"/>
    </row>
    <row r="1633" s="2" customFormat="1" ht="16.8" customHeight="1">
      <c r="A1633" s="39"/>
      <c r="B1633" s="45"/>
      <c r="C1633" s="329" t="s">
        <v>6061</v>
      </c>
      <c r="D1633" s="39"/>
      <c r="E1633" s="39"/>
      <c r="F1633" s="39"/>
      <c r="G1633" s="39"/>
      <c r="H1633" s="45"/>
    </row>
    <row r="1634" s="2" customFormat="1" ht="16.8" customHeight="1">
      <c r="A1634" s="39"/>
      <c r="B1634" s="45"/>
      <c r="C1634" s="327" t="s">
        <v>597</v>
      </c>
      <c r="D1634" s="327" t="s">
        <v>598</v>
      </c>
      <c r="E1634" s="18" t="s">
        <v>253</v>
      </c>
      <c r="F1634" s="328">
        <v>730.29899999999998</v>
      </c>
      <c r="G1634" s="39"/>
      <c r="H1634" s="45"/>
    </row>
    <row r="1635" s="2" customFormat="1" ht="16.8" customHeight="1">
      <c r="A1635" s="39"/>
      <c r="B1635" s="45"/>
      <c r="C1635" s="327" t="s">
        <v>562</v>
      </c>
      <c r="D1635" s="327" t="s">
        <v>563</v>
      </c>
      <c r="E1635" s="18" t="s">
        <v>253</v>
      </c>
      <c r="F1635" s="328">
        <v>103.101</v>
      </c>
      <c r="G1635" s="39"/>
      <c r="H1635" s="45"/>
    </row>
    <row r="1636" s="2" customFormat="1">
      <c r="A1636" s="39"/>
      <c r="B1636" s="45"/>
      <c r="C1636" s="327" t="s">
        <v>639</v>
      </c>
      <c r="D1636" s="327" t="s">
        <v>640</v>
      </c>
      <c r="E1636" s="18" t="s">
        <v>253</v>
      </c>
      <c r="F1636" s="328">
        <v>1436.0550000000001</v>
      </c>
      <c r="G1636" s="39"/>
      <c r="H1636" s="45"/>
    </row>
    <row r="1637" s="2" customFormat="1">
      <c r="A1637" s="39"/>
      <c r="B1637" s="45"/>
      <c r="C1637" s="327" t="s">
        <v>654</v>
      </c>
      <c r="D1637" s="327" t="s">
        <v>655</v>
      </c>
      <c r="E1637" s="18" t="s">
        <v>253</v>
      </c>
      <c r="F1637" s="328">
        <v>366.63900000000001</v>
      </c>
      <c r="G1637" s="39"/>
      <c r="H1637" s="45"/>
    </row>
    <row r="1638" s="2" customFormat="1" ht="16.8" customHeight="1">
      <c r="A1638" s="39"/>
      <c r="B1638" s="45"/>
      <c r="C1638" s="327" t="s">
        <v>681</v>
      </c>
      <c r="D1638" s="327" t="s">
        <v>682</v>
      </c>
      <c r="E1638" s="18" t="s">
        <v>253</v>
      </c>
      <c r="F1638" s="328">
        <v>900.97699999999998</v>
      </c>
      <c r="G1638" s="39"/>
      <c r="H1638" s="45"/>
    </row>
    <row r="1639" s="2" customFormat="1" ht="16.8" customHeight="1">
      <c r="A1639" s="39"/>
      <c r="B1639" s="45"/>
      <c r="C1639" s="327" t="s">
        <v>259</v>
      </c>
      <c r="D1639" s="327" t="s">
        <v>260</v>
      </c>
      <c r="E1639" s="18" t="s">
        <v>253</v>
      </c>
      <c r="F1639" s="328">
        <v>4387.0730000000003</v>
      </c>
      <c r="G1639" s="39"/>
      <c r="H1639" s="45"/>
    </row>
    <row r="1640" s="2" customFormat="1" ht="16.8" customHeight="1">
      <c r="A1640" s="39"/>
      <c r="B1640" s="45"/>
      <c r="C1640" s="323" t="s">
        <v>408</v>
      </c>
      <c r="D1640" s="324" t="s">
        <v>409</v>
      </c>
      <c r="E1640" s="325" t="s">
        <v>253</v>
      </c>
      <c r="F1640" s="326">
        <v>584.23900000000003</v>
      </c>
      <c r="G1640" s="39"/>
      <c r="H1640" s="45"/>
    </row>
    <row r="1641" s="2" customFormat="1" ht="16.8" customHeight="1">
      <c r="A1641" s="39"/>
      <c r="B1641" s="45"/>
      <c r="C1641" s="327" t="s">
        <v>408</v>
      </c>
      <c r="D1641" s="327" t="s">
        <v>2486</v>
      </c>
      <c r="E1641" s="18" t="s">
        <v>1</v>
      </c>
      <c r="F1641" s="328">
        <v>584.23900000000003</v>
      </c>
      <c r="G1641" s="39"/>
      <c r="H1641" s="45"/>
    </row>
    <row r="1642" s="2" customFormat="1" ht="16.8" customHeight="1">
      <c r="A1642" s="39"/>
      <c r="B1642" s="45"/>
      <c r="C1642" s="329" t="s">
        <v>6061</v>
      </c>
      <c r="D1642" s="39"/>
      <c r="E1642" s="39"/>
      <c r="F1642" s="39"/>
      <c r="G1642" s="39"/>
      <c r="H1642" s="45"/>
    </row>
    <row r="1643" s="2" customFormat="1" ht="16.8" customHeight="1">
      <c r="A1643" s="39"/>
      <c r="B1643" s="45"/>
      <c r="C1643" s="327" t="s">
        <v>597</v>
      </c>
      <c r="D1643" s="327" t="s">
        <v>598</v>
      </c>
      <c r="E1643" s="18" t="s">
        <v>253</v>
      </c>
      <c r="F1643" s="328">
        <v>730.29899999999998</v>
      </c>
      <c r="G1643" s="39"/>
      <c r="H1643" s="45"/>
    </row>
    <row r="1644" s="2" customFormat="1">
      <c r="A1644" s="39"/>
      <c r="B1644" s="45"/>
      <c r="C1644" s="327" t="s">
        <v>581</v>
      </c>
      <c r="D1644" s="327" t="s">
        <v>582</v>
      </c>
      <c r="E1644" s="18" t="s">
        <v>253</v>
      </c>
      <c r="F1644" s="328">
        <v>584.23900000000003</v>
      </c>
      <c r="G1644" s="39"/>
      <c r="H1644" s="45"/>
    </row>
    <row r="1645" s="2" customFormat="1">
      <c r="A1645" s="39"/>
      <c r="B1645" s="45"/>
      <c r="C1645" s="327" t="s">
        <v>639</v>
      </c>
      <c r="D1645" s="327" t="s">
        <v>640</v>
      </c>
      <c r="E1645" s="18" t="s">
        <v>253</v>
      </c>
      <c r="F1645" s="328">
        <v>1436.0550000000001</v>
      </c>
      <c r="G1645" s="39"/>
      <c r="H1645" s="45"/>
    </row>
    <row r="1646" s="2" customFormat="1">
      <c r="A1646" s="39"/>
      <c r="B1646" s="45"/>
      <c r="C1646" s="327" t="s">
        <v>654</v>
      </c>
      <c r="D1646" s="327" t="s">
        <v>655</v>
      </c>
      <c r="E1646" s="18" t="s">
        <v>253</v>
      </c>
      <c r="F1646" s="328">
        <v>366.63900000000001</v>
      </c>
      <c r="G1646" s="39"/>
      <c r="H1646" s="45"/>
    </row>
    <row r="1647" s="2" customFormat="1" ht="16.8" customHeight="1">
      <c r="A1647" s="39"/>
      <c r="B1647" s="45"/>
      <c r="C1647" s="327" t="s">
        <v>681</v>
      </c>
      <c r="D1647" s="327" t="s">
        <v>682</v>
      </c>
      <c r="E1647" s="18" t="s">
        <v>253</v>
      </c>
      <c r="F1647" s="328">
        <v>900.97699999999998</v>
      </c>
      <c r="G1647" s="39"/>
      <c r="H1647" s="45"/>
    </row>
    <row r="1648" s="2" customFormat="1" ht="16.8" customHeight="1">
      <c r="A1648" s="39"/>
      <c r="B1648" s="45"/>
      <c r="C1648" s="327" t="s">
        <v>259</v>
      </c>
      <c r="D1648" s="327" t="s">
        <v>260</v>
      </c>
      <c r="E1648" s="18" t="s">
        <v>253</v>
      </c>
      <c r="F1648" s="328">
        <v>4387.0730000000003</v>
      </c>
      <c r="G1648" s="39"/>
      <c r="H1648" s="45"/>
    </row>
    <row r="1649" s="2" customFormat="1" ht="16.8" customHeight="1">
      <c r="A1649" s="39"/>
      <c r="B1649" s="45"/>
      <c r="C1649" s="323" t="s">
        <v>411</v>
      </c>
      <c r="D1649" s="324" t="s">
        <v>412</v>
      </c>
      <c r="E1649" s="325" t="s">
        <v>253</v>
      </c>
      <c r="F1649" s="326">
        <v>360.85399999999998</v>
      </c>
      <c r="G1649" s="39"/>
      <c r="H1649" s="45"/>
    </row>
    <row r="1650" s="2" customFormat="1" ht="16.8" customHeight="1">
      <c r="A1650" s="39"/>
      <c r="B1650" s="45"/>
      <c r="C1650" s="327" t="s">
        <v>411</v>
      </c>
      <c r="D1650" s="327" t="s">
        <v>2489</v>
      </c>
      <c r="E1650" s="18" t="s">
        <v>1</v>
      </c>
      <c r="F1650" s="328">
        <v>360.85399999999998</v>
      </c>
      <c r="G1650" s="39"/>
      <c r="H1650" s="45"/>
    </row>
    <row r="1651" s="2" customFormat="1" ht="16.8" customHeight="1">
      <c r="A1651" s="39"/>
      <c r="B1651" s="45"/>
      <c r="C1651" s="329" t="s">
        <v>6061</v>
      </c>
      <c r="D1651" s="39"/>
      <c r="E1651" s="39"/>
      <c r="F1651" s="39"/>
      <c r="G1651" s="39"/>
      <c r="H1651" s="45"/>
    </row>
    <row r="1652" s="2" customFormat="1" ht="16.8" customHeight="1">
      <c r="A1652" s="39"/>
      <c r="B1652" s="45"/>
      <c r="C1652" s="327" t="s">
        <v>597</v>
      </c>
      <c r="D1652" s="327" t="s">
        <v>598</v>
      </c>
      <c r="E1652" s="18" t="s">
        <v>253</v>
      </c>
      <c r="F1652" s="328">
        <v>730.29899999999998</v>
      </c>
      <c r="G1652" s="39"/>
      <c r="H1652" s="45"/>
    </row>
    <row r="1653" s="2" customFormat="1" ht="16.8" customHeight="1">
      <c r="A1653" s="39"/>
      <c r="B1653" s="45"/>
      <c r="C1653" s="327" t="s">
        <v>585</v>
      </c>
      <c r="D1653" s="327" t="s">
        <v>586</v>
      </c>
      <c r="E1653" s="18" t="s">
        <v>253</v>
      </c>
      <c r="F1653" s="328">
        <v>360.85399999999998</v>
      </c>
      <c r="G1653" s="39"/>
      <c r="H1653" s="45"/>
    </row>
    <row r="1654" s="2" customFormat="1">
      <c r="A1654" s="39"/>
      <c r="B1654" s="45"/>
      <c r="C1654" s="327" t="s">
        <v>649</v>
      </c>
      <c r="D1654" s="327" t="s">
        <v>650</v>
      </c>
      <c r="E1654" s="18" t="s">
        <v>253</v>
      </c>
      <c r="F1654" s="328">
        <v>3050.3339999999998</v>
      </c>
      <c r="G1654" s="39"/>
      <c r="H1654" s="45"/>
    </row>
    <row r="1655" s="2" customFormat="1">
      <c r="A1655" s="39"/>
      <c r="B1655" s="45"/>
      <c r="C1655" s="327" t="s">
        <v>669</v>
      </c>
      <c r="D1655" s="327" t="s">
        <v>670</v>
      </c>
      <c r="E1655" s="18" t="s">
        <v>253</v>
      </c>
      <c r="F1655" s="328">
        <v>3313.5039999999999</v>
      </c>
      <c r="G1655" s="39"/>
      <c r="H1655" s="45"/>
    </row>
    <row r="1656" s="2" customFormat="1" ht="16.8" customHeight="1">
      <c r="A1656" s="39"/>
      <c r="B1656" s="45"/>
      <c r="C1656" s="327" t="s">
        <v>687</v>
      </c>
      <c r="D1656" s="327" t="s">
        <v>688</v>
      </c>
      <c r="E1656" s="18" t="s">
        <v>253</v>
      </c>
      <c r="F1656" s="328">
        <v>3268.2150000000001</v>
      </c>
      <c r="G1656" s="39"/>
      <c r="H1656" s="45"/>
    </row>
    <row r="1657" s="2" customFormat="1" ht="16.8" customHeight="1">
      <c r="A1657" s="39"/>
      <c r="B1657" s="45"/>
      <c r="C1657" s="327" t="s">
        <v>259</v>
      </c>
      <c r="D1657" s="327" t="s">
        <v>260</v>
      </c>
      <c r="E1657" s="18" t="s">
        <v>253</v>
      </c>
      <c r="F1657" s="328">
        <v>4387.0730000000003</v>
      </c>
      <c r="G1657" s="39"/>
      <c r="H1657" s="45"/>
    </row>
    <row r="1658" s="2" customFormat="1" ht="16.8" customHeight="1">
      <c r="A1658" s="39"/>
      <c r="B1658" s="45"/>
      <c r="C1658" s="323" t="s">
        <v>414</v>
      </c>
      <c r="D1658" s="324" t="s">
        <v>415</v>
      </c>
      <c r="E1658" s="325" t="s">
        <v>253</v>
      </c>
      <c r="F1658" s="326">
        <v>2044.837</v>
      </c>
      <c r="G1658" s="39"/>
      <c r="H1658" s="45"/>
    </row>
    <row r="1659" s="2" customFormat="1" ht="16.8" customHeight="1">
      <c r="A1659" s="39"/>
      <c r="B1659" s="45"/>
      <c r="C1659" s="327" t="s">
        <v>414</v>
      </c>
      <c r="D1659" s="327" t="s">
        <v>2488</v>
      </c>
      <c r="E1659" s="18" t="s">
        <v>1</v>
      </c>
      <c r="F1659" s="328">
        <v>2044.837</v>
      </c>
      <c r="G1659" s="39"/>
      <c r="H1659" s="45"/>
    </row>
    <row r="1660" s="2" customFormat="1" ht="16.8" customHeight="1">
      <c r="A1660" s="39"/>
      <c r="B1660" s="45"/>
      <c r="C1660" s="329" t="s">
        <v>6061</v>
      </c>
      <c r="D1660" s="39"/>
      <c r="E1660" s="39"/>
      <c r="F1660" s="39"/>
      <c r="G1660" s="39"/>
      <c r="H1660" s="45"/>
    </row>
    <row r="1661" s="2" customFormat="1" ht="16.8" customHeight="1">
      <c r="A1661" s="39"/>
      <c r="B1661" s="45"/>
      <c r="C1661" s="327" t="s">
        <v>597</v>
      </c>
      <c r="D1661" s="327" t="s">
        <v>598</v>
      </c>
      <c r="E1661" s="18" t="s">
        <v>253</v>
      </c>
      <c r="F1661" s="328">
        <v>730.29899999999998</v>
      </c>
      <c r="G1661" s="39"/>
      <c r="H1661" s="45"/>
    </row>
    <row r="1662" s="2" customFormat="1">
      <c r="A1662" s="39"/>
      <c r="B1662" s="45"/>
      <c r="C1662" s="327" t="s">
        <v>593</v>
      </c>
      <c r="D1662" s="327" t="s">
        <v>594</v>
      </c>
      <c r="E1662" s="18" t="s">
        <v>253</v>
      </c>
      <c r="F1662" s="328">
        <v>2044.837</v>
      </c>
      <c r="G1662" s="39"/>
      <c r="H1662" s="45"/>
    </row>
    <row r="1663" s="2" customFormat="1">
      <c r="A1663" s="39"/>
      <c r="B1663" s="45"/>
      <c r="C1663" s="327" t="s">
        <v>649</v>
      </c>
      <c r="D1663" s="327" t="s">
        <v>650</v>
      </c>
      <c r="E1663" s="18" t="s">
        <v>253</v>
      </c>
      <c r="F1663" s="328">
        <v>3050.3339999999998</v>
      </c>
      <c r="G1663" s="39"/>
      <c r="H1663" s="45"/>
    </row>
    <row r="1664" s="2" customFormat="1">
      <c r="A1664" s="39"/>
      <c r="B1664" s="45"/>
      <c r="C1664" s="327" t="s">
        <v>669</v>
      </c>
      <c r="D1664" s="327" t="s">
        <v>670</v>
      </c>
      <c r="E1664" s="18" t="s">
        <v>253</v>
      </c>
      <c r="F1664" s="328">
        <v>3313.5039999999999</v>
      </c>
      <c r="G1664" s="39"/>
      <c r="H1664" s="45"/>
    </row>
    <row r="1665" s="2" customFormat="1" ht="16.8" customHeight="1">
      <c r="A1665" s="39"/>
      <c r="B1665" s="45"/>
      <c r="C1665" s="327" t="s">
        <v>687</v>
      </c>
      <c r="D1665" s="327" t="s">
        <v>688</v>
      </c>
      <c r="E1665" s="18" t="s">
        <v>253</v>
      </c>
      <c r="F1665" s="328">
        <v>3268.2150000000001</v>
      </c>
      <c r="G1665" s="39"/>
      <c r="H1665" s="45"/>
    </row>
    <row r="1666" s="2" customFormat="1" ht="16.8" customHeight="1">
      <c r="A1666" s="39"/>
      <c r="B1666" s="45"/>
      <c r="C1666" s="327" t="s">
        <v>259</v>
      </c>
      <c r="D1666" s="327" t="s">
        <v>260</v>
      </c>
      <c r="E1666" s="18" t="s">
        <v>253</v>
      </c>
      <c r="F1666" s="328">
        <v>4387.0730000000003</v>
      </c>
      <c r="G1666" s="39"/>
      <c r="H1666" s="45"/>
    </row>
    <row r="1667" s="2" customFormat="1" ht="16.8" customHeight="1">
      <c r="A1667" s="39"/>
      <c r="B1667" s="45"/>
      <c r="C1667" s="323" t="s">
        <v>2355</v>
      </c>
      <c r="D1667" s="324" t="s">
        <v>2356</v>
      </c>
      <c r="E1667" s="325" t="s">
        <v>253</v>
      </c>
      <c r="F1667" s="326">
        <v>25.774999999999999</v>
      </c>
      <c r="G1667" s="39"/>
      <c r="H1667" s="45"/>
    </row>
    <row r="1668" s="2" customFormat="1" ht="16.8" customHeight="1">
      <c r="A1668" s="39"/>
      <c r="B1668" s="45"/>
      <c r="C1668" s="327" t="s">
        <v>2355</v>
      </c>
      <c r="D1668" s="327" t="s">
        <v>2491</v>
      </c>
      <c r="E1668" s="18" t="s">
        <v>1</v>
      </c>
      <c r="F1668" s="328">
        <v>25.774999999999999</v>
      </c>
      <c r="G1668" s="39"/>
      <c r="H1668" s="45"/>
    </row>
    <row r="1669" s="2" customFormat="1" ht="16.8" customHeight="1">
      <c r="A1669" s="39"/>
      <c r="B1669" s="45"/>
      <c r="C1669" s="329" t="s">
        <v>6061</v>
      </c>
      <c r="D1669" s="39"/>
      <c r="E1669" s="39"/>
      <c r="F1669" s="39"/>
      <c r="G1669" s="39"/>
      <c r="H1669" s="45"/>
    </row>
    <row r="1670" s="2" customFormat="1" ht="16.8" customHeight="1">
      <c r="A1670" s="39"/>
      <c r="B1670" s="45"/>
      <c r="C1670" s="327" t="s">
        <v>597</v>
      </c>
      <c r="D1670" s="327" t="s">
        <v>598</v>
      </c>
      <c r="E1670" s="18" t="s">
        <v>253</v>
      </c>
      <c r="F1670" s="328">
        <v>730.29899999999998</v>
      </c>
      <c r="G1670" s="39"/>
      <c r="H1670" s="45"/>
    </row>
    <row r="1671" s="2" customFormat="1" ht="16.8" customHeight="1">
      <c r="A1671" s="39"/>
      <c r="B1671" s="45"/>
      <c r="C1671" s="327" t="s">
        <v>2423</v>
      </c>
      <c r="D1671" s="327" t="s">
        <v>2424</v>
      </c>
      <c r="E1671" s="18" t="s">
        <v>253</v>
      </c>
      <c r="F1671" s="328">
        <v>25.774999999999999</v>
      </c>
      <c r="G1671" s="39"/>
      <c r="H1671" s="45"/>
    </row>
    <row r="1672" s="2" customFormat="1">
      <c r="A1672" s="39"/>
      <c r="B1672" s="45"/>
      <c r="C1672" s="327" t="s">
        <v>669</v>
      </c>
      <c r="D1672" s="327" t="s">
        <v>670</v>
      </c>
      <c r="E1672" s="18" t="s">
        <v>253</v>
      </c>
      <c r="F1672" s="328">
        <v>3313.5039999999999</v>
      </c>
      <c r="G1672" s="39"/>
      <c r="H1672" s="45"/>
    </row>
    <row r="1673" s="2" customFormat="1" ht="16.8" customHeight="1">
      <c r="A1673" s="39"/>
      <c r="B1673" s="45"/>
      <c r="C1673" s="327" t="s">
        <v>687</v>
      </c>
      <c r="D1673" s="327" t="s">
        <v>688</v>
      </c>
      <c r="E1673" s="18" t="s">
        <v>253</v>
      </c>
      <c r="F1673" s="328">
        <v>3268.2150000000001</v>
      </c>
      <c r="G1673" s="39"/>
      <c r="H1673" s="45"/>
    </row>
    <row r="1674" s="2" customFormat="1" ht="16.8" customHeight="1">
      <c r="A1674" s="39"/>
      <c r="B1674" s="45"/>
      <c r="C1674" s="327" t="s">
        <v>259</v>
      </c>
      <c r="D1674" s="327" t="s">
        <v>260</v>
      </c>
      <c r="E1674" s="18" t="s">
        <v>253</v>
      </c>
      <c r="F1674" s="328">
        <v>4387.0730000000003</v>
      </c>
      <c r="G1674" s="39"/>
      <c r="H1674" s="45"/>
    </row>
    <row r="1675" s="2" customFormat="1" ht="16.8" customHeight="1">
      <c r="A1675" s="39"/>
      <c r="B1675" s="45"/>
      <c r="C1675" s="323" t="s">
        <v>2358</v>
      </c>
      <c r="D1675" s="324" t="s">
        <v>2359</v>
      </c>
      <c r="E1675" s="325" t="s">
        <v>253</v>
      </c>
      <c r="F1675" s="326">
        <v>146.06</v>
      </c>
      <c r="G1675" s="39"/>
      <c r="H1675" s="45"/>
    </row>
    <row r="1676" s="2" customFormat="1" ht="16.8" customHeight="1">
      <c r="A1676" s="39"/>
      <c r="B1676" s="45"/>
      <c r="C1676" s="327" t="s">
        <v>2358</v>
      </c>
      <c r="D1676" s="327" t="s">
        <v>2490</v>
      </c>
      <c r="E1676" s="18" t="s">
        <v>1</v>
      </c>
      <c r="F1676" s="328">
        <v>146.06</v>
      </c>
      <c r="G1676" s="39"/>
      <c r="H1676" s="45"/>
    </row>
    <row r="1677" s="2" customFormat="1" ht="16.8" customHeight="1">
      <c r="A1677" s="39"/>
      <c r="B1677" s="45"/>
      <c r="C1677" s="329" t="s">
        <v>6061</v>
      </c>
      <c r="D1677" s="39"/>
      <c r="E1677" s="39"/>
      <c r="F1677" s="39"/>
      <c r="G1677" s="39"/>
      <c r="H1677" s="45"/>
    </row>
    <row r="1678" s="2" customFormat="1" ht="16.8" customHeight="1">
      <c r="A1678" s="39"/>
      <c r="B1678" s="45"/>
      <c r="C1678" s="327" t="s">
        <v>597</v>
      </c>
      <c r="D1678" s="327" t="s">
        <v>598</v>
      </c>
      <c r="E1678" s="18" t="s">
        <v>253</v>
      </c>
      <c r="F1678" s="328">
        <v>730.29899999999998</v>
      </c>
      <c r="G1678" s="39"/>
      <c r="H1678" s="45"/>
    </row>
    <row r="1679" s="2" customFormat="1">
      <c r="A1679" s="39"/>
      <c r="B1679" s="45"/>
      <c r="C1679" s="327" t="s">
        <v>3039</v>
      </c>
      <c r="D1679" s="327" t="s">
        <v>3040</v>
      </c>
      <c r="E1679" s="18" t="s">
        <v>253</v>
      </c>
      <c r="F1679" s="328">
        <v>146.06</v>
      </c>
      <c r="G1679" s="39"/>
      <c r="H1679" s="45"/>
    </row>
    <row r="1680" s="2" customFormat="1">
      <c r="A1680" s="39"/>
      <c r="B1680" s="45"/>
      <c r="C1680" s="327" t="s">
        <v>669</v>
      </c>
      <c r="D1680" s="327" t="s">
        <v>670</v>
      </c>
      <c r="E1680" s="18" t="s">
        <v>253</v>
      </c>
      <c r="F1680" s="328">
        <v>3313.5039999999999</v>
      </c>
      <c r="G1680" s="39"/>
      <c r="H1680" s="45"/>
    </row>
    <row r="1681" s="2" customFormat="1" ht="16.8" customHeight="1">
      <c r="A1681" s="39"/>
      <c r="B1681" s="45"/>
      <c r="C1681" s="327" t="s">
        <v>687</v>
      </c>
      <c r="D1681" s="327" t="s">
        <v>688</v>
      </c>
      <c r="E1681" s="18" t="s">
        <v>253</v>
      </c>
      <c r="F1681" s="328">
        <v>3268.2150000000001</v>
      </c>
      <c r="G1681" s="39"/>
      <c r="H1681" s="45"/>
    </row>
    <row r="1682" s="2" customFormat="1" ht="16.8" customHeight="1">
      <c r="A1682" s="39"/>
      <c r="B1682" s="45"/>
      <c r="C1682" s="327" t="s">
        <v>259</v>
      </c>
      <c r="D1682" s="327" t="s">
        <v>260</v>
      </c>
      <c r="E1682" s="18" t="s">
        <v>253</v>
      </c>
      <c r="F1682" s="328">
        <v>4387.0730000000003</v>
      </c>
      <c r="G1682" s="39"/>
      <c r="H1682" s="45"/>
    </row>
    <row r="1683" s="2" customFormat="1" ht="16.8" customHeight="1">
      <c r="A1683" s="39"/>
      <c r="B1683" s="45"/>
      <c r="C1683" s="323" t="s">
        <v>2361</v>
      </c>
      <c r="D1683" s="324" t="s">
        <v>2362</v>
      </c>
      <c r="E1683" s="325" t="s">
        <v>253</v>
      </c>
      <c r="F1683" s="326">
        <v>25.774999999999999</v>
      </c>
      <c r="G1683" s="39"/>
      <c r="H1683" s="45"/>
    </row>
    <row r="1684" s="2" customFormat="1" ht="16.8" customHeight="1">
      <c r="A1684" s="39"/>
      <c r="B1684" s="45"/>
      <c r="C1684" s="327" t="s">
        <v>2361</v>
      </c>
      <c r="D1684" s="327" t="s">
        <v>2493</v>
      </c>
      <c r="E1684" s="18" t="s">
        <v>1</v>
      </c>
      <c r="F1684" s="328">
        <v>25.774999999999999</v>
      </c>
      <c r="G1684" s="39"/>
      <c r="H1684" s="45"/>
    </row>
    <row r="1685" s="2" customFormat="1" ht="16.8" customHeight="1">
      <c r="A1685" s="39"/>
      <c r="B1685" s="45"/>
      <c r="C1685" s="329" t="s">
        <v>6061</v>
      </c>
      <c r="D1685" s="39"/>
      <c r="E1685" s="39"/>
      <c r="F1685" s="39"/>
      <c r="G1685" s="39"/>
      <c r="H1685" s="45"/>
    </row>
    <row r="1686" s="2" customFormat="1" ht="16.8" customHeight="1">
      <c r="A1686" s="39"/>
      <c r="B1686" s="45"/>
      <c r="C1686" s="327" t="s">
        <v>597</v>
      </c>
      <c r="D1686" s="327" t="s">
        <v>598</v>
      </c>
      <c r="E1686" s="18" t="s">
        <v>253</v>
      </c>
      <c r="F1686" s="328">
        <v>730.29899999999998</v>
      </c>
      <c r="G1686" s="39"/>
      <c r="H1686" s="45"/>
    </row>
    <row r="1687" s="2" customFormat="1">
      <c r="A1687" s="39"/>
      <c r="B1687" s="45"/>
      <c r="C1687" s="327" t="s">
        <v>2464</v>
      </c>
      <c r="D1687" s="327" t="s">
        <v>2465</v>
      </c>
      <c r="E1687" s="18" t="s">
        <v>253</v>
      </c>
      <c r="F1687" s="328">
        <v>25.774999999999999</v>
      </c>
      <c r="G1687" s="39"/>
      <c r="H1687" s="45"/>
    </row>
    <row r="1688" s="2" customFormat="1">
      <c r="A1688" s="39"/>
      <c r="B1688" s="45"/>
      <c r="C1688" s="327" t="s">
        <v>1945</v>
      </c>
      <c r="D1688" s="327" t="s">
        <v>1946</v>
      </c>
      <c r="E1688" s="18" t="s">
        <v>253</v>
      </c>
      <c r="F1688" s="328">
        <v>217.881</v>
      </c>
      <c r="G1688" s="39"/>
      <c r="H1688" s="45"/>
    </row>
    <row r="1689" s="2" customFormat="1" ht="16.8" customHeight="1">
      <c r="A1689" s="39"/>
      <c r="B1689" s="45"/>
      <c r="C1689" s="327" t="s">
        <v>259</v>
      </c>
      <c r="D1689" s="327" t="s">
        <v>260</v>
      </c>
      <c r="E1689" s="18" t="s">
        <v>253</v>
      </c>
      <c r="F1689" s="328">
        <v>4387.0730000000003</v>
      </c>
      <c r="G1689" s="39"/>
      <c r="H1689" s="45"/>
    </row>
    <row r="1690" s="2" customFormat="1" ht="16.8" customHeight="1">
      <c r="A1690" s="39"/>
      <c r="B1690" s="45"/>
      <c r="C1690" s="323" t="s">
        <v>2363</v>
      </c>
      <c r="D1690" s="324" t="s">
        <v>2364</v>
      </c>
      <c r="E1690" s="325" t="s">
        <v>253</v>
      </c>
      <c r="F1690" s="326">
        <v>146.06</v>
      </c>
      <c r="G1690" s="39"/>
      <c r="H1690" s="45"/>
    </row>
    <row r="1691" s="2" customFormat="1" ht="16.8" customHeight="1">
      <c r="A1691" s="39"/>
      <c r="B1691" s="45"/>
      <c r="C1691" s="327" t="s">
        <v>2363</v>
      </c>
      <c r="D1691" s="327" t="s">
        <v>2492</v>
      </c>
      <c r="E1691" s="18" t="s">
        <v>1</v>
      </c>
      <c r="F1691" s="328">
        <v>146.06</v>
      </c>
      <c r="G1691" s="39"/>
      <c r="H1691" s="45"/>
    </row>
    <row r="1692" s="2" customFormat="1" ht="16.8" customHeight="1">
      <c r="A1692" s="39"/>
      <c r="B1692" s="45"/>
      <c r="C1692" s="329" t="s">
        <v>6061</v>
      </c>
      <c r="D1692" s="39"/>
      <c r="E1692" s="39"/>
      <c r="F1692" s="39"/>
      <c r="G1692" s="39"/>
      <c r="H1692" s="45"/>
    </row>
    <row r="1693" s="2" customFormat="1" ht="16.8" customHeight="1">
      <c r="A1693" s="39"/>
      <c r="B1693" s="45"/>
      <c r="C1693" s="327" t="s">
        <v>597</v>
      </c>
      <c r="D1693" s="327" t="s">
        <v>598</v>
      </c>
      <c r="E1693" s="18" t="s">
        <v>253</v>
      </c>
      <c r="F1693" s="328">
        <v>730.29899999999998</v>
      </c>
      <c r="G1693" s="39"/>
      <c r="H1693" s="45"/>
    </row>
    <row r="1694" s="2" customFormat="1">
      <c r="A1694" s="39"/>
      <c r="B1694" s="45"/>
      <c r="C1694" s="327" t="s">
        <v>3043</v>
      </c>
      <c r="D1694" s="327" t="s">
        <v>3044</v>
      </c>
      <c r="E1694" s="18" t="s">
        <v>253</v>
      </c>
      <c r="F1694" s="328">
        <v>146.06</v>
      </c>
      <c r="G1694" s="39"/>
      <c r="H1694" s="45"/>
    </row>
    <row r="1695" s="2" customFormat="1">
      <c r="A1695" s="39"/>
      <c r="B1695" s="45"/>
      <c r="C1695" s="327" t="s">
        <v>1945</v>
      </c>
      <c r="D1695" s="327" t="s">
        <v>1946</v>
      </c>
      <c r="E1695" s="18" t="s">
        <v>253</v>
      </c>
      <c r="F1695" s="328">
        <v>217.881</v>
      </c>
      <c r="G1695" s="39"/>
      <c r="H1695" s="45"/>
    </row>
    <row r="1696" s="2" customFormat="1" ht="16.8" customHeight="1">
      <c r="A1696" s="39"/>
      <c r="B1696" s="45"/>
      <c r="C1696" s="327" t="s">
        <v>259</v>
      </c>
      <c r="D1696" s="327" t="s">
        <v>260</v>
      </c>
      <c r="E1696" s="18" t="s">
        <v>253</v>
      </c>
      <c r="F1696" s="328">
        <v>4387.0730000000003</v>
      </c>
      <c r="G1696" s="39"/>
      <c r="H1696" s="45"/>
    </row>
    <row r="1697" s="2" customFormat="1" ht="16.8" customHeight="1">
      <c r="A1697" s="39"/>
      <c r="B1697" s="45"/>
      <c r="C1697" s="323" t="s">
        <v>417</v>
      </c>
      <c r="D1697" s="324" t="s">
        <v>418</v>
      </c>
      <c r="E1697" s="325" t="s">
        <v>253</v>
      </c>
      <c r="F1697" s="326">
        <v>75.481999999999999</v>
      </c>
      <c r="G1697" s="39"/>
      <c r="H1697" s="45"/>
    </row>
    <row r="1698" s="2" customFormat="1" ht="16.8" customHeight="1">
      <c r="A1698" s="39"/>
      <c r="B1698" s="45"/>
      <c r="C1698" s="327" t="s">
        <v>1</v>
      </c>
      <c r="D1698" s="327" t="s">
        <v>3029</v>
      </c>
      <c r="E1698" s="18" t="s">
        <v>1</v>
      </c>
      <c r="F1698" s="328">
        <v>0</v>
      </c>
      <c r="G1698" s="39"/>
      <c r="H1698" s="45"/>
    </row>
    <row r="1699" s="2" customFormat="1" ht="16.8" customHeight="1">
      <c r="A1699" s="39"/>
      <c r="B1699" s="45"/>
      <c r="C1699" s="327" t="s">
        <v>1</v>
      </c>
      <c r="D1699" s="327" t="s">
        <v>3030</v>
      </c>
      <c r="E1699" s="18" t="s">
        <v>1</v>
      </c>
      <c r="F1699" s="328">
        <v>18.535</v>
      </c>
      <c r="G1699" s="39"/>
      <c r="H1699" s="45"/>
    </row>
    <row r="1700" s="2" customFormat="1" ht="16.8" customHeight="1">
      <c r="A1700" s="39"/>
      <c r="B1700" s="45"/>
      <c r="C1700" s="327" t="s">
        <v>1</v>
      </c>
      <c r="D1700" s="327" t="s">
        <v>3031</v>
      </c>
      <c r="E1700" s="18" t="s">
        <v>1</v>
      </c>
      <c r="F1700" s="328">
        <v>0</v>
      </c>
      <c r="G1700" s="39"/>
      <c r="H1700" s="45"/>
    </row>
    <row r="1701" s="2" customFormat="1" ht="16.8" customHeight="1">
      <c r="A1701" s="39"/>
      <c r="B1701" s="45"/>
      <c r="C1701" s="327" t="s">
        <v>1</v>
      </c>
      <c r="D1701" s="327" t="s">
        <v>3032</v>
      </c>
      <c r="E1701" s="18" t="s">
        <v>1</v>
      </c>
      <c r="F1701" s="328">
        <v>14.612</v>
      </c>
      <c r="G1701" s="39"/>
      <c r="H1701" s="45"/>
    </row>
    <row r="1702" s="2" customFormat="1" ht="16.8" customHeight="1">
      <c r="A1702" s="39"/>
      <c r="B1702" s="45"/>
      <c r="C1702" s="327" t="s">
        <v>1</v>
      </c>
      <c r="D1702" s="327" t="s">
        <v>576</v>
      </c>
      <c r="E1702" s="18" t="s">
        <v>1</v>
      </c>
      <c r="F1702" s="328">
        <v>0</v>
      </c>
      <c r="G1702" s="39"/>
      <c r="H1702" s="45"/>
    </row>
    <row r="1703" s="2" customFormat="1" ht="16.8" customHeight="1">
      <c r="A1703" s="39"/>
      <c r="B1703" s="45"/>
      <c r="C1703" s="327" t="s">
        <v>1</v>
      </c>
      <c r="D1703" s="327" t="s">
        <v>429</v>
      </c>
      <c r="E1703" s="18" t="s">
        <v>1</v>
      </c>
      <c r="F1703" s="328">
        <v>24.835000000000001</v>
      </c>
      <c r="G1703" s="39"/>
      <c r="H1703" s="45"/>
    </row>
    <row r="1704" s="2" customFormat="1">
      <c r="A1704" s="39"/>
      <c r="B1704" s="45"/>
      <c r="C1704" s="327" t="s">
        <v>1</v>
      </c>
      <c r="D1704" s="327" t="s">
        <v>3033</v>
      </c>
      <c r="E1704" s="18" t="s">
        <v>1</v>
      </c>
      <c r="F1704" s="328">
        <v>0</v>
      </c>
      <c r="G1704" s="39"/>
      <c r="H1704" s="45"/>
    </row>
    <row r="1705" s="2" customFormat="1" ht="16.8" customHeight="1">
      <c r="A1705" s="39"/>
      <c r="B1705" s="45"/>
      <c r="C1705" s="327" t="s">
        <v>1</v>
      </c>
      <c r="D1705" s="327" t="s">
        <v>1226</v>
      </c>
      <c r="E1705" s="18" t="s">
        <v>1</v>
      </c>
      <c r="F1705" s="328">
        <v>17.5</v>
      </c>
      <c r="G1705" s="39"/>
      <c r="H1705" s="45"/>
    </row>
    <row r="1706" s="2" customFormat="1" ht="16.8" customHeight="1">
      <c r="A1706" s="39"/>
      <c r="B1706" s="45"/>
      <c r="C1706" s="327" t="s">
        <v>417</v>
      </c>
      <c r="D1706" s="327" t="s">
        <v>258</v>
      </c>
      <c r="E1706" s="18" t="s">
        <v>1</v>
      </c>
      <c r="F1706" s="328">
        <v>75.481999999999999</v>
      </c>
      <c r="G1706" s="39"/>
      <c r="H1706" s="45"/>
    </row>
    <row r="1707" s="2" customFormat="1" ht="16.8" customHeight="1">
      <c r="A1707" s="39"/>
      <c r="B1707" s="45"/>
      <c r="C1707" s="329" t="s">
        <v>6061</v>
      </c>
      <c r="D1707" s="39"/>
      <c r="E1707" s="39"/>
      <c r="F1707" s="39"/>
      <c r="G1707" s="39"/>
      <c r="H1707" s="45"/>
    </row>
    <row r="1708" s="2" customFormat="1" ht="16.8" customHeight="1">
      <c r="A1708" s="39"/>
      <c r="B1708" s="45"/>
      <c r="C1708" s="327" t="s">
        <v>566</v>
      </c>
      <c r="D1708" s="327" t="s">
        <v>567</v>
      </c>
      <c r="E1708" s="18" t="s">
        <v>253</v>
      </c>
      <c r="F1708" s="328">
        <v>30.193000000000001</v>
      </c>
      <c r="G1708" s="39"/>
      <c r="H1708" s="45"/>
    </row>
    <row r="1709" s="2" customFormat="1" ht="16.8" customHeight="1">
      <c r="A1709" s="39"/>
      <c r="B1709" s="45"/>
      <c r="C1709" s="323" t="s">
        <v>420</v>
      </c>
      <c r="D1709" s="324" t="s">
        <v>421</v>
      </c>
      <c r="E1709" s="325" t="s">
        <v>253</v>
      </c>
      <c r="F1709" s="326">
        <v>30.193000000000001</v>
      </c>
      <c r="G1709" s="39"/>
      <c r="H1709" s="45"/>
    </row>
    <row r="1710" s="2" customFormat="1">
      <c r="A1710" s="39"/>
      <c r="B1710" s="45"/>
      <c r="C1710" s="327" t="s">
        <v>420</v>
      </c>
      <c r="D1710" s="327" t="s">
        <v>579</v>
      </c>
      <c r="E1710" s="18" t="s">
        <v>1</v>
      </c>
      <c r="F1710" s="328">
        <v>30.193000000000001</v>
      </c>
      <c r="G1710" s="39"/>
      <c r="H1710" s="45"/>
    </row>
    <row r="1711" s="2" customFormat="1" ht="16.8" customHeight="1">
      <c r="A1711" s="39"/>
      <c r="B1711" s="45"/>
      <c r="C1711" s="329" t="s">
        <v>6061</v>
      </c>
      <c r="D1711" s="39"/>
      <c r="E1711" s="39"/>
      <c r="F1711" s="39"/>
      <c r="G1711" s="39"/>
      <c r="H1711" s="45"/>
    </row>
    <row r="1712" s="2" customFormat="1" ht="16.8" customHeight="1">
      <c r="A1712" s="39"/>
      <c r="B1712" s="45"/>
      <c r="C1712" s="327" t="s">
        <v>566</v>
      </c>
      <c r="D1712" s="327" t="s">
        <v>567</v>
      </c>
      <c r="E1712" s="18" t="s">
        <v>253</v>
      </c>
      <c r="F1712" s="328">
        <v>30.193000000000001</v>
      </c>
      <c r="G1712" s="39"/>
      <c r="H1712" s="45"/>
    </row>
    <row r="1713" s="2" customFormat="1">
      <c r="A1713" s="39"/>
      <c r="B1713" s="45"/>
      <c r="C1713" s="327" t="s">
        <v>654</v>
      </c>
      <c r="D1713" s="327" t="s">
        <v>655</v>
      </c>
      <c r="E1713" s="18" t="s">
        <v>253</v>
      </c>
      <c r="F1713" s="328">
        <v>366.63900000000001</v>
      </c>
      <c r="G1713" s="39"/>
      <c r="H1713" s="45"/>
    </row>
    <row r="1714" s="2" customFormat="1" ht="16.8" customHeight="1">
      <c r="A1714" s="39"/>
      <c r="B1714" s="45"/>
      <c r="C1714" s="323" t="s">
        <v>423</v>
      </c>
      <c r="D1714" s="324" t="s">
        <v>424</v>
      </c>
      <c r="E1714" s="325" t="s">
        <v>253</v>
      </c>
      <c r="F1714" s="326">
        <v>45.289000000000001</v>
      </c>
      <c r="G1714" s="39"/>
      <c r="H1714" s="45"/>
    </row>
    <row r="1715" s="2" customFormat="1">
      <c r="A1715" s="39"/>
      <c r="B1715" s="45"/>
      <c r="C1715" s="327" t="s">
        <v>423</v>
      </c>
      <c r="D1715" s="327" t="s">
        <v>580</v>
      </c>
      <c r="E1715" s="18" t="s">
        <v>1</v>
      </c>
      <c r="F1715" s="328">
        <v>45.289000000000001</v>
      </c>
      <c r="G1715" s="39"/>
      <c r="H1715" s="45"/>
    </row>
    <row r="1716" s="2" customFormat="1" ht="16.8" customHeight="1">
      <c r="A1716" s="39"/>
      <c r="B1716" s="45"/>
      <c r="C1716" s="329" t="s">
        <v>6061</v>
      </c>
      <c r="D1716" s="39"/>
      <c r="E1716" s="39"/>
      <c r="F1716" s="39"/>
      <c r="G1716" s="39"/>
      <c r="H1716" s="45"/>
    </row>
    <row r="1717" s="2" customFormat="1" ht="16.8" customHeight="1">
      <c r="A1717" s="39"/>
      <c r="B1717" s="45"/>
      <c r="C1717" s="327" t="s">
        <v>566</v>
      </c>
      <c r="D1717" s="327" t="s">
        <v>567</v>
      </c>
      <c r="E1717" s="18" t="s">
        <v>253</v>
      </c>
      <c r="F1717" s="328">
        <v>30.193000000000001</v>
      </c>
      <c r="G1717" s="39"/>
      <c r="H1717" s="45"/>
    </row>
    <row r="1718" s="2" customFormat="1" ht="16.8" customHeight="1">
      <c r="A1718" s="39"/>
      <c r="B1718" s="45"/>
      <c r="C1718" s="327" t="s">
        <v>589</v>
      </c>
      <c r="D1718" s="327" t="s">
        <v>590</v>
      </c>
      <c r="E1718" s="18" t="s">
        <v>253</v>
      </c>
      <c r="F1718" s="328">
        <v>45.289000000000001</v>
      </c>
      <c r="G1718" s="39"/>
      <c r="H1718" s="45"/>
    </row>
    <row r="1719" s="2" customFormat="1">
      <c r="A1719" s="39"/>
      <c r="B1719" s="45"/>
      <c r="C1719" s="327" t="s">
        <v>669</v>
      </c>
      <c r="D1719" s="327" t="s">
        <v>670</v>
      </c>
      <c r="E1719" s="18" t="s">
        <v>253</v>
      </c>
      <c r="F1719" s="328">
        <v>3313.5039999999999</v>
      </c>
      <c r="G1719" s="39"/>
      <c r="H1719" s="45"/>
    </row>
    <row r="1720" s="2" customFormat="1" ht="16.8" customHeight="1">
      <c r="A1720" s="39"/>
      <c r="B1720" s="45"/>
      <c r="C1720" s="323" t="s">
        <v>2365</v>
      </c>
      <c r="D1720" s="324" t="s">
        <v>2366</v>
      </c>
      <c r="E1720" s="325" t="s">
        <v>253</v>
      </c>
      <c r="F1720" s="326">
        <v>920.91899999999998</v>
      </c>
      <c r="G1720" s="39"/>
      <c r="H1720" s="45"/>
    </row>
    <row r="1721" s="2" customFormat="1" ht="16.8" customHeight="1">
      <c r="A1721" s="39"/>
      <c r="B1721" s="45"/>
      <c r="C1721" s="327" t="s">
        <v>1</v>
      </c>
      <c r="D1721" s="327" t="s">
        <v>3152</v>
      </c>
      <c r="E1721" s="18" t="s">
        <v>1</v>
      </c>
      <c r="F1721" s="328">
        <v>478.09500000000003</v>
      </c>
      <c r="G1721" s="39"/>
      <c r="H1721" s="45"/>
    </row>
    <row r="1722" s="2" customFormat="1" ht="16.8" customHeight="1">
      <c r="A1722" s="39"/>
      <c r="B1722" s="45"/>
      <c r="C1722" s="327" t="s">
        <v>1</v>
      </c>
      <c r="D1722" s="327" t="s">
        <v>3153</v>
      </c>
      <c r="E1722" s="18" t="s">
        <v>1</v>
      </c>
      <c r="F1722" s="328">
        <v>160.06299999999999</v>
      </c>
      <c r="G1722" s="39"/>
      <c r="H1722" s="45"/>
    </row>
    <row r="1723" s="2" customFormat="1" ht="16.8" customHeight="1">
      <c r="A1723" s="39"/>
      <c r="B1723" s="45"/>
      <c r="C1723" s="327" t="s">
        <v>1</v>
      </c>
      <c r="D1723" s="327" t="s">
        <v>3154</v>
      </c>
      <c r="E1723" s="18" t="s">
        <v>1</v>
      </c>
      <c r="F1723" s="328">
        <v>44.091999999999999</v>
      </c>
      <c r="G1723" s="39"/>
      <c r="H1723" s="45"/>
    </row>
    <row r="1724" s="2" customFormat="1" ht="16.8" customHeight="1">
      <c r="A1724" s="39"/>
      <c r="B1724" s="45"/>
      <c r="C1724" s="327" t="s">
        <v>1</v>
      </c>
      <c r="D1724" s="327" t="s">
        <v>3155</v>
      </c>
      <c r="E1724" s="18" t="s">
        <v>1</v>
      </c>
      <c r="F1724" s="328">
        <v>62.25</v>
      </c>
      <c r="G1724" s="39"/>
      <c r="H1724" s="45"/>
    </row>
    <row r="1725" s="2" customFormat="1" ht="16.8" customHeight="1">
      <c r="A1725" s="39"/>
      <c r="B1725" s="45"/>
      <c r="C1725" s="327" t="s">
        <v>1</v>
      </c>
      <c r="D1725" s="327" t="s">
        <v>3156</v>
      </c>
      <c r="E1725" s="18" t="s">
        <v>1</v>
      </c>
      <c r="F1725" s="328">
        <v>0</v>
      </c>
      <c r="G1725" s="39"/>
      <c r="H1725" s="45"/>
    </row>
    <row r="1726" s="2" customFormat="1" ht="16.8" customHeight="1">
      <c r="A1726" s="39"/>
      <c r="B1726" s="45"/>
      <c r="C1726" s="327" t="s">
        <v>1</v>
      </c>
      <c r="D1726" s="327" t="s">
        <v>3157</v>
      </c>
      <c r="E1726" s="18" t="s">
        <v>1</v>
      </c>
      <c r="F1726" s="328">
        <v>0</v>
      </c>
      <c r="G1726" s="39"/>
      <c r="H1726" s="45"/>
    </row>
    <row r="1727" s="2" customFormat="1" ht="16.8" customHeight="1">
      <c r="A1727" s="39"/>
      <c r="B1727" s="45"/>
      <c r="C1727" s="327" t="s">
        <v>1</v>
      </c>
      <c r="D1727" s="327" t="s">
        <v>3158</v>
      </c>
      <c r="E1727" s="18" t="s">
        <v>1</v>
      </c>
      <c r="F1727" s="328">
        <v>19.602</v>
      </c>
      <c r="G1727" s="39"/>
      <c r="H1727" s="45"/>
    </row>
    <row r="1728" s="2" customFormat="1" ht="16.8" customHeight="1">
      <c r="A1728" s="39"/>
      <c r="B1728" s="45"/>
      <c r="C1728" s="327" t="s">
        <v>1</v>
      </c>
      <c r="D1728" s="327" t="s">
        <v>3159</v>
      </c>
      <c r="E1728" s="18" t="s">
        <v>1</v>
      </c>
      <c r="F1728" s="328">
        <v>0</v>
      </c>
      <c r="G1728" s="39"/>
      <c r="H1728" s="45"/>
    </row>
    <row r="1729" s="2" customFormat="1" ht="16.8" customHeight="1">
      <c r="A1729" s="39"/>
      <c r="B1729" s="45"/>
      <c r="C1729" s="327" t="s">
        <v>1</v>
      </c>
      <c r="D1729" s="327" t="s">
        <v>3160</v>
      </c>
      <c r="E1729" s="18" t="s">
        <v>1</v>
      </c>
      <c r="F1729" s="328">
        <v>97.962000000000003</v>
      </c>
      <c r="G1729" s="39"/>
      <c r="H1729" s="45"/>
    </row>
    <row r="1730" s="2" customFormat="1" ht="16.8" customHeight="1">
      <c r="A1730" s="39"/>
      <c r="B1730" s="45"/>
      <c r="C1730" s="327" t="s">
        <v>1</v>
      </c>
      <c r="D1730" s="327" t="s">
        <v>3161</v>
      </c>
      <c r="E1730" s="18" t="s">
        <v>1</v>
      </c>
      <c r="F1730" s="328">
        <v>0</v>
      </c>
      <c r="G1730" s="39"/>
      <c r="H1730" s="45"/>
    </row>
    <row r="1731" s="2" customFormat="1" ht="16.8" customHeight="1">
      <c r="A1731" s="39"/>
      <c r="B1731" s="45"/>
      <c r="C1731" s="327" t="s">
        <v>1</v>
      </c>
      <c r="D1731" s="327" t="s">
        <v>3162</v>
      </c>
      <c r="E1731" s="18" t="s">
        <v>1</v>
      </c>
      <c r="F1731" s="328">
        <v>19.553999999999998</v>
      </c>
      <c r="G1731" s="39"/>
      <c r="H1731" s="45"/>
    </row>
    <row r="1732" s="2" customFormat="1" ht="16.8" customHeight="1">
      <c r="A1732" s="39"/>
      <c r="B1732" s="45"/>
      <c r="C1732" s="327" t="s">
        <v>1</v>
      </c>
      <c r="D1732" s="327" t="s">
        <v>3163</v>
      </c>
      <c r="E1732" s="18" t="s">
        <v>1</v>
      </c>
      <c r="F1732" s="328">
        <v>0</v>
      </c>
      <c r="G1732" s="39"/>
      <c r="H1732" s="45"/>
    </row>
    <row r="1733" s="2" customFormat="1" ht="16.8" customHeight="1">
      <c r="A1733" s="39"/>
      <c r="B1733" s="45"/>
      <c r="C1733" s="327" t="s">
        <v>1</v>
      </c>
      <c r="D1733" s="327" t="s">
        <v>3164</v>
      </c>
      <c r="E1733" s="18" t="s">
        <v>1</v>
      </c>
      <c r="F1733" s="328">
        <v>39.301000000000002</v>
      </c>
      <c r="G1733" s="39"/>
      <c r="H1733" s="45"/>
    </row>
    <row r="1734" s="2" customFormat="1" ht="16.8" customHeight="1">
      <c r="A1734" s="39"/>
      <c r="B1734" s="45"/>
      <c r="C1734" s="327" t="s">
        <v>1</v>
      </c>
      <c r="D1734" s="327" t="s">
        <v>3165</v>
      </c>
      <c r="E1734" s="18" t="s">
        <v>1</v>
      </c>
      <c r="F1734" s="328">
        <v>0</v>
      </c>
      <c r="G1734" s="39"/>
      <c r="H1734" s="45"/>
    </row>
    <row r="1735" s="2" customFormat="1" ht="16.8" customHeight="1">
      <c r="A1735" s="39"/>
      <c r="B1735" s="45"/>
      <c r="C1735" s="327" t="s">
        <v>2365</v>
      </c>
      <c r="D1735" s="327" t="s">
        <v>258</v>
      </c>
      <c r="E1735" s="18" t="s">
        <v>1</v>
      </c>
      <c r="F1735" s="328">
        <v>920.91899999999998</v>
      </c>
      <c r="G1735" s="39"/>
      <c r="H1735" s="45"/>
    </row>
    <row r="1736" s="2" customFormat="1" ht="16.8" customHeight="1">
      <c r="A1736" s="39"/>
      <c r="B1736" s="45"/>
      <c r="C1736" s="329" t="s">
        <v>6061</v>
      </c>
      <c r="D1736" s="39"/>
      <c r="E1736" s="39"/>
      <c r="F1736" s="39"/>
      <c r="G1736" s="39"/>
      <c r="H1736" s="45"/>
    </row>
    <row r="1737" s="2" customFormat="1" ht="16.8" customHeight="1">
      <c r="A1737" s="39"/>
      <c r="B1737" s="45"/>
      <c r="C1737" s="327" t="s">
        <v>597</v>
      </c>
      <c r="D1737" s="327" t="s">
        <v>598</v>
      </c>
      <c r="E1737" s="18" t="s">
        <v>253</v>
      </c>
      <c r="F1737" s="328">
        <v>730.29899999999998</v>
      </c>
      <c r="G1737" s="39"/>
      <c r="H1737" s="45"/>
    </row>
    <row r="1738" s="2" customFormat="1" ht="16.8" customHeight="1">
      <c r="A1738" s="39"/>
      <c r="B1738" s="45"/>
      <c r="C1738" s="327" t="s">
        <v>722</v>
      </c>
      <c r="D1738" s="327" t="s">
        <v>723</v>
      </c>
      <c r="E1738" s="18" t="s">
        <v>253</v>
      </c>
      <c r="F1738" s="328">
        <v>2675.3910000000001</v>
      </c>
      <c r="G1738" s="39"/>
      <c r="H1738" s="45"/>
    </row>
    <row r="1739" s="2" customFormat="1" ht="16.8" customHeight="1">
      <c r="A1739" s="39"/>
      <c r="B1739" s="45"/>
      <c r="C1739" s="323" t="s">
        <v>2368</v>
      </c>
      <c r="D1739" s="324" t="s">
        <v>2369</v>
      </c>
      <c r="E1739" s="325" t="s">
        <v>253</v>
      </c>
      <c r="F1739" s="326">
        <v>27.628</v>
      </c>
      <c r="G1739" s="39"/>
      <c r="H1739" s="45"/>
    </row>
    <row r="1740" s="2" customFormat="1" ht="16.8" customHeight="1">
      <c r="A1740" s="39"/>
      <c r="B1740" s="45"/>
      <c r="C1740" s="327" t="s">
        <v>2368</v>
      </c>
      <c r="D1740" s="327" t="s">
        <v>2498</v>
      </c>
      <c r="E1740" s="18" t="s">
        <v>1</v>
      </c>
      <c r="F1740" s="328">
        <v>27.628</v>
      </c>
      <c r="G1740" s="39"/>
      <c r="H1740" s="45"/>
    </row>
    <row r="1741" s="2" customFormat="1" ht="16.8" customHeight="1">
      <c r="A1741" s="39"/>
      <c r="B1741" s="45"/>
      <c r="C1741" s="329" t="s">
        <v>6061</v>
      </c>
      <c r="D1741" s="39"/>
      <c r="E1741" s="39"/>
      <c r="F1741" s="39"/>
      <c r="G1741" s="39"/>
      <c r="H1741" s="45"/>
    </row>
    <row r="1742" s="2" customFormat="1" ht="16.8" customHeight="1">
      <c r="A1742" s="39"/>
      <c r="B1742" s="45"/>
      <c r="C1742" s="327" t="s">
        <v>597</v>
      </c>
      <c r="D1742" s="327" t="s">
        <v>598</v>
      </c>
      <c r="E1742" s="18" t="s">
        <v>253</v>
      </c>
      <c r="F1742" s="328">
        <v>730.29899999999998</v>
      </c>
      <c r="G1742" s="39"/>
      <c r="H1742" s="45"/>
    </row>
    <row r="1743" s="2" customFormat="1" ht="16.8" customHeight="1">
      <c r="A1743" s="39"/>
      <c r="B1743" s="45"/>
      <c r="C1743" s="327" t="s">
        <v>2435</v>
      </c>
      <c r="D1743" s="327" t="s">
        <v>2436</v>
      </c>
      <c r="E1743" s="18" t="s">
        <v>253</v>
      </c>
      <c r="F1743" s="328">
        <v>27.628</v>
      </c>
      <c r="G1743" s="39"/>
      <c r="H1743" s="45"/>
    </row>
    <row r="1744" s="2" customFormat="1">
      <c r="A1744" s="39"/>
      <c r="B1744" s="45"/>
      <c r="C1744" s="327" t="s">
        <v>639</v>
      </c>
      <c r="D1744" s="327" t="s">
        <v>640</v>
      </c>
      <c r="E1744" s="18" t="s">
        <v>253</v>
      </c>
      <c r="F1744" s="328">
        <v>1436.0550000000001</v>
      </c>
      <c r="G1744" s="39"/>
      <c r="H1744" s="45"/>
    </row>
    <row r="1745" s="2" customFormat="1">
      <c r="A1745" s="39"/>
      <c r="B1745" s="45"/>
      <c r="C1745" s="327" t="s">
        <v>654</v>
      </c>
      <c r="D1745" s="327" t="s">
        <v>655</v>
      </c>
      <c r="E1745" s="18" t="s">
        <v>253</v>
      </c>
      <c r="F1745" s="328">
        <v>366.63900000000001</v>
      </c>
      <c r="G1745" s="39"/>
      <c r="H1745" s="45"/>
    </row>
    <row r="1746" s="2" customFormat="1" ht="16.8" customHeight="1">
      <c r="A1746" s="39"/>
      <c r="B1746" s="45"/>
      <c r="C1746" s="327" t="s">
        <v>681</v>
      </c>
      <c r="D1746" s="327" t="s">
        <v>682</v>
      </c>
      <c r="E1746" s="18" t="s">
        <v>253</v>
      </c>
      <c r="F1746" s="328">
        <v>900.97699999999998</v>
      </c>
      <c r="G1746" s="39"/>
      <c r="H1746" s="45"/>
    </row>
    <row r="1747" s="2" customFormat="1" ht="16.8" customHeight="1">
      <c r="A1747" s="39"/>
      <c r="B1747" s="45"/>
      <c r="C1747" s="327" t="s">
        <v>259</v>
      </c>
      <c r="D1747" s="327" t="s">
        <v>260</v>
      </c>
      <c r="E1747" s="18" t="s">
        <v>253</v>
      </c>
      <c r="F1747" s="328">
        <v>4387.0730000000003</v>
      </c>
      <c r="G1747" s="39"/>
      <c r="H1747" s="45"/>
    </row>
    <row r="1748" s="2" customFormat="1" ht="16.8" customHeight="1">
      <c r="A1748" s="39"/>
      <c r="B1748" s="45"/>
      <c r="C1748" s="323" t="s">
        <v>2371</v>
      </c>
      <c r="D1748" s="324" t="s">
        <v>2372</v>
      </c>
      <c r="E1748" s="325" t="s">
        <v>253</v>
      </c>
      <c r="F1748" s="326">
        <v>156.55600000000001</v>
      </c>
      <c r="G1748" s="39"/>
      <c r="H1748" s="45"/>
    </row>
    <row r="1749" s="2" customFormat="1" ht="16.8" customHeight="1">
      <c r="A1749" s="39"/>
      <c r="B1749" s="45"/>
      <c r="C1749" s="327" t="s">
        <v>2371</v>
      </c>
      <c r="D1749" s="327" t="s">
        <v>2497</v>
      </c>
      <c r="E1749" s="18" t="s">
        <v>1</v>
      </c>
      <c r="F1749" s="328">
        <v>156.55600000000001</v>
      </c>
      <c r="G1749" s="39"/>
      <c r="H1749" s="45"/>
    </row>
    <row r="1750" s="2" customFormat="1" ht="16.8" customHeight="1">
      <c r="A1750" s="39"/>
      <c r="B1750" s="45"/>
      <c r="C1750" s="329" t="s">
        <v>6061</v>
      </c>
      <c r="D1750" s="39"/>
      <c r="E1750" s="39"/>
      <c r="F1750" s="39"/>
      <c r="G1750" s="39"/>
      <c r="H1750" s="45"/>
    </row>
    <row r="1751" s="2" customFormat="1" ht="16.8" customHeight="1">
      <c r="A1751" s="39"/>
      <c r="B1751" s="45"/>
      <c r="C1751" s="327" t="s">
        <v>597</v>
      </c>
      <c r="D1751" s="327" t="s">
        <v>598</v>
      </c>
      <c r="E1751" s="18" t="s">
        <v>253</v>
      </c>
      <c r="F1751" s="328">
        <v>730.29899999999998</v>
      </c>
      <c r="G1751" s="39"/>
      <c r="H1751" s="45"/>
    </row>
    <row r="1752" s="2" customFormat="1" ht="16.8" customHeight="1">
      <c r="A1752" s="39"/>
      <c r="B1752" s="45"/>
      <c r="C1752" s="327" t="s">
        <v>3048</v>
      </c>
      <c r="D1752" s="327" t="s">
        <v>3049</v>
      </c>
      <c r="E1752" s="18" t="s">
        <v>253</v>
      </c>
      <c r="F1752" s="328">
        <v>156.55600000000001</v>
      </c>
      <c r="G1752" s="39"/>
      <c r="H1752" s="45"/>
    </row>
    <row r="1753" s="2" customFormat="1" ht="16.8" customHeight="1">
      <c r="A1753" s="39"/>
      <c r="B1753" s="45"/>
      <c r="C1753" s="327" t="s">
        <v>3059</v>
      </c>
      <c r="D1753" s="327" t="s">
        <v>3060</v>
      </c>
      <c r="E1753" s="18" t="s">
        <v>253</v>
      </c>
      <c r="F1753" s="328">
        <v>156.55600000000001</v>
      </c>
      <c r="G1753" s="39"/>
      <c r="H1753" s="45"/>
    </row>
    <row r="1754" s="2" customFormat="1">
      <c r="A1754" s="39"/>
      <c r="B1754" s="45"/>
      <c r="C1754" s="327" t="s">
        <v>639</v>
      </c>
      <c r="D1754" s="327" t="s">
        <v>640</v>
      </c>
      <c r="E1754" s="18" t="s">
        <v>253</v>
      </c>
      <c r="F1754" s="328">
        <v>1436.0550000000001</v>
      </c>
      <c r="G1754" s="39"/>
      <c r="H1754" s="45"/>
    </row>
    <row r="1755" s="2" customFormat="1">
      <c r="A1755" s="39"/>
      <c r="B1755" s="45"/>
      <c r="C1755" s="327" t="s">
        <v>654</v>
      </c>
      <c r="D1755" s="327" t="s">
        <v>655</v>
      </c>
      <c r="E1755" s="18" t="s">
        <v>253</v>
      </c>
      <c r="F1755" s="328">
        <v>366.63900000000001</v>
      </c>
      <c r="G1755" s="39"/>
      <c r="H1755" s="45"/>
    </row>
    <row r="1756" s="2" customFormat="1" ht="16.8" customHeight="1">
      <c r="A1756" s="39"/>
      <c r="B1756" s="45"/>
      <c r="C1756" s="327" t="s">
        <v>681</v>
      </c>
      <c r="D1756" s="327" t="s">
        <v>682</v>
      </c>
      <c r="E1756" s="18" t="s">
        <v>253</v>
      </c>
      <c r="F1756" s="328">
        <v>900.97699999999998</v>
      </c>
      <c r="G1756" s="39"/>
      <c r="H1756" s="45"/>
    </row>
    <row r="1757" s="2" customFormat="1" ht="16.8" customHeight="1">
      <c r="A1757" s="39"/>
      <c r="B1757" s="45"/>
      <c r="C1757" s="327" t="s">
        <v>259</v>
      </c>
      <c r="D1757" s="327" t="s">
        <v>260</v>
      </c>
      <c r="E1757" s="18" t="s">
        <v>253</v>
      </c>
      <c r="F1757" s="328">
        <v>4387.0730000000003</v>
      </c>
      <c r="G1757" s="39"/>
      <c r="H1757" s="45"/>
    </row>
    <row r="1758" s="2" customFormat="1" ht="16.8" customHeight="1">
      <c r="A1758" s="39"/>
      <c r="B1758" s="45"/>
      <c r="C1758" s="323" t="s">
        <v>2374</v>
      </c>
      <c r="D1758" s="324" t="s">
        <v>2375</v>
      </c>
      <c r="E1758" s="325" t="s">
        <v>253</v>
      </c>
      <c r="F1758" s="326">
        <v>96.695999999999998</v>
      </c>
      <c r="G1758" s="39"/>
      <c r="H1758" s="45"/>
    </row>
    <row r="1759" s="2" customFormat="1" ht="16.8" customHeight="1">
      <c r="A1759" s="39"/>
      <c r="B1759" s="45"/>
      <c r="C1759" s="327" t="s">
        <v>2374</v>
      </c>
      <c r="D1759" s="327" t="s">
        <v>2500</v>
      </c>
      <c r="E1759" s="18" t="s">
        <v>1</v>
      </c>
      <c r="F1759" s="328">
        <v>96.695999999999998</v>
      </c>
      <c r="G1759" s="39"/>
      <c r="H1759" s="45"/>
    </row>
    <row r="1760" s="2" customFormat="1" ht="16.8" customHeight="1">
      <c r="A1760" s="39"/>
      <c r="B1760" s="45"/>
      <c r="C1760" s="329" t="s">
        <v>6061</v>
      </c>
      <c r="D1760" s="39"/>
      <c r="E1760" s="39"/>
      <c r="F1760" s="39"/>
      <c r="G1760" s="39"/>
      <c r="H1760" s="45"/>
    </row>
    <row r="1761" s="2" customFormat="1" ht="16.8" customHeight="1">
      <c r="A1761" s="39"/>
      <c r="B1761" s="45"/>
      <c r="C1761" s="327" t="s">
        <v>597</v>
      </c>
      <c r="D1761" s="327" t="s">
        <v>598</v>
      </c>
      <c r="E1761" s="18" t="s">
        <v>253</v>
      </c>
      <c r="F1761" s="328">
        <v>730.29899999999998</v>
      </c>
      <c r="G1761" s="39"/>
      <c r="H1761" s="45"/>
    </row>
    <row r="1762" s="2" customFormat="1" ht="16.8" customHeight="1">
      <c r="A1762" s="39"/>
      <c r="B1762" s="45"/>
      <c r="C1762" s="327" t="s">
        <v>2443</v>
      </c>
      <c r="D1762" s="327" t="s">
        <v>2444</v>
      </c>
      <c r="E1762" s="18" t="s">
        <v>253</v>
      </c>
      <c r="F1762" s="328">
        <v>96.695999999999998</v>
      </c>
      <c r="G1762" s="39"/>
      <c r="H1762" s="45"/>
    </row>
    <row r="1763" s="2" customFormat="1">
      <c r="A1763" s="39"/>
      <c r="B1763" s="45"/>
      <c r="C1763" s="327" t="s">
        <v>649</v>
      </c>
      <c r="D1763" s="327" t="s">
        <v>650</v>
      </c>
      <c r="E1763" s="18" t="s">
        <v>253</v>
      </c>
      <c r="F1763" s="328">
        <v>3050.3339999999998</v>
      </c>
      <c r="G1763" s="39"/>
      <c r="H1763" s="45"/>
    </row>
    <row r="1764" s="2" customFormat="1">
      <c r="A1764" s="39"/>
      <c r="B1764" s="45"/>
      <c r="C1764" s="327" t="s">
        <v>669</v>
      </c>
      <c r="D1764" s="327" t="s">
        <v>670</v>
      </c>
      <c r="E1764" s="18" t="s">
        <v>253</v>
      </c>
      <c r="F1764" s="328">
        <v>3313.5039999999999</v>
      </c>
      <c r="G1764" s="39"/>
      <c r="H1764" s="45"/>
    </row>
    <row r="1765" s="2" customFormat="1" ht="16.8" customHeight="1">
      <c r="A1765" s="39"/>
      <c r="B1765" s="45"/>
      <c r="C1765" s="327" t="s">
        <v>687</v>
      </c>
      <c r="D1765" s="327" t="s">
        <v>688</v>
      </c>
      <c r="E1765" s="18" t="s">
        <v>253</v>
      </c>
      <c r="F1765" s="328">
        <v>3268.2150000000001</v>
      </c>
      <c r="G1765" s="39"/>
      <c r="H1765" s="45"/>
    </row>
    <row r="1766" s="2" customFormat="1" ht="16.8" customHeight="1">
      <c r="A1766" s="39"/>
      <c r="B1766" s="45"/>
      <c r="C1766" s="327" t="s">
        <v>259</v>
      </c>
      <c r="D1766" s="327" t="s">
        <v>260</v>
      </c>
      <c r="E1766" s="18" t="s">
        <v>253</v>
      </c>
      <c r="F1766" s="328">
        <v>4387.0730000000003</v>
      </c>
      <c r="G1766" s="39"/>
      <c r="H1766" s="45"/>
    </row>
    <row r="1767" s="2" customFormat="1" ht="16.8" customHeight="1">
      <c r="A1767" s="39"/>
      <c r="B1767" s="45"/>
      <c r="C1767" s="323" t="s">
        <v>2377</v>
      </c>
      <c r="D1767" s="324" t="s">
        <v>2378</v>
      </c>
      <c r="E1767" s="325" t="s">
        <v>253</v>
      </c>
      <c r="F1767" s="326">
        <v>547.947</v>
      </c>
      <c r="G1767" s="39"/>
      <c r="H1767" s="45"/>
    </row>
    <row r="1768" s="2" customFormat="1" ht="16.8" customHeight="1">
      <c r="A1768" s="39"/>
      <c r="B1768" s="45"/>
      <c r="C1768" s="327" t="s">
        <v>2377</v>
      </c>
      <c r="D1768" s="327" t="s">
        <v>2499</v>
      </c>
      <c r="E1768" s="18" t="s">
        <v>1</v>
      </c>
      <c r="F1768" s="328">
        <v>547.947</v>
      </c>
      <c r="G1768" s="39"/>
      <c r="H1768" s="45"/>
    </row>
    <row r="1769" s="2" customFormat="1" ht="16.8" customHeight="1">
      <c r="A1769" s="39"/>
      <c r="B1769" s="45"/>
      <c r="C1769" s="329" t="s">
        <v>6061</v>
      </c>
      <c r="D1769" s="39"/>
      <c r="E1769" s="39"/>
      <c r="F1769" s="39"/>
      <c r="G1769" s="39"/>
      <c r="H1769" s="45"/>
    </row>
    <row r="1770" s="2" customFormat="1" ht="16.8" customHeight="1">
      <c r="A1770" s="39"/>
      <c r="B1770" s="45"/>
      <c r="C1770" s="327" t="s">
        <v>597</v>
      </c>
      <c r="D1770" s="327" t="s">
        <v>598</v>
      </c>
      <c r="E1770" s="18" t="s">
        <v>253</v>
      </c>
      <c r="F1770" s="328">
        <v>730.29899999999998</v>
      </c>
      <c r="G1770" s="39"/>
      <c r="H1770" s="45"/>
    </row>
    <row r="1771" s="2" customFormat="1" ht="16.8" customHeight="1">
      <c r="A1771" s="39"/>
      <c r="B1771" s="45"/>
      <c r="C1771" s="327" t="s">
        <v>2447</v>
      </c>
      <c r="D1771" s="327" t="s">
        <v>2448</v>
      </c>
      <c r="E1771" s="18" t="s">
        <v>253</v>
      </c>
      <c r="F1771" s="328">
        <v>547.947</v>
      </c>
      <c r="G1771" s="39"/>
      <c r="H1771" s="45"/>
    </row>
    <row r="1772" s="2" customFormat="1">
      <c r="A1772" s="39"/>
      <c r="B1772" s="45"/>
      <c r="C1772" s="327" t="s">
        <v>649</v>
      </c>
      <c r="D1772" s="327" t="s">
        <v>650</v>
      </c>
      <c r="E1772" s="18" t="s">
        <v>253</v>
      </c>
      <c r="F1772" s="328">
        <v>3050.3339999999998</v>
      </c>
      <c r="G1772" s="39"/>
      <c r="H1772" s="45"/>
    </row>
    <row r="1773" s="2" customFormat="1">
      <c r="A1773" s="39"/>
      <c r="B1773" s="45"/>
      <c r="C1773" s="327" t="s">
        <v>669</v>
      </c>
      <c r="D1773" s="327" t="s">
        <v>670</v>
      </c>
      <c r="E1773" s="18" t="s">
        <v>253</v>
      </c>
      <c r="F1773" s="328">
        <v>3313.5039999999999</v>
      </c>
      <c r="G1773" s="39"/>
      <c r="H1773" s="45"/>
    </row>
    <row r="1774" s="2" customFormat="1" ht="16.8" customHeight="1">
      <c r="A1774" s="39"/>
      <c r="B1774" s="45"/>
      <c r="C1774" s="327" t="s">
        <v>687</v>
      </c>
      <c r="D1774" s="327" t="s">
        <v>688</v>
      </c>
      <c r="E1774" s="18" t="s">
        <v>253</v>
      </c>
      <c r="F1774" s="328">
        <v>3268.2150000000001</v>
      </c>
      <c r="G1774" s="39"/>
      <c r="H1774" s="45"/>
    </row>
    <row r="1775" s="2" customFormat="1" ht="16.8" customHeight="1">
      <c r="A1775" s="39"/>
      <c r="B1775" s="45"/>
      <c r="C1775" s="327" t="s">
        <v>259</v>
      </c>
      <c r="D1775" s="327" t="s">
        <v>260</v>
      </c>
      <c r="E1775" s="18" t="s">
        <v>253</v>
      </c>
      <c r="F1775" s="328">
        <v>4387.0730000000003</v>
      </c>
      <c r="G1775" s="39"/>
      <c r="H1775" s="45"/>
    </row>
    <row r="1776" s="2" customFormat="1" ht="16.8" customHeight="1">
      <c r="A1776" s="39"/>
      <c r="B1776" s="45"/>
      <c r="C1776" s="323" t="s">
        <v>2380</v>
      </c>
      <c r="D1776" s="324" t="s">
        <v>2381</v>
      </c>
      <c r="E1776" s="325" t="s">
        <v>253</v>
      </c>
      <c r="F1776" s="326">
        <v>6.907</v>
      </c>
      <c r="G1776" s="39"/>
      <c r="H1776" s="45"/>
    </row>
    <row r="1777" s="2" customFormat="1" ht="16.8" customHeight="1">
      <c r="A1777" s="39"/>
      <c r="B1777" s="45"/>
      <c r="C1777" s="327" t="s">
        <v>2380</v>
      </c>
      <c r="D1777" s="327" t="s">
        <v>2502</v>
      </c>
      <c r="E1777" s="18" t="s">
        <v>1</v>
      </c>
      <c r="F1777" s="328">
        <v>6.907</v>
      </c>
      <c r="G1777" s="39"/>
      <c r="H1777" s="45"/>
    </row>
    <row r="1778" s="2" customFormat="1" ht="16.8" customHeight="1">
      <c r="A1778" s="39"/>
      <c r="B1778" s="45"/>
      <c r="C1778" s="329" t="s">
        <v>6061</v>
      </c>
      <c r="D1778" s="39"/>
      <c r="E1778" s="39"/>
      <c r="F1778" s="39"/>
      <c r="G1778" s="39"/>
      <c r="H1778" s="45"/>
    </row>
    <row r="1779" s="2" customFormat="1" ht="16.8" customHeight="1">
      <c r="A1779" s="39"/>
      <c r="B1779" s="45"/>
      <c r="C1779" s="327" t="s">
        <v>597</v>
      </c>
      <c r="D1779" s="327" t="s">
        <v>598</v>
      </c>
      <c r="E1779" s="18" t="s">
        <v>253</v>
      </c>
      <c r="F1779" s="328">
        <v>730.29899999999998</v>
      </c>
      <c r="G1779" s="39"/>
      <c r="H1779" s="45"/>
    </row>
    <row r="1780" s="2" customFormat="1" ht="16.8" customHeight="1">
      <c r="A1780" s="39"/>
      <c r="B1780" s="45"/>
      <c r="C1780" s="327" t="s">
        <v>2451</v>
      </c>
      <c r="D1780" s="327" t="s">
        <v>2452</v>
      </c>
      <c r="E1780" s="18" t="s">
        <v>253</v>
      </c>
      <c r="F1780" s="328">
        <v>6.907</v>
      </c>
      <c r="G1780" s="39"/>
      <c r="H1780" s="45"/>
    </row>
    <row r="1781" s="2" customFormat="1">
      <c r="A1781" s="39"/>
      <c r="B1781" s="45"/>
      <c r="C1781" s="327" t="s">
        <v>669</v>
      </c>
      <c r="D1781" s="327" t="s">
        <v>670</v>
      </c>
      <c r="E1781" s="18" t="s">
        <v>253</v>
      </c>
      <c r="F1781" s="328">
        <v>3313.5039999999999</v>
      </c>
      <c r="G1781" s="39"/>
      <c r="H1781" s="45"/>
    </row>
    <row r="1782" s="2" customFormat="1" ht="16.8" customHeight="1">
      <c r="A1782" s="39"/>
      <c r="B1782" s="45"/>
      <c r="C1782" s="327" t="s">
        <v>687</v>
      </c>
      <c r="D1782" s="327" t="s">
        <v>688</v>
      </c>
      <c r="E1782" s="18" t="s">
        <v>253</v>
      </c>
      <c r="F1782" s="328">
        <v>3268.2150000000001</v>
      </c>
      <c r="G1782" s="39"/>
      <c r="H1782" s="45"/>
    </row>
    <row r="1783" s="2" customFormat="1" ht="16.8" customHeight="1">
      <c r="A1783" s="39"/>
      <c r="B1783" s="45"/>
      <c r="C1783" s="327" t="s">
        <v>259</v>
      </c>
      <c r="D1783" s="327" t="s">
        <v>260</v>
      </c>
      <c r="E1783" s="18" t="s">
        <v>253</v>
      </c>
      <c r="F1783" s="328">
        <v>4387.0730000000003</v>
      </c>
      <c r="G1783" s="39"/>
      <c r="H1783" s="45"/>
    </row>
    <row r="1784" s="2" customFormat="1" ht="16.8" customHeight="1">
      <c r="A1784" s="39"/>
      <c r="B1784" s="45"/>
      <c r="C1784" s="323" t="s">
        <v>2383</v>
      </c>
      <c r="D1784" s="324" t="s">
        <v>2384</v>
      </c>
      <c r="E1784" s="325" t="s">
        <v>253</v>
      </c>
      <c r="F1784" s="326">
        <v>39.139000000000003</v>
      </c>
      <c r="G1784" s="39"/>
      <c r="H1784" s="45"/>
    </row>
    <row r="1785" s="2" customFormat="1" ht="16.8" customHeight="1">
      <c r="A1785" s="39"/>
      <c r="B1785" s="45"/>
      <c r="C1785" s="327" t="s">
        <v>2383</v>
      </c>
      <c r="D1785" s="327" t="s">
        <v>2501</v>
      </c>
      <c r="E1785" s="18" t="s">
        <v>1</v>
      </c>
      <c r="F1785" s="328">
        <v>39.139000000000003</v>
      </c>
      <c r="G1785" s="39"/>
      <c r="H1785" s="45"/>
    </row>
    <row r="1786" s="2" customFormat="1" ht="16.8" customHeight="1">
      <c r="A1786" s="39"/>
      <c r="B1786" s="45"/>
      <c r="C1786" s="329" t="s">
        <v>6061</v>
      </c>
      <c r="D1786" s="39"/>
      <c r="E1786" s="39"/>
      <c r="F1786" s="39"/>
      <c r="G1786" s="39"/>
      <c r="H1786" s="45"/>
    </row>
    <row r="1787" s="2" customFormat="1" ht="16.8" customHeight="1">
      <c r="A1787" s="39"/>
      <c r="B1787" s="45"/>
      <c r="C1787" s="327" t="s">
        <v>597</v>
      </c>
      <c r="D1787" s="327" t="s">
        <v>598</v>
      </c>
      <c r="E1787" s="18" t="s">
        <v>253</v>
      </c>
      <c r="F1787" s="328">
        <v>730.29899999999998</v>
      </c>
      <c r="G1787" s="39"/>
      <c r="H1787" s="45"/>
    </row>
    <row r="1788" s="2" customFormat="1" ht="16.8" customHeight="1">
      <c r="A1788" s="39"/>
      <c r="B1788" s="45"/>
      <c r="C1788" s="327" t="s">
        <v>3055</v>
      </c>
      <c r="D1788" s="327" t="s">
        <v>3056</v>
      </c>
      <c r="E1788" s="18" t="s">
        <v>253</v>
      </c>
      <c r="F1788" s="328">
        <v>39.139000000000003</v>
      </c>
      <c r="G1788" s="39"/>
      <c r="H1788" s="45"/>
    </row>
    <row r="1789" s="2" customFormat="1">
      <c r="A1789" s="39"/>
      <c r="B1789" s="45"/>
      <c r="C1789" s="327" t="s">
        <v>669</v>
      </c>
      <c r="D1789" s="327" t="s">
        <v>670</v>
      </c>
      <c r="E1789" s="18" t="s">
        <v>253</v>
      </c>
      <c r="F1789" s="328">
        <v>3313.5039999999999</v>
      </c>
      <c r="G1789" s="39"/>
      <c r="H1789" s="45"/>
    </row>
    <row r="1790" s="2" customFormat="1" ht="16.8" customHeight="1">
      <c r="A1790" s="39"/>
      <c r="B1790" s="45"/>
      <c r="C1790" s="327" t="s">
        <v>687</v>
      </c>
      <c r="D1790" s="327" t="s">
        <v>688</v>
      </c>
      <c r="E1790" s="18" t="s">
        <v>253</v>
      </c>
      <c r="F1790" s="328">
        <v>3268.2150000000001</v>
      </c>
      <c r="G1790" s="39"/>
      <c r="H1790" s="45"/>
    </row>
    <row r="1791" s="2" customFormat="1" ht="16.8" customHeight="1">
      <c r="A1791" s="39"/>
      <c r="B1791" s="45"/>
      <c r="C1791" s="327" t="s">
        <v>259</v>
      </c>
      <c r="D1791" s="327" t="s">
        <v>260</v>
      </c>
      <c r="E1791" s="18" t="s">
        <v>253</v>
      </c>
      <c r="F1791" s="328">
        <v>4387.0730000000003</v>
      </c>
      <c r="G1791" s="39"/>
      <c r="H1791" s="45"/>
    </row>
    <row r="1792" s="2" customFormat="1" ht="16.8" customHeight="1">
      <c r="A1792" s="39"/>
      <c r="B1792" s="45"/>
      <c r="C1792" s="323" t="s">
        <v>2386</v>
      </c>
      <c r="D1792" s="324" t="s">
        <v>2387</v>
      </c>
      <c r="E1792" s="325" t="s">
        <v>253</v>
      </c>
      <c r="F1792" s="326">
        <v>6.907</v>
      </c>
      <c r="G1792" s="39"/>
      <c r="H1792" s="45"/>
    </row>
    <row r="1793" s="2" customFormat="1" ht="16.8" customHeight="1">
      <c r="A1793" s="39"/>
      <c r="B1793" s="45"/>
      <c r="C1793" s="327" t="s">
        <v>2386</v>
      </c>
      <c r="D1793" s="327" t="s">
        <v>2504</v>
      </c>
      <c r="E1793" s="18" t="s">
        <v>1</v>
      </c>
      <c r="F1793" s="328">
        <v>6.907</v>
      </c>
      <c r="G1793" s="39"/>
      <c r="H1793" s="45"/>
    </row>
    <row r="1794" s="2" customFormat="1" ht="16.8" customHeight="1">
      <c r="A1794" s="39"/>
      <c r="B1794" s="45"/>
      <c r="C1794" s="329" t="s">
        <v>6061</v>
      </c>
      <c r="D1794" s="39"/>
      <c r="E1794" s="39"/>
      <c r="F1794" s="39"/>
      <c r="G1794" s="39"/>
      <c r="H1794" s="45"/>
    </row>
    <row r="1795" s="2" customFormat="1" ht="16.8" customHeight="1">
      <c r="A1795" s="39"/>
      <c r="B1795" s="45"/>
      <c r="C1795" s="327" t="s">
        <v>597</v>
      </c>
      <c r="D1795" s="327" t="s">
        <v>598</v>
      </c>
      <c r="E1795" s="18" t="s">
        <v>253</v>
      </c>
      <c r="F1795" s="328">
        <v>730.29899999999998</v>
      </c>
      <c r="G1795" s="39"/>
      <c r="H1795" s="45"/>
    </row>
    <row r="1796" s="2" customFormat="1">
      <c r="A1796" s="39"/>
      <c r="B1796" s="45"/>
      <c r="C1796" s="327" t="s">
        <v>2468</v>
      </c>
      <c r="D1796" s="327" t="s">
        <v>2469</v>
      </c>
      <c r="E1796" s="18" t="s">
        <v>253</v>
      </c>
      <c r="F1796" s="328">
        <v>6.907</v>
      </c>
      <c r="G1796" s="39"/>
      <c r="H1796" s="45"/>
    </row>
    <row r="1797" s="2" customFormat="1">
      <c r="A1797" s="39"/>
      <c r="B1797" s="45"/>
      <c r="C1797" s="327" t="s">
        <v>1945</v>
      </c>
      <c r="D1797" s="327" t="s">
        <v>1946</v>
      </c>
      <c r="E1797" s="18" t="s">
        <v>253</v>
      </c>
      <c r="F1797" s="328">
        <v>217.881</v>
      </c>
      <c r="G1797" s="39"/>
      <c r="H1797" s="45"/>
    </row>
    <row r="1798" s="2" customFormat="1" ht="16.8" customHeight="1">
      <c r="A1798" s="39"/>
      <c r="B1798" s="45"/>
      <c r="C1798" s="327" t="s">
        <v>259</v>
      </c>
      <c r="D1798" s="327" t="s">
        <v>260</v>
      </c>
      <c r="E1798" s="18" t="s">
        <v>253</v>
      </c>
      <c r="F1798" s="328">
        <v>4387.0730000000003</v>
      </c>
      <c r="G1798" s="39"/>
      <c r="H1798" s="45"/>
    </row>
    <row r="1799" s="2" customFormat="1" ht="16.8" customHeight="1">
      <c r="A1799" s="39"/>
      <c r="B1799" s="45"/>
      <c r="C1799" s="323" t="s">
        <v>2388</v>
      </c>
      <c r="D1799" s="324" t="s">
        <v>2389</v>
      </c>
      <c r="E1799" s="325" t="s">
        <v>253</v>
      </c>
      <c r="F1799" s="326">
        <v>39.139000000000003</v>
      </c>
      <c r="G1799" s="39"/>
      <c r="H1799" s="45"/>
    </row>
    <row r="1800" s="2" customFormat="1" ht="16.8" customHeight="1">
      <c r="A1800" s="39"/>
      <c r="B1800" s="45"/>
      <c r="C1800" s="327" t="s">
        <v>2388</v>
      </c>
      <c r="D1800" s="327" t="s">
        <v>2503</v>
      </c>
      <c r="E1800" s="18" t="s">
        <v>1</v>
      </c>
      <c r="F1800" s="328">
        <v>39.139000000000003</v>
      </c>
      <c r="G1800" s="39"/>
      <c r="H1800" s="45"/>
    </row>
    <row r="1801" s="2" customFormat="1" ht="16.8" customHeight="1">
      <c r="A1801" s="39"/>
      <c r="B1801" s="45"/>
      <c r="C1801" s="329" t="s">
        <v>6061</v>
      </c>
      <c r="D1801" s="39"/>
      <c r="E1801" s="39"/>
      <c r="F1801" s="39"/>
      <c r="G1801" s="39"/>
      <c r="H1801" s="45"/>
    </row>
    <row r="1802" s="2" customFormat="1" ht="16.8" customHeight="1">
      <c r="A1802" s="39"/>
      <c r="B1802" s="45"/>
      <c r="C1802" s="327" t="s">
        <v>597</v>
      </c>
      <c r="D1802" s="327" t="s">
        <v>598</v>
      </c>
      <c r="E1802" s="18" t="s">
        <v>253</v>
      </c>
      <c r="F1802" s="328">
        <v>730.29899999999998</v>
      </c>
      <c r="G1802" s="39"/>
      <c r="H1802" s="45"/>
    </row>
    <row r="1803" s="2" customFormat="1">
      <c r="A1803" s="39"/>
      <c r="B1803" s="45"/>
      <c r="C1803" s="327" t="s">
        <v>1945</v>
      </c>
      <c r="D1803" s="327" t="s">
        <v>1946</v>
      </c>
      <c r="E1803" s="18" t="s">
        <v>253</v>
      </c>
      <c r="F1803" s="328">
        <v>217.881</v>
      </c>
      <c r="G1803" s="39"/>
      <c r="H1803" s="45"/>
    </row>
    <row r="1804" s="2" customFormat="1" ht="16.8" customHeight="1">
      <c r="A1804" s="39"/>
      <c r="B1804" s="45"/>
      <c r="C1804" s="327" t="s">
        <v>259</v>
      </c>
      <c r="D1804" s="327" t="s">
        <v>260</v>
      </c>
      <c r="E1804" s="18" t="s">
        <v>253</v>
      </c>
      <c r="F1804" s="328">
        <v>4387.0730000000003</v>
      </c>
      <c r="G1804" s="39"/>
      <c r="H1804" s="45"/>
    </row>
    <row r="1805" s="2" customFormat="1" ht="16.8" customHeight="1">
      <c r="A1805" s="39"/>
      <c r="B1805" s="45"/>
      <c r="C1805" s="323" t="s">
        <v>426</v>
      </c>
      <c r="D1805" s="324" t="s">
        <v>1128</v>
      </c>
      <c r="E1805" s="325" t="s">
        <v>1129</v>
      </c>
      <c r="F1805" s="326">
        <v>11</v>
      </c>
      <c r="G1805" s="39"/>
      <c r="H1805" s="45"/>
    </row>
    <row r="1806" s="2" customFormat="1" ht="16.8" customHeight="1">
      <c r="A1806" s="39"/>
      <c r="B1806" s="45"/>
      <c r="C1806" s="323" t="s">
        <v>429</v>
      </c>
      <c r="D1806" s="324" t="s">
        <v>430</v>
      </c>
      <c r="E1806" s="325" t="s">
        <v>253</v>
      </c>
      <c r="F1806" s="326">
        <v>24.835000000000001</v>
      </c>
      <c r="G1806" s="39"/>
      <c r="H1806" s="45"/>
    </row>
    <row r="1807" s="2" customFormat="1" ht="16.8" customHeight="1">
      <c r="A1807" s="39"/>
      <c r="B1807" s="45"/>
      <c r="C1807" s="327" t="s">
        <v>1</v>
      </c>
      <c r="D1807" s="327" t="s">
        <v>711</v>
      </c>
      <c r="E1807" s="18" t="s">
        <v>1</v>
      </c>
      <c r="F1807" s="328">
        <v>0</v>
      </c>
      <c r="G1807" s="39"/>
      <c r="H1807" s="45"/>
    </row>
    <row r="1808" s="2" customFormat="1" ht="16.8" customHeight="1">
      <c r="A1808" s="39"/>
      <c r="B1808" s="45"/>
      <c r="C1808" s="327" t="s">
        <v>1</v>
      </c>
      <c r="D1808" s="327" t="s">
        <v>3243</v>
      </c>
      <c r="E1808" s="18" t="s">
        <v>1</v>
      </c>
      <c r="F1808" s="328">
        <v>0</v>
      </c>
      <c r="G1808" s="39"/>
      <c r="H1808" s="45"/>
    </row>
    <row r="1809" s="2" customFormat="1" ht="16.8" customHeight="1">
      <c r="A1809" s="39"/>
      <c r="B1809" s="45"/>
      <c r="C1809" s="327" t="s">
        <v>1</v>
      </c>
      <c r="D1809" s="327" t="s">
        <v>3244</v>
      </c>
      <c r="E1809" s="18" t="s">
        <v>1</v>
      </c>
      <c r="F1809" s="328">
        <v>14.019</v>
      </c>
      <c r="G1809" s="39"/>
      <c r="H1809" s="45"/>
    </row>
    <row r="1810" s="2" customFormat="1" ht="16.8" customHeight="1">
      <c r="A1810" s="39"/>
      <c r="B1810" s="45"/>
      <c r="C1810" s="327" t="s">
        <v>1</v>
      </c>
      <c r="D1810" s="327" t="s">
        <v>3243</v>
      </c>
      <c r="E1810" s="18" t="s">
        <v>1</v>
      </c>
      <c r="F1810" s="328">
        <v>0</v>
      </c>
      <c r="G1810" s="39"/>
      <c r="H1810" s="45"/>
    </row>
    <row r="1811" s="2" customFormat="1" ht="16.8" customHeight="1">
      <c r="A1811" s="39"/>
      <c r="B1811" s="45"/>
      <c r="C1811" s="327" t="s">
        <v>1</v>
      </c>
      <c r="D1811" s="327" t="s">
        <v>3245</v>
      </c>
      <c r="E1811" s="18" t="s">
        <v>1</v>
      </c>
      <c r="F1811" s="328">
        <v>10.816000000000001</v>
      </c>
      <c r="G1811" s="39"/>
      <c r="H1811" s="45"/>
    </row>
    <row r="1812" s="2" customFormat="1" ht="16.8" customHeight="1">
      <c r="A1812" s="39"/>
      <c r="B1812" s="45"/>
      <c r="C1812" s="327" t="s">
        <v>429</v>
      </c>
      <c r="D1812" s="327" t="s">
        <v>258</v>
      </c>
      <c r="E1812" s="18" t="s">
        <v>1</v>
      </c>
      <c r="F1812" s="328">
        <v>24.835000000000001</v>
      </c>
      <c r="G1812" s="39"/>
      <c r="H1812" s="45"/>
    </row>
    <row r="1813" s="2" customFormat="1" ht="16.8" customHeight="1">
      <c r="A1813" s="39"/>
      <c r="B1813" s="45"/>
      <c r="C1813" s="329" t="s">
        <v>6061</v>
      </c>
      <c r="D1813" s="39"/>
      <c r="E1813" s="39"/>
      <c r="F1813" s="39"/>
      <c r="G1813" s="39"/>
      <c r="H1813" s="45"/>
    </row>
    <row r="1814" s="2" customFormat="1">
      <c r="A1814" s="39"/>
      <c r="B1814" s="45"/>
      <c r="C1814" s="327" t="s">
        <v>707</v>
      </c>
      <c r="D1814" s="327" t="s">
        <v>708</v>
      </c>
      <c r="E1814" s="18" t="s">
        <v>253</v>
      </c>
      <c r="F1814" s="328">
        <v>24.835000000000001</v>
      </c>
      <c r="G1814" s="39"/>
      <c r="H1814" s="45"/>
    </row>
    <row r="1815" s="2" customFormat="1" ht="16.8" customHeight="1">
      <c r="A1815" s="39"/>
      <c r="B1815" s="45"/>
      <c r="C1815" s="327" t="s">
        <v>566</v>
      </c>
      <c r="D1815" s="327" t="s">
        <v>567</v>
      </c>
      <c r="E1815" s="18" t="s">
        <v>253</v>
      </c>
      <c r="F1815" s="328">
        <v>30.193000000000001</v>
      </c>
      <c r="G1815" s="39"/>
      <c r="H1815" s="45"/>
    </row>
    <row r="1816" s="2" customFormat="1" ht="16.8" customHeight="1">
      <c r="A1816" s="39"/>
      <c r="B1816" s="45"/>
      <c r="C1816" s="323" t="s">
        <v>432</v>
      </c>
      <c r="D1816" s="324" t="s">
        <v>433</v>
      </c>
      <c r="E1816" s="325" t="s">
        <v>253</v>
      </c>
      <c r="F1816" s="326">
        <v>292.678</v>
      </c>
      <c r="G1816" s="39"/>
      <c r="H1816" s="45"/>
    </row>
    <row r="1817" s="2" customFormat="1" ht="16.8" customHeight="1">
      <c r="A1817" s="39"/>
      <c r="B1817" s="45"/>
      <c r="C1817" s="327" t="s">
        <v>1</v>
      </c>
      <c r="D1817" s="327" t="s">
        <v>3305</v>
      </c>
      <c r="E1817" s="18" t="s">
        <v>1</v>
      </c>
      <c r="F1817" s="328">
        <v>254.625</v>
      </c>
      <c r="G1817" s="39"/>
      <c r="H1817" s="45"/>
    </row>
    <row r="1818" s="2" customFormat="1" ht="16.8" customHeight="1">
      <c r="A1818" s="39"/>
      <c r="B1818" s="45"/>
      <c r="C1818" s="327" t="s">
        <v>1</v>
      </c>
      <c r="D1818" s="327" t="s">
        <v>3306</v>
      </c>
      <c r="E1818" s="18" t="s">
        <v>1</v>
      </c>
      <c r="F1818" s="328">
        <v>38.052999999999997</v>
      </c>
      <c r="G1818" s="39"/>
      <c r="H1818" s="45"/>
    </row>
    <row r="1819" s="2" customFormat="1" ht="16.8" customHeight="1">
      <c r="A1819" s="39"/>
      <c r="B1819" s="45"/>
      <c r="C1819" s="327" t="s">
        <v>432</v>
      </c>
      <c r="D1819" s="327" t="s">
        <v>258</v>
      </c>
      <c r="E1819" s="18" t="s">
        <v>1</v>
      </c>
      <c r="F1819" s="328">
        <v>292.678</v>
      </c>
      <c r="G1819" s="39"/>
      <c r="H1819" s="45"/>
    </row>
    <row r="1820" s="2" customFormat="1" ht="16.8" customHeight="1">
      <c r="A1820" s="39"/>
      <c r="B1820" s="45"/>
      <c r="C1820" s="329" t="s">
        <v>6061</v>
      </c>
      <c r="D1820" s="39"/>
      <c r="E1820" s="39"/>
      <c r="F1820" s="39"/>
      <c r="G1820" s="39"/>
      <c r="H1820" s="45"/>
    </row>
    <row r="1821" s="2" customFormat="1" ht="16.8" customHeight="1">
      <c r="A1821" s="39"/>
      <c r="B1821" s="45"/>
      <c r="C1821" s="327" t="s">
        <v>799</v>
      </c>
      <c r="D1821" s="327" t="s">
        <v>800</v>
      </c>
      <c r="E1821" s="18" t="s">
        <v>253</v>
      </c>
      <c r="F1821" s="328">
        <v>292.678</v>
      </c>
      <c r="G1821" s="39"/>
      <c r="H1821" s="45"/>
    </row>
    <row r="1822" s="2" customFormat="1" ht="16.8" customHeight="1">
      <c r="A1822" s="39"/>
      <c r="B1822" s="45"/>
      <c r="C1822" s="327" t="s">
        <v>722</v>
      </c>
      <c r="D1822" s="327" t="s">
        <v>723</v>
      </c>
      <c r="E1822" s="18" t="s">
        <v>253</v>
      </c>
      <c r="F1822" s="328">
        <v>2675.3910000000001</v>
      </c>
      <c r="G1822" s="39"/>
      <c r="H1822" s="45"/>
    </row>
    <row r="1823" s="2" customFormat="1" ht="16.8" customHeight="1">
      <c r="A1823" s="39"/>
      <c r="B1823" s="45"/>
      <c r="C1823" s="323" t="s">
        <v>436</v>
      </c>
      <c r="D1823" s="324" t="s">
        <v>437</v>
      </c>
      <c r="E1823" s="325" t="s">
        <v>246</v>
      </c>
      <c r="F1823" s="326">
        <v>525.21000000000004</v>
      </c>
      <c r="G1823" s="39"/>
      <c r="H1823" s="45"/>
    </row>
    <row r="1824" s="2" customFormat="1" ht="16.8" customHeight="1">
      <c r="A1824" s="39"/>
      <c r="B1824" s="45"/>
      <c r="C1824" s="327" t="s">
        <v>436</v>
      </c>
      <c r="D1824" s="327" t="s">
        <v>3296</v>
      </c>
      <c r="E1824" s="18" t="s">
        <v>1</v>
      </c>
      <c r="F1824" s="328">
        <v>525.21000000000004</v>
      </c>
      <c r="G1824" s="39"/>
      <c r="H1824" s="45"/>
    </row>
    <row r="1825" s="2" customFormat="1" ht="16.8" customHeight="1">
      <c r="A1825" s="39"/>
      <c r="B1825" s="45"/>
      <c r="C1825" s="329" t="s">
        <v>6061</v>
      </c>
      <c r="D1825" s="39"/>
      <c r="E1825" s="39"/>
      <c r="F1825" s="39"/>
      <c r="G1825" s="39"/>
      <c r="H1825" s="45"/>
    </row>
    <row r="1826" s="2" customFormat="1" ht="16.8" customHeight="1">
      <c r="A1826" s="39"/>
      <c r="B1826" s="45"/>
      <c r="C1826" s="327" t="s">
        <v>780</v>
      </c>
      <c r="D1826" s="327" t="s">
        <v>781</v>
      </c>
      <c r="E1826" s="18" t="s">
        <v>246</v>
      </c>
      <c r="F1826" s="328">
        <v>1830.71</v>
      </c>
      <c r="G1826" s="39"/>
      <c r="H1826" s="45"/>
    </row>
    <row r="1827" s="2" customFormat="1" ht="16.8" customHeight="1">
      <c r="A1827" s="39"/>
      <c r="B1827" s="45"/>
      <c r="C1827" s="327" t="s">
        <v>504</v>
      </c>
      <c r="D1827" s="327" t="s">
        <v>505</v>
      </c>
      <c r="E1827" s="18" t="s">
        <v>246</v>
      </c>
      <c r="F1827" s="328">
        <v>449.33100000000002</v>
      </c>
      <c r="G1827" s="39"/>
      <c r="H1827" s="45"/>
    </row>
    <row r="1828" s="2" customFormat="1" ht="16.8" customHeight="1">
      <c r="A1828" s="39"/>
      <c r="B1828" s="45"/>
      <c r="C1828" s="327" t="s">
        <v>510</v>
      </c>
      <c r="D1828" s="327" t="s">
        <v>511</v>
      </c>
      <c r="E1828" s="18" t="s">
        <v>246</v>
      </c>
      <c r="F1828" s="328">
        <v>1797.3199999999999</v>
      </c>
      <c r="G1828" s="39"/>
      <c r="H1828" s="45"/>
    </row>
    <row r="1829" s="2" customFormat="1" ht="16.8" customHeight="1">
      <c r="A1829" s="39"/>
      <c r="B1829" s="45"/>
      <c r="C1829" s="327" t="s">
        <v>516</v>
      </c>
      <c r="D1829" s="327" t="s">
        <v>517</v>
      </c>
      <c r="E1829" s="18" t="s">
        <v>246</v>
      </c>
      <c r="F1829" s="328">
        <v>1347.991</v>
      </c>
      <c r="G1829" s="39"/>
      <c r="H1829" s="45"/>
    </row>
    <row r="1830" s="2" customFormat="1" ht="16.8" customHeight="1">
      <c r="A1830" s="39"/>
      <c r="B1830" s="45"/>
      <c r="C1830" s="327" t="s">
        <v>527</v>
      </c>
      <c r="D1830" s="327" t="s">
        <v>528</v>
      </c>
      <c r="E1830" s="18" t="s">
        <v>246</v>
      </c>
      <c r="F1830" s="328">
        <v>525.21000000000004</v>
      </c>
      <c r="G1830" s="39"/>
      <c r="H1830" s="45"/>
    </row>
    <row r="1831" s="2" customFormat="1" ht="16.8" customHeight="1">
      <c r="A1831" s="39"/>
      <c r="B1831" s="45"/>
      <c r="C1831" s="327" t="s">
        <v>821</v>
      </c>
      <c r="D1831" s="327" t="s">
        <v>822</v>
      </c>
      <c r="E1831" s="18" t="s">
        <v>246</v>
      </c>
      <c r="F1831" s="328">
        <v>525.21000000000004</v>
      </c>
      <c r="G1831" s="39"/>
      <c r="H1831" s="45"/>
    </row>
    <row r="1832" s="2" customFormat="1" ht="16.8" customHeight="1">
      <c r="A1832" s="39"/>
      <c r="B1832" s="45"/>
      <c r="C1832" s="327" t="s">
        <v>826</v>
      </c>
      <c r="D1832" s="327" t="s">
        <v>827</v>
      </c>
      <c r="E1832" s="18" t="s">
        <v>246</v>
      </c>
      <c r="F1832" s="328">
        <v>525.21000000000004</v>
      </c>
      <c r="G1832" s="39"/>
      <c r="H1832" s="45"/>
    </row>
    <row r="1833" s="2" customFormat="1" ht="16.8" customHeight="1">
      <c r="A1833" s="39"/>
      <c r="B1833" s="45"/>
      <c r="C1833" s="327" t="s">
        <v>831</v>
      </c>
      <c r="D1833" s="327" t="s">
        <v>832</v>
      </c>
      <c r="E1833" s="18" t="s">
        <v>246</v>
      </c>
      <c r="F1833" s="328">
        <v>525.21000000000004</v>
      </c>
      <c r="G1833" s="39"/>
      <c r="H1833" s="45"/>
    </row>
    <row r="1834" s="2" customFormat="1" ht="16.8" customHeight="1">
      <c r="A1834" s="39"/>
      <c r="B1834" s="45"/>
      <c r="C1834" s="323" t="s">
        <v>439</v>
      </c>
      <c r="D1834" s="324" t="s">
        <v>440</v>
      </c>
      <c r="E1834" s="325" t="s">
        <v>246</v>
      </c>
      <c r="F1834" s="326">
        <v>603.99199999999996</v>
      </c>
      <c r="G1834" s="39"/>
      <c r="H1834" s="45"/>
    </row>
    <row r="1835" s="2" customFormat="1">
      <c r="A1835" s="39"/>
      <c r="B1835" s="45"/>
      <c r="C1835" s="327" t="s">
        <v>1</v>
      </c>
      <c r="D1835" s="327" t="s">
        <v>840</v>
      </c>
      <c r="E1835" s="18" t="s">
        <v>1</v>
      </c>
      <c r="F1835" s="328">
        <v>0</v>
      </c>
      <c r="G1835" s="39"/>
      <c r="H1835" s="45"/>
    </row>
    <row r="1836" s="2" customFormat="1" ht="16.8" customHeight="1">
      <c r="A1836" s="39"/>
      <c r="B1836" s="45"/>
      <c r="C1836" s="327" t="s">
        <v>1</v>
      </c>
      <c r="D1836" s="327" t="s">
        <v>3264</v>
      </c>
      <c r="E1836" s="18" t="s">
        <v>1</v>
      </c>
      <c r="F1836" s="328">
        <v>0</v>
      </c>
      <c r="G1836" s="39"/>
      <c r="H1836" s="45"/>
    </row>
    <row r="1837" s="2" customFormat="1" ht="16.8" customHeight="1">
      <c r="A1837" s="39"/>
      <c r="B1837" s="45"/>
      <c r="C1837" s="327" t="s">
        <v>1</v>
      </c>
      <c r="D1837" s="327" t="s">
        <v>3323</v>
      </c>
      <c r="E1837" s="18" t="s">
        <v>1</v>
      </c>
      <c r="F1837" s="328">
        <v>116.541</v>
      </c>
      <c r="G1837" s="39"/>
      <c r="H1837" s="45"/>
    </row>
    <row r="1838" s="2" customFormat="1" ht="16.8" customHeight="1">
      <c r="A1838" s="39"/>
      <c r="B1838" s="45"/>
      <c r="C1838" s="327" t="s">
        <v>1</v>
      </c>
      <c r="D1838" s="327" t="s">
        <v>3124</v>
      </c>
      <c r="E1838" s="18" t="s">
        <v>1</v>
      </c>
      <c r="F1838" s="328">
        <v>0</v>
      </c>
      <c r="G1838" s="39"/>
      <c r="H1838" s="45"/>
    </row>
    <row r="1839" s="2" customFormat="1" ht="16.8" customHeight="1">
      <c r="A1839" s="39"/>
      <c r="B1839" s="45"/>
      <c r="C1839" s="327" t="s">
        <v>1</v>
      </c>
      <c r="D1839" s="327" t="s">
        <v>3324</v>
      </c>
      <c r="E1839" s="18" t="s">
        <v>1</v>
      </c>
      <c r="F1839" s="328">
        <v>66.700000000000003</v>
      </c>
      <c r="G1839" s="39"/>
      <c r="H1839" s="45"/>
    </row>
    <row r="1840" s="2" customFormat="1" ht="16.8" customHeight="1">
      <c r="A1840" s="39"/>
      <c r="B1840" s="45"/>
      <c r="C1840" s="327" t="s">
        <v>1</v>
      </c>
      <c r="D1840" s="327" t="s">
        <v>3268</v>
      </c>
      <c r="E1840" s="18" t="s">
        <v>1</v>
      </c>
      <c r="F1840" s="328">
        <v>0</v>
      </c>
      <c r="G1840" s="39"/>
      <c r="H1840" s="45"/>
    </row>
    <row r="1841" s="2" customFormat="1" ht="16.8" customHeight="1">
      <c r="A1841" s="39"/>
      <c r="B1841" s="45"/>
      <c r="C1841" s="327" t="s">
        <v>1</v>
      </c>
      <c r="D1841" s="327" t="s">
        <v>3325</v>
      </c>
      <c r="E1841" s="18" t="s">
        <v>1</v>
      </c>
      <c r="F1841" s="328">
        <v>0</v>
      </c>
      <c r="G1841" s="39"/>
      <c r="H1841" s="45"/>
    </row>
    <row r="1842" s="2" customFormat="1" ht="16.8" customHeight="1">
      <c r="A1842" s="39"/>
      <c r="B1842" s="45"/>
      <c r="C1842" s="327" t="s">
        <v>1</v>
      </c>
      <c r="D1842" s="327" t="s">
        <v>3270</v>
      </c>
      <c r="E1842" s="18" t="s">
        <v>1</v>
      </c>
      <c r="F1842" s="328">
        <v>0</v>
      </c>
      <c r="G1842" s="39"/>
      <c r="H1842" s="45"/>
    </row>
    <row r="1843" s="2" customFormat="1" ht="16.8" customHeight="1">
      <c r="A1843" s="39"/>
      <c r="B1843" s="45"/>
      <c r="C1843" s="327" t="s">
        <v>1</v>
      </c>
      <c r="D1843" s="327" t="s">
        <v>3326</v>
      </c>
      <c r="E1843" s="18" t="s">
        <v>1</v>
      </c>
      <c r="F1843" s="328">
        <v>24.655999999999999</v>
      </c>
      <c r="G1843" s="39"/>
      <c r="H1843" s="45"/>
    </row>
    <row r="1844" s="2" customFormat="1" ht="16.8" customHeight="1">
      <c r="A1844" s="39"/>
      <c r="B1844" s="45"/>
      <c r="C1844" s="327" t="s">
        <v>1</v>
      </c>
      <c r="D1844" s="327" t="s">
        <v>3272</v>
      </c>
      <c r="E1844" s="18" t="s">
        <v>1</v>
      </c>
      <c r="F1844" s="328">
        <v>0</v>
      </c>
      <c r="G1844" s="39"/>
      <c r="H1844" s="45"/>
    </row>
    <row r="1845" s="2" customFormat="1" ht="16.8" customHeight="1">
      <c r="A1845" s="39"/>
      <c r="B1845" s="45"/>
      <c r="C1845" s="327" t="s">
        <v>1</v>
      </c>
      <c r="D1845" s="327" t="s">
        <v>3327</v>
      </c>
      <c r="E1845" s="18" t="s">
        <v>1</v>
      </c>
      <c r="F1845" s="328">
        <v>362.82499999999999</v>
      </c>
      <c r="G1845" s="39"/>
      <c r="H1845" s="45"/>
    </row>
    <row r="1846" s="2" customFormat="1" ht="16.8" customHeight="1">
      <c r="A1846" s="39"/>
      <c r="B1846" s="45"/>
      <c r="C1846" s="327" t="s">
        <v>1</v>
      </c>
      <c r="D1846" s="327" t="s">
        <v>3289</v>
      </c>
      <c r="E1846" s="18" t="s">
        <v>1</v>
      </c>
      <c r="F1846" s="328">
        <v>0</v>
      </c>
      <c r="G1846" s="39"/>
      <c r="H1846" s="45"/>
    </row>
    <row r="1847" s="2" customFormat="1" ht="16.8" customHeight="1">
      <c r="A1847" s="39"/>
      <c r="B1847" s="45"/>
      <c r="C1847" s="327" t="s">
        <v>1</v>
      </c>
      <c r="D1847" s="327" t="s">
        <v>3328</v>
      </c>
      <c r="E1847" s="18" t="s">
        <v>1</v>
      </c>
      <c r="F1847" s="328">
        <v>4.5199999999999996</v>
      </c>
      <c r="G1847" s="39"/>
      <c r="H1847" s="45"/>
    </row>
    <row r="1848" s="2" customFormat="1" ht="16.8" customHeight="1">
      <c r="A1848" s="39"/>
      <c r="B1848" s="45"/>
      <c r="C1848" s="327" t="s">
        <v>1</v>
      </c>
      <c r="D1848" s="327" t="s">
        <v>3273</v>
      </c>
      <c r="E1848" s="18" t="s">
        <v>1</v>
      </c>
      <c r="F1848" s="328">
        <v>0</v>
      </c>
      <c r="G1848" s="39"/>
      <c r="H1848" s="45"/>
    </row>
    <row r="1849" s="2" customFormat="1" ht="16.8" customHeight="1">
      <c r="A1849" s="39"/>
      <c r="B1849" s="45"/>
      <c r="C1849" s="327" t="s">
        <v>1</v>
      </c>
      <c r="D1849" s="327" t="s">
        <v>3329</v>
      </c>
      <c r="E1849" s="18" t="s">
        <v>1</v>
      </c>
      <c r="F1849" s="328">
        <v>28.75</v>
      </c>
      <c r="G1849" s="39"/>
      <c r="H1849" s="45"/>
    </row>
    <row r="1850" s="2" customFormat="1" ht="16.8" customHeight="1">
      <c r="A1850" s="39"/>
      <c r="B1850" s="45"/>
      <c r="C1850" s="327" t="s">
        <v>439</v>
      </c>
      <c r="D1850" s="327" t="s">
        <v>258</v>
      </c>
      <c r="E1850" s="18" t="s">
        <v>1</v>
      </c>
      <c r="F1850" s="328">
        <v>603.99199999999996</v>
      </c>
      <c r="G1850" s="39"/>
      <c r="H1850" s="45"/>
    </row>
    <row r="1851" s="2" customFormat="1" ht="16.8" customHeight="1">
      <c r="A1851" s="39"/>
      <c r="B1851" s="45"/>
      <c r="C1851" s="329" t="s">
        <v>6061</v>
      </c>
      <c r="D1851" s="39"/>
      <c r="E1851" s="39"/>
      <c r="F1851" s="39"/>
      <c r="G1851" s="39"/>
      <c r="H1851" s="45"/>
    </row>
    <row r="1852" s="2" customFormat="1">
      <c r="A1852" s="39"/>
      <c r="B1852" s="45"/>
      <c r="C1852" s="327" t="s">
        <v>836</v>
      </c>
      <c r="D1852" s="327" t="s">
        <v>837</v>
      </c>
      <c r="E1852" s="18" t="s">
        <v>246</v>
      </c>
      <c r="F1852" s="328">
        <v>603.99199999999996</v>
      </c>
      <c r="G1852" s="39"/>
      <c r="H1852" s="45"/>
    </row>
    <row r="1853" s="2" customFormat="1">
      <c r="A1853" s="39"/>
      <c r="B1853" s="45"/>
      <c r="C1853" s="327" t="s">
        <v>531</v>
      </c>
      <c r="D1853" s="327" t="s">
        <v>532</v>
      </c>
      <c r="E1853" s="18" t="s">
        <v>246</v>
      </c>
      <c r="F1853" s="328">
        <v>603.99199999999996</v>
      </c>
      <c r="G1853" s="39"/>
      <c r="H1853" s="45"/>
    </row>
    <row r="1854" s="2" customFormat="1" ht="16.8" customHeight="1">
      <c r="A1854" s="39"/>
      <c r="B1854" s="45"/>
      <c r="C1854" s="323" t="s">
        <v>442</v>
      </c>
      <c r="D1854" s="324" t="s">
        <v>443</v>
      </c>
      <c r="E1854" s="325" t="s">
        <v>246</v>
      </c>
      <c r="F1854" s="326">
        <v>33.390000000000001</v>
      </c>
      <c r="G1854" s="39"/>
      <c r="H1854" s="45"/>
    </row>
    <row r="1855" s="2" customFormat="1" ht="16.8" customHeight="1">
      <c r="A1855" s="39"/>
      <c r="B1855" s="45"/>
      <c r="C1855" s="327" t="s">
        <v>442</v>
      </c>
      <c r="D1855" s="327" t="s">
        <v>3297</v>
      </c>
      <c r="E1855" s="18" t="s">
        <v>1</v>
      </c>
      <c r="F1855" s="328">
        <v>33.390000000000001</v>
      </c>
      <c r="G1855" s="39"/>
      <c r="H1855" s="45"/>
    </row>
    <row r="1856" s="2" customFormat="1" ht="16.8" customHeight="1">
      <c r="A1856" s="39"/>
      <c r="B1856" s="45"/>
      <c r="C1856" s="329" t="s">
        <v>6061</v>
      </c>
      <c r="D1856" s="39"/>
      <c r="E1856" s="39"/>
      <c r="F1856" s="39"/>
      <c r="G1856" s="39"/>
      <c r="H1856" s="45"/>
    </row>
    <row r="1857" s="2" customFormat="1" ht="16.8" customHeight="1">
      <c r="A1857" s="39"/>
      <c r="B1857" s="45"/>
      <c r="C1857" s="327" t="s">
        <v>780</v>
      </c>
      <c r="D1857" s="327" t="s">
        <v>781</v>
      </c>
      <c r="E1857" s="18" t="s">
        <v>246</v>
      </c>
      <c r="F1857" s="328">
        <v>1830.71</v>
      </c>
      <c r="G1857" s="39"/>
      <c r="H1857" s="45"/>
    </row>
    <row r="1858" s="2" customFormat="1" ht="16.8" customHeight="1">
      <c r="A1858" s="39"/>
      <c r="B1858" s="45"/>
      <c r="C1858" s="327" t="s">
        <v>1163</v>
      </c>
      <c r="D1858" s="327" t="s">
        <v>1164</v>
      </c>
      <c r="E1858" s="18" t="s">
        <v>246</v>
      </c>
      <c r="F1858" s="328">
        <v>326.37599999999998</v>
      </c>
      <c r="G1858" s="39"/>
      <c r="H1858" s="45"/>
    </row>
    <row r="1859" s="2" customFormat="1" ht="16.8" customHeight="1">
      <c r="A1859" s="39"/>
      <c r="B1859" s="45"/>
      <c r="C1859" s="327" t="s">
        <v>523</v>
      </c>
      <c r="D1859" s="327" t="s">
        <v>524</v>
      </c>
      <c r="E1859" s="18" t="s">
        <v>246</v>
      </c>
      <c r="F1859" s="328">
        <v>979.12599999999998</v>
      </c>
      <c r="G1859" s="39"/>
      <c r="H1859" s="45"/>
    </row>
    <row r="1860" s="2" customFormat="1" ht="16.8" customHeight="1">
      <c r="A1860" s="39"/>
      <c r="B1860" s="45"/>
      <c r="C1860" s="323" t="s">
        <v>3743</v>
      </c>
      <c r="D1860" s="324" t="s">
        <v>3744</v>
      </c>
      <c r="E1860" s="325" t="s">
        <v>289</v>
      </c>
      <c r="F1860" s="326">
        <v>4077.9000000000001</v>
      </c>
      <c r="G1860" s="39"/>
      <c r="H1860" s="45"/>
    </row>
    <row r="1861" s="2" customFormat="1" ht="16.8" customHeight="1">
      <c r="A1861" s="39"/>
      <c r="B1861" s="45"/>
      <c r="C1861" s="327" t="s">
        <v>1</v>
      </c>
      <c r="D1861" s="327" t="s">
        <v>6082</v>
      </c>
      <c r="E1861" s="18" t="s">
        <v>1</v>
      </c>
      <c r="F1861" s="328">
        <v>4077.9000000000001</v>
      </c>
      <c r="G1861" s="39"/>
      <c r="H1861" s="45"/>
    </row>
    <row r="1862" s="2" customFormat="1" ht="16.8" customHeight="1">
      <c r="A1862" s="39"/>
      <c r="B1862" s="45"/>
      <c r="C1862" s="327" t="s">
        <v>3743</v>
      </c>
      <c r="D1862" s="327" t="s">
        <v>258</v>
      </c>
      <c r="E1862" s="18" t="s">
        <v>1</v>
      </c>
      <c r="F1862" s="328">
        <v>4077.9000000000001</v>
      </c>
      <c r="G1862" s="39"/>
      <c r="H1862" s="45"/>
    </row>
    <row r="1863" s="2" customFormat="1" ht="16.8" customHeight="1">
      <c r="A1863" s="39"/>
      <c r="B1863" s="45"/>
      <c r="C1863" s="323" t="s">
        <v>445</v>
      </c>
      <c r="D1863" s="324" t="s">
        <v>446</v>
      </c>
      <c r="E1863" s="325" t="s">
        <v>253</v>
      </c>
      <c r="F1863" s="326">
        <v>1078.2860000000001</v>
      </c>
      <c r="G1863" s="39"/>
      <c r="H1863" s="45"/>
    </row>
    <row r="1864" s="2" customFormat="1" ht="16.8" customHeight="1">
      <c r="A1864" s="39"/>
      <c r="B1864" s="45"/>
      <c r="C1864" s="327" t="s">
        <v>1</v>
      </c>
      <c r="D1864" s="327" t="s">
        <v>3256</v>
      </c>
      <c r="E1864" s="18" t="s">
        <v>1</v>
      </c>
      <c r="F1864" s="328">
        <v>1222.2000000000001</v>
      </c>
      <c r="G1864" s="39"/>
      <c r="H1864" s="45"/>
    </row>
    <row r="1865" s="2" customFormat="1" ht="16.8" customHeight="1">
      <c r="A1865" s="39"/>
      <c r="B1865" s="45"/>
      <c r="C1865" s="327" t="s">
        <v>1</v>
      </c>
      <c r="D1865" s="327" t="s">
        <v>3257</v>
      </c>
      <c r="E1865" s="18" t="s">
        <v>1</v>
      </c>
      <c r="F1865" s="328">
        <v>-143.91399999999999</v>
      </c>
      <c r="G1865" s="39"/>
      <c r="H1865" s="45"/>
    </row>
    <row r="1866" s="2" customFormat="1" ht="16.8" customHeight="1">
      <c r="A1866" s="39"/>
      <c r="B1866" s="45"/>
      <c r="C1866" s="327" t="s">
        <v>445</v>
      </c>
      <c r="D1866" s="327" t="s">
        <v>258</v>
      </c>
      <c r="E1866" s="18" t="s">
        <v>1</v>
      </c>
      <c r="F1866" s="328">
        <v>1078.2860000000001</v>
      </c>
      <c r="G1866" s="39"/>
      <c r="H1866" s="45"/>
    </row>
    <row r="1867" s="2" customFormat="1" ht="16.8" customHeight="1">
      <c r="A1867" s="39"/>
      <c r="B1867" s="45"/>
      <c r="C1867" s="329" t="s">
        <v>6061</v>
      </c>
      <c r="D1867" s="39"/>
      <c r="E1867" s="39"/>
      <c r="F1867" s="39"/>
      <c r="G1867" s="39"/>
      <c r="H1867" s="45"/>
    </row>
    <row r="1868" s="2" customFormat="1" ht="16.8" customHeight="1">
      <c r="A1868" s="39"/>
      <c r="B1868" s="45"/>
      <c r="C1868" s="327" t="s">
        <v>741</v>
      </c>
      <c r="D1868" s="327" t="s">
        <v>742</v>
      </c>
      <c r="E1868" s="18" t="s">
        <v>253</v>
      </c>
      <c r="F1868" s="328">
        <v>646.97199999999998</v>
      </c>
      <c r="G1868" s="39"/>
      <c r="H1868" s="45"/>
    </row>
    <row r="1869" s="2" customFormat="1" ht="16.8" customHeight="1">
      <c r="A1869" s="39"/>
      <c r="B1869" s="45"/>
      <c r="C1869" s="327" t="s">
        <v>722</v>
      </c>
      <c r="D1869" s="327" t="s">
        <v>723</v>
      </c>
      <c r="E1869" s="18" t="s">
        <v>253</v>
      </c>
      <c r="F1869" s="328">
        <v>2675.3910000000001</v>
      </c>
      <c r="G1869" s="39"/>
      <c r="H1869" s="45"/>
    </row>
    <row r="1870" s="2" customFormat="1" ht="16.8" customHeight="1">
      <c r="A1870" s="39"/>
      <c r="B1870" s="45"/>
      <c r="C1870" s="327" t="s">
        <v>750</v>
      </c>
      <c r="D1870" s="327" t="s">
        <v>751</v>
      </c>
      <c r="E1870" s="18" t="s">
        <v>467</v>
      </c>
      <c r="F1870" s="328">
        <v>2210.9279999999999</v>
      </c>
      <c r="G1870" s="39"/>
      <c r="H1870" s="45"/>
    </row>
    <row r="1871" s="2" customFormat="1" ht="16.8" customHeight="1">
      <c r="A1871" s="39"/>
      <c r="B1871" s="45"/>
      <c r="C1871" s="323" t="s">
        <v>448</v>
      </c>
      <c r="D1871" s="324" t="s">
        <v>449</v>
      </c>
      <c r="E1871" s="325" t="s">
        <v>253</v>
      </c>
      <c r="F1871" s="326">
        <v>431.31400000000002</v>
      </c>
      <c r="G1871" s="39"/>
      <c r="H1871" s="45"/>
    </row>
    <row r="1872" s="2" customFormat="1" ht="16.8" customHeight="1">
      <c r="A1872" s="39"/>
      <c r="B1872" s="45"/>
      <c r="C1872" s="327" t="s">
        <v>448</v>
      </c>
      <c r="D1872" s="327" t="s">
        <v>748</v>
      </c>
      <c r="E1872" s="18" t="s">
        <v>1</v>
      </c>
      <c r="F1872" s="328">
        <v>431.31400000000002</v>
      </c>
      <c r="G1872" s="39"/>
      <c r="H1872" s="45"/>
    </row>
    <row r="1873" s="2" customFormat="1" ht="16.8" customHeight="1">
      <c r="A1873" s="39"/>
      <c r="B1873" s="45"/>
      <c r="C1873" s="329" t="s">
        <v>6061</v>
      </c>
      <c r="D1873" s="39"/>
      <c r="E1873" s="39"/>
      <c r="F1873" s="39"/>
      <c r="G1873" s="39"/>
      <c r="H1873" s="45"/>
    </row>
    <row r="1874" s="2" customFormat="1" ht="16.8" customHeight="1">
      <c r="A1874" s="39"/>
      <c r="B1874" s="45"/>
      <c r="C1874" s="327" t="s">
        <v>741</v>
      </c>
      <c r="D1874" s="327" t="s">
        <v>742</v>
      </c>
      <c r="E1874" s="18" t="s">
        <v>253</v>
      </c>
      <c r="F1874" s="328">
        <v>646.97199999999998</v>
      </c>
      <c r="G1874" s="39"/>
      <c r="H1874" s="45"/>
    </row>
    <row r="1875" s="2" customFormat="1" ht="16.8" customHeight="1">
      <c r="A1875" s="39"/>
      <c r="B1875" s="45"/>
      <c r="C1875" s="327" t="s">
        <v>736</v>
      </c>
      <c r="D1875" s="327" t="s">
        <v>737</v>
      </c>
      <c r="E1875" s="18" t="s">
        <v>253</v>
      </c>
      <c r="F1875" s="328">
        <v>431.31400000000002</v>
      </c>
      <c r="G1875" s="39"/>
      <c r="H1875" s="45"/>
    </row>
    <row r="1876" s="2" customFormat="1" ht="16.8" customHeight="1">
      <c r="A1876" s="39"/>
      <c r="B1876" s="45"/>
      <c r="C1876" s="323" t="s">
        <v>746</v>
      </c>
      <c r="D1876" s="324" t="s">
        <v>6063</v>
      </c>
      <c r="E1876" s="325" t="s">
        <v>253</v>
      </c>
      <c r="F1876" s="326">
        <v>646.97199999999998</v>
      </c>
      <c r="G1876" s="39"/>
      <c r="H1876" s="45"/>
    </row>
    <row r="1877" s="2" customFormat="1" ht="16.8" customHeight="1">
      <c r="A1877" s="39"/>
      <c r="B1877" s="45"/>
      <c r="C1877" s="327" t="s">
        <v>746</v>
      </c>
      <c r="D1877" s="327" t="s">
        <v>747</v>
      </c>
      <c r="E1877" s="18" t="s">
        <v>1</v>
      </c>
      <c r="F1877" s="328">
        <v>646.97199999999998</v>
      </c>
      <c r="G1877" s="39"/>
      <c r="H1877" s="45"/>
    </row>
    <row r="1878" s="2" customFormat="1" ht="16.8" customHeight="1">
      <c r="A1878" s="39"/>
      <c r="B1878" s="45"/>
      <c r="C1878" s="323" t="s">
        <v>451</v>
      </c>
      <c r="D1878" s="324" t="s">
        <v>452</v>
      </c>
      <c r="E1878" s="325" t="s">
        <v>246</v>
      </c>
      <c r="F1878" s="326">
        <v>1693.691</v>
      </c>
      <c r="G1878" s="39"/>
      <c r="H1878" s="45"/>
    </row>
    <row r="1879" s="2" customFormat="1" ht="16.8" customHeight="1">
      <c r="A1879" s="39"/>
      <c r="B1879" s="45"/>
      <c r="C1879" s="327" t="s">
        <v>1</v>
      </c>
      <c r="D1879" s="327" t="s">
        <v>3069</v>
      </c>
      <c r="E1879" s="18" t="s">
        <v>1</v>
      </c>
      <c r="F1879" s="328">
        <v>0</v>
      </c>
      <c r="G1879" s="39"/>
      <c r="H1879" s="45"/>
    </row>
    <row r="1880" s="2" customFormat="1" ht="16.8" customHeight="1">
      <c r="A1880" s="39"/>
      <c r="B1880" s="45"/>
      <c r="C1880" s="327" t="s">
        <v>1</v>
      </c>
      <c r="D1880" s="327" t="s">
        <v>3167</v>
      </c>
      <c r="E1880" s="18" t="s">
        <v>1</v>
      </c>
      <c r="F1880" s="328">
        <v>96</v>
      </c>
      <c r="G1880" s="39"/>
      <c r="H1880" s="45"/>
    </row>
    <row r="1881" s="2" customFormat="1" ht="16.8" customHeight="1">
      <c r="A1881" s="39"/>
      <c r="B1881" s="45"/>
      <c r="C1881" s="327" t="s">
        <v>1</v>
      </c>
      <c r="D1881" s="327" t="s">
        <v>3168</v>
      </c>
      <c r="E1881" s="18" t="s">
        <v>1</v>
      </c>
      <c r="F1881" s="328">
        <v>346.38</v>
      </c>
      <c r="G1881" s="39"/>
      <c r="H1881" s="45"/>
    </row>
    <row r="1882" s="2" customFormat="1" ht="16.8" customHeight="1">
      <c r="A1882" s="39"/>
      <c r="B1882" s="45"/>
      <c r="C1882" s="327" t="s">
        <v>1</v>
      </c>
      <c r="D1882" s="327" t="s">
        <v>3169</v>
      </c>
      <c r="E1882" s="18" t="s">
        <v>1</v>
      </c>
      <c r="F1882" s="328">
        <v>239.31999999999999</v>
      </c>
      <c r="G1882" s="39"/>
      <c r="H1882" s="45"/>
    </row>
    <row r="1883" s="2" customFormat="1" ht="16.8" customHeight="1">
      <c r="A1883" s="39"/>
      <c r="B1883" s="45"/>
      <c r="C1883" s="327" t="s">
        <v>1</v>
      </c>
      <c r="D1883" s="327" t="s">
        <v>3170</v>
      </c>
      <c r="E1883" s="18" t="s">
        <v>1</v>
      </c>
      <c r="F1883" s="328">
        <v>319.00099999999998</v>
      </c>
      <c r="G1883" s="39"/>
      <c r="H1883" s="45"/>
    </row>
    <row r="1884" s="2" customFormat="1" ht="16.8" customHeight="1">
      <c r="A1884" s="39"/>
      <c r="B1884" s="45"/>
      <c r="C1884" s="327" t="s">
        <v>1</v>
      </c>
      <c r="D1884" s="327" t="s">
        <v>3093</v>
      </c>
      <c r="E1884" s="18" t="s">
        <v>1</v>
      </c>
      <c r="F1884" s="328">
        <v>0</v>
      </c>
      <c r="G1884" s="39"/>
      <c r="H1884" s="45"/>
    </row>
    <row r="1885" s="2" customFormat="1" ht="16.8" customHeight="1">
      <c r="A1885" s="39"/>
      <c r="B1885" s="45"/>
      <c r="C1885" s="327" t="s">
        <v>1</v>
      </c>
      <c r="D1885" s="327" t="s">
        <v>3171</v>
      </c>
      <c r="E1885" s="18" t="s">
        <v>1</v>
      </c>
      <c r="F1885" s="328">
        <v>52.649999999999999</v>
      </c>
      <c r="G1885" s="39"/>
      <c r="H1885" s="45"/>
    </row>
    <row r="1886" s="2" customFormat="1" ht="16.8" customHeight="1">
      <c r="A1886" s="39"/>
      <c r="B1886" s="45"/>
      <c r="C1886" s="327" t="s">
        <v>1</v>
      </c>
      <c r="D1886" s="327" t="s">
        <v>3095</v>
      </c>
      <c r="E1886" s="18" t="s">
        <v>1</v>
      </c>
      <c r="F1886" s="328">
        <v>0</v>
      </c>
      <c r="G1886" s="39"/>
      <c r="H1886" s="45"/>
    </row>
    <row r="1887" s="2" customFormat="1" ht="16.8" customHeight="1">
      <c r="A1887" s="39"/>
      <c r="B1887" s="45"/>
      <c r="C1887" s="327" t="s">
        <v>1</v>
      </c>
      <c r="D1887" s="327" t="s">
        <v>3172</v>
      </c>
      <c r="E1887" s="18" t="s">
        <v>1</v>
      </c>
      <c r="F1887" s="328">
        <v>61.585999999999999</v>
      </c>
      <c r="G1887" s="39"/>
      <c r="H1887" s="45"/>
    </row>
    <row r="1888" s="2" customFormat="1" ht="16.8" customHeight="1">
      <c r="A1888" s="39"/>
      <c r="B1888" s="45"/>
      <c r="C1888" s="327" t="s">
        <v>1</v>
      </c>
      <c r="D1888" s="327" t="s">
        <v>3173</v>
      </c>
      <c r="E1888" s="18" t="s">
        <v>1</v>
      </c>
      <c r="F1888" s="328">
        <v>420.10899999999998</v>
      </c>
      <c r="G1888" s="39"/>
      <c r="H1888" s="45"/>
    </row>
    <row r="1889" s="2" customFormat="1" ht="16.8" customHeight="1">
      <c r="A1889" s="39"/>
      <c r="B1889" s="45"/>
      <c r="C1889" s="327" t="s">
        <v>1</v>
      </c>
      <c r="D1889" s="327" t="s">
        <v>3174</v>
      </c>
      <c r="E1889" s="18" t="s">
        <v>1</v>
      </c>
      <c r="F1889" s="328">
        <v>17.699999999999999</v>
      </c>
      <c r="G1889" s="39"/>
      <c r="H1889" s="45"/>
    </row>
    <row r="1890" s="2" customFormat="1" ht="16.8" customHeight="1">
      <c r="A1890" s="39"/>
      <c r="B1890" s="45"/>
      <c r="C1890" s="327" t="s">
        <v>1</v>
      </c>
      <c r="D1890" s="327" t="s">
        <v>3100</v>
      </c>
      <c r="E1890" s="18" t="s">
        <v>1</v>
      </c>
      <c r="F1890" s="328">
        <v>0</v>
      </c>
      <c r="G1890" s="39"/>
      <c r="H1890" s="45"/>
    </row>
    <row r="1891" s="2" customFormat="1" ht="16.8" customHeight="1">
      <c r="A1891" s="39"/>
      <c r="B1891" s="45"/>
      <c r="C1891" s="327" t="s">
        <v>1</v>
      </c>
      <c r="D1891" s="327" t="s">
        <v>3175</v>
      </c>
      <c r="E1891" s="18" t="s">
        <v>1</v>
      </c>
      <c r="F1891" s="328">
        <v>44.045000000000002</v>
      </c>
      <c r="G1891" s="39"/>
      <c r="H1891" s="45"/>
    </row>
    <row r="1892" s="2" customFormat="1" ht="16.8" customHeight="1">
      <c r="A1892" s="39"/>
      <c r="B1892" s="45"/>
      <c r="C1892" s="327" t="s">
        <v>1</v>
      </c>
      <c r="D1892" s="327" t="s">
        <v>3102</v>
      </c>
      <c r="E1892" s="18" t="s">
        <v>1</v>
      </c>
      <c r="F1892" s="328">
        <v>0</v>
      </c>
      <c r="G1892" s="39"/>
      <c r="H1892" s="45"/>
    </row>
    <row r="1893" s="2" customFormat="1" ht="16.8" customHeight="1">
      <c r="A1893" s="39"/>
      <c r="B1893" s="45"/>
      <c r="C1893" s="327" t="s">
        <v>1</v>
      </c>
      <c r="D1893" s="327" t="s">
        <v>3176</v>
      </c>
      <c r="E1893" s="18" t="s">
        <v>1</v>
      </c>
      <c r="F1893" s="328">
        <v>96.900000000000006</v>
      </c>
      <c r="G1893" s="39"/>
      <c r="H1893" s="45"/>
    </row>
    <row r="1894" s="2" customFormat="1" ht="16.8" customHeight="1">
      <c r="A1894" s="39"/>
      <c r="B1894" s="45"/>
      <c r="C1894" s="327" t="s">
        <v>451</v>
      </c>
      <c r="D1894" s="327" t="s">
        <v>258</v>
      </c>
      <c r="E1894" s="18" t="s">
        <v>1</v>
      </c>
      <c r="F1894" s="328">
        <v>1693.691</v>
      </c>
      <c r="G1894" s="39"/>
      <c r="H1894" s="45"/>
    </row>
    <row r="1895" s="2" customFormat="1" ht="16.8" customHeight="1">
      <c r="A1895" s="39"/>
      <c r="B1895" s="45"/>
      <c r="C1895" s="329" t="s">
        <v>6061</v>
      </c>
      <c r="D1895" s="39"/>
      <c r="E1895" s="39"/>
      <c r="F1895" s="39"/>
      <c r="G1895" s="39"/>
      <c r="H1895" s="45"/>
    </row>
    <row r="1896" s="2" customFormat="1" ht="16.8" customHeight="1">
      <c r="A1896" s="39"/>
      <c r="B1896" s="45"/>
      <c r="C1896" s="327" t="s">
        <v>630</v>
      </c>
      <c r="D1896" s="327" t="s">
        <v>631</v>
      </c>
      <c r="E1896" s="18" t="s">
        <v>246</v>
      </c>
      <c r="F1896" s="328">
        <v>1693.691</v>
      </c>
      <c r="G1896" s="39"/>
      <c r="H1896" s="45"/>
    </row>
    <row r="1897" s="2" customFormat="1" ht="16.8" customHeight="1">
      <c r="A1897" s="39"/>
      <c r="B1897" s="45"/>
      <c r="C1897" s="327" t="s">
        <v>635</v>
      </c>
      <c r="D1897" s="327" t="s">
        <v>636</v>
      </c>
      <c r="E1897" s="18" t="s">
        <v>246</v>
      </c>
      <c r="F1897" s="328">
        <v>1693.691</v>
      </c>
      <c r="G1897" s="39"/>
      <c r="H1897" s="45"/>
    </row>
    <row r="1898" s="2" customFormat="1" ht="16.8" customHeight="1">
      <c r="A1898" s="39"/>
      <c r="B1898" s="45"/>
      <c r="C1898" s="323" t="s">
        <v>2394</v>
      </c>
      <c r="D1898" s="324" t="s">
        <v>2395</v>
      </c>
      <c r="E1898" s="325" t="s">
        <v>246</v>
      </c>
      <c r="F1898" s="326">
        <v>2689.1170000000002</v>
      </c>
      <c r="G1898" s="39"/>
      <c r="H1898" s="45"/>
    </row>
    <row r="1899" s="2" customFormat="1" ht="16.8" customHeight="1">
      <c r="A1899" s="39"/>
      <c r="B1899" s="45"/>
      <c r="C1899" s="327" t="s">
        <v>1</v>
      </c>
      <c r="D1899" s="327" t="s">
        <v>3069</v>
      </c>
      <c r="E1899" s="18" t="s">
        <v>1</v>
      </c>
      <c r="F1899" s="328">
        <v>0</v>
      </c>
      <c r="G1899" s="39"/>
      <c r="H1899" s="45"/>
    </row>
    <row r="1900" s="2" customFormat="1" ht="16.8" customHeight="1">
      <c r="A1900" s="39"/>
      <c r="B1900" s="45"/>
      <c r="C1900" s="327" t="s">
        <v>1</v>
      </c>
      <c r="D1900" s="327" t="s">
        <v>3178</v>
      </c>
      <c r="E1900" s="18" t="s">
        <v>1</v>
      </c>
      <c r="F1900" s="328">
        <v>744.58600000000001</v>
      </c>
      <c r="G1900" s="39"/>
      <c r="H1900" s="45"/>
    </row>
    <row r="1901" s="2" customFormat="1" ht="16.8" customHeight="1">
      <c r="A1901" s="39"/>
      <c r="B1901" s="45"/>
      <c r="C1901" s="327" t="s">
        <v>1</v>
      </c>
      <c r="D1901" s="327" t="s">
        <v>3179</v>
      </c>
      <c r="E1901" s="18" t="s">
        <v>1</v>
      </c>
      <c r="F1901" s="328">
        <v>298.61000000000001</v>
      </c>
      <c r="G1901" s="39"/>
      <c r="H1901" s="45"/>
    </row>
    <row r="1902" s="2" customFormat="1" ht="16.8" customHeight="1">
      <c r="A1902" s="39"/>
      <c r="B1902" s="45"/>
      <c r="C1902" s="327" t="s">
        <v>1</v>
      </c>
      <c r="D1902" s="327" t="s">
        <v>3180</v>
      </c>
      <c r="E1902" s="18" t="s">
        <v>1</v>
      </c>
      <c r="F1902" s="328">
        <v>65.837999999999994</v>
      </c>
      <c r="G1902" s="39"/>
      <c r="H1902" s="45"/>
    </row>
    <row r="1903" s="2" customFormat="1" ht="16.8" customHeight="1">
      <c r="A1903" s="39"/>
      <c r="B1903" s="45"/>
      <c r="C1903" s="327" t="s">
        <v>1</v>
      </c>
      <c r="D1903" s="327" t="s">
        <v>3181</v>
      </c>
      <c r="E1903" s="18" t="s">
        <v>1</v>
      </c>
      <c r="F1903" s="328">
        <v>39.186999999999998</v>
      </c>
      <c r="G1903" s="39"/>
      <c r="H1903" s="45"/>
    </row>
    <row r="1904" s="2" customFormat="1" ht="16.8" customHeight="1">
      <c r="A1904" s="39"/>
      <c r="B1904" s="45"/>
      <c r="C1904" s="327" t="s">
        <v>1</v>
      </c>
      <c r="D1904" s="327" t="s">
        <v>3182</v>
      </c>
      <c r="E1904" s="18" t="s">
        <v>1</v>
      </c>
      <c r="F1904" s="328">
        <v>70.882000000000005</v>
      </c>
      <c r="G1904" s="39"/>
      <c r="H1904" s="45"/>
    </row>
    <row r="1905" s="2" customFormat="1" ht="16.8" customHeight="1">
      <c r="A1905" s="39"/>
      <c r="B1905" s="45"/>
      <c r="C1905" s="327" t="s">
        <v>1</v>
      </c>
      <c r="D1905" s="327" t="s">
        <v>3183</v>
      </c>
      <c r="E1905" s="18" t="s">
        <v>1</v>
      </c>
      <c r="F1905" s="328">
        <v>183.994</v>
      </c>
      <c r="G1905" s="39"/>
      <c r="H1905" s="45"/>
    </row>
    <row r="1906" s="2" customFormat="1" ht="16.8" customHeight="1">
      <c r="A1906" s="39"/>
      <c r="B1906" s="45"/>
      <c r="C1906" s="327" t="s">
        <v>1</v>
      </c>
      <c r="D1906" s="327" t="s">
        <v>3184</v>
      </c>
      <c r="E1906" s="18" t="s">
        <v>1</v>
      </c>
      <c r="F1906" s="328">
        <v>48.493000000000002</v>
      </c>
      <c r="G1906" s="39"/>
      <c r="H1906" s="45"/>
    </row>
    <row r="1907" s="2" customFormat="1" ht="16.8" customHeight="1">
      <c r="A1907" s="39"/>
      <c r="B1907" s="45"/>
      <c r="C1907" s="327" t="s">
        <v>1</v>
      </c>
      <c r="D1907" s="327" t="s">
        <v>3185</v>
      </c>
      <c r="E1907" s="18" t="s">
        <v>1</v>
      </c>
      <c r="F1907" s="328">
        <v>211</v>
      </c>
      <c r="G1907" s="39"/>
      <c r="H1907" s="45"/>
    </row>
    <row r="1908" s="2" customFormat="1" ht="16.8" customHeight="1">
      <c r="A1908" s="39"/>
      <c r="B1908" s="45"/>
      <c r="C1908" s="327" t="s">
        <v>1</v>
      </c>
      <c r="D1908" s="327" t="s">
        <v>3186</v>
      </c>
      <c r="E1908" s="18" t="s">
        <v>1</v>
      </c>
      <c r="F1908" s="328">
        <v>169.99199999999999</v>
      </c>
      <c r="G1908" s="39"/>
      <c r="H1908" s="45"/>
    </row>
    <row r="1909" s="2" customFormat="1" ht="16.8" customHeight="1">
      <c r="A1909" s="39"/>
      <c r="B1909" s="45"/>
      <c r="C1909" s="327" t="s">
        <v>1</v>
      </c>
      <c r="D1909" s="327" t="s">
        <v>3187</v>
      </c>
      <c r="E1909" s="18" t="s">
        <v>1</v>
      </c>
      <c r="F1909" s="328">
        <v>418.88</v>
      </c>
      <c r="G1909" s="39"/>
      <c r="H1909" s="45"/>
    </row>
    <row r="1910" s="2" customFormat="1" ht="16.8" customHeight="1">
      <c r="A1910" s="39"/>
      <c r="B1910" s="45"/>
      <c r="C1910" s="327" t="s">
        <v>1</v>
      </c>
      <c r="D1910" s="327" t="s">
        <v>3086</v>
      </c>
      <c r="E1910" s="18" t="s">
        <v>1</v>
      </c>
      <c r="F1910" s="328">
        <v>0</v>
      </c>
      <c r="G1910" s="39"/>
      <c r="H1910" s="45"/>
    </row>
    <row r="1911" s="2" customFormat="1" ht="16.8" customHeight="1">
      <c r="A1911" s="39"/>
      <c r="B1911" s="45"/>
      <c r="C1911" s="327" t="s">
        <v>1</v>
      </c>
      <c r="D1911" s="327" t="s">
        <v>3188</v>
      </c>
      <c r="E1911" s="18" t="s">
        <v>1</v>
      </c>
      <c r="F1911" s="328">
        <v>87.034999999999997</v>
      </c>
      <c r="G1911" s="39"/>
      <c r="H1911" s="45"/>
    </row>
    <row r="1912" s="2" customFormat="1" ht="16.8" customHeight="1">
      <c r="A1912" s="39"/>
      <c r="B1912" s="45"/>
      <c r="C1912" s="327" t="s">
        <v>1</v>
      </c>
      <c r="D1912" s="327" t="s">
        <v>3189</v>
      </c>
      <c r="E1912" s="18" t="s">
        <v>1</v>
      </c>
      <c r="F1912" s="328">
        <v>29.131</v>
      </c>
      <c r="G1912" s="39"/>
      <c r="H1912" s="45"/>
    </row>
    <row r="1913" s="2" customFormat="1" ht="16.8" customHeight="1">
      <c r="A1913" s="39"/>
      <c r="B1913" s="45"/>
      <c r="C1913" s="327" t="s">
        <v>1</v>
      </c>
      <c r="D1913" s="327" t="s">
        <v>3190</v>
      </c>
      <c r="E1913" s="18" t="s">
        <v>1</v>
      </c>
      <c r="F1913" s="328">
        <v>143.55000000000001</v>
      </c>
      <c r="G1913" s="39"/>
      <c r="H1913" s="45"/>
    </row>
    <row r="1914" s="2" customFormat="1" ht="16.8" customHeight="1">
      <c r="A1914" s="39"/>
      <c r="B1914" s="45"/>
      <c r="C1914" s="327" t="s">
        <v>1</v>
      </c>
      <c r="D1914" s="327" t="s">
        <v>3090</v>
      </c>
      <c r="E1914" s="18" t="s">
        <v>1</v>
      </c>
      <c r="F1914" s="328">
        <v>0</v>
      </c>
      <c r="G1914" s="39"/>
      <c r="H1914" s="45"/>
    </row>
    <row r="1915" s="2" customFormat="1" ht="16.8" customHeight="1">
      <c r="A1915" s="39"/>
      <c r="B1915" s="45"/>
      <c r="C1915" s="327" t="s">
        <v>1</v>
      </c>
      <c r="D1915" s="327" t="s">
        <v>3191</v>
      </c>
      <c r="E1915" s="18" t="s">
        <v>1</v>
      </c>
      <c r="F1915" s="328">
        <v>16.018000000000001</v>
      </c>
      <c r="G1915" s="39"/>
      <c r="H1915" s="45"/>
    </row>
    <row r="1916" s="2" customFormat="1" ht="16.8" customHeight="1">
      <c r="A1916" s="39"/>
      <c r="B1916" s="45"/>
      <c r="C1916" s="327" t="s">
        <v>1</v>
      </c>
      <c r="D1916" s="327" t="s">
        <v>3192</v>
      </c>
      <c r="E1916" s="18" t="s">
        <v>1</v>
      </c>
      <c r="F1916" s="328">
        <v>21.219999999999999</v>
      </c>
      <c r="G1916" s="39"/>
      <c r="H1916" s="45"/>
    </row>
    <row r="1917" s="2" customFormat="1" ht="16.8" customHeight="1">
      <c r="A1917" s="39"/>
      <c r="B1917" s="45"/>
      <c r="C1917" s="327" t="s">
        <v>1</v>
      </c>
      <c r="D1917" s="327" t="s">
        <v>3095</v>
      </c>
      <c r="E1917" s="18" t="s">
        <v>1</v>
      </c>
      <c r="F1917" s="328">
        <v>0</v>
      </c>
      <c r="G1917" s="39"/>
      <c r="H1917" s="45"/>
    </row>
    <row r="1918" s="2" customFormat="1" ht="16.8" customHeight="1">
      <c r="A1918" s="39"/>
      <c r="B1918" s="45"/>
      <c r="C1918" s="327" t="s">
        <v>1</v>
      </c>
      <c r="D1918" s="327" t="s">
        <v>3193</v>
      </c>
      <c r="E1918" s="18" t="s">
        <v>1</v>
      </c>
      <c r="F1918" s="328">
        <v>140.70099999999999</v>
      </c>
      <c r="G1918" s="39"/>
      <c r="H1918" s="45"/>
    </row>
    <row r="1919" s="2" customFormat="1" ht="16.8" customHeight="1">
      <c r="A1919" s="39"/>
      <c r="B1919" s="45"/>
      <c r="C1919" s="327" t="s">
        <v>2394</v>
      </c>
      <c r="D1919" s="327" t="s">
        <v>258</v>
      </c>
      <c r="E1919" s="18" t="s">
        <v>1</v>
      </c>
      <c r="F1919" s="328">
        <v>2689.1170000000002</v>
      </c>
      <c r="G1919" s="39"/>
      <c r="H1919" s="45"/>
    </row>
    <row r="1920" s="2" customFormat="1" ht="16.8" customHeight="1">
      <c r="A1920" s="39"/>
      <c r="B1920" s="45"/>
      <c r="C1920" s="329" t="s">
        <v>6061</v>
      </c>
      <c r="D1920" s="39"/>
      <c r="E1920" s="39"/>
      <c r="F1920" s="39"/>
      <c r="G1920" s="39"/>
      <c r="H1920" s="45"/>
    </row>
    <row r="1921" s="2" customFormat="1" ht="16.8" customHeight="1">
      <c r="A1921" s="39"/>
      <c r="B1921" s="45"/>
      <c r="C1921" s="327" t="s">
        <v>2520</v>
      </c>
      <c r="D1921" s="327" t="s">
        <v>2521</v>
      </c>
      <c r="E1921" s="18" t="s">
        <v>246</v>
      </c>
      <c r="F1921" s="328">
        <v>2689.1170000000002</v>
      </c>
      <c r="G1921" s="39"/>
      <c r="H1921" s="45"/>
    </row>
    <row r="1922" s="2" customFormat="1" ht="16.8" customHeight="1">
      <c r="A1922" s="39"/>
      <c r="B1922" s="45"/>
      <c r="C1922" s="327" t="s">
        <v>2527</v>
      </c>
      <c r="D1922" s="327" t="s">
        <v>2528</v>
      </c>
      <c r="E1922" s="18" t="s">
        <v>246</v>
      </c>
      <c r="F1922" s="328">
        <v>2689.1170000000002</v>
      </c>
      <c r="G1922" s="39"/>
      <c r="H1922" s="45"/>
    </row>
    <row r="1923" s="2" customFormat="1" ht="16.8" customHeight="1">
      <c r="A1923" s="39"/>
      <c r="B1923" s="45"/>
      <c r="C1923" s="323" t="s">
        <v>2977</v>
      </c>
      <c r="D1923" s="324" t="s">
        <v>2978</v>
      </c>
      <c r="E1923" s="325" t="s">
        <v>246</v>
      </c>
      <c r="F1923" s="326">
        <v>429.37799999999999</v>
      </c>
      <c r="G1923" s="39"/>
      <c r="H1923" s="45"/>
    </row>
    <row r="1924" s="2" customFormat="1" ht="16.8" customHeight="1">
      <c r="A1924" s="39"/>
      <c r="B1924" s="45"/>
      <c r="C1924" s="327" t="s">
        <v>1</v>
      </c>
      <c r="D1924" s="327" t="s">
        <v>3069</v>
      </c>
      <c r="E1924" s="18" t="s">
        <v>1</v>
      </c>
      <c r="F1924" s="328">
        <v>0</v>
      </c>
      <c r="G1924" s="39"/>
      <c r="H1924" s="45"/>
    </row>
    <row r="1925" s="2" customFormat="1" ht="16.8" customHeight="1">
      <c r="A1925" s="39"/>
      <c r="B1925" s="45"/>
      <c r="C1925" s="327" t="s">
        <v>1</v>
      </c>
      <c r="D1925" s="327" t="s">
        <v>3080</v>
      </c>
      <c r="E1925" s="18" t="s">
        <v>1</v>
      </c>
      <c r="F1925" s="328">
        <v>88.147000000000006</v>
      </c>
      <c r="G1925" s="39"/>
      <c r="H1925" s="45"/>
    </row>
    <row r="1926" s="2" customFormat="1" ht="16.8" customHeight="1">
      <c r="A1926" s="39"/>
      <c r="B1926" s="45"/>
      <c r="C1926" s="327" t="s">
        <v>1</v>
      </c>
      <c r="D1926" s="327" t="s">
        <v>3081</v>
      </c>
      <c r="E1926" s="18" t="s">
        <v>1</v>
      </c>
      <c r="F1926" s="328">
        <v>341.23099999999999</v>
      </c>
      <c r="G1926" s="39"/>
      <c r="H1926" s="45"/>
    </row>
    <row r="1927" s="2" customFormat="1" ht="16.8" customHeight="1">
      <c r="A1927" s="39"/>
      <c r="B1927" s="45"/>
      <c r="C1927" s="327" t="s">
        <v>2977</v>
      </c>
      <c r="D1927" s="327" t="s">
        <v>258</v>
      </c>
      <c r="E1927" s="18" t="s">
        <v>1</v>
      </c>
      <c r="F1927" s="328">
        <v>429.37799999999999</v>
      </c>
      <c r="G1927" s="39"/>
      <c r="H1927" s="45"/>
    </row>
    <row r="1928" s="2" customFormat="1" ht="16.8" customHeight="1">
      <c r="A1928" s="39"/>
      <c r="B1928" s="45"/>
      <c r="C1928" s="329" t="s">
        <v>6061</v>
      </c>
      <c r="D1928" s="39"/>
      <c r="E1928" s="39"/>
      <c r="F1928" s="39"/>
      <c r="G1928" s="39"/>
      <c r="H1928" s="45"/>
    </row>
    <row r="1929" s="2" customFormat="1" ht="16.8" customHeight="1">
      <c r="A1929" s="39"/>
      <c r="B1929" s="45"/>
      <c r="C1929" s="327" t="s">
        <v>3194</v>
      </c>
      <c r="D1929" s="327" t="s">
        <v>3195</v>
      </c>
      <c r="E1929" s="18" t="s">
        <v>246</v>
      </c>
      <c r="F1929" s="328">
        <v>429.37799999999999</v>
      </c>
      <c r="G1929" s="39"/>
      <c r="H1929" s="45"/>
    </row>
    <row r="1930" s="2" customFormat="1" ht="16.8" customHeight="1">
      <c r="A1930" s="39"/>
      <c r="B1930" s="45"/>
      <c r="C1930" s="327" t="s">
        <v>3200</v>
      </c>
      <c r="D1930" s="327" t="s">
        <v>3201</v>
      </c>
      <c r="E1930" s="18" t="s">
        <v>246</v>
      </c>
      <c r="F1930" s="328">
        <v>429.37799999999999</v>
      </c>
      <c r="G1930" s="39"/>
      <c r="H1930" s="45"/>
    </row>
    <row r="1931" s="2" customFormat="1" ht="16.8" customHeight="1">
      <c r="A1931" s="39"/>
      <c r="B1931" s="45"/>
      <c r="C1931" s="323" t="s">
        <v>6083</v>
      </c>
      <c r="D1931" s="324" t="s">
        <v>6084</v>
      </c>
      <c r="E1931" s="325" t="s">
        <v>246</v>
      </c>
      <c r="F1931" s="326">
        <v>355.69999999999999</v>
      </c>
      <c r="G1931" s="39"/>
      <c r="H1931" s="45"/>
    </row>
    <row r="1932" s="2" customFormat="1" ht="16.8" customHeight="1">
      <c r="A1932" s="39"/>
      <c r="B1932" s="45"/>
      <c r="C1932" s="327" t="s">
        <v>1</v>
      </c>
      <c r="D1932" s="327" t="s">
        <v>6085</v>
      </c>
      <c r="E1932" s="18" t="s">
        <v>1</v>
      </c>
      <c r="F1932" s="328">
        <v>256.10000000000002</v>
      </c>
      <c r="G1932" s="39"/>
      <c r="H1932" s="45"/>
    </row>
    <row r="1933" s="2" customFormat="1" ht="16.8" customHeight="1">
      <c r="A1933" s="39"/>
      <c r="B1933" s="45"/>
      <c r="C1933" s="327" t="s">
        <v>1</v>
      </c>
      <c r="D1933" s="327" t="s">
        <v>6086</v>
      </c>
      <c r="E1933" s="18" t="s">
        <v>1</v>
      </c>
      <c r="F1933" s="328">
        <v>99.599999999999994</v>
      </c>
      <c r="G1933" s="39"/>
      <c r="H1933" s="45"/>
    </row>
    <row r="1934" s="2" customFormat="1" ht="16.8" customHeight="1">
      <c r="A1934" s="39"/>
      <c r="B1934" s="45"/>
      <c r="C1934" s="327" t="s">
        <v>1</v>
      </c>
      <c r="D1934" s="327" t="s">
        <v>6087</v>
      </c>
      <c r="E1934" s="18" t="s">
        <v>1</v>
      </c>
      <c r="F1934" s="328">
        <v>0</v>
      </c>
      <c r="G1934" s="39"/>
      <c r="H1934" s="45"/>
    </row>
    <row r="1935" s="2" customFormat="1" ht="16.8" customHeight="1">
      <c r="A1935" s="39"/>
      <c r="B1935" s="45"/>
      <c r="C1935" s="327" t="s">
        <v>1</v>
      </c>
      <c r="D1935" s="327" t="s">
        <v>6088</v>
      </c>
      <c r="E1935" s="18" t="s">
        <v>1</v>
      </c>
      <c r="F1935" s="328">
        <v>0</v>
      </c>
      <c r="G1935" s="39"/>
      <c r="H1935" s="45"/>
    </row>
    <row r="1936" s="2" customFormat="1" ht="16.8" customHeight="1">
      <c r="A1936" s="39"/>
      <c r="B1936" s="45"/>
      <c r="C1936" s="327" t="s">
        <v>1</v>
      </c>
      <c r="D1936" s="327" t="s">
        <v>6089</v>
      </c>
      <c r="E1936" s="18" t="s">
        <v>1</v>
      </c>
      <c r="F1936" s="328">
        <v>0</v>
      </c>
      <c r="G1936" s="39"/>
      <c r="H1936" s="45"/>
    </row>
    <row r="1937" s="2" customFormat="1" ht="16.8" customHeight="1">
      <c r="A1937" s="39"/>
      <c r="B1937" s="45"/>
      <c r="C1937" s="327" t="s">
        <v>1</v>
      </c>
      <c r="D1937" s="327" t="s">
        <v>6090</v>
      </c>
      <c r="E1937" s="18" t="s">
        <v>1</v>
      </c>
      <c r="F1937" s="328">
        <v>0</v>
      </c>
      <c r="G1937" s="39"/>
      <c r="H1937" s="45"/>
    </row>
    <row r="1938" s="2" customFormat="1" ht="16.8" customHeight="1">
      <c r="A1938" s="39"/>
      <c r="B1938" s="45"/>
      <c r="C1938" s="327" t="s">
        <v>1</v>
      </c>
      <c r="D1938" s="327" t="s">
        <v>6091</v>
      </c>
      <c r="E1938" s="18" t="s">
        <v>1</v>
      </c>
      <c r="F1938" s="328">
        <v>0</v>
      </c>
      <c r="G1938" s="39"/>
      <c r="H1938" s="45"/>
    </row>
    <row r="1939" s="2" customFormat="1" ht="16.8" customHeight="1">
      <c r="A1939" s="39"/>
      <c r="B1939" s="45"/>
      <c r="C1939" s="327" t="s">
        <v>6083</v>
      </c>
      <c r="D1939" s="327" t="s">
        <v>258</v>
      </c>
      <c r="E1939" s="18" t="s">
        <v>1</v>
      </c>
      <c r="F1939" s="328">
        <v>355.69999999999999</v>
      </c>
      <c r="G1939" s="39"/>
      <c r="H1939" s="45"/>
    </row>
    <row r="1940" s="2" customFormat="1" ht="16.8" customHeight="1">
      <c r="A1940" s="39"/>
      <c r="B1940" s="45"/>
      <c r="C1940" s="323" t="s">
        <v>2980</v>
      </c>
      <c r="D1940" s="324" t="s">
        <v>2981</v>
      </c>
      <c r="E1940" s="325" t="s">
        <v>246</v>
      </c>
      <c r="F1940" s="326">
        <v>1270.192</v>
      </c>
      <c r="G1940" s="39"/>
      <c r="H1940" s="45"/>
    </row>
    <row r="1941" s="2" customFormat="1" ht="16.8" customHeight="1">
      <c r="A1941" s="39"/>
      <c r="B1941" s="45"/>
      <c r="C1941" s="327" t="s">
        <v>1</v>
      </c>
      <c r="D1941" s="327" t="s">
        <v>3205</v>
      </c>
      <c r="E1941" s="18" t="s">
        <v>1</v>
      </c>
      <c r="F1941" s="328">
        <v>869.26400000000001</v>
      </c>
      <c r="G1941" s="39"/>
      <c r="H1941" s="45"/>
    </row>
    <row r="1942" s="2" customFormat="1" ht="16.8" customHeight="1">
      <c r="A1942" s="39"/>
      <c r="B1942" s="45"/>
      <c r="C1942" s="327" t="s">
        <v>1</v>
      </c>
      <c r="D1942" s="327" t="s">
        <v>3206</v>
      </c>
      <c r="E1942" s="18" t="s">
        <v>1</v>
      </c>
      <c r="F1942" s="328">
        <v>80.168000000000006</v>
      </c>
      <c r="G1942" s="39"/>
      <c r="H1942" s="45"/>
    </row>
    <row r="1943" s="2" customFormat="1" ht="16.8" customHeight="1">
      <c r="A1943" s="39"/>
      <c r="B1943" s="45"/>
      <c r="C1943" s="327" t="s">
        <v>1</v>
      </c>
      <c r="D1943" s="327" t="s">
        <v>3207</v>
      </c>
      <c r="E1943" s="18" t="s">
        <v>1</v>
      </c>
      <c r="F1943" s="328">
        <v>0</v>
      </c>
      <c r="G1943" s="39"/>
      <c r="H1943" s="45"/>
    </row>
    <row r="1944" s="2" customFormat="1" ht="16.8" customHeight="1">
      <c r="A1944" s="39"/>
      <c r="B1944" s="45"/>
      <c r="C1944" s="327" t="s">
        <v>1</v>
      </c>
      <c r="D1944" s="327" t="s">
        <v>3208</v>
      </c>
      <c r="E1944" s="18" t="s">
        <v>1</v>
      </c>
      <c r="F1944" s="328">
        <v>35.640000000000001</v>
      </c>
      <c r="G1944" s="39"/>
      <c r="H1944" s="45"/>
    </row>
    <row r="1945" s="2" customFormat="1" ht="16.8" customHeight="1">
      <c r="A1945" s="39"/>
      <c r="B1945" s="45"/>
      <c r="C1945" s="327" t="s">
        <v>1</v>
      </c>
      <c r="D1945" s="327" t="s">
        <v>3209</v>
      </c>
      <c r="E1945" s="18" t="s">
        <v>1</v>
      </c>
      <c r="F1945" s="328">
        <v>178.112</v>
      </c>
      <c r="G1945" s="39"/>
      <c r="H1945" s="45"/>
    </row>
    <row r="1946" s="2" customFormat="1" ht="16.8" customHeight="1">
      <c r="A1946" s="39"/>
      <c r="B1946" s="45"/>
      <c r="C1946" s="327" t="s">
        <v>1</v>
      </c>
      <c r="D1946" s="327" t="s">
        <v>3210</v>
      </c>
      <c r="E1946" s="18" t="s">
        <v>1</v>
      </c>
      <c r="F1946" s="328">
        <v>35.552</v>
      </c>
      <c r="G1946" s="39"/>
      <c r="H1946" s="45"/>
    </row>
    <row r="1947" s="2" customFormat="1" ht="16.8" customHeight="1">
      <c r="A1947" s="39"/>
      <c r="B1947" s="45"/>
      <c r="C1947" s="327" t="s">
        <v>1</v>
      </c>
      <c r="D1947" s="327" t="s">
        <v>3211</v>
      </c>
      <c r="E1947" s="18" t="s">
        <v>1</v>
      </c>
      <c r="F1947" s="328">
        <v>71.456000000000003</v>
      </c>
      <c r="G1947" s="39"/>
      <c r="H1947" s="45"/>
    </row>
    <row r="1948" s="2" customFormat="1" ht="16.8" customHeight="1">
      <c r="A1948" s="39"/>
      <c r="B1948" s="45"/>
      <c r="C1948" s="327" t="s">
        <v>2980</v>
      </c>
      <c r="D1948" s="327" t="s">
        <v>258</v>
      </c>
      <c r="E1948" s="18" t="s">
        <v>1</v>
      </c>
      <c r="F1948" s="328">
        <v>1270.192</v>
      </c>
      <c r="G1948" s="39"/>
      <c r="H1948" s="45"/>
    </row>
    <row r="1949" s="2" customFormat="1" ht="16.8" customHeight="1">
      <c r="A1949" s="39"/>
      <c r="B1949" s="45"/>
      <c r="C1949" s="329" t="s">
        <v>6061</v>
      </c>
      <c r="D1949" s="39"/>
      <c r="E1949" s="39"/>
      <c r="F1949" s="39"/>
      <c r="G1949" s="39"/>
      <c r="H1949" s="45"/>
    </row>
    <row r="1950" s="2" customFormat="1" ht="16.8" customHeight="1">
      <c r="A1950" s="39"/>
      <c r="B1950" s="45"/>
      <c r="C1950" s="327" t="s">
        <v>1720</v>
      </c>
      <c r="D1950" s="327" t="s">
        <v>1721</v>
      </c>
      <c r="E1950" s="18" t="s">
        <v>246</v>
      </c>
      <c r="F1950" s="328">
        <v>1270.192</v>
      </c>
      <c r="G1950" s="39"/>
      <c r="H1950" s="45"/>
    </row>
    <row r="1951" s="2" customFormat="1" ht="16.8" customHeight="1">
      <c r="A1951" s="39"/>
      <c r="B1951" s="45"/>
      <c r="C1951" s="327" t="s">
        <v>1725</v>
      </c>
      <c r="D1951" s="327" t="s">
        <v>1726</v>
      </c>
      <c r="E1951" s="18" t="s">
        <v>246</v>
      </c>
      <c r="F1951" s="328">
        <v>1270.192</v>
      </c>
      <c r="G1951" s="39"/>
      <c r="H1951" s="45"/>
    </row>
    <row r="1952" s="2" customFormat="1" ht="16.8" customHeight="1">
      <c r="A1952" s="39"/>
      <c r="B1952" s="45"/>
      <c r="C1952" s="323" t="s">
        <v>2983</v>
      </c>
      <c r="D1952" s="324" t="s">
        <v>2984</v>
      </c>
      <c r="E1952" s="325" t="s">
        <v>253</v>
      </c>
      <c r="F1952" s="326">
        <v>38.052999999999997</v>
      </c>
      <c r="G1952" s="39"/>
      <c r="H1952" s="45"/>
    </row>
    <row r="1953" s="2" customFormat="1" ht="16.8" customHeight="1">
      <c r="A1953" s="39"/>
      <c r="B1953" s="45"/>
      <c r="C1953" s="327" t="s">
        <v>1</v>
      </c>
      <c r="D1953" s="327" t="s">
        <v>3308</v>
      </c>
      <c r="E1953" s="18" t="s">
        <v>1</v>
      </c>
      <c r="F1953" s="328">
        <v>38.052999999999997</v>
      </c>
      <c r="G1953" s="39"/>
      <c r="H1953" s="45"/>
    </row>
    <row r="1954" s="2" customFormat="1" ht="16.8" customHeight="1">
      <c r="A1954" s="39"/>
      <c r="B1954" s="45"/>
      <c r="C1954" s="327" t="s">
        <v>2983</v>
      </c>
      <c r="D1954" s="327" t="s">
        <v>258</v>
      </c>
      <c r="E1954" s="18" t="s">
        <v>1</v>
      </c>
      <c r="F1954" s="328">
        <v>38.052999999999997</v>
      </c>
      <c r="G1954" s="39"/>
      <c r="H1954" s="45"/>
    </row>
    <row r="1955" s="2" customFormat="1" ht="16.8" customHeight="1">
      <c r="A1955" s="39"/>
      <c r="B1955" s="45"/>
      <c r="C1955" s="329" t="s">
        <v>6061</v>
      </c>
      <c r="D1955" s="39"/>
      <c r="E1955" s="39"/>
      <c r="F1955" s="39"/>
      <c r="G1955" s="39"/>
      <c r="H1955" s="45"/>
    </row>
    <row r="1956" s="2" customFormat="1" ht="16.8" customHeight="1">
      <c r="A1956" s="39"/>
      <c r="B1956" s="45"/>
      <c r="C1956" s="327" t="s">
        <v>2627</v>
      </c>
      <c r="D1956" s="327" t="s">
        <v>2628</v>
      </c>
      <c r="E1956" s="18" t="s">
        <v>253</v>
      </c>
      <c r="F1956" s="328">
        <v>38.052999999999997</v>
      </c>
      <c r="G1956" s="39"/>
      <c r="H1956" s="45"/>
    </row>
    <row r="1957" s="2" customFormat="1" ht="16.8" customHeight="1">
      <c r="A1957" s="39"/>
      <c r="B1957" s="45"/>
      <c r="C1957" s="327" t="s">
        <v>722</v>
      </c>
      <c r="D1957" s="327" t="s">
        <v>723</v>
      </c>
      <c r="E1957" s="18" t="s">
        <v>253</v>
      </c>
      <c r="F1957" s="328">
        <v>2675.3910000000001</v>
      </c>
      <c r="G1957" s="39"/>
      <c r="H1957" s="45"/>
    </row>
    <row r="1958" s="2" customFormat="1" ht="16.8" customHeight="1">
      <c r="A1958" s="39"/>
      <c r="B1958" s="45"/>
      <c r="C1958" s="323" t="s">
        <v>2986</v>
      </c>
      <c r="D1958" s="324" t="s">
        <v>2987</v>
      </c>
      <c r="E1958" s="325" t="s">
        <v>289</v>
      </c>
      <c r="F1958" s="326">
        <v>2037</v>
      </c>
      <c r="G1958" s="39"/>
      <c r="H1958" s="45"/>
    </row>
    <row r="1959" s="2" customFormat="1" ht="16.8" customHeight="1">
      <c r="A1959" s="39"/>
      <c r="B1959" s="45"/>
      <c r="C1959" s="327" t="s">
        <v>2986</v>
      </c>
      <c r="D1959" s="327" t="s">
        <v>3066</v>
      </c>
      <c r="E1959" s="18" t="s">
        <v>1</v>
      </c>
      <c r="F1959" s="328">
        <v>2037</v>
      </c>
      <c r="G1959" s="39"/>
      <c r="H1959" s="45"/>
    </row>
    <row r="1960" s="2" customFormat="1" ht="16.8" customHeight="1">
      <c r="A1960" s="39"/>
      <c r="B1960" s="45"/>
      <c r="C1960" s="329" t="s">
        <v>6061</v>
      </c>
      <c r="D1960" s="39"/>
      <c r="E1960" s="39"/>
      <c r="F1960" s="39"/>
      <c r="G1960" s="39"/>
      <c r="H1960" s="45"/>
    </row>
    <row r="1961" s="2" customFormat="1" ht="16.8" customHeight="1">
      <c r="A1961" s="39"/>
      <c r="B1961" s="45"/>
      <c r="C1961" s="327" t="s">
        <v>597</v>
      </c>
      <c r="D1961" s="327" t="s">
        <v>598</v>
      </c>
      <c r="E1961" s="18" t="s">
        <v>253</v>
      </c>
      <c r="F1961" s="328">
        <v>730.29899999999998</v>
      </c>
      <c r="G1961" s="39"/>
      <c r="H1961" s="45"/>
    </row>
    <row r="1962" s="2" customFormat="1" ht="16.8" customHeight="1">
      <c r="A1962" s="39"/>
      <c r="B1962" s="45"/>
      <c r="C1962" s="327" t="s">
        <v>722</v>
      </c>
      <c r="D1962" s="327" t="s">
        <v>723</v>
      </c>
      <c r="E1962" s="18" t="s">
        <v>253</v>
      </c>
      <c r="F1962" s="328">
        <v>2675.3910000000001</v>
      </c>
      <c r="G1962" s="39"/>
      <c r="H1962" s="45"/>
    </row>
    <row r="1963" s="2" customFormat="1" ht="16.8" customHeight="1">
      <c r="A1963" s="39"/>
      <c r="B1963" s="45"/>
      <c r="C1963" s="327" t="s">
        <v>741</v>
      </c>
      <c r="D1963" s="327" t="s">
        <v>742</v>
      </c>
      <c r="E1963" s="18" t="s">
        <v>253</v>
      </c>
      <c r="F1963" s="328">
        <v>646.97199999999998</v>
      </c>
      <c r="G1963" s="39"/>
      <c r="H1963" s="45"/>
    </row>
    <row r="1964" s="2" customFormat="1" ht="16.8" customHeight="1">
      <c r="A1964" s="39"/>
      <c r="B1964" s="45"/>
      <c r="C1964" s="327" t="s">
        <v>2613</v>
      </c>
      <c r="D1964" s="327" t="s">
        <v>2614</v>
      </c>
      <c r="E1964" s="18" t="s">
        <v>289</v>
      </c>
      <c r="F1964" s="328">
        <v>2037</v>
      </c>
      <c r="G1964" s="39"/>
      <c r="H1964" s="45"/>
    </row>
    <row r="1965" s="2" customFormat="1" ht="16.8" customHeight="1">
      <c r="A1965" s="39"/>
      <c r="B1965" s="45"/>
      <c r="C1965" s="327" t="s">
        <v>2618</v>
      </c>
      <c r="D1965" s="327" t="s">
        <v>2619</v>
      </c>
      <c r="E1965" s="18" t="s">
        <v>289</v>
      </c>
      <c r="F1965" s="328">
        <v>2037</v>
      </c>
      <c r="G1965" s="39"/>
      <c r="H1965" s="45"/>
    </row>
    <row r="1966" s="2" customFormat="1" ht="16.8" customHeight="1">
      <c r="A1966" s="39"/>
      <c r="B1966" s="45"/>
      <c r="C1966" s="327" t="s">
        <v>799</v>
      </c>
      <c r="D1966" s="327" t="s">
        <v>800</v>
      </c>
      <c r="E1966" s="18" t="s">
        <v>253</v>
      </c>
      <c r="F1966" s="328">
        <v>292.678</v>
      </c>
      <c r="G1966" s="39"/>
      <c r="H1966" s="45"/>
    </row>
    <row r="1967" s="2" customFormat="1" ht="16.8" customHeight="1">
      <c r="A1967" s="39"/>
      <c r="B1967" s="45"/>
      <c r="C1967" s="327" t="s">
        <v>3336</v>
      </c>
      <c r="D1967" s="327" t="s">
        <v>3337</v>
      </c>
      <c r="E1967" s="18" t="s">
        <v>289</v>
      </c>
      <c r="F1967" s="328">
        <v>2037</v>
      </c>
      <c r="G1967" s="39"/>
      <c r="H1967" s="45"/>
    </row>
    <row r="1968" s="2" customFormat="1" ht="16.8" customHeight="1">
      <c r="A1968" s="39"/>
      <c r="B1968" s="45"/>
      <c r="C1968" s="327" t="s">
        <v>3385</v>
      </c>
      <c r="D1968" s="327" t="s">
        <v>3386</v>
      </c>
      <c r="E1968" s="18" t="s">
        <v>289</v>
      </c>
      <c r="F1968" s="328">
        <v>2037</v>
      </c>
      <c r="G1968" s="39"/>
      <c r="H1968" s="45"/>
    </row>
    <row r="1969" s="2" customFormat="1" ht="16.8" customHeight="1">
      <c r="A1969" s="39"/>
      <c r="B1969" s="45"/>
      <c r="C1969" s="323" t="s">
        <v>2989</v>
      </c>
      <c r="D1969" s="324" t="s">
        <v>2990</v>
      </c>
      <c r="E1969" s="325" t="s">
        <v>253</v>
      </c>
      <c r="F1969" s="326">
        <v>698.60599999999999</v>
      </c>
      <c r="G1969" s="39"/>
      <c r="H1969" s="45"/>
    </row>
    <row r="1970" s="2" customFormat="1" ht="16.8" customHeight="1">
      <c r="A1970" s="39"/>
      <c r="B1970" s="45"/>
      <c r="C1970" s="327" t="s">
        <v>1</v>
      </c>
      <c r="D1970" s="327" t="s">
        <v>3152</v>
      </c>
      <c r="E1970" s="18" t="s">
        <v>1</v>
      </c>
      <c r="F1970" s="328">
        <v>478.09500000000003</v>
      </c>
      <c r="G1970" s="39"/>
      <c r="H1970" s="45"/>
    </row>
    <row r="1971" s="2" customFormat="1" ht="16.8" customHeight="1">
      <c r="A1971" s="39"/>
      <c r="B1971" s="45"/>
      <c r="C1971" s="327" t="s">
        <v>1</v>
      </c>
      <c r="D1971" s="327" t="s">
        <v>3154</v>
      </c>
      <c r="E1971" s="18" t="s">
        <v>1</v>
      </c>
      <c r="F1971" s="328">
        <v>44.091999999999999</v>
      </c>
      <c r="G1971" s="39"/>
      <c r="H1971" s="45"/>
    </row>
    <row r="1972" s="2" customFormat="1" ht="16.8" customHeight="1">
      <c r="A1972" s="39"/>
      <c r="B1972" s="45"/>
      <c r="C1972" s="327" t="s">
        <v>1</v>
      </c>
      <c r="D1972" s="327" t="s">
        <v>3156</v>
      </c>
      <c r="E1972" s="18" t="s">
        <v>1</v>
      </c>
      <c r="F1972" s="328">
        <v>0</v>
      </c>
      <c r="G1972" s="39"/>
      <c r="H1972" s="45"/>
    </row>
    <row r="1973" s="2" customFormat="1" ht="16.8" customHeight="1">
      <c r="A1973" s="39"/>
      <c r="B1973" s="45"/>
      <c r="C1973" s="327" t="s">
        <v>1</v>
      </c>
      <c r="D1973" s="327" t="s">
        <v>3158</v>
      </c>
      <c r="E1973" s="18" t="s">
        <v>1</v>
      </c>
      <c r="F1973" s="328">
        <v>19.602</v>
      </c>
      <c r="G1973" s="39"/>
      <c r="H1973" s="45"/>
    </row>
    <row r="1974" s="2" customFormat="1" ht="16.8" customHeight="1">
      <c r="A1974" s="39"/>
      <c r="B1974" s="45"/>
      <c r="C1974" s="327" t="s">
        <v>1</v>
      </c>
      <c r="D1974" s="327" t="s">
        <v>3160</v>
      </c>
      <c r="E1974" s="18" t="s">
        <v>1</v>
      </c>
      <c r="F1974" s="328">
        <v>97.962000000000003</v>
      </c>
      <c r="G1974" s="39"/>
      <c r="H1974" s="45"/>
    </row>
    <row r="1975" s="2" customFormat="1" ht="16.8" customHeight="1">
      <c r="A1975" s="39"/>
      <c r="B1975" s="45"/>
      <c r="C1975" s="327" t="s">
        <v>1</v>
      </c>
      <c r="D1975" s="327" t="s">
        <v>3162</v>
      </c>
      <c r="E1975" s="18" t="s">
        <v>1</v>
      </c>
      <c r="F1975" s="328">
        <v>19.553999999999998</v>
      </c>
      <c r="G1975" s="39"/>
      <c r="H1975" s="45"/>
    </row>
    <row r="1976" s="2" customFormat="1" ht="16.8" customHeight="1">
      <c r="A1976" s="39"/>
      <c r="B1976" s="45"/>
      <c r="C1976" s="327" t="s">
        <v>1</v>
      </c>
      <c r="D1976" s="327" t="s">
        <v>3164</v>
      </c>
      <c r="E1976" s="18" t="s">
        <v>1</v>
      </c>
      <c r="F1976" s="328">
        <v>39.301000000000002</v>
      </c>
      <c r="G1976" s="39"/>
      <c r="H1976" s="45"/>
    </row>
    <row r="1977" s="2" customFormat="1" ht="16.8" customHeight="1">
      <c r="A1977" s="39"/>
      <c r="B1977" s="45"/>
      <c r="C1977" s="327" t="s">
        <v>2989</v>
      </c>
      <c r="D1977" s="327" t="s">
        <v>258</v>
      </c>
      <c r="E1977" s="18" t="s">
        <v>1</v>
      </c>
      <c r="F1977" s="328">
        <v>698.60599999999999</v>
      </c>
      <c r="G1977" s="39"/>
      <c r="H1977" s="45"/>
    </row>
    <row r="1978" s="2" customFormat="1" ht="16.8" customHeight="1">
      <c r="A1978" s="39"/>
      <c r="B1978" s="45"/>
      <c r="C1978" s="329" t="s">
        <v>6061</v>
      </c>
      <c r="D1978" s="39"/>
      <c r="E1978" s="39"/>
      <c r="F1978" s="39"/>
      <c r="G1978" s="39"/>
      <c r="H1978" s="45"/>
    </row>
    <row r="1979" s="2" customFormat="1" ht="16.8" customHeight="1">
      <c r="A1979" s="39"/>
      <c r="B1979" s="45"/>
      <c r="C1979" s="327" t="s">
        <v>1729</v>
      </c>
      <c r="D1979" s="327" t="s">
        <v>1730</v>
      </c>
      <c r="E1979" s="18" t="s">
        <v>253</v>
      </c>
      <c r="F1979" s="328">
        <v>698.60599999999999</v>
      </c>
      <c r="G1979" s="39"/>
      <c r="H1979" s="45"/>
    </row>
    <row r="1980" s="2" customFormat="1" ht="16.8" customHeight="1">
      <c r="A1980" s="39"/>
      <c r="B1980" s="45"/>
      <c r="C1980" s="327" t="s">
        <v>1733</v>
      </c>
      <c r="D1980" s="327" t="s">
        <v>1734</v>
      </c>
      <c r="E1980" s="18" t="s">
        <v>253</v>
      </c>
      <c r="F1980" s="328">
        <v>698.60599999999999</v>
      </c>
      <c r="G1980" s="39"/>
      <c r="H1980" s="45"/>
    </row>
    <row r="1981" s="2" customFormat="1" ht="16.8" customHeight="1">
      <c r="A1981" s="39"/>
      <c r="B1981" s="45"/>
      <c r="C1981" s="327" t="s">
        <v>3215</v>
      </c>
      <c r="D1981" s="327" t="s">
        <v>3216</v>
      </c>
      <c r="E1981" s="18" t="s">
        <v>253</v>
      </c>
      <c r="F1981" s="328">
        <v>698.60599999999999</v>
      </c>
      <c r="G1981" s="39"/>
      <c r="H1981" s="45"/>
    </row>
    <row r="1982" s="2" customFormat="1" ht="16.8" customHeight="1">
      <c r="A1982" s="39"/>
      <c r="B1982" s="45"/>
      <c r="C1982" s="323" t="s">
        <v>2992</v>
      </c>
      <c r="D1982" s="324" t="s">
        <v>2993</v>
      </c>
      <c r="E1982" s="325" t="s">
        <v>289</v>
      </c>
      <c r="F1982" s="326">
        <v>1.25</v>
      </c>
      <c r="G1982" s="39"/>
      <c r="H1982" s="45"/>
    </row>
    <row r="1983" s="2" customFormat="1" ht="16.8" customHeight="1">
      <c r="A1983" s="39"/>
      <c r="B1983" s="45"/>
      <c r="C1983" s="327" t="s">
        <v>2992</v>
      </c>
      <c r="D1983" s="327" t="s">
        <v>3067</v>
      </c>
      <c r="E1983" s="18" t="s">
        <v>1</v>
      </c>
      <c r="F1983" s="328">
        <v>1.25</v>
      </c>
      <c r="G1983" s="39"/>
      <c r="H1983" s="45"/>
    </row>
    <row r="1984" s="2" customFormat="1" ht="16.8" customHeight="1">
      <c r="A1984" s="39"/>
      <c r="B1984" s="45"/>
      <c r="C1984" s="329" t="s">
        <v>6061</v>
      </c>
      <c r="D1984" s="39"/>
      <c r="E1984" s="39"/>
      <c r="F1984" s="39"/>
      <c r="G1984" s="39"/>
      <c r="H1984" s="45"/>
    </row>
    <row r="1985" s="2" customFormat="1" ht="16.8" customHeight="1">
      <c r="A1985" s="39"/>
      <c r="B1985" s="45"/>
      <c r="C1985" s="327" t="s">
        <v>597</v>
      </c>
      <c r="D1985" s="327" t="s">
        <v>598</v>
      </c>
      <c r="E1985" s="18" t="s">
        <v>253</v>
      </c>
      <c r="F1985" s="328">
        <v>730.29899999999998</v>
      </c>
      <c r="G1985" s="39"/>
      <c r="H1985" s="45"/>
    </row>
    <row r="1986" s="2" customFormat="1" ht="16.8" customHeight="1">
      <c r="A1986" s="39"/>
      <c r="B1986" s="45"/>
      <c r="C1986" s="327" t="s">
        <v>773</v>
      </c>
      <c r="D1986" s="327" t="s">
        <v>774</v>
      </c>
      <c r="E1986" s="18" t="s">
        <v>246</v>
      </c>
      <c r="F1986" s="328">
        <v>196.34999999999999</v>
      </c>
      <c r="G1986" s="39"/>
      <c r="H1986" s="45"/>
    </row>
    <row r="1987" s="2" customFormat="1" ht="16.8" customHeight="1">
      <c r="A1987" s="39"/>
      <c r="B1987" s="45"/>
      <c r="C1987" s="327" t="s">
        <v>780</v>
      </c>
      <c r="D1987" s="327" t="s">
        <v>781</v>
      </c>
      <c r="E1987" s="18" t="s">
        <v>246</v>
      </c>
      <c r="F1987" s="328">
        <v>1830.71</v>
      </c>
      <c r="G1987" s="39"/>
      <c r="H1987" s="45"/>
    </row>
    <row r="1988" s="2" customFormat="1" ht="16.8" customHeight="1">
      <c r="A1988" s="39"/>
      <c r="B1988" s="45"/>
      <c r="C1988" s="327" t="s">
        <v>799</v>
      </c>
      <c r="D1988" s="327" t="s">
        <v>800</v>
      </c>
      <c r="E1988" s="18" t="s">
        <v>253</v>
      </c>
      <c r="F1988" s="328">
        <v>292.678</v>
      </c>
      <c r="G1988" s="39"/>
      <c r="H1988" s="45"/>
    </row>
    <row r="1989" s="2" customFormat="1" ht="16.8" customHeight="1">
      <c r="A1989" s="39"/>
      <c r="B1989" s="45"/>
      <c r="C1989" s="327" t="s">
        <v>814</v>
      </c>
      <c r="D1989" s="327" t="s">
        <v>815</v>
      </c>
      <c r="E1989" s="18" t="s">
        <v>246</v>
      </c>
      <c r="F1989" s="328">
        <v>1310.509</v>
      </c>
      <c r="G1989" s="39"/>
      <c r="H1989" s="45"/>
    </row>
    <row r="1990" s="2" customFormat="1">
      <c r="A1990" s="39"/>
      <c r="B1990" s="45"/>
      <c r="C1990" s="327" t="s">
        <v>836</v>
      </c>
      <c r="D1990" s="327" t="s">
        <v>837</v>
      </c>
      <c r="E1990" s="18" t="s">
        <v>246</v>
      </c>
      <c r="F1990" s="328">
        <v>603.99199999999996</v>
      </c>
      <c r="G1990" s="39"/>
      <c r="H1990" s="45"/>
    </row>
    <row r="1991" s="2" customFormat="1" ht="16.8" customHeight="1">
      <c r="A1991" s="39"/>
      <c r="B1991" s="45"/>
      <c r="C1991" s="323" t="s">
        <v>2995</v>
      </c>
      <c r="D1991" s="324" t="s">
        <v>2996</v>
      </c>
      <c r="E1991" s="325" t="s">
        <v>289</v>
      </c>
      <c r="F1991" s="326">
        <v>1</v>
      </c>
      <c r="G1991" s="39"/>
      <c r="H1991" s="45"/>
    </row>
    <row r="1992" s="2" customFormat="1">
      <c r="A1992" s="39"/>
      <c r="B1992" s="45"/>
      <c r="C1992" s="327" t="s">
        <v>2995</v>
      </c>
      <c r="D1992" s="327" t="s">
        <v>3068</v>
      </c>
      <c r="E1992" s="18" t="s">
        <v>1</v>
      </c>
      <c r="F1992" s="328">
        <v>1</v>
      </c>
      <c r="G1992" s="39"/>
      <c r="H1992" s="45"/>
    </row>
    <row r="1993" s="2" customFormat="1" ht="16.8" customHeight="1">
      <c r="A1993" s="39"/>
      <c r="B1993" s="45"/>
      <c r="C1993" s="329" t="s">
        <v>6061</v>
      </c>
      <c r="D1993" s="39"/>
      <c r="E1993" s="39"/>
      <c r="F1993" s="39"/>
      <c r="G1993" s="39"/>
      <c r="H1993" s="45"/>
    </row>
    <row r="1994" s="2" customFormat="1" ht="16.8" customHeight="1">
      <c r="A1994" s="39"/>
      <c r="B1994" s="45"/>
      <c r="C1994" s="327" t="s">
        <v>597</v>
      </c>
      <c r="D1994" s="327" t="s">
        <v>598</v>
      </c>
      <c r="E1994" s="18" t="s">
        <v>253</v>
      </c>
      <c r="F1994" s="328">
        <v>730.29899999999998</v>
      </c>
      <c r="G1994" s="39"/>
      <c r="H1994" s="45"/>
    </row>
    <row r="1995" s="2" customFormat="1" ht="16.8" customHeight="1">
      <c r="A1995" s="39"/>
      <c r="B1995" s="45"/>
      <c r="C1995" s="327" t="s">
        <v>566</v>
      </c>
      <c r="D1995" s="327" t="s">
        <v>567</v>
      </c>
      <c r="E1995" s="18" t="s">
        <v>253</v>
      </c>
      <c r="F1995" s="328">
        <v>30.193000000000001</v>
      </c>
      <c r="G1995" s="39"/>
      <c r="H1995" s="45"/>
    </row>
    <row r="1996" s="2" customFormat="1" ht="16.8" customHeight="1">
      <c r="A1996" s="39"/>
      <c r="B1996" s="45"/>
      <c r="C1996" s="327" t="s">
        <v>3194</v>
      </c>
      <c r="D1996" s="327" t="s">
        <v>3195</v>
      </c>
      <c r="E1996" s="18" t="s">
        <v>246</v>
      </c>
      <c r="F1996" s="328">
        <v>429.37799999999999</v>
      </c>
      <c r="G1996" s="39"/>
      <c r="H1996" s="45"/>
    </row>
    <row r="1997" s="2" customFormat="1" ht="16.8" customHeight="1">
      <c r="A1997" s="39"/>
      <c r="B1997" s="45"/>
      <c r="C1997" s="327" t="s">
        <v>741</v>
      </c>
      <c r="D1997" s="327" t="s">
        <v>742</v>
      </c>
      <c r="E1997" s="18" t="s">
        <v>253</v>
      </c>
      <c r="F1997" s="328">
        <v>646.97199999999998</v>
      </c>
      <c r="G1997" s="39"/>
      <c r="H1997" s="45"/>
    </row>
    <row r="1998" s="2" customFormat="1" ht="16.8" customHeight="1">
      <c r="A1998" s="39"/>
      <c r="B1998" s="45"/>
      <c r="C1998" s="327" t="s">
        <v>773</v>
      </c>
      <c r="D1998" s="327" t="s">
        <v>774</v>
      </c>
      <c r="E1998" s="18" t="s">
        <v>246</v>
      </c>
      <c r="F1998" s="328">
        <v>196.34999999999999</v>
      </c>
      <c r="G1998" s="39"/>
      <c r="H1998" s="45"/>
    </row>
    <row r="1999" s="2" customFormat="1" ht="16.8" customHeight="1">
      <c r="A1999" s="39"/>
      <c r="B1999" s="45"/>
      <c r="C1999" s="327" t="s">
        <v>780</v>
      </c>
      <c r="D1999" s="327" t="s">
        <v>781</v>
      </c>
      <c r="E1999" s="18" t="s">
        <v>246</v>
      </c>
      <c r="F1999" s="328">
        <v>1830.71</v>
      </c>
      <c r="G1999" s="39"/>
      <c r="H1999" s="45"/>
    </row>
    <row r="2000" s="2" customFormat="1" ht="16.8" customHeight="1">
      <c r="A2000" s="39"/>
      <c r="B2000" s="45"/>
      <c r="C2000" s="327" t="s">
        <v>805</v>
      </c>
      <c r="D2000" s="327" t="s">
        <v>806</v>
      </c>
      <c r="E2000" s="18" t="s">
        <v>253</v>
      </c>
      <c r="F2000" s="328">
        <v>14.355</v>
      </c>
      <c r="G2000" s="39"/>
      <c r="H2000" s="45"/>
    </row>
    <row r="2001" s="2" customFormat="1" ht="16.8" customHeight="1">
      <c r="A2001" s="39"/>
      <c r="B2001" s="45"/>
      <c r="C2001" s="327" t="s">
        <v>814</v>
      </c>
      <c r="D2001" s="327" t="s">
        <v>815</v>
      </c>
      <c r="E2001" s="18" t="s">
        <v>246</v>
      </c>
      <c r="F2001" s="328">
        <v>1310.509</v>
      </c>
      <c r="G2001" s="39"/>
      <c r="H2001" s="45"/>
    </row>
    <row r="2002" s="2" customFormat="1">
      <c r="A2002" s="39"/>
      <c r="B2002" s="45"/>
      <c r="C2002" s="327" t="s">
        <v>836</v>
      </c>
      <c r="D2002" s="327" t="s">
        <v>837</v>
      </c>
      <c r="E2002" s="18" t="s">
        <v>246</v>
      </c>
      <c r="F2002" s="328">
        <v>603.99199999999996</v>
      </c>
      <c r="G2002" s="39"/>
      <c r="H2002" s="45"/>
    </row>
    <row r="2003" s="2" customFormat="1">
      <c r="A2003" s="39"/>
      <c r="B2003" s="45"/>
      <c r="C2003" s="327" t="s">
        <v>1062</v>
      </c>
      <c r="D2003" s="327" t="s">
        <v>1063</v>
      </c>
      <c r="E2003" s="18" t="s">
        <v>289</v>
      </c>
      <c r="F2003" s="328">
        <v>1798.6199999999999</v>
      </c>
      <c r="G2003" s="39"/>
      <c r="H2003" s="45"/>
    </row>
    <row r="2004" s="2" customFormat="1" ht="16.8" customHeight="1">
      <c r="A2004" s="39"/>
      <c r="B2004" s="45"/>
      <c r="C2004" s="323" t="s">
        <v>784</v>
      </c>
      <c r="D2004" s="324" t="s">
        <v>1147</v>
      </c>
      <c r="E2004" s="325" t="s">
        <v>246</v>
      </c>
      <c r="F2004" s="326">
        <v>1272.1099999999999</v>
      </c>
      <c r="G2004" s="39"/>
      <c r="H2004" s="45"/>
    </row>
    <row r="2005" s="2" customFormat="1" ht="16.8" customHeight="1">
      <c r="A2005" s="39"/>
      <c r="B2005" s="45"/>
      <c r="C2005" s="327" t="s">
        <v>784</v>
      </c>
      <c r="D2005" s="327" t="s">
        <v>3295</v>
      </c>
      <c r="E2005" s="18" t="s">
        <v>1</v>
      </c>
      <c r="F2005" s="328">
        <v>1272.1099999999999</v>
      </c>
      <c r="G2005" s="39"/>
      <c r="H2005" s="45"/>
    </row>
    <row r="2006" s="2" customFormat="1" ht="16.8" customHeight="1">
      <c r="A2006" s="39"/>
      <c r="B2006" s="45"/>
      <c r="C2006" s="329" t="s">
        <v>6061</v>
      </c>
      <c r="D2006" s="39"/>
      <c r="E2006" s="39"/>
      <c r="F2006" s="39"/>
      <c r="G2006" s="39"/>
      <c r="H2006" s="45"/>
    </row>
    <row r="2007" s="2" customFormat="1" ht="16.8" customHeight="1">
      <c r="A2007" s="39"/>
      <c r="B2007" s="45"/>
      <c r="C2007" s="327" t="s">
        <v>780</v>
      </c>
      <c r="D2007" s="327" t="s">
        <v>781</v>
      </c>
      <c r="E2007" s="18" t="s">
        <v>246</v>
      </c>
      <c r="F2007" s="328">
        <v>1830.71</v>
      </c>
      <c r="G2007" s="39"/>
      <c r="H2007" s="45"/>
    </row>
    <row r="2008" s="2" customFormat="1" ht="16.8" customHeight="1">
      <c r="A2008" s="39"/>
      <c r="B2008" s="45"/>
      <c r="C2008" s="327" t="s">
        <v>504</v>
      </c>
      <c r="D2008" s="327" t="s">
        <v>505</v>
      </c>
      <c r="E2008" s="18" t="s">
        <v>246</v>
      </c>
      <c r="F2008" s="328">
        <v>449.33100000000002</v>
      </c>
      <c r="G2008" s="39"/>
      <c r="H2008" s="45"/>
    </row>
    <row r="2009" s="2" customFormat="1" ht="16.8" customHeight="1">
      <c r="A2009" s="39"/>
      <c r="B2009" s="45"/>
      <c r="C2009" s="327" t="s">
        <v>1163</v>
      </c>
      <c r="D2009" s="327" t="s">
        <v>1164</v>
      </c>
      <c r="E2009" s="18" t="s">
        <v>246</v>
      </c>
      <c r="F2009" s="328">
        <v>326.37599999999998</v>
      </c>
      <c r="G2009" s="39"/>
      <c r="H2009" s="45"/>
    </row>
    <row r="2010" s="2" customFormat="1" ht="16.8" customHeight="1">
      <c r="A2010" s="39"/>
      <c r="B2010" s="45"/>
      <c r="C2010" s="327" t="s">
        <v>510</v>
      </c>
      <c r="D2010" s="327" t="s">
        <v>511</v>
      </c>
      <c r="E2010" s="18" t="s">
        <v>246</v>
      </c>
      <c r="F2010" s="328">
        <v>1797.3199999999999</v>
      </c>
      <c r="G2010" s="39"/>
      <c r="H2010" s="45"/>
    </row>
    <row r="2011" s="2" customFormat="1" ht="16.8" customHeight="1">
      <c r="A2011" s="39"/>
      <c r="B2011" s="45"/>
      <c r="C2011" s="327" t="s">
        <v>516</v>
      </c>
      <c r="D2011" s="327" t="s">
        <v>517</v>
      </c>
      <c r="E2011" s="18" t="s">
        <v>246</v>
      </c>
      <c r="F2011" s="328">
        <v>1347.991</v>
      </c>
      <c r="G2011" s="39"/>
      <c r="H2011" s="45"/>
    </row>
    <row r="2012" s="2" customFormat="1" ht="16.8" customHeight="1">
      <c r="A2012" s="39"/>
      <c r="B2012" s="45"/>
      <c r="C2012" s="327" t="s">
        <v>523</v>
      </c>
      <c r="D2012" s="327" t="s">
        <v>524</v>
      </c>
      <c r="E2012" s="18" t="s">
        <v>246</v>
      </c>
      <c r="F2012" s="328">
        <v>979.12599999999998</v>
      </c>
      <c r="G2012" s="39"/>
      <c r="H2012" s="45"/>
    </row>
    <row r="2013" s="2" customFormat="1">
      <c r="A2013" s="39"/>
      <c r="B2013" s="45"/>
      <c r="C2013" s="327" t="s">
        <v>1175</v>
      </c>
      <c r="D2013" s="327" t="s">
        <v>1176</v>
      </c>
      <c r="E2013" s="18" t="s">
        <v>246</v>
      </c>
      <c r="F2013" s="328">
        <v>1272.1099999999999</v>
      </c>
      <c r="G2013" s="39"/>
      <c r="H2013" s="45"/>
    </row>
    <row r="2014" s="2" customFormat="1" ht="16.8" customHeight="1">
      <c r="A2014" s="39"/>
      <c r="B2014" s="45"/>
      <c r="C2014" s="327" t="s">
        <v>814</v>
      </c>
      <c r="D2014" s="327" t="s">
        <v>815</v>
      </c>
      <c r="E2014" s="18" t="s">
        <v>246</v>
      </c>
      <c r="F2014" s="328">
        <v>1310.509</v>
      </c>
      <c r="G2014" s="39"/>
      <c r="H2014" s="45"/>
    </row>
    <row r="2015" s="2" customFormat="1" ht="16.8" customHeight="1">
      <c r="A2015" s="39"/>
      <c r="B2015" s="45"/>
      <c r="C2015" s="327" t="s">
        <v>1389</v>
      </c>
      <c r="D2015" s="327" t="s">
        <v>1390</v>
      </c>
      <c r="E2015" s="18" t="s">
        <v>246</v>
      </c>
      <c r="F2015" s="328">
        <v>2544.2199999999998</v>
      </c>
      <c r="G2015" s="39"/>
      <c r="H2015" s="45"/>
    </row>
    <row r="2016" s="2" customFormat="1" ht="16.8" customHeight="1">
      <c r="A2016" s="39"/>
      <c r="B2016" s="45"/>
      <c r="C2016" s="327" t="s">
        <v>1418</v>
      </c>
      <c r="D2016" s="327" t="s">
        <v>1419</v>
      </c>
      <c r="E2016" s="18" t="s">
        <v>246</v>
      </c>
      <c r="F2016" s="328">
        <v>1272.1099999999999</v>
      </c>
      <c r="G2016" s="39"/>
      <c r="H2016" s="45"/>
    </row>
    <row r="2017" s="2" customFormat="1" ht="16.8" customHeight="1">
      <c r="A2017" s="39"/>
      <c r="B2017" s="45"/>
      <c r="C2017" s="323" t="s">
        <v>1149</v>
      </c>
      <c r="D2017" s="324" t="s">
        <v>1150</v>
      </c>
      <c r="E2017" s="325" t="s">
        <v>246</v>
      </c>
      <c r="F2017" s="326">
        <v>1911.2850000000001</v>
      </c>
      <c r="G2017" s="39"/>
      <c r="H2017" s="45"/>
    </row>
    <row r="2018" s="2" customFormat="1">
      <c r="A2018" s="39"/>
      <c r="B2018" s="45"/>
      <c r="C2018" s="327" t="s">
        <v>1</v>
      </c>
      <c r="D2018" s="327" t="s">
        <v>1406</v>
      </c>
      <c r="E2018" s="18" t="s">
        <v>1</v>
      </c>
      <c r="F2018" s="328">
        <v>0</v>
      </c>
      <c r="G2018" s="39"/>
      <c r="H2018" s="45"/>
    </row>
    <row r="2019" s="2" customFormat="1" ht="16.8" customHeight="1">
      <c r="A2019" s="39"/>
      <c r="B2019" s="45"/>
      <c r="C2019" s="327" t="s">
        <v>1</v>
      </c>
      <c r="D2019" s="327" t="s">
        <v>3331</v>
      </c>
      <c r="E2019" s="18" t="s">
        <v>1</v>
      </c>
      <c r="F2019" s="328">
        <v>0</v>
      </c>
      <c r="G2019" s="39"/>
      <c r="H2019" s="45"/>
    </row>
    <row r="2020" s="2" customFormat="1" ht="16.8" customHeight="1">
      <c r="A2020" s="39"/>
      <c r="B2020" s="45"/>
      <c r="C2020" s="327" t="s">
        <v>1</v>
      </c>
      <c r="D2020" s="327" t="s">
        <v>1261</v>
      </c>
      <c r="E2020" s="18" t="s">
        <v>1</v>
      </c>
      <c r="F2020" s="328">
        <v>0</v>
      </c>
      <c r="G2020" s="39"/>
      <c r="H2020" s="45"/>
    </row>
    <row r="2021" s="2" customFormat="1" ht="16.8" customHeight="1">
      <c r="A2021" s="39"/>
      <c r="B2021" s="45"/>
      <c r="C2021" s="327" t="s">
        <v>1</v>
      </c>
      <c r="D2021" s="327" t="s">
        <v>1408</v>
      </c>
      <c r="E2021" s="18" t="s">
        <v>1</v>
      </c>
      <c r="F2021" s="328">
        <v>1524.75</v>
      </c>
      <c r="G2021" s="39"/>
      <c r="H2021" s="45"/>
    </row>
    <row r="2022" s="2" customFormat="1" ht="16.8" customHeight="1">
      <c r="A2022" s="39"/>
      <c r="B2022" s="45"/>
      <c r="C2022" s="327" t="s">
        <v>1</v>
      </c>
      <c r="D2022" s="327" t="s">
        <v>1348</v>
      </c>
      <c r="E2022" s="18" t="s">
        <v>1</v>
      </c>
      <c r="F2022" s="328">
        <v>0</v>
      </c>
      <c r="G2022" s="39"/>
      <c r="H2022" s="45"/>
    </row>
    <row r="2023" s="2" customFormat="1" ht="16.8" customHeight="1">
      <c r="A2023" s="39"/>
      <c r="B2023" s="45"/>
      <c r="C2023" s="327" t="s">
        <v>1</v>
      </c>
      <c r="D2023" s="327" t="s">
        <v>1409</v>
      </c>
      <c r="E2023" s="18" t="s">
        <v>1</v>
      </c>
      <c r="F2023" s="328">
        <v>305.685</v>
      </c>
      <c r="G2023" s="39"/>
      <c r="H2023" s="45"/>
    </row>
    <row r="2024" s="2" customFormat="1" ht="16.8" customHeight="1">
      <c r="A2024" s="39"/>
      <c r="B2024" s="45"/>
      <c r="C2024" s="327" t="s">
        <v>1</v>
      </c>
      <c r="D2024" s="327" t="s">
        <v>1350</v>
      </c>
      <c r="E2024" s="18" t="s">
        <v>1</v>
      </c>
      <c r="F2024" s="328">
        <v>0</v>
      </c>
      <c r="G2024" s="39"/>
      <c r="H2024" s="45"/>
    </row>
    <row r="2025" s="2" customFormat="1" ht="16.8" customHeight="1">
      <c r="A2025" s="39"/>
      <c r="B2025" s="45"/>
      <c r="C2025" s="327" t="s">
        <v>1</v>
      </c>
      <c r="D2025" s="327" t="s">
        <v>1410</v>
      </c>
      <c r="E2025" s="18" t="s">
        <v>1</v>
      </c>
      <c r="F2025" s="328">
        <v>4.5</v>
      </c>
      <c r="G2025" s="39"/>
      <c r="H2025" s="45"/>
    </row>
    <row r="2026" s="2" customFormat="1" ht="16.8" customHeight="1">
      <c r="A2026" s="39"/>
      <c r="B2026" s="45"/>
      <c r="C2026" s="327" t="s">
        <v>1</v>
      </c>
      <c r="D2026" s="327" t="s">
        <v>1352</v>
      </c>
      <c r="E2026" s="18" t="s">
        <v>1</v>
      </c>
      <c r="F2026" s="328">
        <v>0</v>
      </c>
      <c r="G2026" s="39"/>
      <c r="H2026" s="45"/>
    </row>
    <row r="2027" s="2" customFormat="1" ht="16.8" customHeight="1">
      <c r="A2027" s="39"/>
      <c r="B2027" s="45"/>
      <c r="C2027" s="327" t="s">
        <v>1</v>
      </c>
      <c r="D2027" s="327" t="s">
        <v>1411</v>
      </c>
      <c r="E2027" s="18" t="s">
        <v>1</v>
      </c>
      <c r="F2027" s="328">
        <v>45</v>
      </c>
      <c r="G2027" s="39"/>
      <c r="H2027" s="45"/>
    </row>
    <row r="2028" s="2" customFormat="1" ht="16.8" customHeight="1">
      <c r="A2028" s="39"/>
      <c r="B2028" s="45"/>
      <c r="C2028" s="327" t="s">
        <v>1</v>
      </c>
      <c r="D2028" s="327" t="s">
        <v>1354</v>
      </c>
      <c r="E2028" s="18" t="s">
        <v>1</v>
      </c>
      <c r="F2028" s="328">
        <v>0</v>
      </c>
      <c r="G2028" s="39"/>
      <c r="H2028" s="45"/>
    </row>
    <row r="2029" s="2" customFormat="1" ht="16.8" customHeight="1">
      <c r="A2029" s="39"/>
      <c r="B2029" s="45"/>
      <c r="C2029" s="327" t="s">
        <v>1</v>
      </c>
      <c r="D2029" s="327" t="s">
        <v>1412</v>
      </c>
      <c r="E2029" s="18" t="s">
        <v>1</v>
      </c>
      <c r="F2029" s="328">
        <v>0</v>
      </c>
      <c r="G2029" s="39"/>
      <c r="H2029" s="45"/>
    </row>
    <row r="2030" s="2" customFormat="1" ht="16.8" customHeight="1">
      <c r="A2030" s="39"/>
      <c r="B2030" s="45"/>
      <c r="C2030" s="327" t="s">
        <v>1</v>
      </c>
      <c r="D2030" s="327" t="s">
        <v>1356</v>
      </c>
      <c r="E2030" s="18" t="s">
        <v>1</v>
      </c>
      <c r="F2030" s="328">
        <v>0</v>
      </c>
      <c r="G2030" s="39"/>
      <c r="H2030" s="45"/>
    </row>
    <row r="2031" s="2" customFormat="1" ht="16.8" customHeight="1">
      <c r="A2031" s="39"/>
      <c r="B2031" s="45"/>
      <c r="C2031" s="327" t="s">
        <v>1</v>
      </c>
      <c r="D2031" s="327" t="s">
        <v>1413</v>
      </c>
      <c r="E2031" s="18" t="s">
        <v>1</v>
      </c>
      <c r="F2031" s="328">
        <v>5.25</v>
      </c>
      <c r="G2031" s="39"/>
      <c r="H2031" s="45"/>
    </row>
    <row r="2032" s="2" customFormat="1" ht="16.8" customHeight="1">
      <c r="A2032" s="39"/>
      <c r="B2032" s="45"/>
      <c r="C2032" s="327" t="s">
        <v>1</v>
      </c>
      <c r="D2032" s="327" t="s">
        <v>1358</v>
      </c>
      <c r="E2032" s="18" t="s">
        <v>1</v>
      </c>
      <c r="F2032" s="328">
        <v>0</v>
      </c>
      <c r="G2032" s="39"/>
      <c r="H2032" s="45"/>
    </row>
    <row r="2033" s="2" customFormat="1" ht="16.8" customHeight="1">
      <c r="A2033" s="39"/>
      <c r="B2033" s="45"/>
      <c r="C2033" s="327" t="s">
        <v>1</v>
      </c>
      <c r="D2033" s="327" t="s">
        <v>1414</v>
      </c>
      <c r="E2033" s="18" t="s">
        <v>1</v>
      </c>
      <c r="F2033" s="328">
        <v>14.1</v>
      </c>
      <c r="G2033" s="39"/>
      <c r="H2033" s="45"/>
    </row>
    <row r="2034" s="2" customFormat="1" ht="16.8" customHeight="1">
      <c r="A2034" s="39"/>
      <c r="B2034" s="45"/>
      <c r="C2034" s="327" t="s">
        <v>1</v>
      </c>
      <c r="D2034" s="327" t="s">
        <v>1</v>
      </c>
      <c r="E2034" s="18" t="s">
        <v>1</v>
      </c>
      <c r="F2034" s="328">
        <v>0</v>
      </c>
      <c r="G2034" s="39"/>
      <c r="H2034" s="45"/>
    </row>
    <row r="2035" s="2" customFormat="1" ht="16.8" customHeight="1">
      <c r="A2035" s="39"/>
      <c r="B2035" s="45"/>
      <c r="C2035" s="327" t="s">
        <v>1</v>
      </c>
      <c r="D2035" s="327" t="s">
        <v>3332</v>
      </c>
      <c r="E2035" s="18" t="s">
        <v>1</v>
      </c>
      <c r="F2035" s="328">
        <v>0</v>
      </c>
      <c r="G2035" s="39"/>
      <c r="H2035" s="45"/>
    </row>
    <row r="2036" s="2" customFormat="1" ht="16.8" customHeight="1">
      <c r="A2036" s="39"/>
      <c r="B2036" s="45"/>
      <c r="C2036" s="327" t="s">
        <v>1</v>
      </c>
      <c r="D2036" s="327" t="s">
        <v>3333</v>
      </c>
      <c r="E2036" s="18" t="s">
        <v>1</v>
      </c>
      <c r="F2036" s="328">
        <v>12</v>
      </c>
      <c r="G2036" s="39"/>
      <c r="H2036" s="45"/>
    </row>
    <row r="2037" s="2" customFormat="1" ht="16.8" customHeight="1">
      <c r="A2037" s="39"/>
      <c r="B2037" s="45"/>
      <c r="C2037" s="327" t="s">
        <v>1149</v>
      </c>
      <c r="D2037" s="327" t="s">
        <v>258</v>
      </c>
      <c r="E2037" s="18" t="s">
        <v>1</v>
      </c>
      <c r="F2037" s="328">
        <v>1911.2850000000001</v>
      </c>
      <c r="G2037" s="39"/>
      <c r="H2037" s="45"/>
    </row>
    <row r="2038" s="2" customFormat="1" ht="16.8" customHeight="1">
      <c r="A2038" s="39"/>
      <c r="B2038" s="45"/>
      <c r="C2038" s="329" t="s">
        <v>6061</v>
      </c>
      <c r="D2038" s="39"/>
      <c r="E2038" s="39"/>
      <c r="F2038" s="39"/>
      <c r="G2038" s="39"/>
      <c r="H2038" s="45"/>
    </row>
    <row r="2039" s="2" customFormat="1">
      <c r="A2039" s="39"/>
      <c r="B2039" s="45"/>
      <c r="C2039" s="327" t="s">
        <v>1402</v>
      </c>
      <c r="D2039" s="327" t="s">
        <v>1403</v>
      </c>
      <c r="E2039" s="18" t="s">
        <v>246</v>
      </c>
      <c r="F2039" s="328">
        <v>1911.2850000000001</v>
      </c>
      <c r="G2039" s="39"/>
      <c r="H2039" s="45"/>
    </row>
    <row r="2040" s="2" customFormat="1">
      <c r="A2040" s="39"/>
      <c r="B2040" s="45"/>
      <c r="C2040" s="327" t="s">
        <v>1179</v>
      </c>
      <c r="D2040" s="327" t="s">
        <v>1180</v>
      </c>
      <c r="E2040" s="18" t="s">
        <v>246</v>
      </c>
      <c r="F2040" s="328">
        <v>1911.2850000000001</v>
      </c>
      <c r="G2040" s="39"/>
      <c r="H2040" s="45"/>
    </row>
    <row r="2041" s="2" customFormat="1" ht="16.8" customHeight="1">
      <c r="A2041" s="39"/>
      <c r="B2041" s="45"/>
      <c r="C2041" s="327" t="s">
        <v>1415</v>
      </c>
      <c r="D2041" s="327" t="s">
        <v>1416</v>
      </c>
      <c r="E2041" s="18" t="s">
        <v>246</v>
      </c>
      <c r="F2041" s="328">
        <v>1911.2850000000001</v>
      </c>
      <c r="G2041" s="39"/>
      <c r="H2041" s="45"/>
    </row>
    <row r="2042" s="2" customFormat="1" ht="16.8" customHeight="1">
      <c r="A2042" s="39"/>
      <c r="B2042" s="45"/>
      <c r="C2042" s="323" t="s">
        <v>459</v>
      </c>
      <c r="D2042" s="324" t="s">
        <v>460</v>
      </c>
      <c r="E2042" s="325" t="s">
        <v>253</v>
      </c>
      <c r="F2042" s="326">
        <v>366.63900000000001</v>
      </c>
      <c r="G2042" s="39"/>
      <c r="H2042" s="45"/>
    </row>
    <row r="2043" s="2" customFormat="1" ht="16.8" customHeight="1">
      <c r="A2043" s="39"/>
      <c r="B2043" s="45"/>
      <c r="C2043" s="327" t="s">
        <v>1</v>
      </c>
      <c r="D2043" s="327" t="s">
        <v>658</v>
      </c>
      <c r="E2043" s="18" t="s">
        <v>1</v>
      </c>
      <c r="F2043" s="328">
        <v>0</v>
      </c>
      <c r="G2043" s="39"/>
      <c r="H2043" s="45"/>
    </row>
    <row r="2044" s="2" customFormat="1" ht="16.8" customHeight="1">
      <c r="A2044" s="39"/>
      <c r="B2044" s="45"/>
      <c r="C2044" s="327" t="s">
        <v>1</v>
      </c>
      <c r="D2044" s="327" t="s">
        <v>3220</v>
      </c>
      <c r="E2044" s="18" t="s">
        <v>1</v>
      </c>
      <c r="F2044" s="328">
        <v>871.524</v>
      </c>
      <c r="G2044" s="39"/>
      <c r="H2044" s="45"/>
    </row>
    <row r="2045" s="2" customFormat="1" ht="16.8" customHeight="1">
      <c r="A2045" s="39"/>
      <c r="B2045" s="45"/>
      <c r="C2045" s="327" t="s">
        <v>1</v>
      </c>
      <c r="D2045" s="327" t="s">
        <v>660</v>
      </c>
      <c r="E2045" s="18" t="s">
        <v>1</v>
      </c>
      <c r="F2045" s="328">
        <v>0</v>
      </c>
      <c r="G2045" s="39"/>
      <c r="H2045" s="45"/>
    </row>
    <row r="2046" s="2" customFormat="1" ht="16.8" customHeight="1">
      <c r="A2046" s="39"/>
      <c r="B2046" s="45"/>
      <c r="C2046" s="327" t="s">
        <v>1</v>
      </c>
      <c r="D2046" s="327" t="s">
        <v>420</v>
      </c>
      <c r="E2046" s="18" t="s">
        <v>1</v>
      </c>
      <c r="F2046" s="328">
        <v>30.193000000000001</v>
      </c>
      <c r="G2046" s="39"/>
      <c r="H2046" s="45"/>
    </row>
    <row r="2047" s="2" customFormat="1" ht="16.8" customHeight="1">
      <c r="A2047" s="39"/>
      <c r="B2047" s="45"/>
      <c r="C2047" s="327" t="s">
        <v>1</v>
      </c>
      <c r="D2047" s="327" t="s">
        <v>661</v>
      </c>
      <c r="E2047" s="18" t="s">
        <v>1</v>
      </c>
      <c r="F2047" s="328">
        <v>0</v>
      </c>
      <c r="G2047" s="39"/>
      <c r="H2047" s="45"/>
    </row>
    <row r="2048" s="2" customFormat="1" ht="16.8" customHeight="1">
      <c r="A2048" s="39"/>
      <c r="B2048" s="45"/>
      <c r="C2048" s="327" t="s">
        <v>1</v>
      </c>
      <c r="D2048" s="327" t="s">
        <v>662</v>
      </c>
      <c r="E2048" s="18" t="s">
        <v>1</v>
      </c>
      <c r="F2048" s="328">
        <v>-535.07799999999997</v>
      </c>
      <c r="G2048" s="39"/>
      <c r="H2048" s="45"/>
    </row>
    <row r="2049" s="2" customFormat="1" ht="16.8" customHeight="1">
      <c r="A2049" s="39"/>
      <c r="B2049" s="45"/>
      <c r="C2049" s="327" t="s">
        <v>459</v>
      </c>
      <c r="D2049" s="327" t="s">
        <v>258</v>
      </c>
      <c r="E2049" s="18" t="s">
        <v>1</v>
      </c>
      <c r="F2049" s="328">
        <v>366.63900000000001</v>
      </c>
      <c r="G2049" s="39"/>
      <c r="H2049" s="45"/>
    </row>
    <row r="2050" s="2" customFormat="1" ht="16.8" customHeight="1">
      <c r="A2050" s="39"/>
      <c r="B2050" s="45"/>
      <c r="C2050" s="329" t="s">
        <v>6061</v>
      </c>
      <c r="D2050" s="39"/>
      <c r="E2050" s="39"/>
      <c r="F2050" s="39"/>
      <c r="G2050" s="39"/>
      <c r="H2050" s="45"/>
    </row>
    <row r="2051" s="2" customFormat="1">
      <c r="A2051" s="39"/>
      <c r="B2051" s="45"/>
      <c r="C2051" s="327" t="s">
        <v>654</v>
      </c>
      <c r="D2051" s="327" t="s">
        <v>655</v>
      </c>
      <c r="E2051" s="18" t="s">
        <v>253</v>
      </c>
      <c r="F2051" s="328">
        <v>366.63900000000001</v>
      </c>
      <c r="G2051" s="39"/>
      <c r="H2051" s="45"/>
    </row>
    <row r="2052" s="2" customFormat="1">
      <c r="A2052" s="39"/>
      <c r="B2052" s="45"/>
      <c r="C2052" s="327" t="s">
        <v>663</v>
      </c>
      <c r="D2052" s="327" t="s">
        <v>664</v>
      </c>
      <c r="E2052" s="18" t="s">
        <v>253</v>
      </c>
      <c r="F2052" s="328">
        <v>4766.3069999999998</v>
      </c>
      <c r="G2052" s="39"/>
      <c r="H2052" s="45"/>
    </row>
    <row r="2053" s="2" customFormat="1" ht="16.8" customHeight="1">
      <c r="A2053" s="39"/>
      <c r="B2053" s="45"/>
      <c r="C2053" s="327" t="s">
        <v>692</v>
      </c>
      <c r="D2053" s="327" t="s">
        <v>693</v>
      </c>
      <c r="E2053" s="18" t="s">
        <v>253</v>
      </c>
      <c r="F2053" s="328">
        <v>3898.0239999999999</v>
      </c>
      <c r="G2053" s="39"/>
      <c r="H2053" s="45"/>
    </row>
    <row r="2054" s="2" customFormat="1">
      <c r="A2054" s="39"/>
      <c r="B2054" s="45"/>
      <c r="C2054" s="327" t="s">
        <v>697</v>
      </c>
      <c r="D2054" s="327" t="s">
        <v>698</v>
      </c>
      <c r="E2054" s="18" t="s">
        <v>467</v>
      </c>
      <c r="F2054" s="328">
        <v>6431.7399999999998</v>
      </c>
      <c r="G2054" s="39"/>
      <c r="H2054" s="45"/>
    </row>
    <row r="2055" s="2" customFormat="1" ht="16.8" customHeight="1">
      <c r="A2055" s="39"/>
      <c r="B2055" s="45"/>
      <c r="C2055" s="323" t="s">
        <v>462</v>
      </c>
      <c r="D2055" s="324" t="s">
        <v>463</v>
      </c>
      <c r="E2055" s="325" t="s">
        <v>253</v>
      </c>
      <c r="F2055" s="326">
        <v>3313.5039999999999</v>
      </c>
      <c r="G2055" s="39"/>
      <c r="H2055" s="45"/>
    </row>
    <row r="2056" s="2" customFormat="1" ht="16.8" customHeight="1">
      <c r="A2056" s="39"/>
      <c r="B2056" s="45"/>
      <c r="C2056" s="327" t="s">
        <v>1</v>
      </c>
      <c r="D2056" s="327" t="s">
        <v>673</v>
      </c>
      <c r="E2056" s="18" t="s">
        <v>1</v>
      </c>
      <c r="F2056" s="328">
        <v>0</v>
      </c>
      <c r="G2056" s="39"/>
      <c r="H2056" s="45"/>
    </row>
    <row r="2057" s="2" customFormat="1" ht="16.8" customHeight="1">
      <c r="A2057" s="39"/>
      <c r="B2057" s="45"/>
      <c r="C2057" s="327" t="s">
        <v>1</v>
      </c>
      <c r="D2057" s="327" t="s">
        <v>3226</v>
      </c>
      <c r="E2057" s="18" t="s">
        <v>1</v>
      </c>
      <c r="F2057" s="328">
        <v>3050.3339999999998</v>
      </c>
      <c r="G2057" s="39"/>
      <c r="H2057" s="45"/>
    </row>
    <row r="2058" s="2" customFormat="1" ht="16.8" customHeight="1">
      <c r="A2058" s="39"/>
      <c r="B2058" s="45"/>
      <c r="C2058" s="327" t="s">
        <v>1</v>
      </c>
      <c r="D2058" s="327" t="s">
        <v>3227</v>
      </c>
      <c r="E2058" s="18" t="s">
        <v>1</v>
      </c>
      <c r="F2058" s="328">
        <v>217.881</v>
      </c>
      <c r="G2058" s="39"/>
      <c r="H2058" s="45"/>
    </row>
    <row r="2059" s="2" customFormat="1" ht="16.8" customHeight="1">
      <c r="A2059" s="39"/>
      <c r="B2059" s="45"/>
      <c r="C2059" s="327" t="s">
        <v>1</v>
      </c>
      <c r="D2059" s="327" t="s">
        <v>675</v>
      </c>
      <c r="E2059" s="18" t="s">
        <v>1</v>
      </c>
      <c r="F2059" s="328">
        <v>0</v>
      </c>
      <c r="G2059" s="39"/>
      <c r="H2059" s="45"/>
    </row>
    <row r="2060" s="2" customFormat="1" ht="16.8" customHeight="1">
      <c r="A2060" s="39"/>
      <c r="B2060" s="45"/>
      <c r="C2060" s="327" t="s">
        <v>1</v>
      </c>
      <c r="D2060" s="327" t="s">
        <v>423</v>
      </c>
      <c r="E2060" s="18" t="s">
        <v>1</v>
      </c>
      <c r="F2060" s="328">
        <v>45.289000000000001</v>
      </c>
      <c r="G2060" s="39"/>
      <c r="H2060" s="45"/>
    </row>
    <row r="2061" s="2" customFormat="1" ht="16.8" customHeight="1">
      <c r="A2061" s="39"/>
      <c r="B2061" s="45"/>
      <c r="C2061" s="327" t="s">
        <v>462</v>
      </c>
      <c r="D2061" s="327" t="s">
        <v>258</v>
      </c>
      <c r="E2061" s="18" t="s">
        <v>1</v>
      </c>
      <c r="F2061" s="328">
        <v>3313.5039999999999</v>
      </c>
      <c r="G2061" s="39"/>
      <c r="H2061" s="45"/>
    </row>
    <row r="2062" s="2" customFormat="1" ht="16.8" customHeight="1">
      <c r="A2062" s="39"/>
      <c r="B2062" s="45"/>
      <c r="C2062" s="329" t="s">
        <v>6061</v>
      </c>
      <c r="D2062" s="39"/>
      <c r="E2062" s="39"/>
      <c r="F2062" s="39"/>
      <c r="G2062" s="39"/>
      <c r="H2062" s="45"/>
    </row>
    <row r="2063" s="2" customFormat="1">
      <c r="A2063" s="39"/>
      <c r="B2063" s="45"/>
      <c r="C2063" s="327" t="s">
        <v>669</v>
      </c>
      <c r="D2063" s="327" t="s">
        <v>670</v>
      </c>
      <c r="E2063" s="18" t="s">
        <v>253</v>
      </c>
      <c r="F2063" s="328">
        <v>3313.5039999999999</v>
      </c>
      <c r="G2063" s="39"/>
      <c r="H2063" s="45"/>
    </row>
    <row r="2064" s="2" customFormat="1">
      <c r="A2064" s="39"/>
      <c r="B2064" s="45"/>
      <c r="C2064" s="327" t="s">
        <v>676</v>
      </c>
      <c r="D2064" s="327" t="s">
        <v>677</v>
      </c>
      <c r="E2064" s="18" t="s">
        <v>253</v>
      </c>
      <c r="F2064" s="328">
        <v>43075.552000000003</v>
      </c>
      <c r="G2064" s="39"/>
      <c r="H2064" s="45"/>
    </row>
    <row r="2065" s="2" customFormat="1" ht="16.8" customHeight="1">
      <c r="A2065" s="39"/>
      <c r="B2065" s="45"/>
      <c r="C2065" s="327" t="s">
        <v>692</v>
      </c>
      <c r="D2065" s="327" t="s">
        <v>693</v>
      </c>
      <c r="E2065" s="18" t="s">
        <v>253</v>
      </c>
      <c r="F2065" s="328">
        <v>3898.0239999999999</v>
      </c>
      <c r="G2065" s="39"/>
      <c r="H2065" s="45"/>
    </row>
    <row r="2066" s="2" customFormat="1">
      <c r="A2066" s="39"/>
      <c r="B2066" s="45"/>
      <c r="C2066" s="327" t="s">
        <v>697</v>
      </c>
      <c r="D2066" s="327" t="s">
        <v>698</v>
      </c>
      <c r="E2066" s="18" t="s">
        <v>467</v>
      </c>
      <c r="F2066" s="328">
        <v>6431.7399999999998</v>
      </c>
      <c r="G2066" s="39"/>
      <c r="H2066" s="45"/>
    </row>
    <row r="2067" s="2" customFormat="1" ht="16.8" customHeight="1">
      <c r="A2067" s="39"/>
      <c r="B2067" s="45"/>
      <c r="C2067" s="323" t="s">
        <v>1887</v>
      </c>
      <c r="D2067" s="324" t="s">
        <v>1888</v>
      </c>
      <c r="E2067" s="325" t="s">
        <v>253</v>
      </c>
      <c r="F2067" s="326">
        <v>217.881</v>
      </c>
      <c r="G2067" s="39"/>
      <c r="H2067" s="45"/>
    </row>
    <row r="2068" s="2" customFormat="1" ht="16.8" customHeight="1">
      <c r="A2068" s="39"/>
      <c r="B2068" s="45"/>
      <c r="C2068" s="327" t="s">
        <v>1</v>
      </c>
      <c r="D2068" s="327" t="s">
        <v>673</v>
      </c>
      <c r="E2068" s="18" t="s">
        <v>1</v>
      </c>
      <c r="F2068" s="328">
        <v>0</v>
      </c>
      <c r="G2068" s="39"/>
      <c r="H2068" s="45"/>
    </row>
    <row r="2069" s="2" customFormat="1" ht="16.8" customHeight="1">
      <c r="A2069" s="39"/>
      <c r="B2069" s="45"/>
      <c r="C2069" s="327" t="s">
        <v>1</v>
      </c>
      <c r="D2069" s="327" t="s">
        <v>3230</v>
      </c>
      <c r="E2069" s="18" t="s">
        <v>1</v>
      </c>
      <c r="F2069" s="328">
        <v>217.881</v>
      </c>
      <c r="G2069" s="39"/>
      <c r="H2069" s="45"/>
    </row>
    <row r="2070" s="2" customFormat="1" ht="16.8" customHeight="1">
      <c r="A2070" s="39"/>
      <c r="B2070" s="45"/>
      <c r="C2070" s="327" t="s">
        <v>1887</v>
      </c>
      <c r="D2070" s="327" t="s">
        <v>258</v>
      </c>
      <c r="E2070" s="18" t="s">
        <v>1</v>
      </c>
      <c r="F2070" s="328">
        <v>217.881</v>
      </c>
      <c r="G2070" s="39"/>
      <c r="H2070" s="45"/>
    </row>
    <row r="2071" s="2" customFormat="1" ht="16.8" customHeight="1">
      <c r="A2071" s="39"/>
      <c r="B2071" s="45"/>
      <c r="C2071" s="329" t="s">
        <v>6061</v>
      </c>
      <c r="D2071" s="39"/>
      <c r="E2071" s="39"/>
      <c r="F2071" s="39"/>
      <c r="G2071" s="39"/>
      <c r="H2071" s="45"/>
    </row>
    <row r="2072" s="2" customFormat="1">
      <c r="A2072" s="39"/>
      <c r="B2072" s="45"/>
      <c r="C2072" s="327" t="s">
        <v>1945</v>
      </c>
      <c r="D2072" s="327" t="s">
        <v>1946</v>
      </c>
      <c r="E2072" s="18" t="s">
        <v>253</v>
      </c>
      <c r="F2072" s="328">
        <v>217.881</v>
      </c>
      <c r="G2072" s="39"/>
      <c r="H2072" s="45"/>
    </row>
    <row r="2073" s="2" customFormat="1">
      <c r="A2073" s="39"/>
      <c r="B2073" s="45"/>
      <c r="C2073" s="327" t="s">
        <v>1950</v>
      </c>
      <c r="D2073" s="327" t="s">
        <v>1951</v>
      </c>
      <c r="E2073" s="18" t="s">
        <v>253</v>
      </c>
      <c r="F2073" s="328">
        <v>2832.453</v>
      </c>
      <c r="G2073" s="39"/>
      <c r="H2073" s="45"/>
    </row>
    <row r="2074" s="2" customFormat="1" ht="16.8" customHeight="1">
      <c r="A2074" s="39"/>
      <c r="B2074" s="45"/>
      <c r="C2074" s="327" t="s">
        <v>692</v>
      </c>
      <c r="D2074" s="327" t="s">
        <v>693</v>
      </c>
      <c r="E2074" s="18" t="s">
        <v>253</v>
      </c>
      <c r="F2074" s="328">
        <v>3898.0239999999999</v>
      </c>
      <c r="G2074" s="39"/>
      <c r="H2074" s="45"/>
    </row>
    <row r="2075" s="2" customFormat="1">
      <c r="A2075" s="39"/>
      <c r="B2075" s="45"/>
      <c r="C2075" s="327" t="s">
        <v>697</v>
      </c>
      <c r="D2075" s="327" t="s">
        <v>698</v>
      </c>
      <c r="E2075" s="18" t="s">
        <v>467</v>
      </c>
      <c r="F2075" s="328">
        <v>6431.7399999999998</v>
      </c>
      <c r="G2075" s="39"/>
      <c r="H2075" s="45"/>
    </row>
    <row r="2076" s="2" customFormat="1" ht="16.8" customHeight="1">
      <c r="A2076" s="39"/>
      <c r="B2076" s="45"/>
      <c r="C2076" s="323" t="s">
        <v>3745</v>
      </c>
      <c r="D2076" s="324" t="s">
        <v>3746</v>
      </c>
      <c r="E2076" s="325" t="s">
        <v>467</v>
      </c>
      <c r="F2076" s="326">
        <v>0</v>
      </c>
      <c r="G2076" s="39"/>
      <c r="H2076" s="45"/>
    </row>
    <row r="2077" s="2" customFormat="1" ht="16.8" customHeight="1">
      <c r="A2077" s="39"/>
      <c r="B2077" s="45"/>
      <c r="C2077" s="327" t="s">
        <v>3745</v>
      </c>
      <c r="D2077" s="327" t="s">
        <v>6064</v>
      </c>
      <c r="E2077" s="18" t="s">
        <v>1</v>
      </c>
      <c r="F2077" s="328">
        <v>0</v>
      </c>
      <c r="G2077" s="39"/>
      <c r="H2077" s="45"/>
    </row>
    <row r="2078" s="2" customFormat="1" ht="16.8" customHeight="1">
      <c r="A2078" s="39"/>
      <c r="B2078" s="45"/>
      <c r="C2078" s="323" t="s">
        <v>465</v>
      </c>
      <c r="D2078" s="324" t="s">
        <v>466</v>
      </c>
      <c r="E2078" s="325" t="s">
        <v>467</v>
      </c>
      <c r="F2078" s="326">
        <v>2030.306</v>
      </c>
      <c r="G2078" s="39"/>
      <c r="H2078" s="45"/>
    </row>
    <row r="2079" s="2" customFormat="1" ht="16.8" customHeight="1">
      <c r="A2079" s="39"/>
      <c r="B2079" s="45"/>
      <c r="C2079" s="327" t="s">
        <v>472</v>
      </c>
      <c r="D2079" s="327" t="s">
        <v>6092</v>
      </c>
      <c r="E2079" s="18" t="s">
        <v>1</v>
      </c>
      <c r="F2079" s="328">
        <v>0.77000000000000002</v>
      </c>
      <c r="G2079" s="39"/>
      <c r="H2079" s="45"/>
    </row>
    <row r="2080" s="2" customFormat="1" ht="16.8" customHeight="1">
      <c r="A2080" s="39"/>
      <c r="B2080" s="45"/>
      <c r="C2080" s="327" t="s">
        <v>469</v>
      </c>
      <c r="D2080" s="327" t="s">
        <v>6093</v>
      </c>
      <c r="E2080" s="18" t="s">
        <v>1</v>
      </c>
      <c r="F2080" s="328">
        <v>1401.1869999999999</v>
      </c>
      <c r="G2080" s="39"/>
      <c r="H2080" s="45"/>
    </row>
    <row r="2081" s="2" customFormat="1" ht="16.8" customHeight="1">
      <c r="A2081" s="39"/>
      <c r="B2081" s="45"/>
      <c r="C2081" s="327" t="s">
        <v>3745</v>
      </c>
      <c r="D2081" s="327" t="s">
        <v>6064</v>
      </c>
      <c r="E2081" s="18" t="s">
        <v>1</v>
      </c>
      <c r="F2081" s="328">
        <v>0</v>
      </c>
      <c r="G2081" s="39"/>
      <c r="H2081" s="45"/>
    </row>
    <row r="2082" s="2" customFormat="1" ht="16.8" customHeight="1">
      <c r="A2082" s="39"/>
      <c r="B2082" s="45"/>
      <c r="C2082" s="327" t="s">
        <v>475</v>
      </c>
      <c r="D2082" s="327" t="s">
        <v>6094</v>
      </c>
      <c r="E2082" s="18" t="s">
        <v>1</v>
      </c>
      <c r="F2082" s="328">
        <v>628.34900000000005</v>
      </c>
      <c r="G2082" s="39"/>
      <c r="H2082" s="45"/>
    </row>
    <row r="2083" s="2" customFormat="1" ht="16.8" customHeight="1">
      <c r="A2083" s="39"/>
      <c r="B2083" s="45"/>
      <c r="C2083" s="327" t="s">
        <v>465</v>
      </c>
      <c r="D2083" s="327" t="s">
        <v>258</v>
      </c>
      <c r="E2083" s="18" t="s">
        <v>1</v>
      </c>
      <c r="F2083" s="328">
        <v>2030.306</v>
      </c>
      <c r="G2083" s="39"/>
      <c r="H2083" s="45"/>
    </row>
    <row r="2084" s="2" customFormat="1" ht="16.8" customHeight="1">
      <c r="A2084" s="39"/>
      <c r="B2084" s="45"/>
      <c r="C2084" s="329" t="s">
        <v>6061</v>
      </c>
      <c r="D2084" s="39"/>
      <c r="E2084" s="39"/>
      <c r="F2084" s="39"/>
      <c r="G2084" s="39"/>
      <c r="H2084" s="45"/>
    </row>
    <row r="2085" s="2" customFormat="1">
      <c r="A2085" s="39"/>
      <c r="B2085" s="45"/>
      <c r="C2085" s="327" t="s">
        <v>1072</v>
      </c>
      <c r="D2085" s="327" t="s">
        <v>1073</v>
      </c>
      <c r="E2085" s="18" t="s">
        <v>467</v>
      </c>
      <c r="F2085" s="328">
        <v>2030.306</v>
      </c>
      <c r="G2085" s="39"/>
      <c r="H2085" s="45"/>
    </row>
    <row r="2086" s="2" customFormat="1" ht="16.8" customHeight="1">
      <c r="A2086" s="39"/>
      <c r="B2086" s="45"/>
      <c r="C2086" s="327" t="s">
        <v>1077</v>
      </c>
      <c r="D2086" s="327" t="s">
        <v>1078</v>
      </c>
      <c r="E2086" s="18" t="s">
        <v>467</v>
      </c>
      <c r="F2086" s="328">
        <v>44666.732000000004</v>
      </c>
      <c r="G2086" s="39"/>
      <c r="H2086" s="45"/>
    </row>
    <row r="2087" s="2" customFormat="1" ht="16.8" customHeight="1">
      <c r="A2087" s="39"/>
      <c r="B2087" s="45"/>
      <c r="C2087" s="323" t="s">
        <v>469</v>
      </c>
      <c r="D2087" s="324" t="s">
        <v>470</v>
      </c>
      <c r="E2087" s="325" t="s">
        <v>467</v>
      </c>
      <c r="F2087" s="326">
        <v>1401.1869999999999</v>
      </c>
      <c r="G2087" s="39"/>
      <c r="H2087" s="45"/>
    </row>
    <row r="2088" s="2" customFormat="1" ht="16.8" customHeight="1">
      <c r="A2088" s="39"/>
      <c r="B2088" s="45"/>
      <c r="C2088" s="327" t="s">
        <v>469</v>
      </c>
      <c r="D2088" s="327" t="s">
        <v>6093</v>
      </c>
      <c r="E2088" s="18" t="s">
        <v>1</v>
      </c>
      <c r="F2088" s="328">
        <v>1401.1869999999999</v>
      </c>
      <c r="G2088" s="39"/>
      <c r="H2088" s="45"/>
    </row>
    <row r="2089" s="2" customFormat="1" ht="16.8" customHeight="1">
      <c r="A2089" s="39"/>
      <c r="B2089" s="45"/>
      <c r="C2089" s="329" t="s">
        <v>6061</v>
      </c>
      <c r="D2089" s="39"/>
      <c r="E2089" s="39"/>
      <c r="F2089" s="39"/>
      <c r="G2089" s="39"/>
      <c r="H2089" s="45"/>
    </row>
    <row r="2090" s="2" customFormat="1">
      <c r="A2090" s="39"/>
      <c r="B2090" s="45"/>
      <c r="C2090" s="327" t="s">
        <v>1088</v>
      </c>
      <c r="D2090" s="327" t="s">
        <v>1089</v>
      </c>
      <c r="E2090" s="18" t="s">
        <v>467</v>
      </c>
      <c r="F2090" s="328">
        <v>1401.1869999999999</v>
      </c>
      <c r="G2090" s="39"/>
      <c r="H2090" s="45"/>
    </row>
    <row r="2091" s="2" customFormat="1" ht="16.8" customHeight="1">
      <c r="A2091" s="39"/>
      <c r="B2091" s="45"/>
      <c r="C2091" s="323" t="s">
        <v>472</v>
      </c>
      <c r="D2091" s="324" t="s">
        <v>473</v>
      </c>
      <c r="E2091" s="325" t="s">
        <v>467</v>
      </c>
      <c r="F2091" s="326">
        <v>0.77000000000000002</v>
      </c>
      <c r="G2091" s="39"/>
      <c r="H2091" s="45"/>
    </row>
    <row r="2092" s="2" customFormat="1" ht="16.8" customHeight="1">
      <c r="A2092" s="39"/>
      <c r="B2092" s="45"/>
      <c r="C2092" s="327" t="s">
        <v>472</v>
      </c>
      <c r="D2092" s="327" t="s">
        <v>6092</v>
      </c>
      <c r="E2092" s="18" t="s">
        <v>1</v>
      </c>
      <c r="F2092" s="328">
        <v>0.77000000000000002</v>
      </c>
      <c r="G2092" s="39"/>
      <c r="H2092" s="45"/>
    </row>
    <row r="2093" s="2" customFormat="1" ht="16.8" customHeight="1">
      <c r="A2093" s="39"/>
      <c r="B2093" s="45"/>
      <c r="C2093" s="329" t="s">
        <v>6061</v>
      </c>
      <c r="D2093" s="39"/>
      <c r="E2093" s="39"/>
      <c r="F2093" s="39"/>
      <c r="G2093" s="39"/>
      <c r="H2093" s="45"/>
    </row>
    <row r="2094" s="2" customFormat="1">
      <c r="A2094" s="39"/>
      <c r="B2094" s="45"/>
      <c r="C2094" s="327" t="s">
        <v>1083</v>
      </c>
      <c r="D2094" s="327" t="s">
        <v>1084</v>
      </c>
      <c r="E2094" s="18" t="s">
        <v>467</v>
      </c>
      <c r="F2094" s="328">
        <v>0.77000000000000002</v>
      </c>
      <c r="G2094" s="39"/>
      <c r="H2094" s="45"/>
    </row>
    <row r="2095" s="2" customFormat="1" ht="16.8" customHeight="1">
      <c r="A2095" s="39"/>
      <c r="B2095" s="45"/>
      <c r="C2095" s="323" t="s">
        <v>475</v>
      </c>
      <c r="D2095" s="324" t="s">
        <v>476</v>
      </c>
      <c r="E2095" s="325" t="s">
        <v>467</v>
      </c>
      <c r="F2095" s="326">
        <v>628.34900000000005</v>
      </c>
      <c r="G2095" s="39"/>
      <c r="H2095" s="45"/>
    </row>
    <row r="2096" s="2" customFormat="1" ht="16.8" customHeight="1">
      <c r="A2096" s="39"/>
      <c r="B2096" s="45"/>
      <c r="C2096" s="327" t="s">
        <v>475</v>
      </c>
      <c r="D2096" s="327" t="s">
        <v>6094</v>
      </c>
      <c r="E2096" s="18" t="s">
        <v>1</v>
      </c>
      <c r="F2096" s="328">
        <v>628.34900000000005</v>
      </c>
      <c r="G2096" s="39"/>
      <c r="H2096" s="45"/>
    </row>
    <row r="2097" s="2" customFormat="1" ht="16.8" customHeight="1">
      <c r="A2097" s="39"/>
      <c r="B2097" s="45"/>
      <c r="C2097" s="329" t="s">
        <v>6061</v>
      </c>
      <c r="D2097" s="39"/>
      <c r="E2097" s="39"/>
      <c r="F2097" s="39"/>
      <c r="G2097" s="39"/>
      <c r="H2097" s="45"/>
    </row>
    <row r="2098" s="2" customFormat="1">
      <c r="A2098" s="39"/>
      <c r="B2098" s="45"/>
      <c r="C2098" s="327" t="s">
        <v>1093</v>
      </c>
      <c r="D2098" s="327" t="s">
        <v>1094</v>
      </c>
      <c r="E2098" s="18" t="s">
        <v>467</v>
      </c>
      <c r="F2098" s="328">
        <v>628.34900000000005</v>
      </c>
      <c r="G2098" s="39"/>
      <c r="H2098" s="45"/>
    </row>
    <row r="2099" s="2" customFormat="1" ht="16.8" customHeight="1">
      <c r="A2099" s="39"/>
      <c r="B2099" s="45"/>
      <c r="C2099" s="323" t="s">
        <v>478</v>
      </c>
      <c r="D2099" s="324" t="s">
        <v>479</v>
      </c>
      <c r="E2099" s="325" t="s">
        <v>289</v>
      </c>
      <c r="F2099" s="326">
        <v>0.28999999999999998</v>
      </c>
      <c r="G2099" s="39"/>
      <c r="H2099" s="45"/>
    </row>
    <row r="2100" s="2" customFormat="1" ht="16.8" customHeight="1">
      <c r="A2100" s="39"/>
      <c r="B2100" s="45"/>
      <c r="C2100" s="327" t="s">
        <v>478</v>
      </c>
      <c r="D2100" s="327" t="s">
        <v>605</v>
      </c>
      <c r="E2100" s="18" t="s">
        <v>1</v>
      </c>
      <c r="F2100" s="328">
        <v>0.28999999999999998</v>
      </c>
      <c r="G2100" s="39"/>
      <c r="H2100" s="45"/>
    </row>
    <row r="2101" s="2" customFormat="1" ht="16.8" customHeight="1">
      <c r="A2101" s="39"/>
      <c r="B2101" s="45"/>
      <c r="C2101" s="329" t="s">
        <v>6061</v>
      </c>
      <c r="D2101" s="39"/>
      <c r="E2101" s="39"/>
      <c r="F2101" s="39"/>
      <c r="G2101" s="39"/>
      <c r="H2101" s="45"/>
    </row>
    <row r="2102" s="2" customFormat="1" ht="16.8" customHeight="1">
      <c r="A2102" s="39"/>
      <c r="B2102" s="45"/>
      <c r="C2102" s="327" t="s">
        <v>597</v>
      </c>
      <c r="D2102" s="327" t="s">
        <v>598</v>
      </c>
      <c r="E2102" s="18" t="s">
        <v>253</v>
      </c>
      <c r="F2102" s="328">
        <v>730.29899999999998</v>
      </c>
      <c r="G2102" s="39"/>
      <c r="H2102" s="45"/>
    </row>
    <row r="2103" s="2" customFormat="1" ht="16.8" customHeight="1">
      <c r="A2103" s="39"/>
      <c r="B2103" s="45"/>
      <c r="C2103" s="323" t="s">
        <v>481</v>
      </c>
      <c r="D2103" s="324" t="s">
        <v>482</v>
      </c>
      <c r="E2103" s="325" t="s">
        <v>289</v>
      </c>
      <c r="F2103" s="326">
        <v>0.29999999999999999</v>
      </c>
      <c r="G2103" s="39"/>
      <c r="H2103" s="45"/>
    </row>
    <row r="2104" s="2" customFormat="1" ht="16.8" customHeight="1">
      <c r="A2104" s="39"/>
      <c r="B2104" s="45"/>
      <c r="C2104" s="327" t="s">
        <v>481</v>
      </c>
      <c r="D2104" s="327" t="s">
        <v>606</v>
      </c>
      <c r="E2104" s="18" t="s">
        <v>1</v>
      </c>
      <c r="F2104" s="328">
        <v>0.29999999999999999</v>
      </c>
      <c r="G2104" s="39"/>
      <c r="H2104" s="45"/>
    </row>
    <row r="2105" s="2" customFormat="1" ht="16.8" customHeight="1">
      <c r="A2105" s="39"/>
      <c r="B2105" s="45"/>
      <c r="C2105" s="329" t="s">
        <v>6061</v>
      </c>
      <c r="D2105" s="39"/>
      <c r="E2105" s="39"/>
      <c r="F2105" s="39"/>
      <c r="G2105" s="39"/>
      <c r="H2105" s="45"/>
    </row>
    <row r="2106" s="2" customFormat="1" ht="16.8" customHeight="1">
      <c r="A2106" s="39"/>
      <c r="B2106" s="45"/>
      <c r="C2106" s="327" t="s">
        <v>597</v>
      </c>
      <c r="D2106" s="327" t="s">
        <v>598</v>
      </c>
      <c r="E2106" s="18" t="s">
        <v>253</v>
      </c>
      <c r="F2106" s="328">
        <v>730.29899999999998</v>
      </c>
      <c r="G2106" s="39"/>
      <c r="H2106" s="45"/>
    </row>
    <row r="2107" s="2" customFormat="1" ht="16.8" customHeight="1">
      <c r="A2107" s="39"/>
      <c r="B2107" s="45"/>
      <c r="C2107" s="323" t="s">
        <v>484</v>
      </c>
      <c r="D2107" s="324" t="s">
        <v>485</v>
      </c>
      <c r="E2107" s="325" t="s">
        <v>289</v>
      </c>
      <c r="F2107" s="326">
        <v>0.59999999999999998</v>
      </c>
      <c r="G2107" s="39"/>
      <c r="H2107" s="45"/>
    </row>
    <row r="2108" s="2" customFormat="1" ht="16.8" customHeight="1">
      <c r="A2108" s="39"/>
      <c r="B2108" s="45"/>
      <c r="C2108" s="327" t="s">
        <v>484</v>
      </c>
      <c r="D2108" s="327" t="s">
        <v>604</v>
      </c>
      <c r="E2108" s="18" t="s">
        <v>1</v>
      </c>
      <c r="F2108" s="328">
        <v>0.59999999999999998</v>
      </c>
      <c r="G2108" s="39"/>
      <c r="H2108" s="45"/>
    </row>
    <row r="2109" s="2" customFormat="1" ht="16.8" customHeight="1">
      <c r="A2109" s="39"/>
      <c r="B2109" s="45"/>
      <c r="C2109" s="329" t="s">
        <v>6061</v>
      </c>
      <c r="D2109" s="39"/>
      <c r="E2109" s="39"/>
      <c r="F2109" s="39"/>
      <c r="G2109" s="39"/>
      <c r="H2109" s="45"/>
    </row>
    <row r="2110" s="2" customFormat="1" ht="16.8" customHeight="1">
      <c r="A2110" s="39"/>
      <c r="B2110" s="45"/>
      <c r="C2110" s="327" t="s">
        <v>597</v>
      </c>
      <c r="D2110" s="327" t="s">
        <v>598</v>
      </c>
      <c r="E2110" s="18" t="s">
        <v>253</v>
      </c>
      <c r="F2110" s="328">
        <v>730.29899999999998</v>
      </c>
      <c r="G2110" s="39"/>
      <c r="H2110" s="45"/>
    </row>
    <row r="2111" s="2" customFormat="1" ht="16.8" customHeight="1">
      <c r="A2111" s="39"/>
      <c r="B2111" s="45"/>
      <c r="C2111" s="323" t="s">
        <v>487</v>
      </c>
      <c r="D2111" s="324" t="s">
        <v>488</v>
      </c>
      <c r="E2111" s="325" t="s">
        <v>289</v>
      </c>
      <c r="F2111" s="326">
        <v>0.10000000000000001</v>
      </c>
      <c r="G2111" s="39"/>
      <c r="H2111" s="45"/>
    </row>
    <row r="2112" s="2" customFormat="1" ht="16.8" customHeight="1">
      <c r="A2112" s="39"/>
      <c r="B2112" s="45"/>
      <c r="C2112" s="327" t="s">
        <v>487</v>
      </c>
      <c r="D2112" s="327" t="s">
        <v>608</v>
      </c>
      <c r="E2112" s="18" t="s">
        <v>1</v>
      </c>
      <c r="F2112" s="328">
        <v>0.10000000000000001</v>
      </c>
      <c r="G2112" s="39"/>
      <c r="H2112" s="45"/>
    </row>
    <row r="2113" s="2" customFormat="1" ht="16.8" customHeight="1">
      <c r="A2113" s="39"/>
      <c r="B2113" s="45"/>
      <c r="C2113" s="329" t="s">
        <v>6061</v>
      </c>
      <c r="D2113" s="39"/>
      <c r="E2113" s="39"/>
      <c r="F2113" s="39"/>
      <c r="G2113" s="39"/>
      <c r="H2113" s="45"/>
    </row>
    <row r="2114" s="2" customFormat="1" ht="16.8" customHeight="1">
      <c r="A2114" s="39"/>
      <c r="B2114" s="45"/>
      <c r="C2114" s="327" t="s">
        <v>597</v>
      </c>
      <c r="D2114" s="327" t="s">
        <v>598</v>
      </c>
      <c r="E2114" s="18" t="s">
        <v>253</v>
      </c>
      <c r="F2114" s="328">
        <v>730.29899999999998</v>
      </c>
      <c r="G2114" s="39"/>
      <c r="H2114" s="45"/>
    </row>
    <row r="2115" s="2" customFormat="1" ht="16.8" customHeight="1">
      <c r="A2115" s="39"/>
      <c r="B2115" s="45"/>
      <c r="C2115" s="327" t="s">
        <v>566</v>
      </c>
      <c r="D2115" s="327" t="s">
        <v>567</v>
      </c>
      <c r="E2115" s="18" t="s">
        <v>253</v>
      </c>
      <c r="F2115" s="328">
        <v>30.193000000000001</v>
      </c>
      <c r="G2115" s="39"/>
      <c r="H2115" s="45"/>
    </row>
    <row r="2116" s="2" customFormat="1" ht="16.8" customHeight="1">
      <c r="A2116" s="39"/>
      <c r="B2116" s="45"/>
      <c r="C2116" s="327" t="s">
        <v>630</v>
      </c>
      <c r="D2116" s="327" t="s">
        <v>631</v>
      </c>
      <c r="E2116" s="18" t="s">
        <v>246</v>
      </c>
      <c r="F2116" s="328">
        <v>1693.691</v>
      </c>
      <c r="G2116" s="39"/>
      <c r="H2116" s="45"/>
    </row>
    <row r="2117" s="2" customFormat="1" ht="16.8" customHeight="1">
      <c r="A2117" s="39"/>
      <c r="B2117" s="45"/>
      <c r="C2117" s="327" t="s">
        <v>2520</v>
      </c>
      <c r="D2117" s="327" t="s">
        <v>2521</v>
      </c>
      <c r="E2117" s="18" t="s">
        <v>246</v>
      </c>
      <c r="F2117" s="328">
        <v>2689.1170000000002</v>
      </c>
      <c r="G2117" s="39"/>
      <c r="H2117" s="45"/>
    </row>
    <row r="2118" s="2" customFormat="1" ht="16.8" customHeight="1">
      <c r="A2118" s="39"/>
      <c r="B2118" s="45"/>
      <c r="C2118" s="327" t="s">
        <v>3194</v>
      </c>
      <c r="D2118" s="327" t="s">
        <v>3195</v>
      </c>
      <c r="E2118" s="18" t="s">
        <v>246</v>
      </c>
      <c r="F2118" s="328">
        <v>429.37799999999999</v>
      </c>
      <c r="G2118" s="39"/>
      <c r="H2118" s="45"/>
    </row>
    <row r="2119" s="2" customFormat="1" ht="16.8" customHeight="1">
      <c r="A2119" s="39"/>
      <c r="B2119" s="45"/>
      <c r="C2119" s="327" t="s">
        <v>799</v>
      </c>
      <c r="D2119" s="327" t="s">
        <v>800</v>
      </c>
      <c r="E2119" s="18" t="s">
        <v>253</v>
      </c>
      <c r="F2119" s="328">
        <v>292.678</v>
      </c>
      <c r="G2119" s="39"/>
      <c r="H2119" s="45"/>
    </row>
    <row r="2120" s="2" customFormat="1" ht="16.8" customHeight="1">
      <c r="A2120" s="39"/>
      <c r="B2120" s="45"/>
      <c r="C2120" s="323" t="s">
        <v>490</v>
      </c>
      <c r="D2120" s="324" t="s">
        <v>491</v>
      </c>
      <c r="E2120" s="325" t="s">
        <v>289</v>
      </c>
      <c r="F2120" s="326">
        <v>0.14999999999999999</v>
      </c>
      <c r="G2120" s="39"/>
      <c r="H2120" s="45"/>
    </row>
    <row r="2121" s="2" customFormat="1" ht="16.8" customHeight="1">
      <c r="A2121" s="39"/>
      <c r="B2121" s="45"/>
      <c r="C2121" s="327" t="s">
        <v>490</v>
      </c>
      <c r="D2121" s="327" t="s">
        <v>607</v>
      </c>
      <c r="E2121" s="18" t="s">
        <v>1</v>
      </c>
      <c r="F2121" s="328">
        <v>0.14999999999999999</v>
      </c>
      <c r="G2121" s="39"/>
      <c r="H2121" s="45"/>
    </row>
    <row r="2122" s="2" customFormat="1" ht="16.8" customHeight="1">
      <c r="A2122" s="39"/>
      <c r="B2122" s="45"/>
      <c r="C2122" s="329" t="s">
        <v>6061</v>
      </c>
      <c r="D2122" s="39"/>
      <c r="E2122" s="39"/>
      <c r="F2122" s="39"/>
      <c r="G2122" s="39"/>
      <c r="H2122" s="45"/>
    </row>
    <row r="2123" s="2" customFormat="1" ht="16.8" customHeight="1">
      <c r="A2123" s="39"/>
      <c r="B2123" s="45"/>
      <c r="C2123" s="327" t="s">
        <v>597</v>
      </c>
      <c r="D2123" s="327" t="s">
        <v>598</v>
      </c>
      <c r="E2123" s="18" t="s">
        <v>253</v>
      </c>
      <c r="F2123" s="328">
        <v>730.29899999999998</v>
      </c>
      <c r="G2123" s="39"/>
      <c r="H2123" s="45"/>
    </row>
    <row r="2124" s="2" customFormat="1">
      <c r="A2124" s="39"/>
      <c r="B2124" s="45"/>
      <c r="C2124" s="327" t="s">
        <v>639</v>
      </c>
      <c r="D2124" s="327" t="s">
        <v>640</v>
      </c>
      <c r="E2124" s="18" t="s">
        <v>253</v>
      </c>
      <c r="F2124" s="328">
        <v>1436.0550000000001</v>
      </c>
      <c r="G2124" s="39"/>
      <c r="H2124" s="45"/>
    </row>
    <row r="2125" s="2" customFormat="1" ht="16.8" customHeight="1">
      <c r="A2125" s="39"/>
      <c r="B2125" s="45"/>
      <c r="C2125" s="327" t="s">
        <v>681</v>
      </c>
      <c r="D2125" s="327" t="s">
        <v>682</v>
      </c>
      <c r="E2125" s="18" t="s">
        <v>253</v>
      </c>
      <c r="F2125" s="328">
        <v>900.97699999999998</v>
      </c>
      <c r="G2125" s="39"/>
      <c r="H2125" s="45"/>
    </row>
    <row r="2126" s="2" customFormat="1" ht="16.8" customHeight="1">
      <c r="A2126" s="39"/>
      <c r="B2126" s="45"/>
      <c r="C2126" s="327" t="s">
        <v>259</v>
      </c>
      <c r="D2126" s="327" t="s">
        <v>260</v>
      </c>
      <c r="E2126" s="18" t="s">
        <v>253</v>
      </c>
      <c r="F2126" s="328">
        <v>4387.0730000000003</v>
      </c>
      <c r="G2126" s="39"/>
      <c r="H2126" s="45"/>
    </row>
    <row r="2127" s="2" customFormat="1" ht="16.8" customHeight="1">
      <c r="A2127" s="39"/>
      <c r="B2127" s="45"/>
      <c r="C2127" s="323" t="s">
        <v>493</v>
      </c>
      <c r="D2127" s="324" t="s">
        <v>494</v>
      </c>
      <c r="E2127" s="325" t="s">
        <v>246</v>
      </c>
      <c r="F2127" s="326">
        <v>196.34999999999999</v>
      </c>
      <c r="G2127" s="39"/>
      <c r="H2127" s="45"/>
    </row>
    <row r="2128" s="2" customFormat="1" ht="16.8" customHeight="1">
      <c r="A2128" s="39"/>
      <c r="B2128" s="45"/>
      <c r="C2128" s="327" t="s">
        <v>1</v>
      </c>
      <c r="D2128" s="327" t="s">
        <v>3264</v>
      </c>
      <c r="E2128" s="18" t="s">
        <v>1</v>
      </c>
      <c r="F2128" s="328">
        <v>0</v>
      </c>
      <c r="G2128" s="39"/>
      <c r="H2128" s="45"/>
    </row>
    <row r="2129" s="2" customFormat="1">
      <c r="A2129" s="39"/>
      <c r="B2129" s="45"/>
      <c r="C2129" s="327" t="s">
        <v>1</v>
      </c>
      <c r="D2129" s="327" t="s">
        <v>3265</v>
      </c>
      <c r="E2129" s="18" t="s">
        <v>1</v>
      </c>
      <c r="F2129" s="328">
        <v>186.84999999999999</v>
      </c>
      <c r="G2129" s="39"/>
      <c r="H2129" s="45"/>
    </row>
    <row r="2130" s="2" customFormat="1" ht="16.8" customHeight="1">
      <c r="A2130" s="39"/>
      <c r="B2130" s="45"/>
      <c r="C2130" s="327" t="s">
        <v>1</v>
      </c>
      <c r="D2130" s="327" t="s">
        <v>3266</v>
      </c>
      <c r="E2130" s="18" t="s">
        <v>1</v>
      </c>
      <c r="F2130" s="328">
        <v>0</v>
      </c>
      <c r="G2130" s="39"/>
      <c r="H2130" s="45"/>
    </row>
    <row r="2131" s="2" customFormat="1">
      <c r="A2131" s="39"/>
      <c r="B2131" s="45"/>
      <c r="C2131" s="327" t="s">
        <v>1</v>
      </c>
      <c r="D2131" s="327" t="s">
        <v>3267</v>
      </c>
      <c r="E2131" s="18" t="s">
        <v>1</v>
      </c>
      <c r="F2131" s="328">
        <v>4.5</v>
      </c>
      <c r="G2131" s="39"/>
      <c r="H2131" s="45"/>
    </row>
    <row r="2132" s="2" customFormat="1" ht="16.8" customHeight="1">
      <c r="A2132" s="39"/>
      <c r="B2132" s="45"/>
      <c r="C2132" s="327" t="s">
        <v>1</v>
      </c>
      <c r="D2132" s="327" t="s">
        <v>3268</v>
      </c>
      <c r="E2132" s="18" t="s">
        <v>1</v>
      </c>
      <c r="F2132" s="328">
        <v>0</v>
      </c>
      <c r="G2132" s="39"/>
      <c r="H2132" s="45"/>
    </row>
    <row r="2133" s="2" customFormat="1" ht="16.8" customHeight="1">
      <c r="A2133" s="39"/>
      <c r="B2133" s="45"/>
      <c r="C2133" s="327" t="s">
        <v>1</v>
      </c>
      <c r="D2133" s="327" t="s">
        <v>3269</v>
      </c>
      <c r="E2133" s="18" t="s">
        <v>1</v>
      </c>
      <c r="F2133" s="328">
        <v>5</v>
      </c>
      <c r="G2133" s="39"/>
      <c r="H2133" s="45"/>
    </row>
    <row r="2134" s="2" customFormat="1" ht="16.8" customHeight="1">
      <c r="A2134" s="39"/>
      <c r="B2134" s="45"/>
      <c r="C2134" s="327" t="s">
        <v>1</v>
      </c>
      <c r="D2134" s="327" t="s">
        <v>3270</v>
      </c>
      <c r="E2134" s="18" t="s">
        <v>1</v>
      </c>
      <c r="F2134" s="328">
        <v>0</v>
      </c>
      <c r="G2134" s="39"/>
      <c r="H2134" s="45"/>
    </row>
    <row r="2135" s="2" customFormat="1" ht="16.8" customHeight="1">
      <c r="A2135" s="39"/>
      <c r="B2135" s="45"/>
      <c r="C2135" s="327" t="s">
        <v>1</v>
      </c>
      <c r="D2135" s="327" t="s">
        <v>3271</v>
      </c>
      <c r="E2135" s="18" t="s">
        <v>1</v>
      </c>
      <c r="F2135" s="328">
        <v>0</v>
      </c>
      <c r="G2135" s="39"/>
      <c r="H2135" s="45"/>
    </row>
    <row r="2136" s="2" customFormat="1" ht="16.8" customHeight="1">
      <c r="A2136" s="39"/>
      <c r="B2136" s="45"/>
      <c r="C2136" s="327" t="s">
        <v>1</v>
      </c>
      <c r="D2136" s="327" t="s">
        <v>3272</v>
      </c>
      <c r="E2136" s="18" t="s">
        <v>1</v>
      </c>
      <c r="F2136" s="328">
        <v>0</v>
      </c>
      <c r="G2136" s="39"/>
      <c r="H2136" s="45"/>
    </row>
    <row r="2137" s="2" customFormat="1" ht="16.8" customHeight="1">
      <c r="A2137" s="39"/>
      <c r="B2137" s="45"/>
      <c r="C2137" s="327" t="s">
        <v>1</v>
      </c>
      <c r="D2137" s="327" t="s">
        <v>3271</v>
      </c>
      <c r="E2137" s="18" t="s">
        <v>1</v>
      </c>
      <c r="F2137" s="328">
        <v>0</v>
      </c>
      <c r="G2137" s="39"/>
      <c r="H2137" s="45"/>
    </row>
    <row r="2138" s="2" customFormat="1" ht="16.8" customHeight="1">
      <c r="A2138" s="39"/>
      <c r="B2138" s="45"/>
      <c r="C2138" s="327" t="s">
        <v>1</v>
      </c>
      <c r="D2138" s="327" t="s">
        <v>3144</v>
      </c>
      <c r="E2138" s="18" t="s">
        <v>1</v>
      </c>
      <c r="F2138" s="328">
        <v>0</v>
      </c>
      <c r="G2138" s="39"/>
      <c r="H2138" s="45"/>
    </row>
    <row r="2139" s="2" customFormat="1" ht="16.8" customHeight="1">
      <c r="A2139" s="39"/>
      <c r="B2139" s="45"/>
      <c r="C2139" s="327" t="s">
        <v>1</v>
      </c>
      <c r="D2139" s="327" t="s">
        <v>3271</v>
      </c>
      <c r="E2139" s="18" t="s">
        <v>1</v>
      </c>
      <c r="F2139" s="328">
        <v>0</v>
      </c>
      <c r="G2139" s="39"/>
      <c r="H2139" s="45"/>
    </row>
    <row r="2140" s="2" customFormat="1" ht="16.8" customHeight="1">
      <c r="A2140" s="39"/>
      <c r="B2140" s="45"/>
      <c r="C2140" s="327" t="s">
        <v>1</v>
      </c>
      <c r="D2140" s="327" t="s">
        <v>3273</v>
      </c>
      <c r="E2140" s="18" t="s">
        <v>1</v>
      </c>
      <c r="F2140" s="328">
        <v>0</v>
      </c>
      <c r="G2140" s="39"/>
      <c r="H2140" s="45"/>
    </row>
    <row r="2141" s="2" customFormat="1" ht="16.8" customHeight="1">
      <c r="A2141" s="39"/>
      <c r="B2141" s="45"/>
      <c r="C2141" s="327" t="s">
        <v>1</v>
      </c>
      <c r="D2141" s="327" t="s">
        <v>3271</v>
      </c>
      <c r="E2141" s="18" t="s">
        <v>1</v>
      </c>
      <c r="F2141" s="328">
        <v>0</v>
      </c>
      <c r="G2141" s="39"/>
      <c r="H2141" s="45"/>
    </row>
    <row r="2142" s="2" customFormat="1" ht="16.8" customHeight="1">
      <c r="A2142" s="39"/>
      <c r="B2142" s="45"/>
      <c r="C2142" s="327" t="s">
        <v>493</v>
      </c>
      <c r="D2142" s="327" t="s">
        <v>258</v>
      </c>
      <c r="E2142" s="18" t="s">
        <v>1</v>
      </c>
      <c r="F2142" s="328">
        <v>196.34999999999999</v>
      </c>
      <c r="G2142" s="39"/>
      <c r="H2142" s="45"/>
    </row>
    <row r="2143" s="2" customFormat="1" ht="16.8" customHeight="1">
      <c r="A2143" s="39"/>
      <c r="B2143" s="45"/>
      <c r="C2143" s="329" t="s">
        <v>6061</v>
      </c>
      <c r="D2143" s="39"/>
      <c r="E2143" s="39"/>
      <c r="F2143" s="39"/>
      <c r="G2143" s="39"/>
      <c r="H2143" s="45"/>
    </row>
    <row r="2144" s="2" customFormat="1" ht="16.8" customHeight="1">
      <c r="A2144" s="39"/>
      <c r="B2144" s="45"/>
      <c r="C2144" s="327" t="s">
        <v>773</v>
      </c>
      <c r="D2144" s="327" t="s">
        <v>774</v>
      </c>
      <c r="E2144" s="18" t="s">
        <v>246</v>
      </c>
      <c r="F2144" s="328">
        <v>196.34999999999999</v>
      </c>
      <c r="G2144" s="39"/>
      <c r="H2144" s="45"/>
    </row>
    <row r="2145" s="2" customFormat="1" ht="16.8" customHeight="1">
      <c r="A2145" s="39"/>
      <c r="B2145" s="45"/>
      <c r="C2145" s="327" t="s">
        <v>244</v>
      </c>
      <c r="D2145" s="327" t="s">
        <v>245</v>
      </c>
      <c r="E2145" s="18" t="s">
        <v>246</v>
      </c>
      <c r="F2145" s="328">
        <v>196.34999999999999</v>
      </c>
      <c r="G2145" s="39"/>
      <c r="H2145" s="45"/>
    </row>
    <row r="2146" s="2" customFormat="1">
      <c r="A2146" s="39"/>
      <c r="B2146" s="45"/>
      <c r="C2146" s="327" t="s">
        <v>639</v>
      </c>
      <c r="D2146" s="327" t="s">
        <v>640</v>
      </c>
      <c r="E2146" s="18" t="s">
        <v>253</v>
      </c>
      <c r="F2146" s="328">
        <v>1436.0550000000001</v>
      </c>
      <c r="G2146" s="39"/>
      <c r="H2146" s="45"/>
    </row>
    <row r="2147" s="2" customFormat="1" ht="16.8" customHeight="1">
      <c r="A2147" s="39"/>
      <c r="B2147" s="45"/>
      <c r="C2147" s="327" t="s">
        <v>681</v>
      </c>
      <c r="D2147" s="327" t="s">
        <v>682</v>
      </c>
      <c r="E2147" s="18" t="s">
        <v>253</v>
      </c>
      <c r="F2147" s="328">
        <v>900.97699999999998</v>
      </c>
      <c r="G2147" s="39"/>
      <c r="H2147" s="45"/>
    </row>
    <row r="2148" s="2" customFormat="1" ht="16.8" customHeight="1">
      <c r="A2148" s="39"/>
      <c r="B2148" s="45"/>
      <c r="C2148" s="327" t="s">
        <v>259</v>
      </c>
      <c r="D2148" s="327" t="s">
        <v>260</v>
      </c>
      <c r="E2148" s="18" t="s">
        <v>253</v>
      </c>
      <c r="F2148" s="328">
        <v>4387.0730000000003</v>
      </c>
      <c r="G2148" s="39"/>
      <c r="H2148" s="45"/>
    </row>
    <row r="2149" s="2" customFormat="1" ht="16.8" customHeight="1">
      <c r="A2149" s="39"/>
      <c r="B2149" s="45"/>
      <c r="C2149" s="327" t="s">
        <v>755</v>
      </c>
      <c r="D2149" s="327" t="s">
        <v>756</v>
      </c>
      <c r="E2149" s="18" t="s">
        <v>246</v>
      </c>
      <c r="F2149" s="328">
        <v>196.34999999999999</v>
      </c>
      <c r="G2149" s="39"/>
      <c r="H2149" s="45"/>
    </row>
    <row r="2150" s="2" customFormat="1" ht="16.8" customHeight="1">
      <c r="A2150" s="39"/>
      <c r="B2150" s="45"/>
      <c r="C2150" s="327" t="s">
        <v>760</v>
      </c>
      <c r="D2150" s="327" t="s">
        <v>761</v>
      </c>
      <c r="E2150" s="18" t="s">
        <v>246</v>
      </c>
      <c r="F2150" s="328">
        <v>98.174999999999997</v>
      </c>
      <c r="G2150" s="39"/>
      <c r="H2150" s="45"/>
    </row>
    <row r="2151" s="2" customFormat="1" ht="16.8" customHeight="1">
      <c r="A2151" s="39"/>
      <c r="B2151" s="45"/>
      <c r="C2151" s="323" t="s">
        <v>496</v>
      </c>
      <c r="D2151" s="324" t="s">
        <v>496</v>
      </c>
      <c r="E2151" s="325" t="s">
        <v>253</v>
      </c>
      <c r="F2151" s="326">
        <v>2675.3910000000001</v>
      </c>
      <c r="G2151" s="39"/>
      <c r="H2151" s="45"/>
    </row>
    <row r="2152" s="2" customFormat="1" ht="16.8" customHeight="1">
      <c r="A2152" s="39"/>
      <c r="B2152" s="45"/>
      <c r="C2152" s="327" t="s">
        <v>1</v>
      </c>
      <c r="D2152" s="327" t="s">
        <v>3249</v>
      </c>
      <c r="E2152" s="18" t="s">
        <v>1</v>
      </c>
      <c r="F2152" s="328">
        <v>4357.6189999999997</v>
      </c>
      <c r="G2152" s="39"/>
      <c r="H2152" s="45"/>
    </row>
    <row r="2153" s="2" customFormat="1" ht="16.8" customHeight="1">
      <c r="A2153" s="39"/>
      <c r="B2153" s="45"/>
      <c r="C2153" s="327" t="s">
        <v>1</v>
      </c>
      <c r="D2153" s="327" t="s">
        <v>726</v>
      </c>
      <c r="E2153" s="18" t="s">
        <v>1</v>
      </c>
      <c r="F2153" s="328">
        <v>-292.678</v>
      </c>
      <c r="G2153" s="39"/>
      <c r="H2153" s="45"/>
    </row>
    <row r="2154" s="2" customFormat="1" ht="16.8" customHeight="1">
      <c r="A2154" s="39"/>
      <c r="B2154" s="45"/>
      <c r="C2154" s="327" t="s">
        <v>1</v>
      </c>
      <c r="D2154" s="327" t="s">
        <v>3250</v>
      </c>
      <c r="E2154" s="18" t="s">
        <v>1</v>
      </c>
      <c r="F2154" s="328">
        <v>-38.052999999999997</v>
      </c>
      <c r="G2154" s="39"/>
      <c r="H2154" s="45"/>
    </row>
    <row r="2155" s="2" customFormat="1" ht="16.8" customHeight="1">
      <c r="A2155" s="39"/>
      <c r="B2155" s="45"/>
      <c r="C2155" s="327" t="s">
        <v>1</v>
      </c>
      <c r="D2155" s="327" t="s">
        <v>727</v>
      </c>
      <c r="E2155" s="18" t="s">
        <v>1</v>
      </c>
      <c r="F2155" s="328">
        <v>-1078.2860000000001</v>
      </c>
      <c r="G2155" s="39"/>
      <c r="H2155" s="45"/>
    </row>
    <row r="2156" s="2" customFormat="1" ht="16.8" customHeight="1">
      <c r="A2156" s="39"/>
      <c r="B2156" s="45"/>
      <c r="C2156" s="327" t="s">
        <v>1</v>
      </c>
      <c r="D2156" s="327" t="s">
        <v>3251</v>
      </c>
      <c r="E2156" s="18" t="s">
        <v>1</v>
      </c>
      <c r="F2156" s="328">
        <v>-143.91399999999999</v>
      </c>
      <c r="G2156" s="39"/>
      <c r="H2156" s="45"/>
    </row>
    <row r="2157" s="2" customFormat="1">
      <c r="A2157" s="39"/>
      <c r="B2157" s="45"/>
      <c r="C2157" s="327" t="s">
        <v>1</v>
      </c>
      <c r="D2157" s="327" t="s">
        <v>3252</v>
      </c>
      <c r="E2157" s="18" t="s">
        <v>1</v>
      </c>
      <c r="F2157" s="328">
        <v>-129.297</v>
      </c>
      <c r="G2157" s="39"/>
      <c r="H2157" s="45"/>
    </row>
    <row r="2158" s="2" customFormat="1" ht="16.8" customHeight="1">
      <c r="A2158" s="39"/>
      <c r="B2158" s="45"/>
      <c r="C2158" s="327" t="s">
        <v>496</v>
      </c>
      <c r="D2158" s="327" t="s">
        <v>258</v>
      </c>
      <c r="E2158" s="18" t="s">
        <v>1</v>
      </c>
      <c r="F2158" s="328">
        <v>2675.3910000000001</v>
      </c>
      <c r="G2158" s="39"/>
      <c r="H2158" s="45"/>
    </row>
    <row r="2159" s="2" customFormat="1" ht="16.8" customHeight="1">
      <c r="A2159" s="39"/>
      <c r="B2159" s="45"/>
      <c r="C2159" s="329" t="s">
        <v>6061</v>
      </c>
      <c r="D2159" s="39"/>
      <c r="E2159" s="39"/>
      <c r="F2159" s="39"/>
      <c r="G2159" s="39"/>
      <c r="H2159" s="45"/>
    </row>
    <row r="2160" s="2" customFormat="1" ht="16.8" customHeight="1">
      <c r="A2160" s="39"/>
      <c r="B2160" s="45"/>
      <c r="C2160" s="327" t="s">
        <v>722</v>
      </c>
      <c r="D2160" s="327" t="s">
        <v>723</v>
      </c>
      <c r="E2160" s="18" t="s">
        <v>253</v>
      </c>
      <c r="F2160" s="328">
        <v>2675.3910000000001</v>
      </c>
      <c r="G2160" s="39"/>
      <c r="H2160" s="45"/>
    </row>
    <row r="2161" s="2" customFormat="1">
      <c r="A2161" s="39"/>
      <c r="B2161" s="45"/>
      <c r="C2161" s="327" t="s">
        <v>639</v>
      </c>
      <c r="D2161" s="327" t="s">
        <v>640</v>
      </c>
      <c r="E2161" s="18" t="s">
        <v>253</v>
      </c>
      <c r="F2161" s="328">
        <v>1436.0550000000001</v>
      </c>
      <c r="G2161" s="39"/>
      <c r="H2161" s="45"/>
    </row>
    <row r="2162" s="2" customFormat="1">
      <c r="A2162" s="39"/>
      <c r="B2162" s="45"/>
      <c r="C2162" s="327" t="s">
        <v>654</v>
      </c>
      <c r="D2162" s="327" t="s">
        <v>655</v>
      </c>
      <c r="E2162" s="18" t="s">
        <v>253</v>
      </c>
      <c r="F2162" s="328">
        <v>366.63900000000001</v>
      </c>
      <c r="G2162" s="39"/>
      <c r="H2162" s="45"/>
    </row>
    <row r="2163" s="2" customFormat="1" ht="16.8" customHeight="1">
      <c r="A2163" s="39"/>
      <c r="B2163" s="45"/>
      <c r="C2163" s="327" t="s">
        <v>730</v>
      </c>
      <c r="D2163" s="327" t="s">
        <v>731</v>
      </c>
      <c r="E2163" s="18" t="s">
        <v>467</v>
      </c>
      <c r="F2163" s="328">
        <v>4388.5190000000002</v>
      </c>
      <c r="G2163" s="39"/>
      <c r="H2163" s="45"/>
    </row>
    <row r="2164" s="2" customFormat="1" ht="16.8" customHeight="1">
      <c r="A2164" s="39"/>
      <c r="B2164" s="45"/>
      <c r="C2164" s="323" t="s">
        <v>498</v>
      </c>
      <c r="D2164" s="324" t="s">
        <v>498</v>
      </c>
      <c r="E2164" s="325" t="s">
        <v>246</v>
      </c>
      <c r="F2164" s="326">
        <v>98.174999999999997</v>
      </c>
      <c r="G2164" s="39"/>
      <c r="H2164" s="45"/>
    </row>
    <row r="2165" s="2" customFormat="1" ht="16.8" customHeight="1">
      <c r="A2165" s="39"/>
      <c r="B2165" s="45"/>
      <c r="C2165" s="327" t="s">
        <v>1</v>
      </c>
      <c r="D2165" s="327" t="s">
        <v>764</v>
      </c>
      <c r="E2165" s="18" t="s">
        <v>1</v>
      </c>
      <c r="F2165" s="328">
        <v>0</v>
      </c>
      <c r="G2165" s="39"/>
      <c r="H2165" s="45"/>
    </row>
    <row r="2166" s="2" customFormat="1" ht="16.8" customHeight="1">
      <c r="A2166" s="39"/>
      <c r="B2166" s="45"/>
      <c r="C2166" s="327" t="s">
        <v>1</v>
      </c>
      <c r="D2166" s="327" t="s">
        <v>765</v>
      </c>
      <c r="E2166" s="18" t="s">
        <v>1</v>
      </c>
      <c r="F2166" s="328">
        <v>98.174999999999997</v>
      </c>
      <c r="G2166" s="39"/>
      <c r="H2166" s="45"/>
    </row>
    <row r="2167" s="2" customFormat="1" ht="16.8" customHeight="1">
      <c r="A2167" s="39"/>
      <c r="B2167" s="45"/>
      <c r="C2167" s="327" t="s">
        <v>498</v>
      </c>
      <c r="D2167" s="327" t="s">
        <v>258</v>
      </c>
      <c r="E2167" s="18" t="s">
        <v>1</v>
      </c>
      <c r="F2167" s="328">
        <v>98.174999999999997</v>
      </c>
      <c r="G2167" s="39"/>
      <c r="H2167" s="45"/>
    </row>
    <row r="2168" s="2" customFormat="1" ht="16.8" customHeight="1">
      <c r="A2168" s="39"/>
      <c r="B2168" s="45"/>
      <c r="C2168" s="329" t="s">
        <v>6061</v>
      </c>
      <c r="D2168" s="39"/>
      <c r="E2168" s="39"/>
      <c r="F2168" s="39"/>
      <c r="G2168" s="39"/>
      <c r="H2168" s="45"/>
    </row>
    <row r="2169" s="2" customFormat="1" ht="16.8" customHeight="1">
      <c r="A2169" s="39"/>
      <c r="B2169" s="45"/>
      <c r="C2169" s="327" t="s">
        <v>760</v>
      </c>
      <c r="D2169" s="327" t="s">
        <v>761</v>
      </c>
      <c r="E2169" s="18" t="s">
        <v>246</v>
      </c>
      <c r="F2169" s="328">
        <v>98.174999999999997</v>
      </c>
      <c r="G2169" s="39"/>
      <c r="H2169" s="45"/>
    </row>
    <row r="2170" s="2" customFormat="1">
      <c r="A2170" s="39"/>
      <c r="B2170" s="45"/>
      <c r="C2170" s="327" t="s">
        <v>789</v>
      </c>
      <c r="D2170" s="327" t="s">
        <v>790</v>
      </c>
      <c r="E2170" s="18" t="s">
        <v>246</v>
      </c>
      <c r="F2170" s="328">
        <v>98.174999999999997</v>
      </c>
      <c r="G2170" s="39"/>
      <c r="H2170" s="45"/>
    </row>
    <row r="2171" s="2" customFormat="1" ht="16.8" customHeight="1">
      <c r="A2171" s="39"/>
      <c r="B2171" s="45"/>
      <c r="C2171" s="327" t="s">
        <v>794</v>
      </c>
      <c r="D2171" s="327" t="s">
        <v>795</v>
      </c>
      <c r="E2171" s="18" t="s">
        <v>246</v>
      </c>
      <c r="F2171" s="328">
        <v>98.174999999999997</v>
      </c>
      <c r="G2171" s="39"/>
      <c r="H2171" s="45"/>
    </row>
    <row r="2172" s="2" customFormat="1" ht="26.4" customHeight="1">
      <c r="A2172" s="39"/>
      <c r="B2172" s="45"/>
      <c r="C2172" s="322" t="s">
        <v>6095</v>
      </c>
      <c r="D2172" s="322" t="s">
        <v>132</v>
      </c>
      <c r="E2172" s="39"/>
      <c r="F2172" s="39"/>
      <c r="G2172" s="39"/>
      <c r="H2172" s="45"/>
    </row>
    <row r="2173" s="2" customFormat="1" ht="16.8" customHeight="1">
      <c r="A2173" s="39"/>
      <c r="B2173" s="45"/>
      <c r="C2173" s="323" t="s">
        <v>402</v>
      </c>
      <c r="D2173" s="324" t="s">
        <v>403</v>
      </c>
      <c r="E2173" s="325" t="s">
        <v>253</v>
      </c>
      <c r="F2173" s="326">
        <v>1582.0350000000001</v>
      </c>
      <c r="G2173" s="39"/>
      <c r="H2173" s="45"/>
    </row>
    <row r="2174" s="2" customFormat="1" ht="16.8" customHeight="1">
      <c r="A2174" s="39"/>
      <c r="B2174" s="45"/>
      <c r="C2174" s="327" t="s">
        <v>1</v>
      </c>
      <c r="D2174" s="327" t="s">
        <v>3531</v>
      </c>
      <c r="E2174" s="18" t="s">
        <v>1</v>
      </c>
      <c r="F2174" s="328">
        <v>0</v>
      </c>
      <c r="G2174" s="39"/>
      <c r="H2174" s="45"/>
    </row>
    <row r="2175" s="2" customFormat="1" ht="16.8" customHeight="1">
      <c r="A2175" s="39"/>
      <c r="B2175" s="45"/>
      <c r="C2175" s="327" t="s">
        <v>1</v>
      </c>
      <c r="D2175" s="327" t="s">
        <v>3532</v>
      </c>
      <c r="E2175" s="18" t="s">
        <v>1</v>
      </c>
      <c r="F2175" s="328">
        <v>1052.9749999999999</v>
      </c>
      <c r="G2175" s="39"/>
      <c r="H2175" s="45"/>
    </row>
    <row r="2176" s="2" customFormat="1" ht="16.8" customHeight="1">
      <c r="A2176" s="39"/>
      <c r="B2176" s="45"/>
      <c r="C2176" s="327" t="s">
        <v>1</v>
      </c>
      <c r="D2176" s="327" t="s">
        <v>3533</v>
      </c>
      <c r="E2176" s="18" t="s">
        <v>1</v>
      </c>
      <c r="F2176" s="328">
        <v>0</v>
      </c>
      <c r="G2176" s="39"/>
      <c r="H2176" s="45"/>
    </row>
    <row r="2177" s="2" customFormat="1" ht="16.8" customHeight="1">
      <c r="A2177" s="39"/>
      <c r="B2177" s="45"/>
      <c r="C2177" s="327" t="s">
        <v>1</v>
      </c>
      <c r="D2177" s="327" t="s">
        <v>3534</v>
      </c>
      <c r="E2177" s="18" t="s">
        <v>1</v>
      </c>
      <c r="F2177" s="328">
        <v>47.911000000000001</v>
      </c>
      <c r="G2177" s="39"/>
      <c r="H2177" s="45"/>
    </row>
    <row r="2178" s="2" customFormat="1" ht="16.8" customHeight="1">
      <c r="A2178" s="39"/>
      <c r="B2178" s="45"/>
      <c r="C2178" s="327" t="s">
        <v>1</v>
      </c>
      <c r="D2178" s="327" t="s">
        <v>3535</v>
      </c>
      <c r="E2178" s="18" t="s">
        <v>1</v>
      </c>
      <c r="F2178" s="328">
        <v>0</v>
      </c>
      <c r="G2178" s="39"/>
      <c r="H2178" s="45"/>
    </row>
    <row r="2179" s="2" customFormat="1" ht="16.8" customHeight="1">
      <c r="A2179" s="39"/>
      <c r="B2179" s="45"/>
      <c r="C2179" s="327" t="s">
        <v>1</v>
      </c>
      <c r="D2179" s="327" t="s">
        <v>3536</v>
      </c>
      <c r="E2179" s="18" t="s">
        <v>1</v>
      </c>
      <c r="F2179" s="328">
        <v>0</v>
      </c>
      <c r="G2179" s="39"/>
      <c r="H2179" s="45"/>
    </row>
    <row r="2180" s="2" customFormat="1" ht="16.8" customHeight="1">
      <c r="A2180" s="39"/>
      <c r="B2180" s="45"/>
      <c r="C2180" s="327" t="s">
        <v>1</v>
      </c>
      <c r="D2180" s="327" t="s">
        <v>3537</v>
      </c>
      <c r="E2180" s="18" t="s">
        <v>1</v>
      </c>
      <c r="F2180" s="328">
        <v>0</v>
      </c>
      <c r="G2180" s="39"/>
      <c r="H2180" s="45"/>
    </row>
    <row r="2181" s="2" customFormat="1" ht="16.8" customHeight="1">
      <c r="A2181" s="39"/>
      <c r="B2181" s="45"/>
      <c r="C2181" s="327" t="s">
        <v>1</v>
      </c>
      <c r="D2181" s="327" t="s">
        <v>3538</v>
      </c>
      <c r="E2181" s="18" t="s">
        <v>1</v>
      </c>
      <c r="F2181" s="328">
        <v>16.088000000000001</v>
      </c>
      <c r="G2181" s="39"/>
      <c r="H2181" s="45"/>
    </row>
    <row r="2182" s="2" customFormat="1" ht="16.8" customHeight="1">
      <c r="A2182" s="39"/>
      <c r="B2182" s="45"/>
      <c r="C2182" s="327" t="s">
        <v>1</v>
      </c>
      <c r="D2182" s="327" t="s">
        <v>3539</v>
      </c>
      <c r="E2182" s="18" t="s">
        <v>1</v>
      </c>
      <c r="F2182" s="328">
        <v>0</v>
      </c>
      <c r="G2182" s="39"/>
      <c r="H2182" s="45"/>
    </row>
    <row r="2183" s="2" customFormat="1" ht="16.8" customHeight="1">
      <c r="A2183" s="39"/>
      <c r="B2183" s="45"/>
      <c r="C2183" s="327" t="s">
        <v>1</v>
      </c>
      <c r="D2183" s="327" t="s">
        <v>3540</v>
      </c>
      <c r="E2183" s="18" t="s">
        <v>1</v>
      </c>
      <c r="F2183" s="328">
        <v>214.75100000000001</v>
      </c>
      <c r="G2183" s="39"/>
      <c r="H2183" s="45"/>
    </row>
    <row r="2184" s="2" customFormat="1" ht="16.8" customHeight="1">
      <c r="A2184" s="39"/>
      <c r="B2184" s="45"/>
      <c r="C2184" s="327" t="s">
        <v>1</v>
      </c>
      <c r="D2184" s="327" t="s">
        <v>3541</v>
      </c>
      <c r="E2184" s="18" t="s">
        <v>1</v>
      </c>
      <c r="F2184" s="328">
        <v>0</v>
      </c>
      <c r="G2184" s="39"/>
      <c r="H2184" s="45"/>
    </row>
    <row r="2185" s="2" customFormat="1" ht="16.8" customHeight="1">
      <c r="A2185" s="39"/>
      <c r="B2185" s="45"/>
      <c r="C2185" s="327" t="s">
        <v>1</v>
      </c>
      <c r="D2185" s="327" t="s">
        <v>3542</v>
      </c>
      <c r="E2185" s="18" t="s">
        <v>1</v>
      </c>
      <c r="F2185" s="328">
        <v>5.069</v>
      </c>
      <c r="G2185" s="39"/>
      <c r="H2185" s="45"/>
    </row>
    <row r="2186" s="2" customFormat="1" ht="16.8" customHeight="1">
      <c r="A2186" s="39"/>
      <c r="B2186" s="45"/>
      <c r="C2186" s="327" t="s">
        <v>1</v>
      </c>
      <c r="D2186" s="327" t="s">
        <v>3543</v>
      </c>
      <c r="E2186" s="18" t="s">
        <v>1</v>
      </c>
      <c r="F2186" s="328">
        <v>0</v>
      </c>
      <c r="G2186" s="39"/>
      <c r="H2186" s="45"/>
    </row>
    <row r="2187" s="2" customFormat="1" ht="16.8" customHeight="1">
      <c r="A2187" s="39"/>
      <c r="B2187" s="45"/>
      <c r="C2187" s="327" t="s">
        <v>1</v>
      </c>
      <c r="D2187" s="327" t="s">
        <v>3544</v>
      </c>
      <c r="E2187" s="18" t="s">
        <v>1</v>
      </c>
      <c r="F2187" s="328">
        <v>34.067</v>
      </c>
      <c r="G2187" s="39"/>
      <c r="H2187" s="45"/>
    </row>
    <row r="2188" s="2" customFormat="1" ht="16.8" customHeight="1">
      <c r="A2188" s="39"/>
      <c r="B2188" s="45"/>
      <c r="C2188" s="327" t="s">
        <v>1</v>
      </c>
      <c r="D2188" s="327" t="s">
        <v>1</v>
      </c>
      <c r="E2188" s="18" t="s">
        <v>1</v>
      </c>
      <c r="F2188" s="328">
        <v>0</v>
      </c>
      <c r="G2188" s="39"/>
      <c r="H2188" s="45"/>
    </row>
    <row r="2189" s="2" customFormat="1" ht="16.8" customHeight="1">
      <c r="A2189" s="39"/>
      <c r="B2189" s="45"/>
      <c r="C2189" s="327" t="s">
        <v>1</v>
      </c>
      <c r="D2189" s="327" t="s">
        <v>3545</v>
      </c>
      <c r="E2189" s="18" t="s">
        <v>1</v>
      </c>
      <c r="F2189" s="328">
        <v>260</v>
      </c>
      <c r="G2189" s="39"/>
      <c r="H2189" s="45"/>
    </row>
    <row r="2190" s="2" customFormat="1" ht="16.8" customHeight="1">
      <c r="A2190" s="39"/>
      <c r="B2190" s="45"/>
      <c r="C2190" s="327" t="s">
        <v>1</v>
      </c>
      <c r="D2190" s="327" t="s">
        <v>3546</v>
      </c>
      <c r="E2190" s="18" t="s">
        <v>1</v>
      </c>
      <c r="F2190" s="328">
        <v>10</v>
      </c>
      <c r="G2190" s="39"/>
      <c r="H2190" s="45"/>
    </row>
    <row r="2191" s="2" customFormat="1" ht="16.8" customHeight="1">
      <c r="A2191" s="39"/>
      <c r="B2191" s="45"/>
      <c r="C2191" s="327" t="s">
        <v>1</v>
      </c>
      <c r="D2191" s="327" t="s">
        <v>3547</v>
      </c>
      <c r="E2191" s="18" t="s">
        <v>1</v>
      </c>
      <c r="F2191" s="328">
        <v>0</v>
      </c>
      <c r="G2191" s="39"/>
      <c r="H2191" s="45"/>
    </row>
    <row r="2192" s="2" customFormat="1" ht="16.8" customHeight="1">
      <c r="A2192" s="39"/>
      <c r="B2192" s="45"/>
      <c r="C2192" s="327" t="s">
        <v>1</v>
      </c>
      <c r="D2192" s="327" t="s">
        <v>3548</v>
      </c>
      <c r="E2192" s="18" t="s">
        <v>1</v>
      </c>
      <c r="F2192" s="328">
        <v>10</v>
      </c>
      <c r="G2192" s="39"/>
      <c r="H2192" s="45"/>
    </row>
    <row r="2193" s="2" customFormat="1">
      <c r="A2193" s="39"/>
      <c r="B2193" s="45"/>
      <c r="C2193" s="327" t="s">
        <v>1</v>
      </c>
      <c r="D2193" s="327" t="s">
        <v>3549</v>
      </c>
      <c r="E2193" s="18" t="s">
        <v>1</v>
      </c>
      <c r="F2193" s="328">
        <v>85</v>
      </c>
      <c r="G2193" s="39"/>
      <c r="H2193" s="45"/>
    </row>
    <row r="2194" s="2" customFormat="1">
      <c r="A2194" s="39"/>
      <c r="B2194" s="45"/>
      <c r="C2194" s="327" t="s">
        <v>1</v>
      </c>
      <c r="D2194" s="327" t="s">
        <v>3550</v>
      </c>
      <c r="E2194" s="18" t="s">
        <v>1</v>
      </c>
      <c r="F2194" s="328">
        <v>5</v>
      </c>
      <c r="G2194" s="39"/>
      <c r="H2194" s="45"/>
    </row>
    <row r="2195" s="2" customFormat="1" ht="16.8" customHeight="1">
      <c r="A2195" s="39"/>
      <c r="B2195" s="45"/>
      <c r="C2195" s="327" t="s">
        <v>1</v>
      </c>
      <c r="D2195" s="327" t="s">
        <v>3551</v>
      </c>
      <c r="E2195" s="18" t="s">
        <v>1</v>
      </c>
      <c r="F2195" s="328">
        <v>15</v>
      </c>
      <c r="G2195" s="39"/>
      <c r="H2195" s="45"/>
    </row>
    <row r="2196" s="2" customFormat="1" ht="16.8" customHeight="1">
      <c r="A2196" s="39"/>
      <c r="B2196" s="45"/>
      <c r="C2196" s="327" t="s">
        <v>1</v>
      </c>
      <c r="D2196" s="327" t="s">
        <v>1</v>
      </c>
      <c r="E2196" s="18" t="s">
        <v>1</v>
      </c>
      <c r="F2196" s="328">
        <v>0</v>
      </c>
      <c r="G2196" s="39"/>
      <c r="H2196" s="45"/>
    </row>
    <row r="2197" s="2" customFormat="1" ht="16.8" customHeight="1">
      <c r="A2197" s="39"/>
      <c r="B2197" s="45"/>
      <c r="C2197" s="327" t="s">
        <v>1</v>
      </c>
      <c r="D2197" s="327" t="s">
        <v>3118</v>
      </c>
      <c r="E2197" s="18" t="s">
        <v>1</v>
      </c>
      <c r="F2197" s="328">
        <v>0</v>
      </c>
      <c r="G2197" s="39"/>
      <c r="H2197" s="45"/>
    </row>
    <row r="2198" s="2" customFormat="1" ht="16.8" customHeight="1">
      <c r="A2198" s="39"/>
      <c r="B2198" s="45"/>
      <c r="C2198" s="327" t="s">
        <v>1</v>
      </c>
      <c r="D2198" s="327" t="s">
        <v>3552</v>
      </c>
      <c r="E2198" s="18" t="s">
        <v>1</v>
      </c>
      <c r="F2198" s="328">
        <v>-88.572000000000003</v>
      </c>
      <c r="G2198" s="39"/>
      <c r="H2198" s="45"/>
    </row>
    <row r="2199" s="2" customFormat="1" ht="16.8" customHeight="1">
      <c r="A2199" s="39"/>
      <c r="B2199" s="45"/>
      <c r="C2199" s="327" t="s">
        <v>1</v>
      </c>
      <c r="D2199" s="327" t="s">
        <v>3553</v>
      </c>
      <c r="E2199" s="18" t="s">
        <v>1</v>
      </c>
      <c r="F2199" s="328">
        <v>-10.272</v>
      </c>
      <c r="G2199" s="39"/>
      <c r="H2199" s="45"/>
    </row>
    <row r="2200" s="2" customFormat="1" ht="16.8" customHeight="1">
      <c r="A2200" s="39"/>
      <c r="B2200" s="45"/>
      <c r="C2200" s="327" t="s">
        <v>1</v>
      </c>
      <c r="D2200" s="327" t="s">
        <v>3554</v>
      </c>
      <c r="E2200" s="18" t="s">
        <v>1</v>
      </c>
      <c r="F2200" s="328">
        <v>-9.141</v>
      </c>
      <c r="G2200" s="39"/>
      <c r="H2200" s="45"/>
    </row>
    <row r="2201" s="2" customFormat="1" ht="16.8" customHeight="1">
      <c r="A2201" s="39"/>
      <c r="B2201" s="45"/>
      <c r="C2201" s="327" t="s">
        <v>1</v>
      </c>
      <c r="D2201" s="327" t="s">
        <v>3555</v>
      </c>
      <c r="E2201" s="18" t="s">
        <v>1</v>
      </c>
      <c r="F2201" s="328">
        <v>-30.459</v>
      </c>
      <c r="G2201" s="39"/>
      <c r="H2201" s="45"/>
    </row>
    <row r="2202" s="2" customFormat="1" ht="16.8" customHeight="1">
      <c r="A2202" s="39"/>
      <c r="B2202" s="45"/>
      <c r="C2202" s="327" t="s">
        <v>1</v>
      </c>
      <c r="D2202" s="327" t="s">
        <v>3124</v>
      </c>
      <c r="E2202" s="18" t="s">
        <v>1</v>
      </c>
      <c r="F2202" s="328">
        <v>0</v>
      </c>
      <c r="G2202" s="39"/>
      <c r="H2202" s="45"/>
    </row>
    <row r="2203" s="2" customFormat="1" ht="16.8" customHeight="1">
      <c r="A2203" s="39"/>
      <c r="B2203" s="45"/>
      <c r="C2203" s="327" t="s">
        <v>1</v>
      </c>
      <c r="D2203" s="327" t="s">
        <v>3556</v>
      </c>
      <c r="E2203" s="18" t="s">
        <v>1</v>
      </c>
      <c r="F2203" s="328">
        <v>0</v>
      </c>
      <c r="G2203" s="39"/>
      <c r="H2203" s="45"/>
    </row>
    <row r="2204" s="2" customFormat="1" ht="16.8" customHeight="1">
      <c r="A2204" s="39"/>
      <c r="B2204" s="45"/>
      <c r="C2204" s="327" t="s">
        <v>1</v>
      </c>
      <c r="D2204" s="327" t="s">
        <v>3557</v>
      </c>
      <c r="E2204" s="18" t="s">
        <v>1</v>
      </c>
      <c r="F2204" s="328">
        <v>-2.2010000000000001</v>
      </c>
      <c r="G2204" s="39"/>
      <c r="H2204" s="45"/>
    </row>
    <row r="2205" s="2" customFormat="1" ht="16.8" customHeight="1">
      <c r="A2205" s="39"/>
      <c r="B2205" s="45"/>
      <c r="C2205" s="327" t="s">
        <v>1</v>
      </c>
      <c r="D2205" s="327" t="s">
        <v>3558</v>
      </c>
      <c r="E2205" s="18" t="s">
        <v>1</v>
      </c>
      <c r="F2205" s="328">
        <v>0</v>
      </c>
      <c r="G2205" s="39"/>
      <c r="H2205" s="45"/>
    </row>
    <row r="2206" s="2" customFormat="1" ht="16.8" customHeight="1">
      <c r="A2206" s="39"/>
      <c r="B2206" s="45"/>
      <c r="C2206" s="327" t="s">
        <v>1</v>
      </c>
      <c r="D2206" s="327" t="s">
        <v>3559</v>
      </c>
      <c r="E2206" s="18" t="s">
        <v>1</v>
      </c>
      <c r="F2206" s="328">
        <v>-1.419</v>
      </c>
      <c r="G2206" s="39"/>
      <c r="H2206" s="45"/>
    </row>
    <row r="2207" s="2" customFormat="1" ht="16.8" customHeight="1">
      <c r="A2207" s="39"/>
      <c r="B2207" s="45"/>
      <c r="C2207" s="327" t="s">
        <v>1</v>
      </c>
      <c r="D2207" s="327" t="s">
        <v>3130</v>
      </c>
      <c r="E2207" s="18" t="s">
        <v>1</v>
      </c>
      <c r="F2207" s="328">
        <v>0</v>
      </c>
      <c r="G2207" s="39"/>
      <c r="H2207" s="45"/>
    </row>
    <row r="2208" s="2" customFormat="1" ht="16.8" customHeight="1">
      <c r="A2208" s="39"/>
      <c r="B2208" s="45"/>
      <c r="C2208" s="327" t="s">
        <v>1</v>
      </c>
      <c r="D2208" s="327" t="s">
        <v>3556</v>
      </c>
      <c r="E2208" s="18" t="s">
        <v>1</v>
      </c>
      <c r="F2208" s="328">
        <v>0</v>
      </c>
      <c r="G2208" s="39"/>
      <c r="H2208" s="45"/>
    </row>
    <row r="2209" s="2" customFormat="1" ht="16.8" customHeight="1">
      <c r="A2209" s="39"/>
      <c r="B2209" s="45"/>
      <c r="C2209" s="327" t="s">
        <v>1</v>
      </c>
      <c r="D2209" s="327" t="s">
        <v>3560</v>
      </c>
      <c r="E2209" s="18" t="s">
        <v>1</v>
      </c>
      <c r="F2209" s="328">
        <v>0</v>
      </c>
      <c r="G2209" s="39"/>
      <c r="H2209" s="45"/>
    </row>
    <row r="2210" s="2" customFormat="1" ht="16.8" customHeight="1">
      <c r="A2210" s="39"/>
      <c r="B2210" s="45"/>
      <c r="C2210" s="327" t="s">
        <v>1</v>
      </c>
      <c r="D2210" s="327" t="s">
        <v>3558</v>
      </c>
      <c r="E2210" s="18" t="s">
        <v>1</v>
      </c>
      <c r="F2210" s="328">
        <v>0</v>
      </c>
      <c r="G2210" s="39"/>
      <c r="H2210" s="45"/>
    </row>
    <row r="2211" s="2" customFormat="1" ht="16.8" customHeight="1">
      <c r="A2211" s="39"/>
      <c r="B2211" s="45"/>
      <c r="C2211" s="327" t="s">
        <v>1</v>
      </c>
      <c r="D2211" s="327" t="s">
        <v>3561</v>
      </c>
      <c r="E2211" s="18" t="s">
        <v>1</v>
      </c>
      <c r="F2211" s="328">
        <v>0</v>
      </c>
      <c r="G2211" s="39"/>
      <c r="H2211" s="45"/>
    </row>
    <row r="2212" s="2" customFormat="1" ht="16.8" customHeight="1">
      <c r="A2212" s="39"/>
      <c r="B2212" s="45"/>
      <c r="C2212" s="327" t="s">
        <v>1</v>
      </c>
      <c r="D2212" s="327" t="s">
        <v>3136</v>
      </c>
      <c r="E2212" s="18" t="s">
        <v>1</v>
      </c>
      <c r="F2212" s="328">
        <v>0</v>
      </c>
      <c r="G2212" s="39"/>
      <c r="H2212" s="45"/>
    </row>
    <row r="2213" s="2" customFormat="1" ht="16.8" customHeight="1">
      <c r="A2213" s="39"/>
      <c r="B2213" s="45"/>
      <c r="C2213" s="327" t="s">
        <v>1</v>
      </c>
      <c r="D2213" s="327" t="s">
        <v>3556</v>
      </c>
      <c r="E2213" s="18" t="s">
        <v>1</v>
      </c>
      <c r="F2213" s="328">
        <v>0</v>
      </c>
      <c r="G2213" s="39"/>
      <c r="H2213" s="45"/>
    </row>
    <row r="2214" s="2" customFormat="1" ht="16.8" customHeight="1">
      <c r="A2214" s="39"/>
      <c r="B2214" s="45"/>
      <c r="C2214" s="327" t="s">
        <v>1</v>
      </c>
      <c r="D2214" s="327" t="s">
        <v>3560</v>
      </c>
      <c r="E2214" s="18" t="s">
        <v>1</v>
      </c>
      <c r="F2214" s="328">
        <v>0</v>
      </c>
      <c r="G2214" s="39"/>
      <c r="H2214" s="45"/>
    </row>
    <row r="2215" s="2" customFormat="1" ht="16.8" customHeight="1">
      <c r="A2215" s="39"/>
      <c r="B2215" s="45"/>
      <c r="C2215" s="327" t="s">
        <v>1</v>
      </c>
      <c r="D2215" s="327" t="s">
        <v>3562</v>
      </c>
      <c r="E2215" s="18" t="s">
        <v>1</v>
      </c>
      <c r="F2215" s="328">
        <v>-1.3200000000000001</v>
      </c>
      <c r="G2215" s="39"/>
      <c r="H2215" s="45"/>
    </row>
    <row r="2216" s="2" customFormat="1" ht="16.8" customHeight="1">
      <c r="A2216" s="39"/>
      <c r="B2216" s="45"/>
      <c r="C2216" s="327" t="s">
        <v>1</v>
      </c>
      <c r="D2216" s="327" t="s">
        <v>3563</v>
      </c>
      <c r="E2216" s="18" t="s">
        <v>1</v>
      </c>
      <c r="F2216" s="328">
        <v>-0.57799999999999996</v>
      </c>
      <c r="G2216" s="39"/>
      <c r="H2216" s="45"/>
    </row>
    <row r="2217" s="2" customFormat="1" ht="16.8" customHeight="1">
      <c r="A2217" s="39"/>
      <c r="B2217" s="45"/>
      <c r="C2217" s="327" t="s">
        <v>1</v>
      </c>
      <c r="D2217" s="327" t="s">
        <v>3141</v>
      </c>
      <c r="E2217" s="18" t="s">
        <v>1</v>
      </c>
      <c r="F2217" s="328">
        <v>0</v>
      </c>
      <c r="G2217" s="39"/>
      <c r="H2217" s="45"/>
    </row>
    <row r="2218" s="2" customFormat="1" ht="16.8" customHeight="1">
      <c r="A2218" s="39"/>
      <c r="B2218" s="45"/>
      <c r="C2218" s="327" t="s">
        <v>1</v>
      </c>
      <c r="D2218" s="327" t="s">
        <v>3556</v>
      </c>
      <c r="E2218" s="18" t="s">
        <v>1</v>
      </c>
      <c r="F2218" s="328">
        <v>0</v>
      </c>
      <c r="G2218" s="39"/>
      <c r="H2218" s="45"/>
    </row>
    <row r="2219" s="2" customFormat="1" ht="16.8" customHeight="1">
      <c r="A2219" s="39"/>
      <c r="B2219" s="45"/>
      <c r="C2219" s="327" t="s">
        <v>1</v>
      </c>
      <c r="D2219" s="327" t="s">
        <v>3564</v>
      </c>
      <c r="E2219" s="18" t="s">
        <v>1</v>
      </c>
      <c r="F2219" s="328">
        <v>-17.321999999999999</v>
      </c>
      <c r="G2219" s="39"/>
      <c r="H2219" s="45"/>
    </row>
    <row r="2220" s="2" customFormat="1" ht="16.8" customHeight="1">
      <c r="A2220" s="39"/>
      <c r="B2220" s="45"/>
      <c r="C2220" s="327" t="s">
        <v>1</v>
      </c>
      <c r="D2220" s="327" t="s">
        <v>3558</v>
      </c>
      <c r="E2220" s="18" t="s">
        <v>1</v>
      </c>
      <c r="F2220" s="328">
        <v>0</v>
      </c>
      <c r="G2220" s="39"/>
      <c r="H2220" s="45"/>
    </row>
    <row r="2221" s="2" customFormat="1" ht="16.8" customHeight="1">
      <c r="A2221" s="39"/>
      <c r="B2221" s="45"/>
      <c r="C2221" s="327" t="s">
        <v>1</v>
      </c>
      <c r="D2221" s="327" t="s">
        <v>3565</v>
      </c>
      <c r="E2221" s="18" t="s">
        <v>1</v>
      </c>
      <c r="F2221" s="328">
        <v>-6.7320000000000002</v>
      </c>
      <c r="G2221" s="39"/>
      <c r="H2221" s="45"/>
    </row>
    <row r="2222" s="2" customFormat="1" ht="16.8" customHeight="1">
      <c r="A2222" s="39"/>
      <c r="B2222" s="45"/>
      <c r="C2222" s="327" t="s">
        <v>1</v>
      </c>
      <c r="D2222" s="327" t="s">
        <v>3144</v>
      </c>
      <c r="E2222" s="18" t="s">
        <v>1</v>
      </c>
      <c r="F2222" s="328">
        <v>0</v>
      </c>
      <c r="G2222" s="39"/>
      <c r="H2222" s="45"/>
    </row>
    <row r="2223" s="2" customFormat="1" ht="16.8" customHeight="1">
      <c r="A2223" s="39"/>
      <c r="B2223" s="45"/>
      <c r="C2223" s="327" t="s">
        <v>1</v>
      </c>
      <c r="D2223" s="327" t="s">
        <v>3556</v>
      </c>
      <c r="E2223" s="18" t="s">
        <v>1</v>
      </c>
      <c r="F2223" s="328">
        <v>0</v>
      </c>
      <c r="G2223" s="39"/>
      <c r="H2223" s="45"/>
    </row>
    <row r="2224" s="2" customFormat="1" ht="16.8" customHeight="1">
      <c r="A2224" s="39"/>
      <c r="B2224" s="45"/>
      <c r="C2224" s="327" t="s">
        <v>1</v>
      </c>
      <c r="D2224" s="327" t="s">
        <v>3560</v>
      </c>
      <c r="E2224" s="18" t="s">
        <v>1</v>
      </c>
      <c r="F2224" s="328">
        <v>0</v>
      </c>
      <c r="G2224" s="39"/>
      <c r="H2224" s="45"/>
    </row>
    <row r="2225" s="2" customFormat="1" ht="16.8" customHeight="1">
      <c r="A2225" s="39"/>
      <c r="B2225" s="45"/>
      <c r="C2225" s="327" t="s">
        <v>1</v>
      </c>
      <c r="D2225" s="327" t="s">
        <v>3566</v>
      </c>
      <c r="E2225" s="18" t="s">
        <v>1</v>
      </c>
      <c r="F2225" s="328">
        <v>-0.56100000000000005</v>
      </c>
      <c r="G2225" s="39"/>
      <c r="H2225" s="45"/>
    </row>
    <row r="2226" s="2" customFormat="1" ht="16.8" customHeight="1">
      <c r="A2226" s="39"/>
      <c r="B2226" s="45"/>
      <c r="C2226" s="327" t="s">
        <v>1</v>
      </c>
      <c r="D2226" s="327" t="s">
        <v>3567</v>
      </c>
      <c r="E2226" s="18" t="s">
        <v>1</v>
      </c>
      <c r="F2226" s="328">
        <v>-0.11600000000000001</v>
      </c>
      <c r="G2226" s="39"/>
      <c r="H2226" s="45"/>
    </row>
    <row r="2227" s="2" customFormat="1" ht="16.8" customHeight="1">
      <c r="A2227" s="39"/>
      <c r="B2227" s="45"/>
      <c r="C2227" s="327" t="s">
        <v>1</v>
      </c>
      <c r="D2227" s="327" t="s">
        <v>3148</v>
      </c>
      <c r="E2227" s="18" t="s">
        <v>1</v>
      </c>
      <c r="F2227" s="328">
        <v>0</v>
      </c>
      <c r="G2227" s="39"/>
      <c r="H2227" s="45"/>
    </row>
    <row r="2228" s="2" customFormat="1" ht="16.8" customHeight="1">
      <c r="A2228" s="39"/>
      <c r="B2228" s="45"/>
      <c r="C2228" s="327" t="s">
        <v>1</v>
      </c>
      <c r="D2228" s="327" t="s">
        <v>3568</v>
      </c>
      <c r="E2228" s="18" t="s">
        <v>1</v>
      </c>
      <c r="F2228" s="328">
        <v>-1.1220000000000001</v>
      </c>
      <c r="G2228" s="39"/>
      <c r="H2228" s="45"/>
    </row>
    <row r="2229" s="2" customFormat="1" ht="16.8" customHeight="1">
      <c r="A2229" s="39"/>
      <c r="B2229" s="45"/>
      <c r="C2229" s="327" t="s">
        <v>1</v>
      </c>
      <c r="D2229" s="327" t="s">
        <v>3569</v>
      </c>
      <c r="E2229" s="18" t="s">
        <v>1</v>
      </c>
      <c r="F2229" s="328">
        <v>-3.3180000000000001</v>
      </c>
      <c r="G2229" s="39"/>
      <c r="H2229" s="45"/>
    </row>
    <row r="2230" s="2" customFormat="1" ht="16.8" customHeight="1">
      <c r="A2230" s="39"/>
      <c r="B2230" s="45"/>
      <c r="C2230" s="327" t="s">
        <v>1</v>
      </c>
      <c r="D2230" s="327" t="s">
        <v>3558</v>
      </c>
      <c r="E2230" s="18" t="s">
        <v>1</v>
      </c>
      <c r="F2230" s="328">
        <v>0</v>
      </c>
      <c r="G2230" s="39"/>
      <c r="H2230" s="45"/>
    </row>
    <row r="2231" s="2" customFormat="1" ht="16.8" customHeight="1">
      <c r="A2231" s="39"/>
      <c r="B2231" s="45"/>
      <c r="C2231" s="327" t="s">
        <v>1</v>
      </c>
      <c r="D2231" s="327" t="s">
        <v>3570</v>
      </c>
      <c r="E2231" s="18" t="s">
        <v>1</v>
      </c>
      <c r="F2231" s="328">
        <v>-0.69299999999999995</v>
      </c>
      <c r="G2231" s="39"/>
      <c r="H2231" s="45"/>
    </row>
    <row r="2232" s="2" customFormat="1" ht="16.8" customHeight="1">
      <c r="A2232" s="39"/>
      <c r="B2232" s="45"/>
      <c r="C2232" s="327" t="s">
        <v>402</v>
      </c>
      <c r="D2232" s="327" t="s">
        <v>258</v>
      </c>
      <c r="E2232" s="18" t="s">
        <v>1</v>
      </c>
      <c r="F2232" s="328">
        <v>1582.0350000000001</v>
      </c>
      <c r="G2232" s="39"/>
      <c r="H2232" s="45"/>
    </row>
    <row r="2233" s="2" customFormat="1" ht="16.8" customHeight="1">
      <c r="A2233" s="39"/>
      <c r="B2233" s="45"/>
      <c r="C2233" s="329" t="s">
        <v>6061</v>
      </c>
      <c r="D2233" s="39"/>
      <c r="E2233" s="39"/>
      <c r="F2233" s="39"/>
      <c r="G2233" s="39"/>
      <c r="H2233" s="45"/>
    </row>
    <row r="2234" s="2" customFormat="1" ht="16.8" customHeight="1">
      <c r="A2234" s="39"/>
      <c r="B2234" s="45"/>
      <c r="C2234" s="327" t="s">
        <v>597</v>
      </c>
      <c r="D2234" s="327" t="s">
        <v>598</v>
      </c>
      <c r="E2234" s="18" t="s">
        <v>253</v>
      </c>
      <c r="F2234" s="328">
        <v>336.18200000000002</v>
      </c>
      <c r="G2234" s="39"/>
      <c r="H2234" s="45"/>
    </row>
    <row r="2235" s="2" customFormat="1" ht="16.8" customHeight="1">
      <c r="A2235" s="39"/>
      <c r="B2235" s="45"/>
      <c r="C2235" s="327" t="s">
        <v>722</v>
      </c>
      <c r="D2235" s="327" t="s">
        <v>723</v>
      </c>
      <c r="E2235" s="18" t="s">
        <v>253</v>
      </c>
      <c r="F2235" s="328">
        <v>1229.6790000000001</v>
      </c>
      <c r="G2235" s="39"/>
      <c r="H2235" s="45"/>
    </row>
    <row r="2236" s="2" customFormat="1" ht="16.8" customHeight="1">
      <c r="A2236" s="39"/>
      <c r="B2236" s="45"/>
      <c r="C2236" s="323" t="s">
        <v>405</v>
      </c>
      <c r="D2236" s="324" t="s">
        <v>406</v>
      </c>
      <c r="E2236" s="325" t="s">
        <v>253</v>
      </c>
      <c r="F2236" s="326">
        <v>47.460999999999999</v>
      </c>
      <c r="G2236" s="39"/>
      <c r="H2236" s="45"/>
    </row>
    <row r="2237" s="2" customFormat="1" ht="16.8" customHeight="1">
      <c r="A2237" s="39"/>
      <c r="B2237" s="45"/>
      <c r="C2237" s="327" t="s">
        <v>405</v>
      </c>
      <c r="D2237" s="327" t="s">
        <v>2487</v>
      </c>
      <c r="E2237" s="18" t="s">
        <v>1</v>
      </c>
      <c r="F2237" s="328">
        <v>47.460999999999999</v>
      </c>
      <c r="G2237" s="39"/>
      <c r="H2237" s="45"/>
    </row>
    <row r="2238" s="2" customFormat="1" ht="16.8" customHeight="1">
      <c r="A2238" s="39"/>
      <c r="B2238" s="45"/>
      <c r="C2238" s="329" t="s">
        <v>6061</v>
      </c>
      <c r="D2238" s="39"/>
      <c r="E2238" s="39"/>
      <c r="F2238" s="39"/>
      <c r="G2238" s="39"/>
      <c r="H2238" s="45"/>
    </row>
    <row r="2239" s="2" customFormat="1" ht="16.8" customHeight="1">
      <c r="A2239" s="39"/>
      <c r="B2239" s="45"/>
      <c r="C2239" s="327" t="s">
        <v>597</v>
      </c>
      <c r="D2239" s="327" t="s">
        <v>598</v>
      </c>
      <c r="E2239" s="18" t="s">
        <v>253</v>
      </c>
      <c r="F2239" s="328">
        <v>336.18200000000002</v>
      </c>
      <c r="G2239" s="39"/>
      <c r="H2239" s="45"/>
    </row>
    <row r="2240" s="2" customFormat="1" ht="16.8" customHeight="1">
      <c r="A2240" s="39"/>
      <c r="B2240" s="45"/>
      <c r="C2240" s="327" t="s">
        <v>562</v>
      </c>
      <c r="D2240" s="327" t="s">
        <v>563</v>
      </c>
      <c r="E2240" s="18" t="s">
        <v>253</v>
      </c>
      <c r="F2240" s="328">
        <v>47.460999999999999</v>
      </c>
      <c r="G2240" s="39"/>
      <c r="H2240" s="45"/>
    </row>
    <row r="2241" s="2" customFormat="1">
      <c r="A2241" s="39"/>
      <c r="B2241" s="45"/>
      <c r="C2241" s="327" t="s">
        <v>639</v>
      </c>
      <c r="D2241" s="327" t="s">
        <v>640</v>
      </c>
      <c r="E2241" s="18" t="s">
        <v>253</v>
      </c>
      <c r="F2241" s="328">
        <v>568.34299999999996</v>
      </c>
      <c r="G2241" s="39"/>
      <c r="H2241" s="45"/>
    </row>
    <row r="2242" s="2" customFormat="1">
      <c r="A2242" s="39"/>
      <c r="B2242" s="45"/>
      <c r="C2242" s="327" t="s">
        <v>654</v>
      </c>
      <c r="D2242" s="327" t="s">
        <v>655</v>
      </c>
      <c r="E2242" s="18" t="s">
        <v>253</v>
      </c>
      <c r="F2242" s="328">
        <v>70.471000000000004</v>
      </c>
      <c r="G2242" s="39"/>
      <c r="H2242" s="45"/>
    </row>
    <row r="2243" s="2" customFormat="1" ht="16.8" customHeight="1">
      <c r="A2243" s="39"/>
      <c r="B2243" s="45"/>
      <c r="C2243" s="327" t="s">
        <v>681</v>
      </c>
      <c r="D2243" s="327" t="s">
        <v>682</v>
      </c>
      <c r="E2243" s="18" t="s">
        <v>253</v>
      </c>
      <c r="F2243" s="328">
        <v>322.40699999999998</v>
      </c>
      <c r="G2243" s="39"/>
      <c r="H2243" s="45"/>
    </row>
    <row r="2244" s="2" customFormat="1" ht="16.8" customHeight="1">
      <c r="A2244" s="39"/>
      <c r="B2244" s="45"/>
      <c r="C2244" s="327" t="s">
        <v>259</v>
      </c>
      <c r="D2244" s="327" t="s">
        <v>260</v>
      </c>
      <c r="E2244" s="18" t="s">
        <v>253</v>
      </c>
      <c r="F2244" s="328">
        <v>1588.0340000000001</v>
      </c>
      <c r="G2244" s="39"/>
      <c r="H2244" s="45"/>
    </row>
    <row r="2245" s="2" customFormat="1" ht="16.8" customHeight="1">
      <c r="A2245" s="39"/>
      <c r="B2245" s="45"/>
      <c r="C2245" s="323" t="s">
        <v>408</v>
      </c>
      <c r="D2245" s="324" t="s">
        <v>409</v>
      </c>
      <c r="E2245" s="325" t="s">
        <v>253</v>
      </c>
      <c r="F2245" s="326">
        <v>268.94600000000003</v>
      </c>
      <c r="G2245" s="39"/>
      <c r="H2245" s="45"/>
    </row>
    <row r="2246" s="2" customFormat="1" ht="16.8" customHeight="1">
      <c r="A2246" s="39"/>
      <c r="B2246" s="45"/>
      <c r="C2246" s="327" t="s">
        <v>408</v>
      </c>
      <c r="D2246" s="327" t="s">
        <v>2486</v>
      </c>
      <c r="E2246" s="18" t="s">
        <v>1</v>
      </c>
      <c r="F2246" s="328">
        <v>268.94600000000003</v>
      </c>
      <c r="G2246" s="39"/>
      <c r="H2246" s="45"/>
    </row>
    <row r="2247" s="2" customFormat="1" ht="16.8" customHeight="1">
      <c r="A2247" s="39"/>
      <c r="B2247" s="45"/>
      <c r="C2247" s="329" t="s">
        <v>6061</v>
      </c>
      <c r="D2247" s="39"/>
      <c r="E2247" s="39"/>
      <c r="F2247" s="39"/>
      <c r="G2247" s="39"/>
      <c r="H2247" s="45"/>
    </row>
    <row r="2248" s="2" customFormat="1" ht="16.8" customHeight="1">
      <c r="A2248" s="39"/>
      <c r="B2248" s="45"/>
      <c r="C2248" s="327" t="s">
        <v>597</v>
      </c>
      <c r="D2248" s="327" t="s">
        <v>598</v>
      </c>
      <c r="E2248" s="18" t="s">
        <v>253</v>
      </c>
      <c r="F2248" s="328">
        <v>336.18200000000002</v>
      </c>
      <c r="G2248" s="39"/>
      <c r="H2248" s="45"/>
    </row>
    <row r="2249" s="2" customFormat="1">
      <c r="A2249" s="39"/>
      <c r="B2249" s="45"/>
      <c r="C2249" s="327" t="s">
        <v>1696</v>
      </c>
      <c r="D2249" s="327" t="s">
        <v>1697</v>
      </c>
      <c r="E2249" s="18" t="s">
        <v>253</v>
      </c>
      <c r="F2249" s="328">
        <v>268.94600000000003</v>
      </c>
      <c r="G2249" s="39"/>
      <c r="H2249" s="45"/>
    </row>
    <row r="2250" s="2" customFormat="1">
      <c r="A2250" s="39"/>
      <c r="B2250" s="45"/>
      <c r="C2250" s="327" t="s">
        <v>639</v>
      </c>
      <c r="D2250" s="327" t="s">
        <v>640</v>
      </c>
      <c r="E2250" s="18" t="s">
        <v>253</v>
      </c>
      <c r="F2250" s="328">
        <v>568.34299999999996</v>
      </c>
      <c r="G2250" s="39"/>
      <c r="H2250" s="45"/>
    </row>
    <row r="2251" s="2" customFormat="1">
      <c r="A2251" s="39"/>
      <c r="B2251" s="45"/>
      <c r="C2251" s="327" t="s">
        <v>654</v>
      </c>
      <c r="D2251" s="327" t="s">
        <v>655</v>
      </c>
      <c r="E2251" s="18" t="s">
        <v>253</v>
      </c>
      <c r="F2251" s="328">
        <v>70.471000000000004</v>
      </c>
      <c r="G2251" s="39"/>
      <c r="H2251" s="45"/>
    </row>
    <row r="2252" s="2" customFormat="1" ht="16.8" customHeight="1">
      <c r="A2252" s="39"/>
      <c r="B2252" s="45"/>
      <c r="C2252" s="327" t="s">
        <v>681</v>
      </c>
      <c r="D2252" s="327" t="s">
        <v>682</v>
      </c>
      <c r="E2252" s="18" t="s">
        <v>253</v>
      </c>
      <c r="F2252" s="328">
        <v>322.40699999999998</v>
      </c>
      <c r="G2252" s="39"/>
      <c r="H2252" s="45"/>
    </row>
    <row r="2253" s="2" customFormat="1" ht="16.8" customHeight="1">
      <c r="A2253" s="39"/>
      <c r="B2253" s="45"/>
      <c r="C2253" s="327" t="s">
        <v>259</v>
      </c>
      <c r="D2253" s="327" t="s">
        <v>260</v>
      </c>
      <c r="E2253" s="18" t="s">
        <v>253</v>
      </c>
      <c r="F2253" s="328">
        <v>1588.0340000000001</v>
      </c>
      <c r="G2253" s="39"/>
      <c r="H2253" s="45"/>
    </row>
    <row r="2254" s="2" customFormat="1" ht="16.8" customHeight="1">
      <c r="A2254" s="39"/>
      <c r="B2254" s="45"/>
      <c r="C2254" s="323" t="s">
        <v>411</v>
      </c>
      <c r="D2254" s="324" t="s">
        <v>412</v>
      </c>
      <c r="E2254" s="325" t="s">
        <v>253</v>
      </c>
      <c r="F2254" s="326">
        <v>166.114</v>
      </c>
      <c r="G2254" s="39"/>
      <c r="H2254" s="45"/>
    </row>
    <row r="2255" s="2" customFormat="1" ht="16.8" customHeight="1">
      <c r="A2255" s="39"/>
      <c r="B2255" s="45"/>
      <c r="C2255" s="327" t="s">
        <v>411</v>
      </c>
      <c r="D2255" s="327" t="s">
        <v>2489</v>
      </c>
      <c r="E2255" s="18" t="s">
        <v>1</v>
      </c>
      <c r="F2255" s="328">
        <v>166.114</v>
      </c>
      <c r="G2255" s="39"/>
      <c r="H2255" s="45"/>
    </row>
    <row r="2256" s="2" customFormat="1" ht="16.8" customHeight="1">
      <c r="A2256" s="39"/>
      <c r="B2256" s="45"/>
      <c r="C2256" s="329" t="s">
        <v>6061</v>
      </c>
      <c r="D2256" s="39"/>
      <c r="E2256" s="39"/>
      <c r="F2256" s="39"/>
      <c r="G2256" s="39"/>
      <c r="H2256" s="45"/>
    </row>
    <row r="2257" s="2" customFormat="1" ht="16.8" customHeight="1">
      <c r="A2257" s="39"/>
      <c r="B2257" s="45"/>
      <c r="C2257" s="327" t="s">
        <v>597</v>
      </c>
      <c r="D2257" s="327" t="s">
        <v>598</v>
      </c>
      <c r="E2257" s="18" t="s">
        <v>253</v>
      </c>
      <c r="F2257" s="328">
        <v>336.18200000000002</v>
      </c>
      <c r="G2257" s="39"/>
      <c r="H2257" s="45"/>
    </row>
    <row r="2258" s="2" customFormat="1" ht="16.8" customHeight="1">
      <c r="A2258" s="39"/>
      <c r="B2258" s="45"/>
      <c r="C2258" s="327" t="s">
        <v>585</v>
      </c>
      <c r="D2258" s="327" t="s">
        <v>586</v>
      </c>
      <c r="E2258" s="18" t="s">
        <v>253</v>
      </c>
      <c r="F2258" s="328">
        <v>166.114</v>
      </c>
      <c r="G2258" s="39"/>
      <c r="H2258" s="45"/>
    </row>
    <row r="2259" s="2" customFormat="1">
      <c r="A2259" s="39"/>
      <c r="B2259" s="45"/>
      <c r="C2259" s="327" t="s">
        <v>649</v>
      </c>
      <c r="D2259" s="327" t="s">
        <v>650</v>
      </c>
      <c r="E2259" s="18" t="s">
        <v>253</v>
      </c>
      <c r="F2259" s="328">
        <v>1107.425</v>
      </c>
      <c r="G2259" s="39"/>
      <c r="H2259" s="45"/>
    </row>
    <row r="2260" s="2" customFormat="1">
      <c r="A2260" s="39"/>
      <c r="B2260" s="45"/>
      <c r="C2260" s="327" t="s">
        <v>669</v>
      </c>
      <c r="D2260" s="327" t="s">
        <v>670</v>
      </c>
      <c r="E2260" s="18" t="s">
        <v>253</v>
      </c>
      <c r="F2260" s="328">
        <v>1186.5260000000001</v>
      </c>
      <c r="G2260" s="39"/>
      <c r="H2260" s="45"/>
    </row>
    <row r="2261" s="2" customFormat="1" ht="16.8" customHeight="1">
      <c r="A2261" s="39"/>
      <c r="B2261" s="45"/>
      <c r="C2261" s="327" t="s">
        <v>687</v>
      </c>
      <c r="D2261" s="327" t="s">
        <v>688</v>
      </c>
      <c r="E2261" s="18" t="s">
        <v>253</v>
      </c>
      <c r="F2261" s="328">
        <v>1186.5260000000001</v>
      </c>
      <c r="G2261" s="39"/>
      <c r="H2261" s="45"/>
    </row>
    <row r="2262" s="2" customFormat="1" ht="16.8" customHeight="1">
      <c r="A2262" s="39"/>
      <c r="B2262" s="45"/>
      <c r="C2262" s="327" t="s">
        <v>259</v>
      </c>
      <c r="D2262" s="327" t="s">
        <v>260</v>
      </c>
      <c r="E2262" s="18" t="s">
        <v>253</v>
      </c>
      <c r="F2262" s="328">
        <v>1588.0340000000001</v>
      </c>
      <c r="G2262" s="39"/>
      <c r="H2262" s="45"/>
    </row>
    <row r="2263" s="2" customFormat="1" ht="16.8" customHeight="1">
      <c r="A2263" s="39"/>
      <c r="B2263" s="45"/>
      <c r="C2263" s="323" t="s">
        <v>414</v>
      </c>
      <c r="D2263" s="324" t="s">
        <v>415</v>
      </c>
      <c r="E2263" s="325" t="s">
        <v>253</v>
      </c>
      <c r="F2263" s="326">
        <v>941.31100000000004</v>
      </c>
      <c r="G2263" s="39"/>
      <c r="H2263" s="45"/>
    </row>
    <row r="2264" s="2" customFormat="1" ht="16.8" customHeight="1">
      <c r="A2264" s="39"/>
      <c r="B2264" s="45"/>
      <c r="C2264" s="327" t="s">
        <v>414</v>
      </c>
      <c r="D2264" s="327" t="s">
        <v>2488</v>
      </c>
      <c r="E2264" s="18" t="s">
        <v>1</v>
      </c>
      <c r="F2264" s="328">
        <v>941.31100000000004</v>
      </c>
      <c r="G2264" s="39"/>
      <c r="H2264" s="45"/>
    </row>
    <row r="2265" s="2" customFormat="1" ht="16.8" customHeight="1">
      <c r="A2265" s="39"/>
      <c r="B2265" s="45"/>
      <c r="C2265" s="329" t="s">
        <v>6061</v>
      </c>
      <c r="D2265" s="39"/>
      <c r="E2265" s="39"/>
      <c r="F2265" s="39"/>
      <c r="G2265" s="39"/>
      <c r="H2265" s="45"/>
    </row>
    <row r="2266" s="2" customFormat="1" ht="16.8" customHeight="1">
      <c r="A2266" s="39"/>
      <c r="B2266" s="45"/>
      <c r="C2266" s="327" t="s">
        <v>597</v>
      </c>
      <c r="D2266" s="327" t="s">
        <v>598</v>
      </c>
      <c r="E2266" s="18" t="s">
        <v>253</v>
      </c>
      <c r="F2266" s="328">
        <v>336.18200000000002</v>
      </c>
      <c r="G2266" s="39"/>
      <c r="H2266" s="45"/>
    </row>
    <row r="2267" s="2" customFormat="1">
      <c r="A2267" s="39"/>
      <c r="B2267" s="45"/>
      <c r="C2267" s="327" t="s">
        <v>1701</v>
      </c>
      <c r="D2267" s="327" t="s">
        <v>1702</v>
      </c>
      <c r="E2267" s="18" t="s">
        <v>253</v>
      </c>
      <c r="F2267" s="328">
        <v>941.31100000000004</v>
      </c>
      <c r="G2267" s="39"/>
      <c r="H2267" s="45"/>
    </row>
    <row r="2268" s="2" customFormat="1">
      <c r="A2268" s="39"/>
      <c r="B2268" s="45"/>
      <c r="C2268" s="327" t="s">
        <v>649</v>
      </c>
      <c r="D2268" s="327" t="s">
        <v>650</v>
      </c>
      <c r="E2268" s="18" t="s">
        <v>253</v>
      </c>
      <c r="F2268" s="328">
        <v>1107.425</v>
      </c>
      <c r="G2268" s="39"/>
      <c r="H2268" s="45"/>
    </row>
    <row r="2269" s="2" customFormat="1">
      <c r="A2269" s="39"/>
      <c r="B2269" s="45"/>
      <c r="C2269" s="327" t="s">
        <v>669</v>
      </c>
      <c r="D2269" s="327" t="s">
        <v>670</v>
      </c>
      <c r="E2269" s="18" t="s">
        <v>253</v>
      </c>
      <c r="F2269" s="328">
        <v>1186.5260000000001</v>
      </c>
      <c r="G2269" s="39"/>
      <c r="H2269" s="45"/>
    </row>
    <row r="2270" s="2" customFormat="1" ht="16.8" customHeight="1">
      <c r="A2270" s="39"/>
      <c r="B2270" s="45"/>
      <c r="C2270" s="327" t="s">
        <v>687</v>
      </c>
      <c r="D2270" s="327" t="s">
        <v>688</v>
      </c>
      <c r="E2270" s="18" t="s">
        <v>253</v>
      </c>
      <c r="F2270" s="328">
        <v>1186.5260000000001</v>
      </c>
      <c r="G2270" s="39"/>
      <c r="H2270" s="45"/>
    </row>
    <row r="2271" s="2" customFormat="1" ht="16.8" customHeight="1">
      <c r="A2271" s="39"/>
      <c r="B2271" s="45"/>
      <c r="C2271" s="327" t="s">
        <v>259</v>
      </c>
      <c r="D2271" s="327" t="s">
        <v>260</v>
      </c>
      <c r="E2271" s="18" t="s">
        <v>253</v>
      </c>
      <c r="F2271" s="328">
        <v>1588.0340000000001</v>
      </c>
      <c r="G2271" s="39"/>
      <c r="H2271" s="45"/>
    </row>
    <row r="2272" s="2" customFormat="1" ht="16.8" customHeight="1">
      <c r="A2272" s="39"/>
      <c r="B2272" s="45"/>
      <c r="C2272" s="323" t="s">
        <v>2355</v>
      </c>
      <c r="D2272" s="324" t="s">
        <v>2356</v>
      </c>
      <c r="E2272" s="325" t="s">
        <v>253</v>
      </c>
      <c r="F2272" s="326">
        <v>11.865</v>
      </c>
      <c r="G2272" s="39"/>
      <c r="H2272" s="45"/>
    </row>
    <row r="2273" s="2" customFormat="1" ht="16.8" customHeight="1">
      <c r="A2273" s="39"/>
      <c r="B2273" s="45"/>
      <c r="C2273" s="327" t="s">
        <v>2355</v>
      </c>
      <c r="D2273" s="327" t="s">
        <v>2491</v>
      </c>
      <c r="E2273" s="18" t="s">
        <v>1</v>
      </c>
      <c r="F2273" s="328">
        <v>11.865</v>
      </c>
      <c r="G2273" s="39"/>
      <c r="H2273" s="45"/>
    </row>
    <row r="2274" s="2" customFormat="1" ht="16.8" customHeight="1">
      <c r="A2274" s="39"/>
      <c r="B2274" s="45"/>
      <c r="C2274" s="329" t="s">
        <v>6061</v>
      </c>
      <c r="D2274" s="39"/>
      <c r="E2274" s="39"/>
      <c r="F2274" s="39"/>
      <c r="G2274" s="39"/>
      <c r="H2274" s="45"/>
    </row>
    <row r="2275" s="2" customFormat="1" ht="16.8" customHeight="1">
      <c r="A2275" s="39"/>
      <c r="B2275" s="45"/>
      <c r="C2275" s="327" t="s">
        <v>597</v>
      </c>
      <c r="D2275" s="327" t="s">
        <v>598</v>
      </c>
      <c r="E2275" s="18" t="s">
        <v>253</v>
      </c>
      <c r="F2275" s="328">
        <v>336.18200000000002</v>
      </c>
      <c r="G2275" s="39"/>
      <c r="H2275" s="45"/>
    </row>
    <row r="2276" s="2" customFormat="1" ht="16.8" customHeight="1">
      <c r="A2276" s="39"/>
      <c r="B2276" s="45"/>
      <c r="C2276" s="327" t="s">
        <v>2423</v>
      </c>
      <c r="D2276" s="327" t="s">
        <v>2424</v>
      </c>
      <c r="E2276" s="18" t="s">
        <v>253</v>
      </c>
      <c r="F2276" s="328">
        <v>11.865</v>
      </c>
      <c r="G2276" s="39"/>
      <c r="H2276" s="45"/>
    </row>
    <row r="2277" s="2" customFormat="1">
      <c r="A2277" s="39"/>
      <c r="B2277" s="45"/>
      <c r="C2277" s="327" t="s">
        <v>669</v>
      </c>
      <c r="D2277" s="327" t="s">
        <v>670</v>
      </c>
      <c r="E2277" s="18" t="s">
        <v>253</v>
      </c>
      <c r="F2277" s="328">
        <v>1186.5260000000001</v>
      </c>
      <c r="G2277" s="39"/>
      <c r="H2277" s="45"/>
    </row>
    <row r="2278" s="2" customFormat="1" ht="16.8" customHeight="1">
      <c r="A2278" s="39"/>
      <c r="B2278" s="45"/>
      <c r="C2278" s="327" t="s">
        <v>687</v>
      </c>
      <c r="D2278" s="327" t="s">
        <v>688</v>
      </c>
      <c r="E2278" s="18" t="s">
        <v>253</v>
      </c>
      <c r="F2278" s="328">
        <v>1186.5260000000001</v>
      </c>
      <c r="G2278" s="39"/>
      <c r="H2278" s="45"/>
    </row>
    <row r="2279" s="2" customFormat="1" ht="16.8" customHeight="1">
      <c r="A2279" s="39"/>
      <c r="B2279" s="45"/>
      <c r="C2279" s="327" t="s">
        <v>259</v>
      </c>
      <c r="D2279" s="327" t="s">
        <v>260</v>
      </c>
      <c r="E2279" s="18" t="s">
        <v>253</v>
      </c>
      <c r="F2279" s="328">
        <v>1588.0340000000001</v>
      </c>
      <c r="G2279" s="39"/>
      <c r="H2279" s="45"/>
    </row>
    <row r="2280" s="2" customFormat="1" ht="16.8" customHeight="1">
      <c r="A2280" s="39"/>
      <c r="B2280" s="45"/>
      <c r="C2280" s="323" t="s">
        <v>2358</v>
      </c>
      <c r="D2280" s="324" t="s">
        <v>2359</v>
      </c>
      <c r="E2280" s="325" t="s">
        <v>253</v>
      </c>
      <c r="F2280" s="326">
        <v>67.236000000000004</v>
      </c>
      <c r="G2280" s="39"/>
      <c r="H2280" s="45"/>
    </row>
    <row r="2281" s="2" customFormat="1" ht="16.8" customHeight="1">
      <c r="A2281" s="39"/>
      <c r="B2281" s="45"/>
      <c r="C2281" s="327" t="s">
        <v>2358</v>
      </c>
      <c r="D2281" s="327" t="s">
        <v>2490</v>
      </c>
      <c r="E2281" s="18" t="s">
        <v>1</v>
      </c>
      <c r="F2281" s="328">
        <v>67.236000000000004</v>
      </c>
      <c r="G2281" s="39"/>
      <c r="H2281" s="45"/>
    </row>
    <row r="2282" s="2" customFormat="1" ht="16.8" customHeight="1">
      <c r="A2282" s="39"/>
      <c r="B2282" s="45"/>
      <c r="C2282" s="329" t="s">
        <v>6061</v>
      </c>
      <c r="D2282" s="39"/>
      <c r="E2282" s="39"/>
      <c r="F2282" s="39"/>
      <c r="G2282" s="39"/>
      <c r="H2282" s="45"/>
    </row>
    <row r="2283" s="2" customFormat="1" ht="16.8" customHeight="1">
      <c r="A2283" s="39"/>
      <c r="B2283" s="45"/>
      <c r="C2283" s="327" t="s">
        <v>597</v>
      </c>
      <c r="D2283" s="327" t="s">
        <v>598</v>
      </c>
      <c r="E2283" s="18" t="s">
        <v>253</v>
      </c>
      <c r="F2283" s="328">
        <v>336.18200000000002</v>
      </c>
      <c r="G2283" s="39"/>
      <c r="H2283" s="45"/>
    </row>
    <row r="2284" s="2" customFormat="1">
      <c r="A2284" s="39"/>
      <c r="B2284" s="45"/>
      <c r="C2284" s="327" t="s">
        <v>2427</v>
      </c>
      <c r="D2284" s="327" t="s">
        <v>2428</v>
      </c>
      <c r="E2284" s="18" t="s">
        <v>253</v>
      </c>
      <c r="F2284" s="328">
        <v>67.236000000000004</v>
      </c>
      <c r="G2284" s="39"/>
      <c r="H2284" s="45"/>
    </row>
    <row r="2285" s="2" customFormat="1">
      <c r="A2285" s="39"/>
      <c r="B2285" s="45"/>
      <c r="C2285" s="327" t="s">
        <v>669</v>
      </c>
      <c r="D2285" s="327" t="s">
        <v>670</v>
      </c>
      <c r="E2285" s="18" t="s">
        <v>253</v>
      </c>
      <c r="F2285" s="328">
        <v>1186.5260000000001</v>
      </c>
      <c r="G2285" s="39"/>
      <c r="H2285" s="45"/>
    </row>
    <row r="2286" s="2" customFormat="1" ht="16.8" customHeight="1">
      <c r="A2286" s="39"/>
      <c r="B2286" s="45"/>
      <c r="C2286" s="327" t="s">
        <v>687</v>
      </c>
      <c r="D2286" s="327" t="s">
        <v>688</v>
      </c>
      <c r="E2286" s="18" t="s">
        <v>253</v>
      </c>
      <c r="F2286" s="328">
        <v>1186.5260000000001</v>
      </c>
      <c r="G2286" s="39"/>
      <c r="H2286" s="45"/>
    </row>
    <row r="2287" s="2" customFormat="1" ht="16.8" customHeight="1">
      <c r="A2287" s="39"/>
      <c r="B2287" s="45"/>
      <c r="C2287" s="327" t="s">
        <v>259</v>
      </c>
      <c r="D2287" s="327" t="s">
        <v>260</v>
      </c>
      <c r="E2287" s="18" t="s">
        <v>253</v>
      </c>
      <c r="F2287" s="328">
        <v>1588.0340000000001</v>
      </c>
      <c r="G2287" s="39"/>
      <c r="H2287" s="45"/>
    </row>
    <row r="2288" s="2" customFormat="1" ht="16.8" customHeight="1">
      <c r="A2288" s="39"/>
      <c r="B2288" s="45"/>
      <c r="C2288" s="323" t="s">
        <v>2361</v>
      </c>
      <c r="D2288" s="324" t="s">
        <v>2362</v>
      </c>
      <c r="E2288" s="325" t="s">
        <v>253</v>
      </c>
      <c r="F2288" s="326">
        <v>11.865</v>
      </c>
      <c r="G2288" s="39"/>
      <c r="H2288" s="45"/>
    </row>
    <row r="2289" s="2" customFormat="1" ht="16.8" customHeight="1">
      <c r="A2289" s="39"/>
      <c r="B2289" s="45"/>
      <c r="C2289" s="327" t="s">
        <v>2361</v>
      </c>
      <c r="D2289" s="327" t="s">
        <v>2493</v>
      </c>
      <c r="E2289" s="18" t="s">
        <v>1</v>
      </c>
      <c r="F2289" s="328">
        <v>11.865</v>
      </c>
      <c r="G2289" s="39"/>
      <c r="H2289" s="45"/>
    </row>
    <row r="2290" s="2" customFormat="1" ht="16.8" customHeight="1">
      <c r="A2290" s="39"/>
      <c r="B2290" s="45"/>
      <c r="C2290" s="329" t="s">
        <v>6061</v>
      </c>
      <c r="D2290" s="39"/>
      <c r="E2290" s="39"/>
      <c r="F2290" s="39"/>
      <c r="G2290" s="39"/>
      <c r="H2290" s="45"/>
    </row>
    <row r="2291" s="2" customFormat="1" ht="16.8" customHeight="1">
      <c r="A2291" s="39"/>
      <c r="B2291" s="45"/>
      <c r="C2291" s="327" t="s">
        <v>597</v>
      </c>
      <c r="D2291" s="327" t="s">
        <v>598</v>
      </c>
      <c r="E2291" s="18" t="s">
        <v>253</v>
      </c>
      <c r="F2291" s="328">
        <v>336.18200000000002</v>
      </c>
      <c r="G2291" s="39"/>
      <c r="H2291" s="45"/>
    </row>
    <row r="2292" s="2" customFormat="1">
      <c r="A2292" s="39"/>
      <c r="B2292" s="45"/>
      <c r="C2292" s="327" t="s">
        <v>2464</v>
      </c>
      <c r="D2292" s="327" t="s">
        <v>2465</v>
      </c>
      <c r="E2292" s="18" t="s">
        <v>253</v>
      </c>
      <c r="F2292" s="328">
        <v>11.865</v>
      </c>
      <c r="G2292" s="39"/>
      <c r="H2292" s="45"/>
    </row>
    <row r="2293" s="2" customFormat="1">
      <c r="A2293" s="39"/>
      <c r="B2293" s="45"/>
      <c r="C2293" s="327" t="s">
        <v>1945</v>
      </c>
      <c r="D2293" s="327" t="s">
        <v>1946</v>
      </c>
      <c r="E2293" s="18" t="s">
        <v>253</v>
      </c>
      <c r="F2293" s="328">
        <v>79.100999999999999</v>
      </c>
      <c r="G2293" s="39"/>
      <c r="H2293" s="45"/>
    </row>
    <row r="2294" s="2" customFormat="1" ht="16.8" customHeight="1">
      <c r="A2294" s="39"/>
      <c r="B2294" s="45"/>
      <c r="C2294" s="327" t="s">
        <v>259</v>
      </c>
      <c r="D2294" s="327" t="s">
        <v>260</v>
      </c>
      <c r="E2294" s="18" t="s">
        <v>253</v>
      </c>
      <c r="F2294" s="328">
        <v>1588.0340000000001</v>
      </c>
      <c r="G2294" s="39"/>
      <c r="H2294" s="45"/>
    </row>
    <row r="2295" s="2" customFormat="1" ht="16.8" customHeight="1">
      <c r="A2295" s="39"/>
      <c r="B2295" s="45"/>
      <c r="C2295" s="323" t="s">
        <v>2363</v>
      </c>
      <c r="D2295" s="324" t="s">
        <v>2364</v>
      </c>
      <c r="E2295" s="325" t="s">
        <v>253</v>
      </c>
      <c r="F2295" s="326">
        <v>67.236000000000004</v>
      </c>
      <c r="G2295" s="39"/>
      <c r="H2295" s="45"/>
    </row>
    <row r="2296" s="2" customFormat="1" ht="16.8" customHeight="1">
      <c r="A2296" s="39"/>
      <c r="B2296" s="45"/>
      <c r="C2296" s="327" t="s">
        <v>2363</v>
      </c>
      <c r="D2296" s="327" t="s">
        <v>2492</v>
      </c>
      <c r="E2296" s="18" t="s">
        <v>1</v>
      </c>
      <c r="F2296" s="328">
        <v>67.236000000000004</v>
      </c>
      <c r="G2296" s="39"/>
      <c r="H2296" s="45"/>
    </row>
    <row r="2297" s="2" customFormat="1" ht="16.8" customHeight="1">
      <c r="A2297" s="39"/>
      <c r="B2297" s="45"/>
      <c r="C2297" s="329" t="s">
        <v>6061</v>
      </c>
      <c r="D2297" s="39"/>
      <c r="E2297" s="39"/>
      <c r="F2297" s="39"/>
      <c r="G2297" s="39"/>
      <c r="H2297" s="45"/>
    </row>
    <row r="2298" s="2" customFormat="1" ht="16.8" customHeight="1">
      <c r="A2298" s="39"/>
      <c r="B2298" s="45"/>
      <c r="C2298" s="327" t="s">
        <v>597</v>
      </c>
      <c r="D2298" s="327" t="s">
        <v>598</v>
      </c>
      <c r="E2298" s="18" t="s">
        <v>253</v>
      </c>
      <c r="F2298" s="328">
        <v>336.18200000000002</v>
      </c>
      <c r="G2298" s="39"/>
      <c r="H2298" s="45"/>
    </row>
    <row r="2299" s="2" customFormat="1">
      <c r="A2299" s="39"/>
      <c r="B2299" s="45"/>
      <c r="C2299" s="327" t="s">
        <v>2431</v>
      </c>
      <c r="D2299" s="327" t="s">
        <v>2432</v>
      </c>
      <c r="E2299" s="18" t="s">
        <v>253</v>
      </c>
      <c r="F2299" s="328">
        <v>67.236000000000004</v>
      </c>
      <c r="G2299" s="39"/>
      <c r="H2299" s="45"/>
    </row>
    <row r="2300" s="2" customFormat="1">
      <c r="A2300" s="39"/>
      <c r="B2300" s="45"/>
      <c r="C2300" s="327" t="s">
        <v>1945</v>
      </c>
      <c r="D2300" s="327" t="s">
        <v>1946</v>
      </c>
      <c r="E2300" s="18" t="s">
        <v>253</v>
      </c>
      <c r="F2300" s="328">
        <v>79.100999999999999</v>
      </c>
      <c r="G2300" s="39"/>
      <c r="H2300" s="45"/>
    </row>
    <row r="2301" s="2" customFormat="1" ht="16.8" customHeight="1">
      <c r="A2301" s="39"/>
      <c r="B2301" s="45"/>
      <c r="C2301" s="327" t="s">
        <v>259</v>
      </c>
      <c r="D2301" s="327" t="s">
        <v>260</v>
      </c>
      <c r="E2301" s="18" t="s">
        <v>253</v>
      </c>
      <c r="F2301" s="328">
        <v>1588.0340000000001</v>
      </c>
      <c r="G2301" s="39"/>
      <c r="H2301" s="45"/>
    </row>
    <row r="2302" s="2" customFormat="1" ht="16.8" customHeight="1">
      <c r="A2302" s="39"/>
      <c r="B2302" s="45"/>
      <c r="C2302" s="323" t="s">
        <v>417</v>
      </c>
      <c r="D2302" s="324" t="s">
        <v>418</v>
      </c>
      <c r="E2302" s="325" t="s">
        <v>253</v>
      </c>
      <c r="F2302" s="326">
        <v>75.481999999999999</v>
      </c>
      <c r="G2302" s="39"/>
      <c r="H2302" s="45"/>
    </row>
    <row r="2303" s="2" customFormat="1" ht="16.8" customHeight="1">
      <c r="A2303" s="39"/>
      <c r="B2303" s="45"/>
      <c r="C2303" s="323" t="s">
        <v>420</v>
      </c>
      <c r="D2303" s="324" t="s">
        <v>421</v>
      </c>
      <c r="E2303" s="325" t="s">
        <v>253</v>
      </c>
      <c r="F2303" s="326">
        <v>30.193000000000001</v>
      </c>
      <c r="G2303" s="39"/>
      <c r="H2303" s="45"/>
    </row>
    <row r="2304" s="2" customFormat="1" ht="16.8" customHeight="1">
      <c r="A2304" s="39"/>
      <c r="B2304" s="45"/>
      <c r="C2304" s="323" t="s">
        <v>423</v>
      </c>
      <c r="D2304" s="324" t="s">
        <v>424</v>
      </c>
      <c r="E2304" s="325" t="s">
        <v>253</v>
      </c>
      <c r="F2304" s="326">
        <v>45.289000000000001</v>
      </c>
      <c r="G2304" s="39"/>
      <c r="H2304" s="45"/>
    </row>
    <row r="2305" s="2" customFormat="1" ht="16.8" customHeight="1">
      <c r="A2305" s="39"/>
      <c r="B2305" s="45"/>
      <c r="C2305" s="323" t="s">
        <v>2365</v>
      </c>
      <c r="D2305" s="324" t="s">
        <v>2366</v>
      </c>
      <c r="E2305" s="325" t="s">
        <v>253</v>
      </c>
      <c r="F2305" s="326">
        <v>0</v>
      </c>
      <c r="G2305" s="39"/>
      <c r="H2305" s="45"/>
    </row>
    <row r="2306" s="2" customFormat="1" ht="16.8" customHeight="1">
      <c r="A2306" s="39"/>
      <c r="B2306" s="45"/>
      <c r="C2306" s="323" t="s">
        <v>2368</v>
      </c>
      <c r="D2306" s="324" t="s">
        <v>2369</v>
      </c>
      <c r="E2306" s="325" t="s">
        <v>253</v>
      </c>
      <c r="F2306" s="326">
        <v>27.628</v>
      </c>
      <c r="G2306" s="39"/>
      <c r="H2306" s="45"/>
    </row>
    <row r="2307" s="2" customFormat="1" ht="16.8" customHeight="1">
      <c r="A2307" s="39"/>
      <c r="B2307" s="45"/>
      <c r="C2307" s="323" t="s">
        <v>2371</v>
      </c>
      <c r="D2307" s="324" t="s">
        <v>2372</v>
      </c>
      <c r="E2307" s="325" t="s">
        <v>253</v>
      </c>
      <c r="F2307" s="326">
        <v>156.55600000000001</v>
      </c>
      <c r="G2307" s="39"/>
      <c r="H2307" s="45"/>
    </row>
    <row r="2308" s="2" customFormat="1" ht="16.8" customHeight="1">
      <c r="A2308" s="39"/>
      <c r="B2308" s="45"/>
      <c r="C2308" s="323" t="s">
        <v>2374</v>
      </c>
      <c r="D2308" s="324" t="s">
        <v>2375</v>
      </c>
      <c r="E2308" s="325" t="s">
        <v>253</v>
      </c>
      <c r="F2308" s="326">
        <v>96.695999999999998</v>
      </c>
      <c r="G2308" s="39"/>
      <c r="H2308" s="45"/>
    </row>
    <row r="2309" s="2" customFormat="1" ht="16.8" customHeight="1">
      <c r="A2309" s="39"/>
      <c r="B2309" s="45"/>
      <c r="C2309" s="323" t="s">
        <v>2377</v>
      </c>
      <c r="D2309" s="324" t="s">
        <v>2378</v>
      </c>
      <c r="E2309" s="325" t="s">
        <v>253</v>
      </c>
      <c r="F2309" s="326">
        <v>547.947</v>
      </c>
      <c r="G2309" s="39"/>
      <c r="H2309" s="45"/>
    </row>
    <row r="2310" s="2" customFormat="1" ht="16.8" customHeight="1">
      <c r="A2310" s="39"/>
      <c r="B2310" s="45"/>
      <c r="C2310" s="323" t="s">
        <v>2380</v>
      </c>
      <c r="D2310" s="324" t="s">
        <v>2381</v>
      </c>
      <c r="E2310" s="325" t="s">
        <v>253</v>
      </c>
      <c r="F2310" s="326">
        <v>6.907</v>
      </c>
      <c r="G2310" s="39"/>
      <c r="H2310" s="45"/>
    </row>
    <row r="2311" s="2" customFormat="1" ht="16.8" customHeight="1">
      <c r="A2311" s="39"/>
      <c r="B2311" s="45"/>
      <c r="C2311" s="323" t="s">
        <v>2383</v>
      </c>
      <c r="D2311" s="324" t="s">
        <v>2384</v>
      </c>
      <c r="E2311" s="325" t="s">
        <v>253</v>
      </c>
      <c r="F2311" s="326">
        <v>39.139000000000003</v>
      </c>
      <c r="G2311" s="39"/>
      <c r="H2311" s="45"/>
    </row>
    <row r="2312" s="2" customFormat="1" ht="16.8" customHeight="1">
      <c r="A2312" s="39"/>
      <c r="B2312" s="45"/>
      <c r="C2312" s="323" t="s">
        <v>2386</v>
      </c>
      <c r="D2312" s="324" t="s">
        <v>2387</v>
      </c>
      <c r="E2312" s="325" t="s">
        <v>253</v>
      </c>
      <c r="F2312" s="326">
        <v>6.907</v>
      </c>
      <c r="G2312" s="39"/>
      <c r="H2312" s="45"/>
    </row>
    <row r="2313" s="2" customFormat="1" ht="16.8" customHeight="1">
      <c r="A2313" s="39"/>
      <c r="B2313" s="45"/>
      <c r="C2313" s="323" t="s">
        <v>2388</v>
      </c>
      <c r="D2313" s="324" t="s">
        <v>2389</v>
      </c>
      <c r="E2313" s="325" t="s">
        <v>253</v>
      </c>
      <c r="F2313" s="326">
        <v>39.139000000000003</v>
      </c>
      <c r="G2313" s="39"/>
      <c r="H2313" s="45"/>
    </row>
    <row r="2314" s="2" customFormat="1" ht="16.8" customHeight="1">
      <c r="A2314" s="39"/>
      <c r="B2314" s="45"/>
      <c r="C2314" s="323" t="s">
        <v>429</v>
      </c>
      <c r="D2314" s="324" t="s">
        <v>430</v>
      </c>
      <c r="E2314" s="325" t="s">
        <v>253</v>
      </c>
      <c r="F2314" s="326">
        <v>24.835000000000001</v>
      </c>
      <c r="G2314" s="39"/>
      <c r="H2314" s="45"/>
    </row>
    <row r="2315" s="2" customFormat="1" ht="16.8" customHeight="1">
      <c r="A2315" s="39"/>
      <c r="B2315" s="45"/>
      <c r="C2315" s="323" t="s">
        <v>432</v>
      </c>
      <c r="D2315" s="324" t="s">
        <v>433</v>
      </c>
      <c r="E2315" s="325" t="s">
        <v>253</v>
      </c>
      <c r="F2315" s="326">
        <v>68.783000000000001</v>
      </c>
      <c r="G2315" s="39"/>
      <c r="H2315" s="45"/>
    </row>
    <row r="2316" s="2" customFormat="1" ht="16.8" customHeight="1">
      <c r="A2316" s="39"/>
      <c r="B2316" s="45"/>
      <c r="C2316" s="327" t="s">
        <v>1</v>
      </c>
      <c r="D2316" s="327" t="s">
        <v>3642</v>
      </c>
      <c r="E2316" s="18" t="s">
        <v>1</v>
      </c>
      <c r="F2316" s="328">
        <v>57.232999999999997</v>
      </c>
      <c r="G2316" s="39"/>
      <c r="H2316" s="45"/>
    </row>
    <row r="2317" s="2" customFormat="1" ht="16.8" customHeight="1">
      <c r="A2317" s="39"/>
      <c r="B2317" s="45"/>
      <c r="C2317" s="327" t="s">
        <v>1</v>
      </c>
      <c r="D2317" s="327" t="s">
        <v>3643</v>
      </c>
      <c r="E2317" s="18" t="s">
        <v>1</v>
      </c>
      <c r="F2317" s="328">
        <v>11.550000000000001</v>
      </c>
      <c r="G2317" s="39"/>
      <c r="H2317" s="45"/>
    </row>
    <row r="2318" s="2" customFormat="1" ht="16.8" customHeight="1">
      <c r="A2318" s="39"/>
      <c r="B2318" s="45"/>
      <c r="C2318" s="327" t="s">
        <v>432</v>
      </c>
      <c r="D2318" s="327" t="s">
        <v>258</v>
      </c>
      <c r="E2318" s="18" t="s">
        <v>1</v>
      </c>
      <c r="F2318" s="328">
        <v>68.783000000000001</v>
      </c>
      <c r="G2318" s="39"/>
      <c r="H2318" s="45"/>
    </row>
    <row r="2319" s="2" customFormat="1" ht="16.8" customHeight="1">
      <c r="A2319" s="39"/>
      <c r="B2319" s="45"/>
      <c r="C2319" s="329" t="s">
        <v>6061</v>
      </c>
      <c r="D2319" s="39"/>
      <c r="E2319" s="39"/>
      <c r="F2319" s="39"/>
      <c r="G2319" s="39"/>
      <c r="H2319" s="45"/>
    </row>
    <row r="2320" s="2" customFormat="1" ht="16.8" customHeight="1">
      <c r="A2320" s="39"/>
      <c r="B2320" s="45"/>
      <c r="C2320" s="327" t="s">
        <v>799</v>
      </c>
      <c r="D2320" s="327" t="s">
        <v>800</v>
      </c>
      <c r="E2320" s="18" t="s">
        <v>253</v>
      </c>
      <c r="F2320" s="328">
        <v>68.783000000000001</v>
      </c>
      <c r="G2320" s="39"/>
      <c r="H2320" s="45"/>
    </row>
    <row r="2321" s="2" customFormat="1" ht="16.8" customHeight="1">
      <c r="A2321" s="39"/>
      <c r="B2321" s="45"/>
      <c r="C2321" s="327" t="s">
        <v>722</v>
      </c>
      <c r="D2321" s="327" t="s">
        <v>723</v>
      </c>
      <c r="E2321" s="18" t="s">
        <v>253</v>
      </c>
      <c r="F2321" s="328">
        <v>1229.6790000000001</v>
      </c>
      <c r="G2321" s="39"/>
      <c r="H2321" s="45"/>
    </row>
    <row r="2322" s="2" customFormat="1" ht="16.8" customHeight="1">
      <c r="A2322" s="39"/>
      <c r="B2322" s="45"/>
      <c r="C2322" s="323" t="s">
        <v>436</v>
      </c>
      <c r="D2322" s="324" t="s">
        <v>437</v>
      </c>
      <c r="E2322" s="325" t="s">
        <v>246</v>
      </c>
      <c r="F2322" s="326">
        <v>33.113</v>
      </c>
      <c r="G2322" s="39"/>
      <c r="H2322" s="45"/>
    </row>
    <row r="2323" s="2" customFormat="1" ht="16.8" customHeight="1">
      <c r="A2323" s="39"/>
      <c r="B2323" s="45"/>
      <c r="C2323" s="327" t="s">
        <v>436</v>
      </c>
      <c r="D2323" s="327" t="s">
        <v>3633</v>
      </c>
      <c r="E2323" s="18" t="s">
        <v>1</v>
      </c>
      <c r="F2323" s="328">
        <v>33.113</v>
      </c>
      <c r="G2323" s="39"/>
      <c r="H2323" s="45"/>
    </row>
    <row r="2324" s="2" customFormat="1" ht="16.8" customHeight="1">
      <c r="A2324" s="39"/>
      <c r="B2324" s="45"/>
      <c r="C2324" s="329" t="s">
        <v>6061</v>
      </c>
      <c r="D2324" s="39"/>
      <c r="E2324" s="39"/>
      <c r="F2324" s="39"/>
      <c r="G2324" s="39"/>
      <c r="H2324" s="45"/>
    </row>
    <row r="2325" s="2" customFormat="1" ht="16.8" customHeight="1">
      <c r="A2325" s="39"/>
      <c r="B2325" s="45"/>
      <c r="C2325" s="327" t="s">
        <v>780</v>
      </c>
      <c r="D2325" s="327" t="s">
        <v>781</v>
      </c>
      <c r="E2325" s="18" t="s">
        <v>246</v>
      </c>
      <c r="F2325" s="328">
        <v>133.82900000000001</v>
      </c>
      <c r="G2325" s="39"/>
      <c r="H2325" s="45"/>
    </row>
    <row r="2326" s="2" customFormat="1" ht="16.8" customHeight="1">
      <c r="A2326" s="39"/>
      <c r="B2326" s="45"/>
      <c r="C2326" s="327" t="s">
        <v>504</v>
      </c>
      <c r="D2326" s="327" t="s">
        <v>505</v>
      </c>
      <c r="E2326" s="18" t="s">
        <v>246</v>
      </c>
      <c r="F2326" s="328">
        <v>30.702000000000002</v>
      </c>
      <c r="G2326" s="39"/>
      <c r="H2326" s="45"/>
    </row>
    <row r="2327" s="2" customFormat="1" ht="16.8" customHeight="1">
      <c r="A2327" s="39"/>
      <c r="B2327" s="45"/>
      <c r="C2327" s="327" t="s">
        <v>1638</v>
      </c>
      <c r="D2327" s="327" t="s">
        <v>1639</v>
      </c>
      <c r="E2327" s="18" t="s">
        <v>246</v>
      </c>
      <c r="F2327" s="328">
        <v>439.60000000000002</v>
      </c>
      <c r="G2327" s="39"/>
      <c r="H2327" s="45"/>
    </row>
    <row r="2328" s="2" customFormat="1" ht="16.8" customHeight="1">
      <c r="A2328" s="39"/>
      <c r="B2328" s="45"/>
      <c r="C2328" s="327" t="s">
        <v>1648</v>
      </c>
      <c r="D2328" s="327" t="s">
        <v>1649</v>
      </c>
      <c r="E2328" s="18" t="s">
        <v>246</v>
      </c>
      <c r="F2328" s="328">
        <v>122.807</v>
      </c>
      <c r="G2328" s="39"/>
      <c r="H2328" s="45"/>
    </row>
    <row r="2329" s="2" customFormat="1" ht="16.8" customHeight="1">
      <c r="A2329" s="39"/>
      <c r="B2329" s="45"/>
      <c r="C2329" s="327" t="s">
        <v>1655</v>
      </c>
      <c r="D2329" s="327" t="s">
        <v>1656</v>
      </c>
      <c r="E2329" s="18" t="s">
        <v>246</v>
      </c>
      <c r="F2329" s="328">
        <v>92.105999999999995</v>
      </c>
      <c r="G2329" s="39"/>
      <c r="H2329" s="45"/>
    </row>
    <row r="2330" s="2" customFormat="1" ht="16.8" customHeight="1">
      <c r="A2330" s="39"/>
      <c r="B2330" s="45"/>
      <c r="C2330" s="327" t="s">
        <v>1663</v>
      </c>
      <c r="D2330" s="327" t="s">
        <v>1664</v>
      </c>
      <c r="E2330" s="18" t="s">
        <v>246</v>
      </c>
      <c r="F2330" s="328">
        <v>146.53299999999999</v>
      </c>
      <c r="G2330" s="39"/>
      <c r="H2330" s="45"/>
    </row>
    <row r="2331" s="2" customFormat="1" ht="16.8" customHeight="1">
      <c r="A2331" s="39"/>
      <c r="B2331" s="45"/>
      <c r="C2331" s="327" t="s">
        <v>821</v>
      </c>
      <c r="D2331" s="327" t="s">
        <v>822</v>
      </c>
      <c r="E2331" s="18" t="s">
        <v>246</v>
      </c>
      <c r="F2331" s="328">
        <v>33.113</v>
      </c>
      <c r="G2331" s="39"/>
      <c r="H2331" s="45"/>
    </row>
    <row r="2332" s="2" customFormat="1" ht="16.8" customHeight="1">
      <c r="A2332" s="39"/>
      <c r="B2332" s="45"/>
      <c r="C2332" s="327" t="s">
        <v>826</v>
      </c>
      <c r="D2332" s="327" t="s">
        <v>827</v>
      </c>
      <c r="E2332" s="18" t="s">
        <v>246</v>
      </c>
      <c r="F2332" s="328">
        <v>33.113</v>
      </c>
      <c r="G2332" s="39"/>
      <c r="H2332" s="45"/>
    </row>
    <row r="2333" s="2" customFormat="1" ht="16.8" customHeight="1">
      <c r="A2333" s="39"/>
      <c r="B2333" s="45"/>
      <c r="C2333" s="327" t="s">
        <v>831</v>
      </c>
      <c r="D2333" s="327" t="s">
        <v>832</v>
      </c>
      <c r="E2333" s="18" t="s">
        <v>246</v>
      </c>
      <c r="F2333" s="328">
        <v>33.113</v>
      </c>
      <c r="G2333" s="39"/>
      <c r="H2333" s="45"/>
    </row>
    <row r="2334" s="2" customFormat="1" ht="16.8" customHeight="1">
      <c r="A2334" s="39"/>
      <c r="B2334" s="45"/>
      <c r="C2334" s="323" t="s">
        <v>6096</v>
      </c>
      <c r="D2334" s="324" t="s">
        <v>437</v>
      </c>
      <c r="E2334" s="325" t="s">
        <v>246</v>
      </c>
      <c r="F2334" s="326">
        <v>67.599999999999994</v>
      </c>
      <c r="G2334" s="39"/>
      <c r="H2334" s="45"/>
    </row>
    <row r="2335" s="2" customFormat="1" ht="16.8" customHeight="1">
      <c r="A2335" s="39"/>
      <c r="B2335" s="45"/>
      <c r="C2335" s="323" t="s">
        <v>439</v>
      </c>
      <c r="D2335" s="324" t="s">
        <v>440</v>
      </c>
      <c r="E2335" s="325" t="s">
        <v>246</v>
      </c>
      <c r="F2335" s="326">
        <v>145.31999999999999</v>
      </c>
      <c r="G2335" s="39"/>
      <c r="H2335" s="45"/>
    </row>
    <row r="2336" s="2" customFormat="1">
      <c r="A2336" s="39"/>
      <c r="B2336" s="45"/>
      <c r="C2336" s="327" t="s">
        <v>1</v>
      </c>
      <c r="D2336" s="327" t="s">
        <v>840</v>
      </c>
      <c r="E2336" s="18" t="s">
        <v>1</v>
      </c>
      <c r="F2336" s="328">
        <v>0</v>
      </c>
      <c r="G2336" s="39"/>
      <c r="H2336" s="45"/>
    </row>
    <row r="2337" s="2" customFormat="1" ht="16.8" customHeight="1">
      <c r="A2337" s="39"/>
      <c r="B2337" s="45"/>
      <c r="C2337" s="327" t="s">
        <v>1</v>
      </c>
      <c r="D2337" s="327" t="s">
        <v>3264</v>
      </c>
      <c r="E2337" s="18" t="s">
        <v>1</v>
      </c>
      <c r="F2337" s="328">
        <v>0</v>
      </c>
      <c r="G2337" s="39"/>
      <c r="H2337" s="45"/>
    </row>
    <row r="2338" s="2" customFormat="1" ht="16.8" customHeight="1">
      <c r="A2338" s="39"/>
      <c r="B2338" s="45"/>
      <c r="C2338" s="327" t="s">
        <v>1</v>
      </c>
      <c r="D2338" s="327" t="s">
        <v>3653</v>
      </c>
      <c r="E2338" s="18" t="s">
        <v>1</v>
      </c>
      <c r="F2338" s="328">
        <v>45.079999999999998</v>
      </c>
      <c r="G2338" s="39"/>
      <c r="H2338" s="45"/>
    </row>
    <row r="2339" s="2" customFormat="1" ht="16.8" customHeight="1">
      <c r="A2339" s="39"/>
      <c r="B2339" s="45"/>
      <c r="C2339" s="327" t="s">
        <v>1</v>
      </c>
      <c r="D2339" s="327" t="s">
        <v>3266</v>
      </c>
      <c r="E2339" s="18" t="s">
        <v>1</v>
      </c>
      <c r="F2339" s="328">
        <v>0</v>
      </c>
      <c r="G2339" s="39"/>
      <c r="H2339" s="45"/>
    </row>
    <row r="2340" s="2" customFormat="1" ht="16.8" customHeight="1">
      <c r="A2340" s="39"/>
      <c r="B2340" s="45"/>
      <c r="C2340" s="327" t="s">
        <v>1</v>
      </c>
      <c r="D2340" s="327" t="s">
        <v>3654</v>
      </c>
      <c r="E2340" s="18" t="s">
        <v>1</v>
      </c>
      <c r="F2340" s="328">
        <v>9.6600000000000001</v>
      </c>
      <c r="G2340" s="39"/>
      <c r="H2340" s="45"/>
    </row>
    <row r="2341" s="2" customFormat="1" ht="16.8" customHeight="1">
      <c r="A2341" s="39"/>
      <c r="B2341" s="45"/>
      <c r="C2341" s="327" t="s">
        <v>1</v>
      </c>
      <c r="D2341" s="327" t="s">
        <v>3268</v>
      </c>
      <c r="E2341" s="18" t="s">
        <v>1</v>
      </c>
      <c r="F2341" s="328">
        <v>0</v>
      </c>
      <c r="G2341" s="39"/>
      <c r="H2341" s="45"/>
    </row>
    <row r="2342" s="2" customFormat="1" ht="16.8" customHeight="1">
      <c r="A2342" s="39"/>
      <c r="B2342" s="45"/>
      <c r="C2342" s="327" t="s">
        <v>1</v>
      </c>
      <c r="D2342" s="327" t="s">
        <v>3655</v>
      </c>
      <c r="E2342" s="18" t="s">
        <v>1</v>
      </c>
      <c r="F2342" s="328">
        <v>0</v>
      </c>
      <c r="G2342" s="39"/>
      <c r="H2342" s="45"/>
    </row>
    <row r="2343" s="2" customFormat="1" ht="16.8" customHeight="1">
      <c r="A2343" s="39"/>
      <c r="B2343" s="45"/>
      <c r="C2343" s="327" t="s">
        <v>1</v>
      </c>
      <c r="D2343" s="327" t="s">
        <v>3270</v>
      </c>
      <c r="E2343" s="18" t="s">
        <v>1</v>
      </c>
      <c r="F2343" s="328">
        <v>0</v>
      </c>
      <c r="G2343" s="39"/>
      <c r="H2343" s="45"/>
    </row>
    <row r="2344" s="2" customFormat="1" ht="16.8" customHeight="1">
      <c r="A2344" s="39"/>
      <c r="B2344" s="45"/>
      <c r="C2344" s="327" t="s">
        <v>1</v>
      </c>
      <c r="D2344" s="327" t="s">
        <v>3655</v>
      </c>
      <c r="E2344" s="18" t="s">
        <v>1</v>
      </c>
      <c r="F2344" s="328">
        <v>0</v>
      </c>
      <c r="G2344" s="39"/>
      <c r="H2344" s="45"/>
    </row>
    <row r="2345" s="2" customFormat="1" ht="16.8" customHeight="1">
      <c r="A2345" s="39"/>
      <c r="B2345" s="45"/>
      <c r="C2345" s="327" t="s">
        <v>1</v>
      </c>
      <c r="D2345" s="327" t="s">
        <v>3272</v>
      </c>
      <c r="E2345" s="18" t="s">
        <v>1</v>
      </c>
      <c r="F2345" s="328">
        <v>0</v>
      </c>
      <c r="G2345" s="39"/>
      <c r="H2345" s="45"/>
    </row>
    <row r="2346" s="2" customFormat="1" ht="16.8" customHeight="1">
      <c r="A2346" s="39"/>
      <c r="B2346" s="45"/>
      <c r="C2346" s="327" t="s">
        <v>1</v>
      </c>
      <c r="D2346" s="327" t="s">
        <v>3656</v>
      </c>
      <c r="E2346" s="18" t="s">
        <v>1</v>
      </c>
      <c r="F2346" s="328">
        <v>76.019999999999996</v>
      </c>
      <c r="G2346" s="39"/>
      <c r="H2346" s="45"/>
    </row>
    <row r="2347" s="2" customFormat="1" ht="16.8" customHeight="1">
      <c r="A2347" s="39"/>
      <c r="B2347" s="45"/>
      <c r="C2347" s="327" t="s">
        <v>1</v>
      </c>
      <c r="D2347" s="327" t="s">
        <v>3289</v>
      </c>
      <c r="E2347" s="18" t="s">
        <v>1</v>
      </c>
      <c r="F2347" s="328">
        <v>0</v>
      </c>
      <c r="G2347" s="39"/>
      <c r="H2347" s="45"/>
    </row>
    <row r="2348" s="2" customFormat="1" ht="16.8" customHeight="1">
      <c r="A2348" s="39"/>
      <c r="B2348" s="45"/>
      <c r="C2348" s="327" t="s">
        <v>1</v>
      </c>
      <c r="D2348" s="327" t="s">
        <v>3655</v>
      </c>
      <c r="E2348" s="18" t="s">
        <v>1</v>
      </c>
      <c r="F2348" s="328">
        <v>0</v>
      </c>
      <c r="G2348" s="39"/>
      <c r="H2348" s="45"/>
    </row>
    <row r="2349" s="2" customFormat="1" ht="16.8" customHeight="1">
      <c r="A2349" s="39"/>
      <c r="B2349" s="45"/>
      <c r="C2349" s="327" t="s">
        <v>1</v>
      </c>
      <c r="D2349" s="327" t="s">
        <v>3273</v>
      </c>
      <c r="E2349" s="18" t="s">
        <v>1</v>
      </c>
      <c r="F2349" s="328">
        <v>0</v>
      </c>
      <c r="G2349" s="39"/>
      <c r="H2349" s="45"/>
    </row>
    <row r="2350" s="2" customFormat="1" ht="16.8" customHeight="1">
      <c r="A2350" s="39"/>
      <c r="B2350" s="45"/>
      <c r="C2350" s="327" t="s">
        <v>1</v>
      </c>
      <c r="D2350" s="327" t="s">
        <v>3657</v>
      </c>
      <c r="E2350" s="18" t="s">
        <v>1</v>
      </c>
      <c r="F2350" s="328">
        <v>14.560000000000001</v>
      </c>
      <c r="G2350" s="39"/>
      <c r="H2350" s="45"/>
    </row>
    <row r="2351" s="2" customFormat="1" ht="16.8" customHeight="1">
      <c r="A2351" s="39"/>
      <c r="B2351" s="45"/>
      <c r="C2351" s="327" t="s">
        <v>439</v>
      </c>
      <c r="D2351" s="327" t="s">
        <v>258</v>
      </c>
      <c r="E2351" s="18" t="s">
        <v>1</v>
      </c>
      <c r="F2351" s="328">
        <v>145.31999999999999</v>
      </c>
      <c r="G2351" s="39"/>
      <c r="H2351" s="45"/>
    </row>
    <row r="2352" s="2" customFormat="1" ht="16.8" customHeight="1">
      <c r="A2352" s="39"/>
      <c r="B2352" s="45"/>
      <c r="C2352" s="329" t="s">
        <v>6061</v>
      </c>
      <c r="D2352" s="39"/>
      <c r="E2352" s="39"/>
      <c r="F2352" s="39"/>
      <c r="G2352" s="39"/>
      <c r="H2352" s="45"/>
    </row>
    <row r="2353" s="2" customFormat="1">
      <c r="A2353" s="39"/>
      <c r="B2353" s="45"/>
      <c r="C2353" s="327" t="s">
        <v>836</v>
      </c>
      <c r="D2353" s="327" t="s">
        <v>837</v>
      </c>
      <c r="E2353" s="18" t="s">
        <v>246</v>
      </c>
      <c r="F2353" s="328">
        <v>145.31999999999999</v>
      </c>
      <c r="G2353" s="39"/>
      <c r="H2353" s="45"/>
    </row>
    <row r="2354" s="2" customFormat="1" ht="16.8" customHeight="1">
      <c r="A2354" s="39"/>
      <c r="B2354" s="45"/>
      <c r="C2354" s="327" t="s">
        <v>1638</v>
      </c>
      <c r="D2354" s="327" t="s">
        <v>1639</v>
      </c>
      <c r="E2354" s="18" t="s">
        <v>246</v>
      </c>
      <c r="F2354" s="328">
        <v>439.60000000000002</v>
      </c>
      <c r="G2354" s="39"/>
      <c r="H2354" s="45"/>
    </row>
    <row r="2355" s="2" customFormat="1" ht="16.8" customHeight="1">
      <c r="A2355" s="39"/>
      <c r="B2355" s="45"/>
      <c r="C2355" s="327" t="s">
        <v>1663</v>
      </c>
      <c r="D2355" s="327" t="s">
        <v>1664</v>
      </c>
      <c r="E2355" s="18" t="s">
        <v>246</v>
      </c>
      <c r="F2355" s="328">
        <v>146.53299999999999</v>
      </c>
      <c r="G2355" s="39"/>
      <c r="H2355" s="45"/>
    </row>
    <row r="2356" s="2" customFormat="1" ht="16.8" customHeight="1">
      <c r="A2356" s="39"/>
      <c r="B2356" s="45"/>
      <c r="C2356" s="323" t="s">
        <v>6097</v>
      </c>
      <c r="D2356" s="324" t="s">
        <v>440</v>
      </c>
      <c r="E2356" s="325" t="s">
        <v>246</v>
      </c>
      <c r="F2356" s="326">
        <v>92.950000000000003</v>
      </c>
      <c r="G2356" s="39"/>
      <c r="H2356" s="45"/>
    </row>
    <row r="2357" s="2" customFormat="1" ht="16.8" customHeight="1">
      <c r="A2357" s="39"/>
      <c r="B2357" s="45"/>
      <c r="C2357" s="323" t="s">
        <v>442</v>
      </c>
      <c r="D2357" s="324" t="s">
        <v>443</v>
      </c>
      <c r="E2357" s="325" t="s">
        <v>246</v>
      </c>
      <c r="F2357" s="326">
        <v>11.022</v>
      </c>
      <c r="G2357" s="39"/>
      <c r="H2357" s="45"/>
    </row>
    <row r="2358" s="2" customFormat="1" ht="16.8" customHeight="1">
      <c r="A2358" s="39"/>
      <c r="B2358" s="45"/>
      <c r="C2358" s="327" t="s">
        <v>442</v>
      </c>
      <c r="D2358" s="327" t="s">
        <v>3634</v>
      </c>
      <c r="E2358" s="18" t="s">
        <v>1</v>
      </c>
      <c r="F2358" s="328">
        <v>11.022</v>
      </c>
      <c r="G2358" s="39"/>
      <c r="H2358" s="45"/>
    </row>
    <row r="2359" s="2" customFormat="1" ht="16.8" customHeight="1">
      <c r="A2359" s="39"/>
      <c r="B2359" s="45"/>
      <c r="C2359" s="329" t="s">
        <v>6061</v>
      </c>
      <c r="D2359" s="39"/>
      <c r="E2359" s="39"/>
      <c r="F2359" s="39"/>
      <c r="G2359" s="39"/>
      <c r="H2359" s="45"/>
    </row>
    <row r="2360" s="2" customFormat="1" ht="16.8" customHeight="1">
      <c r="A2360" s="39"/>
      <c r="B2360" s="45"/>
      <c r="C2360" s="327" t="s">
        <v>780</v>
      </c>
      <c r="D2360" s="327" t="s">
        <v>781</v>
      </c>
      <c r="E2360" s="18" t="s">
        <v>246</v>
      </c>
      <c r="F2360" s="328">
        <v>133.82900000000001</v>
      </c>
      <c r="G2360" s="39"/>
      <c r="H2360" s="45"/>
    </row>
    <row r="2361" s="2" customFormat="1" ht="16.8" customHeight="1">
      <c r="A2361" s="39"/>
      <c r="B2361" s="45"/>
      <c r="C2361" s="327" t="s">
        <v>1163</v>
      </c>
      <c r="D2361" s="327" t="s">
        <v>1164</v>
      </c>
      <c r="E2361" s="18" t="s">
        <v>246</v>
      </c>
      <c r="F2361" s="328">
        <v>25.18</v>
      </c>
      <c r="G2361" s="39"/>
      <c r="H2361" s="45"/>
    </row>
    <row r="2362" s="2" customFormat="1" ht="16.8" customHeight="1">
      <c r="A2362" s="39"/>
      <c r="B2362" s="45"/>
      <c r="C2362" s="327" t="s">
        <v>1659</v>
      </c>
      <c r="D2362" s="327" t="s">
        <v>1660</v>
      </c>
      <c r="E2362" s="18" t="s">
        <v>246</v>
      </c>
      <c r="F2362" s="328">
        <v>75.537999999999997</v>
      </c>
      <c r="G2362" s="39"/>
      <c r="H2362" s="45"/>
    </row>
    <row r="2363" s="2" customFormat="1" ht="16.8" customHeight="1">
      <c r="A2363" s="39"/>
      <c r="B2363" s="45"/>
      <c r="C2363" s="323" t="s">
        <v>3743</v>
      </c>
      <c r="D2363" s="324" t="s">
        <v>3744</v>
      </c>
      <c r="E2363" s="325" t="s">
        <v>289</v>
      </c>
      <c r="F2363" s="326">
        <v>1044.2000000000001</v>
      </c>
      <c r="G2363" s="39"/>
      <c r="H2363" s="45"/>
    </row>
    <row r="2364" s="2" customFormat="1" ht="16.8" customHeight="1">
      <c r="A2364" s="39"/>
      <c r="B2364" s="45"/>
      <c r="C2364" s="327" t="s">
        <v>1</v>
      </c>
      <c r="D2364" s="327" t="s">
        <v>6098</v>
      </c>
      <c r="E2364" s="18" t="s">
        <v>1</v>
      </c>
      <c r="F2364" s="328">
        <v>1044.2000000000001</v>
      </c>
      <c r="G2364" s="39"/>
      <c r="H2364" s="45"/>
    </row>
    <row r="2365" s="2" customFormat="1" ht="16.8" customHeight="1">
      <c r="A2365" s="39"/>
      <c r="B2365" s="45"/>
      <c r="C2365" s="327" t="s">
        <v>3743</v>
      </c>
      <c r="D2365" s="327" t="s">
        <v>258</v>
      </c>
      <c r="E2365" s="18" t="s">
        <v>1</v>
      </c>
      <c r="F2365" s="328">
        <v>1044.2000000000001</v>
      </c>
      <c r="G2365" s="39"/>
      <c r="H2365" s="45"/>
    </row>
    <row r="2366" s="2" customFormat="1" ht="16.8" customHeight="1">
      <c r="A2366" s="39"/>
      <c r="B2366" s="45"/>
      <c r="C2366" s="323" t="s">
        <v>445</v>
      </c>
      <c r="D2366" s="324" t="s">
        <v>446</v>
      </c>
      <c r="E2366" s="325" t="s">
        <v>253</v>
      </c>
      <c r="F2366" s="326">
        <v>224.94499999999999</v>
      </c>
      <c r="G2366" s="39"/>
      <c r="H2366" s="45"/>
    </row>
    <row r="2367" s="2" customFormat="1" ht="16.8" customHeight="1">
      <c r="A2367" s="39"/>
      <c r="B2367" s="45"/>
      <c r="C2367" s="327" t="s">
        <v>1</v>
      </c>
      <c r="D2367" s="327" t="s">
        <v>3604</v>
      </c>
      <c r="E2367" s="18" t="s">
        <v>1</v>
      </c>
      <c r="F2367" s="328">
        <v>234.13499999999999</v>
      </c>
      <c r="G2367" s="39"/>
      <c r="H2367" s="45"/>
    </row>
    <row r="2368" s="2" customFormat="1" ht="16.8" customHeight="1">
      <c r="A2368" s="39"/>
      <c r="B2368" s="45"/>
      <c r="C2368" s="327" t="s">
        <v>1</v>
      </c>
      <c r="D2368" s="327" t="s">
        <v>3605</v>
      </c>
      <c r="E2368" s="18" t="s">
        <v>1</v>
      </c>
      <c r="F2368" s="328">
        <v>-9.1899999999999995</v>
      </c>
      <c r="G2368" s="39"/>
      <c r="H2368" s="45"/>
    </row>
    <row r="2369" s="2" customFormat="1" ht="16.8" customHeight="1">
      <c r="A2369" s="39"/>
      <c r="B2369" s="45"/>
      <c r="C2369" s="327" t="s">
        <v>445</v>
      </c>
      <c r="D2369" s="327" t="s">
        <v>258</v>
      </c>
      <c r="E2369" s="18" t="s">
        <v>1</v>
      </c>
      <c r="F2369" s="328">
        <v>224.94499999999999</v>
      </c>
      <c r="G2369" s="39"/>
      <c r="H2369" s="45"/>
    </row>
    <row r="2370" s="2" customFormat="1" ht="16.8" customHeight="1">
      <c r="A2370" s="39"/>
      <c r="B2370" s="45"/>
      <c r="C2370" s="329" t="s">
        <v>6061</v>
      </c>
      <c r="D2370" s="39"/>
      <c r="E2370" s="39"/>
      <c r="F2370" s="39"/>
      <c r="G2370" s="39"/>
      <c r="H2370" s="45"/>
    </row>
    <row r="2371" s="2" customFormat="1" ht="16.8" customHeight="1">
      <c r="A2371" s="39"/>
      <c r="B2371" s="45"/>
      <c r="C2371" s="327" t="s">
        <v>741</v>
      </c>
      <c r="D2371" s="327" t="s">
        <v>742</v>
      </c>
      <c r="E2371" s="18" t="s">
        <v>253</v>
      </c>
      <c r="F2371" s="328">
        <v>134.96700000000001</v>
      </c>
      <c r="G2371" s="39"/>
      <c r="H2371" s="45"/>
    </row>
    <row r="2372" s="2" customFormat="1" ht="16.8" customHeight="1">
      <c r="A2372" s="39"/>
      <c r="B2372" s="45"/>
      <c r="C2372" s="327" t="s">
        <v>722</v>
      </c>
      <c r="D2372" s="327" t="s">
        <v>723</v>
      </c>
      <c r="E2372" s="18" t="s">
        <v>253</v>
      </c>
      <c r="F2372" s="328">
        <v>1229.6790000000001</v>
      </c>
      <c r="G2372" s="39"/>
      <c r="H2372" s="45"/>
    </row>
    <row r="2373" s="2" customFormat="1" ht="16.8" customHeight="1">
      <c r="A2373" s="39"/>
      <c r="B2373" s="45"/>
      <c r="C2373" s="327" t="s">
        <v>750</v>
      </c>
      <c r="D2373" s="327" t="s">
        <v>751</v>
      </c>
      <c r="E2373" s="18" t="s">
        <v>467</v>
      </c>
      <c r="F2373" s="328">
        <v>461.22899999999998</v>
      </c>
      <c r="G2373" s="39"/>
      <c r="H2373" s="45"/>
    </row>
    <row r="2374" s="2" customFormat="1" ht="16.8" customHeight="1">
      <c r="A2374" s="39"/>
      <c r="B2374" s="45"/>
      <c r="C2374" s="323" t="s">
        <v>448</v>
      </c>
      <c r="D2374" s="324" t="s">
        <v>449</v>
      </c>
      <c r="E2374" s="325" t="s">
        <v>253</v>
      </c>
      <c r="F2374" s="326">
        <v>89.977999999999994</v>
      </c>
      <c r="G2374" s="39"/>
      <c r="H2374" s="45"/>
    </row>
    <row r="2375" s="2" customFormat="1" ht="16.8" customHeight="1">
      <c r="A2375" s="39"/>
      <c r="B2375" s="45"/>
      <c r="C2375" s="327" t="s">
        <v>448</v>
      </c>
      <c r="D2375" s="327" t="s">
        <v>748</v>
      </c>
      <c r="E2375" s="18" t="s">
        <v>1</v>
      </c>
      <c r="F2375" s="328">
        <v>89.977999999999994</v>
      </c>
      <c r="G2375" s="39"/>
      <c r="H2375" s="45"/>
    </row>
    <row r="2376" s="2" customFormat="1" ht="16.8" customHeight="1">
      <c r="A2376" s="39"/>
      <c r="B2376" s="45"/>
      <c r="C2376" s="329" t="s">
        <v>6061</v>
      </c>
      <c r="D2376" s="39"/>
      <c r="E2376" s="39"/>
      <c r="F2376" s="39"/>
      <c r="G2376" s="39"/>
      <c r="H2376" s="45"/>
    </row>
    <row r="2377" s="2" customFormat="1" ht="16.8" customHeight="1">
      <c r="A2377" s="39"/>
      <c r="B2377" s="45"/>
      <c r="C2377" s="327" t="s">
        <v>741</v>
      </c>
      <c r="D2377" s="327" t="s">
        <v>742</v>
      </c>
      <c r="E2377" s="18" t="s">
        <v>253</v>
      </c>
      <c r="F2377" s="328">
        <v>134.96700000000001</v>
      </c>
      <c r="G2377" s="39"/>
      <c r="H2377" s="45"/>
    </row>
    <row r="2378" s="2" customFormat="1" ht="16.8" customHeight="1">
      <c r="A2378" s="39"/>
      <c r="B2378" s="45"/>
      <c r="C2378" s="327" t="s">
        <v>736</v>
      </c>
      <c r="D2378" s="327" t="s">
        <v>737</v>
      </c>
      <c r="E2378" s="18" t="s">
        <v>253</v>
      </c>
      <c r="F2378" s="328">
        <v>89.977999999999994</v>
      </c>
      <c r="G2378" s="39"/>
      <c r="H2378" s="45"/>
    </row>
    <row r="2379" s="2" customFormat="1" ht="16.8" customHeight="1">
      <c r="A2379" s="39"/>
      <c r="B2379" s="45"/>
      <c r="C2379" s="323" t="s">
        <v>746</v>
      </c>
      <c r="D2379" s="324" t="s">
        <v>6063</v>
      </c>
      <c r="E2379" s="325" t="s">
        <v>253</v>
      </c>
      <c r="F2379" s="326">
        <v>134.96700000000001</v>
      </c>
      <c r="G2379" s="39"/>
      <c r="H2379" s="45"/>
    </row>
    <row r="2380" s="2" customFormat="1" ht="16.8" customHeight="1">
      <c r="A2380" s="39"/>
      <c r="B2380" s="45"/>
      <c r="C2380" s="327" t="s">
        <v>746</v>
      </c>
      <c r="D2380" s="327" t="s">
        <v>747</v>
      </c>
      <c r="E2380" s="18" t="s">
        <v>1</v>
      </c>
      <c r="F2380" s="328">
        <v>134.96700000000001</v>
      </c>
      <c r="G2380" s="39"/>
      <c r="H2380" s="45"/>
    </row>
    <row r="2381" s="2" customFormat="1" ht="16.8" customHeight="1">
      <c r="A2381" s="39"/>
      <c r="B2381" s="45"/>
      <c r="C2381" s="323" t="s">
        <v>451</v>
      </c>
      <c r="D2381" s="324" t="s">
        <v>452</v>
      </c>
      <c r="E2381" s="325" t="s">
        <v>246</v>
      </c>
      <c r="F2381" s="326">
        <v>490.86200000000002</v>
      </c>
      <c r="G2381" s="39"/>
      <c r="H2381" s="45"/>
    </row>
    <row r="2382" s="2" customFormat="1" ht="16.8" customHeight="1">
      <c r="A2382" s="39"/>
      <c r="B2382" s="45"/>
      <c r="C2382" s="327" t="s">
        <v>1</v>
      </c>
      <c r="D2382" s="327" t="s">
        <v>3537</v>
      </c>
      <c r="E2382" s="18" t="s">
        <v>1</v>
      </c>
      <c r="F2382" s="328">
        <v>0</v>
      </c>
      <c r="G2382" s="39"/>
      <c r="H2382" s="45"/>
    </row>
    <row r="2383" s="2" customFormat="1" ht="16.8" customHeight="1">
      <c r="A2383" s="39"/>
      <c r="B2383" s="45"/>
      <c r="C2383" s="327" t="s">
        <v>1</v>
      </c>
      <c r="D2383" s="327" t="s">
        <v>3572</v>
      </c>
      <c r="E2383" s="18" t="s">
        <v>1</v>
      </c>
      <c r="F2383" s="328">
        <v>29.25</v>
      </c>
      <c r="G2383" s="39"/>
      <c r="H2383" s="45"/>
    </row>
    <row r="2384" s="2" customFormat="1" ht="16.8" customHeight="1">
      <c r="A2384" s="39"/>
      <c r="B2384" s="45"/>
      <c r="C2384" s="327" t="s">
        <v>1</v>
      </c>
      <c r="D2384" s="327" t="s">
        <v>3539</v>
      </c>
      <c r="E2384" s="18" t="s">
        <v>1</v>
      </c>
      <c r="F2384" s="328">
        <v>0</v>
      </c>
      <c r="G2384" s="39"/>
      <c r="H2384" s="45"/>
    </row>
    <row r="2385" s="2" customFormat="1" ht="16.8" customHeight="1">
      <c r="A2385" s="39"/>
      <c r="B2385" s="45"/>
      <c r="C2385" s="327" t="s">
        <v>1</v>
      </c>
      <c r="D2385" s="327" t="s">
        <v>3573</v>
      </c>
      <c r="E2385" s="18" t="s">
        <v>1</v>
      </c>
      <c r="F2385" s="328">
        <v>390.45600000000002</v>
      </c>
      <c r="G2385" s="39"/>
      <c r="H2385" s="45"/>
    </row>
    <row r="2386" s="2" customFormat="1" ht="16.8" customHeight="1">
      <c r="A2386" s="39"/>
      <c r="B2386" s="45"/>
      <c r="C2386" s="327" t="s">
        <v>1</v>
      </c>
      <c r="D2386" s="327" t="s">
        <v>3541</v>
      </c>
      <c r="E2386" s="18" t="s">
        <v>1</v>
      </c>
      <c r="F2386" s="328">
        <v>0</v>
      </c>
      <c r="G2386" s="39"/>
      <c r="H2386" s="45"/>
    </row>
    <row r="2387" s="2" customFormat="1" ht="16.8" customHeight="1">
      <c r="A2387" s="39"/>
      <c r="B2387" s="45"/>
      <c r="C2387" s="327" t="s">
        <v>1</v>
      </c>
      <c r="D2387" s="327" t="s">
        <v>3574</v>
      </c>
      <c r="E2387" s="18" t="s">
        <v>1</v>
      </c>
      <c r="F2387" s="328">
        <v>9.2159999999999993</v>
      </c>
      <c r="G2387" s="39"/>
      <c r="H2387" s="45"/>
    </row>
    <row r="2388" s="2" customFormat="1" ht="16.8" customHeight="1">
      <c r="A2388" s="39"/>
      <c r="B2388" s="45"/>
      <c r="C2388" s="327" t="s">
        <v>1</v>
      </c>
      <c r="D2388" s="327" t="s">
        <v>3543</v>
      </c>
      <c r="E2388" s="18" t="s">
        <v>1</v>
      </c>
      <c r="F2388" s="328">
        <v>0</v>
      </c>
      <c r="G2388" s="39"/>
      <c r="H2388" s="45"/>
    </row>
    <row r="2389" s="2" customFormat="1" ht="16.8" customHeight="1">
      <c r="A2389" s="39"/>
      <c r="B2389" s="45"/>
      <c r="C2389" s="327" t="s">
        <v>1</v>
      </c>
      <c r="D2389" s="327" t="s">
        <v>3575</v>
      </c>
      <c r="E2389" s="18" t="s">
        <v>1</v>
      </c>
      <c r="F2389" s="328">
        <v>61.939999999999998</v>
      </c>
      <c r="G2389" s="39"/>
      <c r="H2389" s="45"/>
    </row>
    <row r="2390" s="2" customFormat="1" ht="16.8" customHeight="1">
      <c r="A2390" s="39"/>
      <c r="B2390" s="45"/>
      <c r="C2390" s="327" t="s">
        <v>451</v>
      </c>
      <c r="D2390" s="327" t="s">
        <v>258</v>
      </c>
      <c r="E2390" s="18" t="s">
        <v>1</v>
      </c>
      <c r="F2390" s="328">
        <v>490.86200000000002</v>
      </c>
      <c r="G2390" s="39"/>
      <c r="H2390" s="45"/>
    </row>
    <row r="2391" s="2" customFormat="1" ht="16.8" customHeight="1">
      <c r="A2391" s="39"/>
      <c r="B2391" s="45"/>
      <c r="C2391" s="329" t="s">
        <v>6061</v>
      </c>
      <c r="D2391" s="39"/>
      <c r="E2391" s="39"/>
      <c r="F2391" s="39"/>
      <c r="G2391" s="39"/>
      <c r="H2391" s="45"/>
    </row>
    <row r="2392" s="2" customFormat="1" ht="16.8" customHeight="1">
      <c r="A2392" s="39"/>
      <c r="B2392" s="45"/>
      <c r="C2392" s="327" t="s">
        <v>630</v>
      </c>
      <c r="D2392" s="327" t="s">
        <v>631</v>
      </c>
      <c r="E2392" s="18" t="s">
        <v>246</v>
      </c>
      <c r="F2392" s="328">
        <v>490.86200000000002</v>
      </c>
      <c r="G2392" s="39"/>
      <c r="H2392" s="45"/>
    </row>
    <row r="2393" s="2" customFormat="1" ht="16.8" customHeight="1">
      <c r="A2393" s="39"/>
      <c r="B2393" s="45"/>
      <c r="C2393" s="327" t="s">
        <v>635</v>
      </c>
      <c r="D2393" s="327" t="s">
        <v>636</v>
      </c>
      <c r="E2393" s="18" t="s">
        <v>246</v>
      </c>
      <c r="F2393" s="328">
        <v>490.86200000000002</v>
      </c>
      <c r="G2393" s="39"/>
      <c r="H2393" s="45"/>
    </row>
    <row r="2394" s="2" customFormat="1" ht="16.8" customHeight="1">
      <c r="A2394" s="39"/>
      <c r="B2394" s="45"/>
      <c r="C2394" s="323" t="s">
        <v>2394</v>
      </c>
      <c r="D2394" s="324" t="s">
        <v>2395</v>
      </c>
      <c r="E2394" s="325" t="s">
        <v>246</v>
      </c>
      <c r="F2394" s="326">
        <v>2001.6099999999999</v>
      </c>
      <c r="G2394" s="39"/>
      <c r="H2394" s="45"/>
    </row>
    <row r="2395" s="2" customFormat="1" ht="16.8" customHeight="1">
      <c r="A2395" s="39"/>
      <c r="B2395" s="45"/>
      <c r="C2395" s="327" t="s">
        <v>1</v>
      </c>
      <c r="D2395" s="327" t="s">
        <v>3531</v>
      </c>
      <c r="E2395" s="18" t="s">
        <v>1</v>
      </c>
      <c r="F2395" s="328">
        <v>0</v>
      </c>
      <c r="G2395" s="39"/>
      <c r="H2395" s="45"/>
    </row>
    <row r="2396" s="2" customFormat="1" ht="16.8" customHeight="1">
      <c r="A2396" s="39"/>
      <c r="B2396" s="45"/>
      <c r="C2396" s="327" t="s">
        <v>1</v>
      </c>
      <c r="D2396" s="327" t="s">
        <v>3577</v>
      </c>
      <c r="E2396" s="18" t="s">
        <v>1</v>
      </c>
      <c r="F2396" s="328">
        <v>1914.5</v>
      </c>
      <c r="G2396" s="39"/>
      <c r="H2396" s="45"/>
    </row>
    <row r="2397" s="2" customFormat="1" ht="16.8" customHeight="1">
      <c r="A2397" s="39"/>
      <c r="B2397" s="45"/>
      <c r="C2397" s="327" t="s">
        <v>1</v>
      </c>
      <c r="D2397" s="327" t="s">
        <v>3533</v>
      </c>
      <c r="E2397" s="18" t="s">
        <v>1</v>
      </c>
      <c r="F2397" s="328">
        <v>0</v>
      </c>
      <c r="G2397" s="39"/>
      <c r="H2397" s="45"/>
    </row>
    <row r="2398" s="2" customFormat="1" ht="16.8" customHeight="1">
      <c r="A2398" s="39"/>
      <c r="B2398" s="45"/>
      <c r="C2398" s="327" t="s">
        <v>1</v>
      </c>
      <c r="D2398" s="327" t="s">
        <v>3578</v>
      </c>
      <c r="E2398" s="18" t="s">
        <v>1</v>
      </c>
      <c r="F2398" s="328">
        <v>87.109999999999999</v>
      </c>
      <c r="G2398" s="39"/>
      <c r="H2398" s="45"/>
    </row>
    <row r="2399" s="2" customFormat="1" ht="16.8" customHeight="1">
      <c r="A2399" s="39"/>
      <c r="B2399" s="45"/>
      <c r="C2399" s="327" t="s">
        <v>1</v>
      </c>
      <c r="D2399" s="327" t="s">
        <v>3535</v>
      </c>
      <c r="E2399" s="18" t="s">
        <v>1</v>
      </c>
      <c r="F2399" s="328">
        <v>0</v>
      </c>
      <c r="G2399" s="39"/>
      <c r="H2399" s="45"/>
    </row>
    <row r="2400" s="2" customFormat="1" ht="16.8" customHeight="1">
      <c r="A2400" s="39"/>
      <c r="B2400" s="45"/>
      <c r="C2400" s="327" t="s">
        <v>1</v>
      </c>
      <c r="D2400" s="327" t="s">
        <v>3536</v>
      </c>
      <c r="E2400" s="18" t="s">
        <v>1</v>
      </c>
      <c r="F2400" s="328">
        <v>0</v>
      </c>
      <c r="G2400" s="39"/>
      <c r="H2400" s="45"/>
    </row>
    <row r="2401" s="2" customFormat="1" ht="16.8" customHeight="1">
      <c r="A2401" s="39"/>
      <c r="B2401" s="45"/>
      <c r="C2401" s="327" t="s">
        <v>2394</v>
      </c>
      <c r="D2401" s="327" t="s">
        <v>258</v>
      </c>
      <c r="E2401" s="18" t="s">
        <v>1</v>
      </c>
      <c r="F2401" s="328">
        <v>2001.6099999999999</v>
      </c>
      <c r="G2401" s="39"/>
      <c r="H2401" s="45"/>
    </row>
    <row r="2402" s="2" customFormat="1" ht="16.8" customHeight="1">
      <c r="A2402" s="39"/>
      <c r="B2402" s="45"/>
      <c r="C2402" s="329" t="s">
        <v>6061</v>
      </c>
      <c r="D2402" s="39"/>
      <c r="E2402" s="39"/>
      <c r="F2402" s="39"/>
      <c r="G2402" s="39"/>
      <c r="H2402" s="45"/>
    </row>
    <row r="2403" s="2" customFormat="1" ht="16.8" customHeight="1">
      <c r="A2403" s="39"/>
      <c r="B2403" s="45"/>
      <c r="C2403" s="327" t="s">
        <v>2520</v>
      </c>
      <c r="D2403" s="327" t="s">
        <v>2521</v>
      </c>
      <c r="E2403" s="18" t="s">
        <v>246</v>
      </c>
      <c r="F2403" s="328">
        <v>2001.6099999999999</v>
      </c>
      <c r="G2403" s="39"/>
      <c r="H2403" s="45"/>
    </row>
    <row r="2404" s="2" customFormat="1" ht="16.8" customHeight="1">
      <c r="A2404" s="39"/>
      <c r="B2404" s="45"/>
      <c r="C2404" s="327" t="s">
        <v>2527</v>
      </c>
      <c r="D2404" s="327" t="s">
        <v>2528</v>
      </c>
      <c r="E2404" s="18" t="s">
        <v>246</v>
      </c>
      <c r="F2404" s="328">
        <v>2001.6099999999999</v>
      </c>
      <c r="G2404" s="39"/>
      <c r="H2404" s="45"/>
    </row>
    <row r="2405" s="2" customFormat="1" ht="16.8" customHeight="1">
      <c r="A2405" s="39"/>
      <c r="B2405" s="45"/>
      <c r="C2405" s="323" t="s">
        <v>2977</v>
      </c>
      <c r="D2405" s="324" t="s">
        <v>2978</v>
      </c>
      <c r="E2405" s="325" t="s">
        <v>246</v>
      </c>
      <c r="F2405" s="326">
        <v>429.37799999999999</v>
      </c>
      <c r="G2405" s="39"/>
      <c r="H2405" s="45"/>
    </row>
    <row r="2406" s="2" customFormat="1" ht="16.8" customHeight="1">
      <c r="A2406" s="39"/>
      <c r="B2406" s="45"/>
      <c r="C2406" s="323" t="s">
        <v>6083</v>
      </c>
      <c r="D2406" s="324" t="s">
        <v>6084</v>
      </c>
      <c r="E2406" s="325" t="s">
        <v>246</v>
      </c>
      <c r="F2406" s="326">
        <v>355.69999999999999</v>
      </c>
      <c r="G2406" s="39"/>
      <c r="H2406" s="45"/>
    </row>
    <row r="2407" s="2" customFormat="1" ht="16.8" customHeight="1">
      <c r="A2407" s="39"/>
      <c r="B2407" s="45"/>
      <c r="C2407" s="323" t="s">
        <v>2980</v>
      </c>
      <c r="D2407" s="324" t="s">
        <v>2981</v>
      </c>
      <c r="E2407" s="325" t="s">
        <v>246</v>
      </c>
      <c r="F2407" s="326">
        <v>1270.192</v>
      </c>
      <c r="G2407" s="39"/>
      <c r="H2407" s="45"/>
    </row>
    <row r="2408" s="2" customFormat="1" ht="16.8" customHeight="1">
      <c r="A2408" s="39"/>
      <c r="B2408" s="45"/>
      <c r="C2408" s="323" t="s">
        <v>2983</v>
      </c>
      <c r="D2408" s="324" t="s">
        <v>2984</v>
      </c>
      <c r="E2408" s="325" t="s">
        <v>253</v>
      </c>
      <c r="F2408" s="326">
        <v>38.052999999999997</v>
      </c>
      <c r="G2408" s="39"/>
      <c r="H2408" s="45"/>
    </row>
    <row r="2409" s="2" customFormat="1" ht="16.8" customHeight="1">
      <c r="A2409" s="39"/>
      <c r="B2409" s="45"/>
      <c r="C2409" s="323" t="s">
        <v>3492</v>
      </c>
      <c r="D2409" s="324" t="s">
        <v>3493</v>
      </c>
      <c r="E2409" s="325" t="s">
        <v>289</v>
      </c>
      <c r="F2409" s="326">
        <v>520.29999999999995</v>
      </c>
      <c r="G2409" s="39"/>
      <c r="H2409" s="45"/>
    </row>
    <row r="2410" s="2" customFormat="1" ht="16.8" customHeight="1">
      <c r="A2410" s="39"/>
      <c r="B2410" s="45"/>
      <c r="C2410" s="327" t="s">
        <v>3492</v>
      </c>
      <c r="D2410" s="327" t="s">
        <v>3529</v>
      </c>
      <c r="E2410" s="18" t="s">
        <v>1</v>
      </c>
      <c r="F2410" s="328">
        <v>520.29999999999995</v>
      </c>
      <c r="G2410" s="39"/>
      <c r="H2410" s="45"/>
    </row>
    <row r="2411" s="2" customFormat="1" ht="16.8" customHeight="1">
      <c r="A2411" s="39"/>
      <c r="B2411" s="45"/>
      <c r="C2411" s="329" t="s">
        <v>6061</v>
      </c>
      <c r="D2411" s="39"/>
      <c r="E2411" s="39"/>
      <c r="F2411" s="39"/>
      <c r="G2411" s="39"/>
      <c r="H2411" s="45"/>
    </row>
    <row r="2412" s="2" customFormat="1" ht="16.8" customHeight="1">
      <c r="A2412" s="39"/>
      <c r="B2412" s="45"/>
      <c r="C2412" s="327" t="s">
        <v>597</v>
      </c>
      <c r="D2412" s="327" t="s">
        <v>598</v>
      </c>
      <c r="E2412" s="18" t="s">
        <v>253</v>
      </c>
      <c r="F2412" s="328">
        <v>336.18200000000002</v>
      </c>
      <c r="G2412" s="39"/>
      <c r="H2412" s="45"/>
    </row>
    <row r="2413" s="2" customFormat="1" ht="16.8" customHeight="1">
      <c r="A2413" s="39"/>
      <c r="B2413" s="45"/>
      <c r="C2413" s="327" t="s">
        <v>722</v>
      </c>
      <c r="D2413" s="327" t="s">
        <v>723</v>
      </c>
      <c r="E2413" s="18" t="s">
        <v>253</v>
      </c>
      <c r="F2413" s="328">
        <v>1229.6790000000001</v>
      </c>
      <c r="G2413" s="39"/>
      <c r="H2413" s="45"/>
    </row>
    <row r="2414" s="2" customFormat="1" ht="16.8" customHeight="1">
      <c r="A2414" s="39"/>
      <c r="B2414" s="45"/>
      <c r="C2414" s="327" t="s">
        <v>741</v>
      </c>
      <c r="D2414" s="327" t="s">
        <v>742</v>
      </c>
      <c r="E2414" s="18" t="s">
        <v>253</v>
      </c>
      <c r="F2414" s="328">
        <v>134.96700000000001</v>
      </c>
      <c r="G2414" s="39"/>
      <c r="H2414" s="45"/>
    </row>
    <row r="2415" s="2" customFormat="1" ht="16.8" customHeight="1">
      <c r="A2415" s="39"/>
      <c r="B2415" s="45"/>
      <c r="C2415" s="327" t="s">
        <v>2613</v>
      </c>
      <c r="D2415" s="327" t="s">
        <v>2614</v>
      </c>
      <c r="E2415" s="18" t="s">
        <v>289</v>
      </c>
      <c r="F2415" s="328">
        <v>520.29999999999995</v>
      </c>
      <c r="G2415" s="39"/>
      <c r="H2415" s="45"/>
    </row>
    <row r="2416" s="2" customFormat="1" ht="16.8" customHeight="1">
      <c r="A2416" s="39"/>
      <c r="B2416" s="45"/>
      <c r="C2416" s="327" t="s">
        <v>2618</v>
      </c>
      <c r="D2416" s="327" t="s">
        <v>2619</v>
      </c>
      <c r="E2416" s="18" t="s">
        <v>289</v>
      </c>
      <c r="F2416" s="328">
        <v>520.29999999999995</v>
      </c>
      <c r="G2416" s="39"/>
      <c r="H2416" s="45"/>
    </row>
    <row r="2417" s="2" customFormat="1" ht="16.8" customHeight="1">
      <c r="A2417" s="39"/>
      <c r="B2417" s="45"/>
      <c r="C2417" s="327" t="s">
        <v>799</v>
      </c>
      <c r="D2417" s="327" t="s">
        <v>800</v>
      </c>
      <c r="E2417" s="18" t="s">
        <v>253</v>
      </c>
      <c r="F2417" s="328">
        <v>68.783000000000001</v>
      </c>
      <c r="G2417" s="39"/>
      <c r="H2417" s="45"/>
    </row>
    <row r="2418" s="2" customFormat="1" ht="16.8" customHeight="1">
      <c r="A2418" s="39"/>
      <c r="B2418" s="45"/>
      <c r="C2418" s="327" t="s">
        <v>3662</v>
      </c>
      <c r="D2418" s="327" t="s">
        <v>3663</v>
      </c>
      <c r="E2418" s="18" t="s">
        <v>289</v>
      </c>
      <c r="F2418" s="328">
        <v>520.29999999999995</v>
      </c>
      <c r="G2418" s="39"/>
      <c r="H2418" s="45"/>
    </row>
    <row r="2419" s="2" customFormat="1" ht="16.8" customHeight="1">
      <c r="A2419" s="39"/>
      <c r="B2419" s="45"/>
      <c r="C2419" s="327" t="s">
        <v>1057</v>
      </c>
      <c r="D2419" s="327" t="s">
        <v>1058</v>
      </c>
      <c r="E2419" s="18" t="s">
        <v>289</v>
      </c>
      <c r="F2419" s="328">
        <v>520.29999999999995</v>
      </c>
      <c r="G2419" s="39"/>
      <c r="H2419" s="45"/>
    </row>
    <row r="2420" s="2" customFormat="1" ht="16.8" customHeight="1">
      <c r="A2420" s="39"/>
      <c r="B2420" s="45"/>
      <c r="C2420" s="323" t="s">
        <v>2989</v>
      </c>
      <c r="D2420" s="324" t="s">
        <v>2990</v>
      </c>
      <c r="E2420" s="325" t="s">
        <v>253</v>
      </c>
      <c r="F2420" s="326">
        <v>698.60599999999999</v>
      </c>
      <c r="G2420" s="39"/>
      <c r="H2420" s="45"/>
    </row>
    <row r="2421" s="2" customFormat="1" ht="16.8" customHeight="1">
      <c r="A2421" s="39"/>
      <c r="B2421" s="45"/>
      <c r="C2421" s="323" t="s">
        <v>3495</v>
      </c>
      <c r="D2421" s="324" t="s">
        <v>3496</v>
      </c>
      <c r="E2421" s="325" t="s">
        <v>289</v>
      </c>
      <c r="F2421" s="326">
        <v>1.1000000000000001</v>
      </c>
      <c r="G2421" s="39"/>
      <c r="H2421" s="45"/>
    </row>
    <row r="2422" s="2" customFormat="1" ht="16.8" customHeight="1">
      <c r="A2422" s="39"/>
      <c r="B2422" s="45"/>
      <c r="C2422" s="327" t="s">
        <v>3495</v>
      </c>
      <c r="D2422" s="327" t="s">
        <v>3530</v>
      </c>
      <c r="E2422" s="18" t="s">
        <v>1</v>
      </c>
      <c r="F2422" s="328">
        <v>1.1000000000000001</v>
      </c>
      <c r="G2422" s="39"/>
      <c r="H2422" s="45"/>
    </row>
    <row r="2423" s="2" customFormat="1" ht="16.8" customHeight="1">
      <c r="A2423" s="39"/>
      <c r="B2423" s="45"/>
      <c r="C2423" s="329" t="s">
        <v>6061</v>
      </c>
      <c r="D2423" s="39"/>
      <c r="E2423" s="39"/>
      <c r="F2423" s="39"/>
      <c r="G2423" s="39"/>
      <c r="H2423" s="45"/>
    </row>
    <row r="2424" s="2" customFormat="1" ht="16.8" customHeight="1">
      <c r="A2424" s="39"/>
      <c r="B2424" s="45"/>
      <c r="C2424" s="327" t="s">
        <v>597</v>
      </c>
      <c r="D2424" s="327" t="s">
        <v>598</v>
      </c>
      <c r="E2424" s="18" t="s">
        <v>253</v>
      </c>
      <c r="F2424" s="328">
        <v>336.18200000000002</v>
      </c>
      <c r="G2424" s="39"/>
      <c r="H2424" s="45"/>
    </row>
    <row r="2425" s="2" customFormat="1" ht="16.8" customHeight="1">
      <c r="A2425" s="39"/>
      <c r="B2425" s="45"/>
      <c r="C2425" s="327" t="s">
        <v>773</v>
      </c>
      <c r="D2425" s="327" t="s">
        <v>774</v>
      </c>
      <c r="E2425" s="18" t="s">
        <v>246</v>
      </c>
      <c r="F2425" s="328">
        <v>39.997</v>
      </c>
      <c r="G2425" s="39"/>
      <c r="H2425" s="45"/>
    </row>
    <row r="2426" s="2" customFormat="1" ht="16.8" customHeight="1">
      <c r="A2426" s="39"/>
      <c r="B2426" s="45"/>
      <c r="C2426" s="327" t="s">
        <v>780</v>
      </c>
      <c r="D2426" s="327" t="s">
        <v>781</v>
      </c>
      <c r="E2426" s="18" t="s">
        <v>246</v>
      </c>
      <c r="F2426" s="328">
        <v>133.82900000000001</v>
      </c>
      <c r="G2426" s="39"/>
      <c r="H2426" s="45"/>
    </row>
    <row r="2427" s="2" customFormat="1" ht="16.8" customHeight="1">
      <c r="A2427" s="39"/>
      <c r="B2427" s="45"/>
      <c r="C2427" s="327" t="s">
        <v>799</v>
      </c>
      <c r="D2427" s="327" t="s">
        <v>800</v>
      </c>
      <c r="E2427" s="18" t="s">
        <v>253</v>
      </c>
      <c r="F2427" s="328">
        <v>68.783000000000001</v>
      </c>
      <c r="G2427" s="39"/>
      <c r="H2427" s="45"/>
    </row>
    <row r="2428" s="2" customFormat="1" ht="16.8" customHeight="1">
      <c r="A2428" s="39"/>
      <c r="B2428" s="45"/>
      <c r="C2428" s="327" t="s">
        <v>814</v>
      </c>
      <c r="D2428" s="327" t="s">
        <v>815</v>
      </c>
      <c r="E2428" s="18" t="s">
        <v>246</v>
      </c>
      <c r="F2428" s="328">
        <v>97.674000000000007</v>
      </c>
      <c r="G2428" s="39"/>
      <c r="H2428" s="45"/>
    </row>
    <row r="2429" s="2" customFormat="1">
      <c r="A2429" s="39"/>
      <c r="B2429" s="45"/>
      <c r="C2429" s="327" t="s">
        <v>836</v>
      </c>
      <c r="D2429" s="327" t="s">
        <v>837</v>
      </c>
      <c r="E2429" s="18" t="s">
        <v>246</v>
      </c>
      <c r="F2429" s="328">
        <v>145.31999999999999</v>
      </c>
      <c r="G2429" s="39"/>
      <c r="H2429" s="45"/>
    </row>
    <row r="2430" s="2" customFormat="1" ht="16.8" customHeight="1">
      <c r="A2430" s="39"/>
      <c r="B2430" s="45"/>
      <c r="C2430" s="323" t="s">
        <v>2995</v>
      </c>
      <c r="D2430" s="324" t="s">
        <v>2996</v>
      </c>
      <c r="E2430" s="325" t="s">
        <v>289</v>
      </c>
      <c r="F2430" s="326">
        <v>1</v>
      </c>
      <c r="G2430" s="39"/>
      <c r="H2430" s="45"/>
    </row>
    <row r="2431" s="2" customFormat="1" ht="16.8" customHeight="1">
      <c r="A2431" s="39"/>
      <c r="B2431" s="45"/>
      <c r="C2431" s="329" t="s">
        <v>6061</v>
      </c>
      <c r="D2431" s="39"/>
      <c r="E2431" s="39"/>
      <c r="F2431" s="39"/>
      <c r="G2431" s="39"/>
      <c r="H2431" s="45"/>
    </row>
    <row r="2432" s="2" customFormat="1" ht="16.8" customHeight="1">
      <c r="A2432" s="39"/>
      <c r="B2432" s="45"/>
      <c r="C2432" s="327" t="s">
        <v>597</v>
      </c>
      <c r="D2432" s="327" t="s">
        <v>598</v>
      </c>
      <c r="E2432" s="18" t="s">
        <v>253</v>
      </c>
      <c r="F2432" s="328">
        <v>336.18200000000002</v>
      </c>
      <c r="G2432" s="39"/>
      <c r="H2432" s="45"/>
    </row>
    <row r="2433" s="2" customFormat="1" ht="16.8" customHeight="1">
      <c r="A2433" s="39"/>
      <c r="B2433" s="45"/>
      <c r="C2433" s="327" t="s">
        <v>741</v>
      </c>
      <c r="D2433" s="327" t="s">
        <v>742</v>
      </c>
      <c r="E2433" s="18" t="s">
        <v>253</v>
      </c>
      <c r="F2433" s="328">
        <v>134.96700000000001</v>
      </c>
      <c r="G2433" s="39"/>
      <c r="H2433" s="45"/>
    </row>
    <row r="2434" s="2" customFormat="1" ht="16.8" customHeight="1">
      <c r="A2434" s="39"/>
      <c r="B2434" s="45"/>
      <c r="C2434" s="323" t="s">
        <v>784</v>
      </c>
      <c r="D2434" s="324" t="s">
        <v>1147</v>
      </c>
      <c r="E2434" s="325" t="s">
        <v>246</v>
      </c>
      <c r="F2434" s="326">
        <v>89.694000000000003</v>
      </c>
      <c r="G2434" s="39"/>
      <c r="H2434" s="45"/>
    </row>
    <row r="2435" s="2" customFormat="1" ht="16.8" customHeight="1">
      <c r="A2435" s="39"/>
      <c r="B2435" s="45"/>
      <c r="C2435" s="327" t="s">
        <v>784</v>
      </c>
      <c r="D2435" s="327" t="s">
        <v>3632</v>
      </c>
      <c r="E2435" s="18" t="s">
        <v>1</v>
      </c>
      <c r="F2435" s="328">
        <v>89.694000000000003</v>
      </c>
      <c r="G2435" s="39"/>
      <c r="H2435" s="45"/>
    </row>
    <row r="2436" s="2" customFormat="1" ht="16.8" customHeight="1">
      <c r="A2436" s="39"/>
      <c r="B2436" s="45"/>
      <c r="C2436" s="329" t="s">
        <v>6061</v>
      </c>
      <c r="D2436" s="39"/>
      <c r="E2436" s="39"/>
      <c r="F2436" s="39"/>
      <c r="G2436" s="39"/>
      <c r="H2436" s="45"/>
    </row>
    <row r="2437" s="2" customFormat="1" ht="16.8" customHeight="1">
      <c r="A2437" s="39"/>
      <c r="B2437" s="45"/>
      <c r="C2437" s="327" t="s">
        <v>780</v>
      </c>
      <c r="D2437" s="327" t="s">
        <v>781</v>
      </c>
      <c r="E2437" s="18" t="s">
        <v>246</v>
      </c>
      <c r="F2437" s="328">
        <v>133.82900000000001</v>
      </c>
      <c r="G2437" s="39"/>
      <c r="H2437" s="45"/>
    </row>
    <row r="2438" s="2" customFormat="1" ht="16.8" customHeight="1">
      <c r="A2438" s="39"/>
      <c r="B2438" s="45"/>
      <c r="C2438" s="327" t="s">
        <v>504</v>
      </c>
      <c r="D2438" s="327" t="s">
        <v>505</v>
      </c>
      <c r="E2438" s="18" t="s">
        <v>246</v>
      </c>
      <c r="F2438" s="328">
        <v>30.702000000000002</v>
      </c>
      <c r="G2438" s="39"/>
      <c r="H2438" s="45"/>
    </row>
    <row r="2439" s="2" customFormat="1" ht="16.8" customHeight="1">
      <c r="A2439" s="39"/>
      <c r="B2439" s="45"/>
      <c r="C2439" s="327" t="s">
        <v>1163</v>
      </c>
      <c r="D2439" s="327" t="s">
        <v>1164</v>
      </c>
      <c r="E2439" s="18" t="s">
        <v>246</v>
      </c>
      <c r="F2439" s="328">
        <v>25.18</v>
      </c>
      <c r="G2439" s="39"/>
      <c r="H2439" s="45"/>
    </row>
    <row r="2440" s="2" customFormat="1" ht="16.8" customHeight="1">
      <c r="A2440" s="39"/>
      <c r="B2440" s="45"/>
      <c r="C2440" s="327" t="s">
        <v>1644</v>
      </c>
      <c r="D2440" s="327" t="s">
        <v>1645</v>
      </c>
      <c r="E2440" s="18" t="s">
        <v>246</v>
      </c>
      <c r="F2440" s="328">
        <v>67.271000000000001</v>
      </c>
      <c r="G2440" s="39"/>
      <c r="H2440" s="45"/>
    </row>
    <row r="2441" s="2" customFormat="1" ht="16.8" customHeight="1">
      <c r="A2441" s="39"/>
      <c r="B2441" s="45"/>
      <c r="C2441" s="327" t="s">
        <v>1648</v>
      </c>
      <c r="D2441" s="327" t="s">
        <v>1649</v>
      </c>
      <c r="E2441" s="18" t="s">
        <v>246</v>
      </c>
      <c r="F2441" s="328">
        <v>122.807</v>
      </c>
      <c r="G2441" s="39"/>
      <c r="H2441" s="45"/>
    </row>
    <row r="2442" s="2" customFormat="1" ht="16.8" customHeight="1">
      <c r="A2442" s="39"/>
      <c r="B2442" s="45"/>
      <c r="C2442" s="327" t="s">
        <v>1655</v>
      </c>
      <c r="D2442" s="327" t="s">
        <v>1656</v>
      </c>
      <c r="E2442" s="18" t="s">
        <v>246</v>
      </c>
      <c r="F2442" s="328">
        <v>92.105999999999995</v>
      </c>
      <c r="G2442" s="39"/>
      <c r="H2442" s="45"/>
    </row>
    <row r="2443" s="2" customFormat="1" ht="16.8" customHeight="1">
      <c r="A2443" s="39"/>
      <c r="B2443" s="45"/>
      <c r="C2443" s="327" t="s">
        <v>1659</v>
      </c>
      <c r="D2443" s="327" t="s">
        <v>1660</v>
      </c>
      <c r="E2443" s="18" t="s">
        <v>246</v>
      </c>
      <c r="F2443" s="328">
        <v>75.537999999999997</v>
      </c>
      <c r="G2443" s="39"/>
      <c r="H2443" s="45"/>
    </row>
    <row r="2444" s="2" customFormat="1" ht="16.8" customHeight="1">
      <c r="A2444" s="39"/>
      <c r="B2444" s="45"/>
      <c r="C2444" s="327" t="s">
        <v>1669</v>
      </c>
      <c r="D2444" s="327" t="s">
        <v>1670</v>
      </c>
      <c r="E2444" s="18" t="s">
        <v>246</v>
      </c>
      <c r="F2444" s="328">
        <v>22.423999999999999</v>
      </c>
      <c r="G2444" s="39"/>
      <c r="H2444" s="45"/>
    </row>
    <row r="2445" s="2" customFormat="1" ht="16.8" customHeight="1">
      <c r="A2445" s="39"/>
      <c r="B2445" s="45"/>
      <c r="C2445" s="327" t="s">
        <v>814</v>
      </c>
      <c r="D2445" s="327" t="s">
        <v>815</v>
      </c>
      <c r="E2445" s="18" t="s">
        <v>246</v>
      </c>
      <c r="F2445" s="328">
        <v>97.674000000000007</v>
      </c>
      <c r="G2445" s="39"/>
      <c r="H2445" s="45"/>
    </row>
    <row r="2446" s="2" customFormat="1" ht="16.8" customHeight="1">
      <c r="A2446" s="39"/>
      <c r="B2446" s="45"/>
      <c r="C2446" s="327" t="s">
        <v>1389</v>
      </c>
      <c r="D2446" s="327" t="s">
        <v>1390</v>
      </c>
      <c r="E2446" s="18" t="s">
        <v>246</v>
      </c>
      <c r="F2446" s="328">
        <v>179.38800000000001</v>
      </c>
      <c r="G2446" s="39"/>
      <c r="H2446" s="45"/>
    </row>
    <row r="2447" s="2" customFormat="1" ht="16.8" customHeight="1">
      <c r="A2447" s="39"/>
      <c r="B2447" s="45"/>
      <c r="C2447" s="327" t="s">
        <v>1418</v>
      </c>
      <c r="D2447" s="327" t="s">
        <v>1419</v>
      </c>
      <c r="E2447" s="18" t="s">
        <v>246</v>
      </c>
      <c r="F2447" s="328">
        <v>89.694000000000003</v>
      </c>
      <c r="G2447" s="39"/>
      <c r="H2447" s="45"/>
    </row>
    <row r="2448" s="2" customFormat="1" ht="16.8" customHeight="1">
      <c r="A2448" s="39"/>
      <c r="B2448" s="45"/>
      <c r="C2448" s="323" t="s">
        <v>6099</v>
      </c>
      <c r="D2448" s="324" t="s">
        <v>1147</v>
      </c>
      <c r="E2448" s="325" t="s">
        <v>246</v>
      </c>
      <c r="F2448" s="326">
        <v>105.76000000000001</v>
      </c>
      <c r="G2448" s="39"/>
      <c r="H2448" s="45"/>
    </row>
    <row r="2449" s="2" customFormat="1" ht="16.8" customHeight="1">
      <c r="A2449" s="39"/>
      <c r="B2449" s="45"/>
      <c r="C2449" s="323" t="s">
        <v>1149</v>
      </c>
      <c r="D2449" s="324" t="s">
        <v>1150</v>
      </c>
      <c r="E2449" s="325" t="s">
        <v>246</v>
      </c>
      <c r="F2449" s="326">
        <v>407.69999999999999</v>
      </c>
      <c r="G2449" s="39"/>
      <c r="H2449" s="45"/>
    </row>
    <row r="2450" s="2" customFormat="1">
      <c r="A2450" s="39"/>
      <c r="B2450" s="45"/>
      <c r="C2450" s="327" t="s">
        <v>1</v>
      </c>
      <c r="D2450" s="327" t="s">
        <v>1406</v>
      </c>
      <c r="E2450" s="18" t="s">
        <v>1</v>
      </c>
      <c r="F2450" s="328">
        <v>0</v>
      </c>
      <c r="G2450" s="39"/>
      <c r="H2450" s="45"/>
    </row>
    <row r="2451" s="2" customFormat="1" ht="16.8" customHeight="1">
      <c r="A2451" s="39"/>
      <c r="B2451" s="45"/>
      <c r="C2451" s="327" t="s">
        <v>1</v>
      </c>
      <c r="D2451" s="327" t="s">
        <v>3264</v>
      </c>
      <c r="E2451" s="18" t="s">
        <v>1</v>
      </c>
      <c r="F2451" s="328">
        <v>0</v>
      </c>
      <c r="G2451" s="39"/>
      <c r="H2451" s="45"/>
    </row>
    <row r="2452" s="2" customFormat="1" ht="16.8" customHeight="1">
      <c r="A2452" s="39"/>
      <c r="B2452" s="45"/>
      <c r="C2452" s="327" t="s">
        <v>1</v>
      </c>
      <c r="D2452" s="327" t="s">
        <v>3659</v>
      </c>
      <c r="E2452" s="18" t="s">
        <v>1</v>
      </c>
      <c r="F2452" s="328">
        <v>402.60000000000002</v>
      </c>
      <c r="G2452" s="39"/>
      <c r="H2452" s="45"/>
    </row>
    <row r="2453" s="2" customFormat="1" ht="16.8" customHeight="1">
      <c r="A2453" s="39"/>
      <c r="B2453" s="45"/>
      <c r="C2453" s="327" t="s">
        <v>1</v>
      </c>
      <c r="D2453" s="327" t="s">
        <v>3266</v>
      </c>
      <c r="E2453" s="18" t="s">
        <v>1</v>
      </c>
      <c r="F2453" s="328">
        <v>0</v>
      </c>
      <c r="G2453" s="39"/>
      <c r="H2453" s="45"/>
    </row>
    <row r="2454" s="2" customFormat="1" ht="16.8" customHeight="1">
      <c r="A2454" s="39"/>
      <c r="B2454" s="45"/>
      <c r="C2454" s="327" t="s">
        <v>1</v>
      </c>
      <c r="D2454" s="327" t="s">
        <v>785</v>
      </c>
      <c r="E2454" s="18" t="s">
        <v>1</v>
      </c>
      <c r="F2454" s="328">
        <v>0</v>
      </c>
      <c r="G2454" s="39"/>
      <c r="H2454" s="45"/>
    </row>
    <row r="2455" s="2" customFormat="1" ht="16.8" customHeight="1">
      <c r="A2455" s="39"/>
      <c r="B2455" s="45"/>
      <c r="C2455" s="327" t="s">
        <v>1</v>
      </c>
      <c r="D2455" s="327" t="s">
        <v>3268</v>
      </c>
      <c r="E2455" s="18" t="s">
        <v>1</v>
      </c>
      <c r="F2455" s="328">
        <v>0</v>
      </c>
      <c r="G2455" s="39"/>
      <c r="H2455" s="45"/>
    </row>
    <row r="2456" s="2" customFormat="1" ht="16.8" customHeight="1">
      <c r="A2456" s="39"/>
      <c r="B2456" s="45"/>
      <c r="C2456" s="327" t="s">
        <v>1</v>
      </c>
      <c r="D2456" s="327" t="s">
        <v>785</v>
      </c>
      <c r="E2456" s="18" t="s">
        <v>1</v>
      </c>
      <c r="F2456" s="328">
        <v>0</v>
      </c>
      <c r="G2456" s="39"/>
      <c r="H2456" s="45"/>
    </row>
    <row r="2457" s="2" customFormat="1" ht="16.8" customHeight="1">
      <c r="A2457" s="39"/>
      <c r="B2457" s="45"/>
      <c r="C2457" s="327" t="s">
        <v>1</v>
      </c>
      <c r="D2457" s="327" t="s">
        <v>3270</v>
      </c>
      <c r="E2457" s="18" t="s">
        <v>1</v>
      </c>
      <c r="F2457" s="328">
        <v>0</v>
      </c>
      <c r="G2457" s="39"/>
      <c r="H2457" s="45"/>
    </row>
    <row r="2458" s="2" customFormat="1" ht="16.8" customHeight="1">
      <c r="A2458" s="39"/>
      <c r="B2458" s="45"/>
      <c r="C2458" s="327" t="s">
        <v>1</v>
      </c>
      <c r="D2458" s="327" t="s">
        <v>785</v>
      </c>
      <c r="E2458" s="18" t="s">
        <v>1</v>
      </c>
      <c r="F2458" s="328">
        <v>0</v>
      </c>
      <c r="G2458" s="39"/>
      <c r="H2458" s="45"/>
    </row>
    <row r="2459" s="2" customFormat="1" ht="16.8" customHeight="1">
      <c r="A2459" s="39"/>
      <c r="B2459" s="45"/>
      <c r="C2459" s="327" t="s">
        <v>1</v>
      </c>
      <c r="D2459" s="327" t="s">
        <v>3272</v>
      </c>
      <c r="E2459" s="18" t="s">
        <v>1</v>
      </c>
      <c r="F2459" s="328">
        <v>0</v>
      </c>
      <c r="G2459" s="39"/>
      <c r="H2459" s="45"/>
    </row>
    <row r="2460" s="2" customFormat="1" ht="16.8" customHeight="1">
      <c r="A2460" s="39"/>
      <c r="B2460" s="45"/>
      <c r="C2460" s="327" t="s">
        <v>1</v>
      </c>
      <c r="D2460" s="327" t="s">
        <v>785</v>
      </c>
      <c r="E2460" s="18" t="s">
        <v>1</v>
      </c>
      <c r="F2460" s="328">
        <v>0</v>
      </c>
      <c r="G2460" s="39"/>
      <c r="H2460" s="45"/>
    </row>
    <row r="2461" s="2" customFormat="1" ht="16.8" customHeight="1">
      <c r="A2461" s="39"/>
      <c r="B2461" s="45"/>
      <c r="C2461" s="327" t="s">
        <v>1</v>
      </c>
      <c r="D2461" s="327" t="s">
        <v>3289</v>
      </c>
      <c r="E2461" s="18" t="s">
        <v>1</v>
      </c>
      <c r="F2461" s="328">
        <v>0</v>
      </c>
      <c r="G2461" s="39"/>
      <c r="H2461" s="45"/>
    </row>
    <row r="2462" s="2" customFormat="1" ht="16.8" customHeight="1">
      <c r="A2462" s="39"/>
      <c r="B2462" s="45"/>
      <c r="C2462" s="327" t="s">
        <v>1</v>
      </c>
      <c r="D2462" s="327" t="s">
        <v>785</v>
      </c>
      <c r="E2462" s="18" t="s">
        <v>1</v>
      </c>
      <c r="F2462" s="328">
        <v>0</v>
      </c>
      <c r="G2462" s="39"/>
      <c r="H2462" s="45"/>
    </row>
    <row r="2463" s="2" customFormat="1" ht="16.8" customHeight="1">
      <c r="A2463" s="39"/>
      <c r="B2463" s="45"/>
      <c r="C2463" s="327" t="s">
        <v>1</v>
      </c>
      <c r="D2463" s="327" t="s">
        <v>3273</v>
      </c>
      <c r="E2463" s="18" t="s">
        <v>1</v>
      </c>
      <c r="F2463" s="328">
        <v>0</v>
      </c>
      <c r="G2463" s="39"/>
      <c r="H2463" s="45"/>
    </row>
    <row r="2464" s="2" customFormat="1" ht="16.8" customHeight="1">
      <c r="A2464" s="39"/>
      <c r="B2464" s="45"/>
      <c r="C2464" s="327" t="s">
        <v>1</v>
      </c>
      <c r="D2464" s="327" t="s">
        <v>3660</v>
      </c>
      <c r="E2464" s="18" t="s">
        <v>1</v>
      </c>
      <c r="F2464" s="328">
        <v>5.0999999999999996</v>
      </c>
      <c r="G2464" s="39"/>
      <c r="H2464" s="45"/>
    </row>
    <row r="2465" s="2" customFormat="1" ht="16.8" customHeight="1">
      <c r="A2465" s="39"/>
      <c r="B2465" s="45"/>
      <c r="C2465" s="327" t="s">
        <v>1149</v>
      </c>
      <c r="D2465" s="327" t="s">
        <v>258</v>
      </c>
      <c r="E2465" s="18" t="s">
        <v>1</v>
      </c>
      <c r="F2465" s="328">
        <v>407.69999999999999</v>
      </c>
      <c r="G2465" s="39"/>
      <c r="H2465" s="45"/>
    </row>
    <row r="2466" s="2" customFormat="1" ht="16.8" customHeight="1">
      <c r="A2466" s="39"/>
      <c r="B2466" s="45"/>
      <c r="C2466" s="329" t="s">
        <v>6061</v>
      </c>
      <c r="D2466" s="39"/>
      <c r="E2466" s="39"/>
      <c r="F2466" s="39"/>
      <c r="G2466" s="39"/>
      <c r="H2466" s="45"/>
    </row>
    <row r="2467" s="2" customFormat="1">
      <c r="A2467" s="39"/>
      <c r="B2467" s="45"/>
      <c r="C2467" s="327" t="s">
        <v>1402</v>
      </c>
      <c r="D2467" s="327" t="s">
        <v>1403</v>
      </c>
      <c r="E2467" s="18" t="s">
        <v>246</v>
      </c>
      <c r="F2467" s="328">
        <v>407.69999999999999</v>
      </c>
      <c r="G2467" s="39"/>
      <c r="H2467" s="45"/>
    </row>
    <row r="2468" s="2" customFormat="1" ht="16.8" customHeight="1">
      <c r="A2468" s="39"/>
      <c r="B2468" s="45"/>
      <c r="C2468" s="327" t="s">
        <v>1638</v>
      </c>
      <c r="D2468" s="327" t="s">
        <v>1639</v>
      </c>
      <c r="E2468" s="18" t="s">
        <v>246</v>
      </c>
      <c r="F2468" s="328">
        <v>439.60000000000002</v>
      </c>
      <c r="G2468" s="39"/>
      <c r="H2468" s="45"/>
    </row>
    <row r="2469" s="2" customFormat="1" ht="16.8" customHeight="1">
      <c r="A2469" s="39"/>
      <c r="B2469" s="45"/>
      <c r="C2469" s="327" t="s">
        <v>1663</v>
      </c>
      <c r="D2469" s="327" t="s">
        <v>1664</v>
      </c>
      <c r="E2469" s="18" t="s">
        <v>246</v>
      </c>
      <c r="F2469" s="328">
        <v>146.53299999999999</v>
      </c>
      <c r="G2469" s="39"/>
      <c r="H2469" s="45"/>
    </row>
    <row r="2470" s="2" customFormat="1" ht="16.8" customHeight="1">
      <c r="A2470" s="39"/>
      <c r="B2470" s="45"/>
      <c r="C2470" s="323" t="s">
        <v>6100</v>
      </c>
      <c r="D2470" s="324" t="s">
        <v>1150</v>
      </c>
      <c r="E2470" s="325" t="s">
        <v>246</v>
      </c>
      <c r="F2470" s="326">
        <v>237.96000000000001</v>
      </c>
      <c r="G2470" s="39"/>
      <c r="H2470" s="45"/>
    </row>
    <row r="2471" s="2" customFormat="1" ht="16.8" customHeight="1">
      <c r="A2471" s="39"/>
      <c r="B2471" s="45"/>
      <c r="C2471" s="323" t="s">
        <v>459</v>
      </c>
      <c r="D2471" s="324" t="s">
        <v>460</v>
      </c>
      <c r="E2471" s="325" t="s">
        <v>253</v>
      </c>
      <c r="F2471" s="326">
        <v>70.471000000000004</v>
      </c>
      <c r="G2471" s="39"/>
      <c r="H2471" s="45"/>
    </row>
    <row r="2472" s="2" customFormat="1" ht="16.8" customHeight="1">
      <c r="A2472" s="39"/>
      <c r="B2472" s="45"/>
      <c r="C2472" s="327" t="s">
        <v>1</v>
      </c>
      <c r="D2472" s="327" t="s">
        <v>658</v>
      </c>
      <c r="E2472" s="18" t="s">
        <v>1</v>
      </c>
      <c r="F2472" s="328">
        <v>0</v>
      </c>
      <c r="G2472" s="39"/>
      <c r="H2472" s="45"/>
    </row>
    <row r="2473" s="2" customFormat="1" ht="16.8" customHeight="1">
      <c r="A2473" s="39"/>
      <c r="B2473" s="45"/>
      <c r="C2473" s="327" t="s">
        <v>1</v>
      </c>
      <c r="D2473" s="327" t="s">
        <v>644</v>
      </c>
      <c r="E2473" s="18" t="s">
        <v>1</v>
      </c>
      <c r="F2473" s="328">
        <v>316.40699999999998</v>
      </c>
      <c r="G2473" s="39"/>
      <c r="H2473" s="45"/>
    </row>
    <row r="2474" s="2" customFormat="1" ht="16.8" customHeight="1">
      <c r="A2474" s="39"/>
      <c r="B2474" s="45"/>
      <c r="C2474" s="327" t="s">
        <v>1</v>
      </c>
      <c r="D2474" s="327" t="s">
        <v>661</v>
      </c>
      <c r="E2474" s="18" t="s">
        <v>1</v>
      </c>
      <c r="F2474" s="328">
        <v>0</v>
      </c>
      <c r="G2474" s="39"/>
      <c r="H2474" s="45"/>
    </row>
    <row r="2475" s="2" customFormat="1" ht="16.8" customHeight="1">
      <c r="A2475" s="39"/>
      <c r="B2475" s="45"/>
      <c r="C2475" s="327" t="s">
        <v>1</v>
      </c>
      <c r="D2475" s="327" t="s">
        <v>662</v>
      </c>
      <c r="E2475" s="18" t="s">
        <v>1</v>
      </c>
      <c r="F2475" s="328">
        <v>-245.93600000000001</v>
      </c>
      <c r="G2475" s="39"/>
      <c r="H2475" s="45"/>
    </row>
    <row r="2476" s="2" customFormat="1" ht="16.8" customHeight="1">
      <c r="A2476" s="39"/>
      <c r="B2476" s="45"/>
      <c r="C2476" s="327" t="s">
        <v>459</v>
      </c>
      <c r="D2476" s="327" t="s">
        <v>258</v>
      </c>
      <c r="E2476" s="18" t="s">
        <v>1</v>
      </c>
      <c r="F2476" s="328">
        <v>70.471000000000004</v>
      </c>
      <c r="G2476" s="39"/>
      <c r="H2476" s="45"/>
    </row>
    <row r="2477" s="2" customFormat="1" ht="16.8" customHeight="1">
      <c r="A2477" s="39"/>
      <c r="B2477" s="45"/>
      <c r="C2477" s="329" t="s">
        <v>6061</v>
      </c>
      <c r="D2477" s="39"/>
      <c r="E2477" s="39"/>
      <c r="F2477" s="39"/>
      <c r="G2477" s="39"/>
      <c r="H2477" s="45"/>
    </row>
    <row r="2478" s="2" customFormat="1">
      <c r="A2478" s="39"/>
      <c r="B2478" s="45"/>
      <c r="C2478" s="327" t="s">
        <v>654</v>
      </c>
      <c r="D2478" s="327" t="s">
        <v>655</v>
      </c>
      <c r="E2478" s="18" t="s">
        <v>253</v>
      </c>
      <c r="F2478" s="328">
        <v>70.471000000000004</v>
      </c>
      <c r="G2478" s="39"/>
      <c r="H2478" s="45"/>
    </row>
    <row r="2479" s="2" customFormat="1">
      <c r="A2479" s="39"/>
      <c r="B2479" s="45"/>
      <c r="C2479" s="327" t="s">
        <v>663</v>
      </c>
      <c r="D2479" s="327" t="s">
        <v>664</v>
      </c>
      <c r="E2479" s="18" t="s">
        <v>253</v>
      </c>
      <c r="F2479" s="328">
        <v>916.12300000000005</v>
      </c>
      <c r="G2479" s="39"/>
      <c r="H2479" s="45"/>
    </row>
    <row r="2480" s="2" customFormat="1" ht="16.8" customHeight="1">
      <c r="A2480" s="39"/>
      <c r="B2480" s="45"/>
      <c r="C2480" s="327" t="s">
        <v>692</v>
      </c>
      <c r="D2480" s="327" t="s">
        <v>693</v>
      </c>
      <c r="E2480" s="18" t="s">
        <v>253</v>
      </c>
      <c r="F2480" s="328">
        <v>1336.098</v>
      </c>
      <c r="G2480" s="39"/>
      <c r="H2480" s="45"/>
    </row>
    <row r="2481" s="2" customFormat="1">
      <c r="A2481" s="39"/>
      <c r="B2481" s="45"/>
      <c r="C2481" s="327" t="s">
        <v>697</v>
      </c>
      <c r="D2481" s="327" t="s">
        <v>698</v>
      </c>
      <c r="E2481" s="18" t="s">
        <v>467</v>
      </c>
      <c r="F2481" s="328">
        <v>2204.5619999999999</v>
      </c>
      <c r="G2481" s="39"/>
      <c r="H2481" s="45"/>
    </row>
    <row r="2482" s="2" customFormat="1" ht="16.8" customHeight="1">
      <c r="A2482" s="39"/>
      <c r="B2482" s="45"/>
      <c r="C2482" s="323" t="s">
        <v>462</v>
      </c>
      <c r="D2482" s="324" t="s">
        <v>463</v>
      </c>
      <c r="E2482" s="325" t="s">
        <v>253</v>
      </c>
      <c r="F2482" s="326">
        <v>1186.5260000000001</v>
      </c>
      <c r="G2482" s="39"/>
      <c r="H2482" s="45"/>
    </row>
    <row r="2483" s="2" customFormat="1" ht="16.8" customHeight="1">
      <c r="A2483" s="39"/>
      <c r="B2483" s="45"/>
      <c r="C2483" s="327" t="s">
        <v>1</v>
      </c>
      <c r="D2483" s="327" t="s">
        <v>673</v>
      </c>
      <c r="E2483" s="18" t="s">
        <v>1</v>
      </c>
      <c r="F2483" s="328">
        <v>0</v>
      </c>
      <c r="G2483" s="39"/>
      <c r="H2483" s="45"/>
    </row>
    <row r="2484" s="2" customFormat="1" ht="16.8" customHeight="1">
      <c r="A2484" s="39"/>
      <c r="B2484" s="45"/>
      <c r="C2484" s="327" t="s">
        <v>1</v>
      </c>
      <c r="D2484" s="327" t="s">
        <v>674</v>
      </c>
      <c r="E2484" s="18" t="s">
        <v>1</v>
      </c>
      <c r="F2484" s="328">
        <v>1107.425</v>
      </c>
      <c r="G2484" s="39"/>
      <c r="H2484" s="45"/>
    </row>
    <row r="2485" s="2" customFormat="1" ht="16.8" customHeight="1">
      <c r="A2485" s="39"/>
      <c r="B2485" s="45"/>
      <c r="C2485" s="327" t="s">
        <v>1</v>
      </c>
      <c r="D2485" s="327" t="s">
        <v>2538</v>
      </c>
      <c r="E2485" s="18" t="s">
        <v>1</v>
      </c>
      <c r="F2485" s="328">
        <v>79.100999999999999</v>
      </c>
      <c r="G2485" s="39"/>
      <c r="H2485" s="45"/>
    </row>
    <row r="2486" s="2" customFormat="1" ht="16.8" customHeight="1">
      <c r="A2486" s="39"/>
      <c r="B2486" s="45"/>
      <c r="C2486" s="327" t="s">
        <v>462</v>
      </c>
      <c r="D2486" s="327" t="s">
        <v>258</v>
      </c>
      <c r="E2486" s="18" t="s">
        <v>1</v>
      </c>
      <c r="F2486" s="328">
        <v>1186.5260000000001</v>
      </c>
      <c r="G2486" s="39"/>
      <c r="H2486" s="45"/>
    </row>
    <row r="2487" s="2" customFormat="1" ht="16.8" customHeight="1">
      <c r="A2487" s="39"/>
      <c r="B2487" s="45"/>
      <c r="C2487" s="329" t="s">
        <v>6061</v>
      </c>
      <c r="D2487" s="39"/>
      <c r="E2487" s="39"/>
      <c r="F2487" s="39"/>
      <c r="G2487" s="39"/>
      <c r="H2487" s="45"/>
    </row>
    <row r="2488" s="2" customFormat="1">
      <c r="A2488" s="39"/>
      <c r="B2488" s="45"/>
      <c r="C2488" s="327" t="s">
        <v>669</v>
      </c>
      <c r="D2488" s="327" t="s">
        <v>670</v>
      </c>
      <c r="E2488" s="18" t="s">
        <v>253</v>
      </c>
      <c r="F2488" s="328">
        <v>1186.5260000000001</v>
      </c>
      <c r="G2488" s="39"/>
      <c r="H2488" s="45"/>
    </row>
    <row r="2489" s="2" customFormat="1">
      <c r="A2489" s="39"/>
      <c r="B2489" s="45"/>
      <c r="C2489" s="327" t="s">
        <v>676</v>
      </c>
      <c r="D2489" s="327" t="s">
        <v>677</v>
      </c>
      <c r="E2489" s="18" t="s">
        <v>253</v>
      </c>
      <c r="F2489" s="328">
        <v>15424.838</v>
      </c>
      <c r="G2489" s="39"/>
      <c r="H2489" s="45"/>
    </row>
    <row r="2490" s="2" customFormat="1" ht="16.8" customHeight="1">
      <c r="A2490" s="39"/>
      <c r="B2490" s="45"/>
      <c r="C2490" s="327" t="s">
        <v>692</v>
      </c>
      <c r="D2490" s="327" t="s">
        <v>693</v>
      </c>
      <c r="E2490" s="18" t="s">
        <v>253</v>
      </c>
      <c r="F2490" s="328">
        <v>1336.098</v>
      </c>
      <c r="G2490" s="39"/>
      <c r="H2490" s="45"/>
    </row>
    <row r="2491" s="2" customFormat="1">
      <c r="A2491" s="39"/>
      <c r="B2491" s="45"/>
      <c r="C2491" s="327" t="s">
        <v>697</v>
      </c>
      <c r="D2491" s="327" t="s">
        <v>698</v>
      </c>
      <c r="E2491" s="18" t="s">
        <v>467</v>
      </c>
      <c r="F2491" s="328">
        <v>2204.5619999999999</v>
      </c>
      <c r="G2491" s="39"/>
      <c r="H2491" s="45"/>
    </row>
    <row r="2492" s="2" customFormat="1" ht="16.8" customHeight="1">
      <c r="A2492" s="39"/>
      <c r="B2492" s="45"/>
      <c r="C2492" s="323" t="s">
        <v>1887</v>
      </c>
      <c r="D2492" s="324" t="s">
        <v>1888</v>
      </c>
      <c r="E2492" s="325" t="s">
        <v>253</v>
      </c>
      <c r="F2492" s="326">
        <v>79.100999999999999</v>
      </c>
      <c r="G2492" s="39"/>
      <c r="H2492" s="45"/>
    </row>
    <row r="2493" s="2" customFormat="1" ht="16.8" customHeight="1">
      <c r="A2493" s="39"/>
      <c r="B2493" s="45"/>
      <c r="C2493" s="327" t="s">
        <v>1</v>
      </c>
      <c r="D2493" s="327" t="s">
        <v>673</v>
      </c>
      <c r="E2493" s="18" t="s">
        <v>1</v>
      </c>
      <c r="F2493" s="328">
        <v>0</v>
      </c>
      <c r="G2493" s="39"/>
      <c r="H2493" s="45"/>
    </row>
    <row r="2494" s="2" customFormat="1" ht="16.8" customHeight="1">
      <c r="A2494" s="39"/>
      <c r="B2494" s="45"/>
      <c r="C2494" s="327" t="s">
        <v>1</v>
      </c>
      <c r="D2494" s="327" t="s">
        <v>2544</v>
      </c>
      <c r="E2494" s="18" t="s">
        <v>1</v>
      </c>
      <c r="F2494" s="328">
        <v>79.100999999999999</v>
      </c>
      <c r="G2494" s="39"/>
      <c r="H2494" s="45"/>
    </row>
    <row r="2495" s="2" customFormat="1" ht="16.8" customHeight="1">
      <c r="A2495" s="39"/>
      <c r="B2495" s="45"/>
      <c r="C2495" s="327" t="s">
        <v>1887</v>
      </c>
      <c r="D2495" s="327" t="s">
        <v>258</v>
      </c>
      <c r="E2495" s="18" t="s">
        <v>1</v>
      </c>
      <c r="F2495" s="328">
        <v>79.100999999999999</v>
      </c>
      <c r="G2495" s="39"/>
      <c r="H2495" s="45"/>
    </row>
    <row r="2496" s="2" customFormat="1" ht="16.8" customHeight="1">
      <c r="A2496" s="39"/>
      <c r="B2496" s="45"/>
      <c r="C2496" s="329" t="s">
        <v>6061</v>
      </c>
      <c r="D2496" s="39"/>
      <c r="E2496" s="39"/>
      <c r="F2496" s="39"/>
      <c r="G2496" s="39"/>
      <c r="H2496" s="45"/>
    </row>
    <row r="2497" s="2" customFormat="1">
      <c r="A2497" s="39"/>
      <c r="B2497" s="45"/>
      <c r="C2497" s="327" t="s">
        <v>1945</v>
      </c>
      <c r="D2497" s="327" t="s">
        <v>1946</v>
      </c>
      <c r="E2497" s="18" t="s">
        <v>253</v>
      </c>
      <c r="F2497" s="328">
        <v>79.100999999999999</v>
      </c>
      <c r="G2497" s="39"/>
      <c r="H2497" s="45"/>
    </row>
    <row r="2498" s="2" customFormat="1">
      <c r="A2498" s="39"/>
      <c r="B2498" s="45"/>
      <c r="C2498" s="327" t="s">
        <v>1950</v>
      </c>
      <c r="D2498" s="327" t="s">
        <v>1951</v>
      </c>
      <c r="E2498" s="18" t="s">
        <v>253</v>
      </c>
      <c r="F2498" s="328">
        <v>1028.3130000000001</v>
      </c>
      <c r="G2498" s="39"/>
      <c r="H2498" s="45"/>
    </row>
    <row r="2499" s="2" customFormat="1" ht="16.8" customHeight="1">
      <c r="A2499" s="39"/>
      <c r="B2499" s="45"/>
      <c r="C2499" s="327" t="s">
        <v>692</v>
      </c>
      <c r="D2499" s="327" t="s">
        <v>693</v>
      </c>
      <c r="E2499" s="18" t="s">
        <v>253</v>
      </c>
      <c r="F2499" s="328">
        <v>1336.098</v>
      </c>
      <c r="G2499" s="39"/>
      <c r="H2499" s="45"/>
    </row>
    <row r="2500" s="2" customFormat="1">
      <c r="A2500" s="39"/>
      <c r="B2500" s="45"/>
      <c r="C2500" s="327" t="s">
        <v>697</v>
      </c>
      <c r="D2500" s="327" t="s">
        <v>698</v>
      </c>
      <c r="E2500" s="18" t="s">
        <v>467</v>
      </c>
      <c r="F2500" s="328">
        <v>2204.5619999999999</v>
      </c>
      <c r="G2500" s="39"/>
      <c r="H2500" s="45"/>
    </row>
    <row r="2501" s="2" customFormat="1" ht="16.8" customHeight="1">
      <c r="A2501" s="39"/>
      <c r="B2501" s="45"/>
      <c r="C2501" s="323" t="s">
        <v>3745</v>
      </c>
      <c r="D2501" s="324" t="s">
        <v>3746</v>
      </c>
      <c r="E2501" s="325" t="s">
        <v>467</v>
      </c>
      <c r="F2501" s="326">
        <v>0</v>
      </c>
      <c r="G2501" s="39"/>
      <c r="H2501" s="45"/>
    </row>
    <row r="2502" s="2" customFormat="1" ht="16.8" customHeight="1">
      <c r="A2502" s="39"/>
      <c r="B2502" s="45"/>
      <c r="C2502" s="327" t="s">
        <v>3745</v>
      </c>
      <c r="D2502" s="327" t="s">
        <v>6064</v>
      </c>
      <c r="E2502" s="18" t="s">
        <v>1</v>
      </c>
      <c r="F2502" s="328">
        <v>0</v>
      </c>
      <c r="G2502" s="39"/>
      <c r="H2502" s="45"/>
    </row>
    <row r="2503" s="2" customFormat="1" ht="16.8" customHeight="1">
      <c r="A2503" s="39"/>
      <c r="B2503" s="45"/>
      <c r="C2503" s="323" t="s">
        <v>465</v>
      </c>
      <c r="D2503" s="324" t="s">
        <v>466</v>
      </c>
      <c r="E2503" s="325" t="s">
        <v>467</v>
      </c>
      <c r="F2503" s="326">
        <v>177.982</v>
      </c>
      <c r="G2503" s="39"/>
      <c r="H2503" s="45"/>
    </row>
    <row r="2504" s="2" customFormat="1" ht="16.8" customHeight="1">
      <c r="A2504" s="39"/>
      <c r="B2504" s="45"/>
      <c r="C2504" s="327" t="s">
        <v>472</v>
      </c>
      <c r="D2504" s="327" t="s">
        <v>6075</v>
      </c>
      <c r="E2504" s="18" t="s">
        <v>1</v>
      </c>
      <c r="F2504" s="328">
        <v>0</v>
      </c>
      <c r="G2504" s="39"/>
      <c r="H2504" s="45"/>
    </row>
    <row r="2505" s="2" customFormat="1" ht="16.8" customHeight="1">
      <c r="A2505" s="39"/>
      <c r="B2505" s="45"/>
      <c r="C2505" s="327" t="s">
        <v>469</v>
      </c>
      <c r="D2505" s="327" t="s">
        <v>6101</v>
      </c>
      <c r="E2505" s="18" t="s">
        <v>1</v>
      </c>
      <c r="F2505" s="328">
        <v>100.80800000000001</v>
      </c>
      <c r="G2505" s="39"/>
      <c r="H2505" s="45"/>
    </row>
    <row r="2506" s="2" customFormat="1" ht="16.8" customHeight="1">
      <c r="A2506" s="39"/>
      <c r="B2506" s="45"/>
      <c r="C2506" s="327" t="s">
        <v>3745</v>
      </c>
      <c r="D2506" s="327" t="s">
        <v>6064</v>
      </c>
      <c r="E2506" s="18" t="s">
        <v>1</v>
      </c>
      <c r="F2506" s="328">
        <v>0</v>
      </c>
      <c r="G2506" s="39"/>
      <c r="H2506" s="45"/>
    </row>
    <row r="2507" s="2" customFormat="1" ht="16.8" customHeight="1">
      <c r="A2507" s="39"/>
      <c r="B2507" s="45"/>
      <c r="C2507" s="327" t="s">
        <v>475</v>
      </c>
      <c r="D2507" s="327" t="s">
        <v>6102</v>
      </c>
      <c r="E2507" s="18" t="s">
        <v>1</v>
      </c>
      <c r="F2507" s="328">
        <v>77.174000000000007</v>
      </c>
      <c r="G2507" s="39"/>
      <c r="H2507" s="45"/>
    </row>
    <row r="2508" s="2" customFormat="1" ht="16.8" customHeight="1">
      <c r="A2508" s="39"/>
      <c r="B2508" s="45"/>
      <c r="C2508" s="327" t="s">
        <v>465</v>
      </c>
      <c r="D2508" s="327" t="s">
        <v>258</v>
      </c>
      <c r="E2508" s="18" t="s">
        <v>1</v>
      </c>
      <c r="F2508" s="328">
        <v>177.982</v>
      </c>
      <c r="G2508" s="39"/>
      <c r="H2508" s="45"/>
    </row>
    <row r="2509" s="2" customFormat="1" ht="16.8" customHeight="1">
      <c r="A2509" s="39"/>
      <c r="B2509" s="45"/>
      <c r="C2509" s="329" t="s">
        <v>6061</v>
      </c>
      <c r="D2509" s="39"/>
      <c r="E2509" s="39"/>
      <c r="F2509" s="39"/>
      <c r="G2509" s="39"/>
      <c r="H2509" s="45"/>
    </row>
    <row r="2510" s="2" customFormat="1">
      <c r="A2510" s="39"/>
      <c r="B2510" s="45"/>
      <c r="C2510" s="327" t="s">
        <v>1072</v>
      </c>
      <c r="D2510" s="327" t="s">
        <v>1073</v>
      </c>
      <c r="E2510" s="18" t="s">
        <v>467</v>
      </c>
      <c r="F2510" s="328">
        <v>177.982</v>
      </c>
      <c r="G2510" s="39"/>
      <c r="H2510" s="45"/>
    </row>
    <row r="2511" s="2" customFormat="1" ht="16.8" customHeight="1">
      <c r="A2511" s="39"/>
      <c r="B2511" s="45"/>
      <c r="C2511" s="327" t="s">
        <v>1077</v>
      </c>
      <c r="D2511" s="327" t="s">
        <v>1078</v>
      </c>
      <c r="E2511" s="18" t="s">
        <v>467</v>
      </c>
      <c r="F2511" s="328">
        <v>3915.6039999999998</v>
      </c>
      <c r="G2511" s="39"/>
      <c r="H2511" s="45"/>
    </row>
    <row r="2512" s="2" customFormat="1" ht="16.8" customHeight="1">
      <c r="A2512" s="39"/>
      <c r="B2512" s="45"/>
      <c r="C2512" s="323" t="s">
        <v>469</v>
      </c>
      <c r="D2512" s="324" t="s">
        <v>470</v>
      </c>
      <c r="E2512" s="325" t="s">
        <v>467</v>
      </c>
      <c r="F2512" s="326">
        <v>100.80800000000001</v>
      </c>
      <c r="G2512" s="39"/>
      <c r="H2512" s="45"/>
    </row>
    <row r="2513" s="2" customFormat="1" ht="16.8" customHeight="1">
      <c r="A2513" s="39"/>
      <c r="B2513" s="45"/>
      <c r="C2513" s="327" t="s">
        <v>469</v>
      </c>
      <c r="D2513" s="327" t="s">
        <v>6101</v>
      </c>
      <c r="E2513" s="18" t="s">
        <v>1</v>
      </c>
      <c r="F2513" s="328">
        <v>100.80800000000001</v>
      </c>
      <c r="G2513" s="39"/>
      <c r="H2513" s="45"/>
    </row>
    <row r="2514" s="2" customFormat="1" ht="16.8" customHeight="1">
      <c r="A2514" s="39"/>
      <c r="B2514" s="45"/>
      <c r="C2514" s="329" t="s">
        <v>6061</v>
      </c>
      <c r="D2514" s="39"/>
      <c r="E2514" s="39"/>
      <c r="F2514" s="39"/>
      <c r="G2514" s="39"/>
      <c r="H2514" s="45"/>
    </row>
    <row r="2515" s="2" customFormat="1">
      <c r="A2515" s="39"/>
      <c r="B2515" s="45"/>
      <c r="C2515" s="327" t="s">
        <v>1088</v>
      </c>
      <c r="D2515" s="327" t="s">
        <v>1089</v>
      </c>
      <c r="E2515" s="18" t="s">
        <v>467</v>
      </c>
      <c r="F2515" s="328">
        <v>100.80800000000001</v>
      </c>
      <c r="G2515" s="39"/>
      <c r="H2515" s="45"/>
    </row>
    <row r="2516" s="2" customFormat="1" ht="16.8" customHeight="1">
      <c r="A2516" s="39"/>
      <c r="B2516" s="45"/>
      <c r="C2516" s="323" t="s">
        <v>472</v>
      </c>
      <c r="D2516" s="324" t="s">
        <v>473</v>
      </c>
      <c r="E2516" s="325" t="s">
        <v>467</v>
      </c>
      <c r="F2516" s="326">
        <v>0</v>
      </c>
      <c r="G2516" s="39"/>
      <c r="H2516" s="45"/>
    </row>
    <row r="2517" s="2" customFormat="1" ht="16.8" customHeight="1">
      <c r="A2517" s="39"/>
      <c r="B2517" s="45"/>
      <c r="C2517" s="327" t="s">
        <v>472</v>
      </c>
      <c r="D2517" s="327" t="s">
        <v>6075</v>
      </c>
      <c r="E2517" s="18" t="s">
        <v>1</v>
      </c>
      <c r="F2517" s="328">
        <v>0</v>
      </c>
      <c r="G2517" s="39"/>
      <c r="H2517" s="45"/>
    </row>
    <row r="2518" s="2" customFormat="1" ht="16.8" customHeight="1">
      <c r="A2518" s="39"/>
      <c r="B2518" s="45"/>
      <c r="C2518" s="323" t="s">
        <v>475</v>
      </c>
      <c r="D2518" s="324" t="s">
        <v>476</v>
      </c>
      <c r="E2518" s="325" t="s">
        <v>467</v>
      </c>
      <c r="F2518" s="326">
        <v>77.174000000000007</v>
      </c>
      <c r="G2518" s="39"/>
      <c r="H2518" s="45"/>
    </row>
    <row r="2519" s="2" customFormat="1" ht="16.8" customHeight="1">
      <c r="A2519" s="39"/>
      <c r="B2519" s="45"/>
      <c r="C2519" s="327" t="s">
        <v>475</v>
      </c>
      <c r="D2519" s="327" t="s">
        <v>6102</v>
      </c>
      <c r="E2519" s="18" t="s">
        <v>1</v>
      </c>
      <c r="F2519" s="328">
        <v>77.174000000000007</v>
      </c>
      <c r="G2519" s="39"/>
      <c r="H2519" s="45"/>
    </row>
    <row r="2520" s="2" customFormat="1" ht="16.8" customHeight="1">
      <c r="A2520" s="39"/>
      <c r="B2520" s="45"/>
      <c r="C2520" s="329" t="s">
        <v>6061</v>
      </c>
      <c r="D2520" s="39"/>
      <c r="E2520" s="39"/>
      <c r="F2520" s="39"/>
      <c r="G2520" s="39"/>
      <c r="H2520" s="45"/>
    </row>
    <row r="2521" s="2" customFormat="1">
      <c r="A2521" s="39"/>
      <c r="B2521" s="45"/>
      <c r="C2521" s="327" t="s">
        <v>1093</v>
      </c>
      <c r="D2521" s="327" t="s">
        <v>1094</v>
      </c>
      <c r="E2521" s="18" t="s">
        <v>467</v>
      </c>
      <c r="F2521" s="328">
        <v>77.174000000000007</v>
      </c>
      <c r="G2521" s="39"/>
      <c r="H2521" s="45"/>
    </row>
    <row r="2522" s="2" customFormat="1" ht="16.8" customHeight="1">
      <c r="A2522" s="39"/>
      <c r="B2522" s="45"/>
      <c r="C2522" s="323" t="s">
        <v>478</v>
      </c>
      <c r="D2522" s="324" t="s">
        <v>479</v>
      </c>
      <c r="E2522" s="325" t="s">
        <v>289</v>
      </c>
      <c r="F2522" s="326">
        <v>0.28999999999999998</v>
      </c>
      <c r="G2522" s="39"/>
      <c r="H2522" s="45"/>
    </row>
    <row r="2523" s="2" customFormat="1" ht="16.8" customHeight="1">
      <c r="A2523" s="39"/>
      <c r="B2523" s="45"/>
      <c r="C2523" s="327" t="s">
        <v>478</v>
      </c>
      <c r="D2523" s="327" t="s">
        <v>605</v>
      </c>
      <c r="E2523" s="18" t="s">
        <v>1</v>
      </c>
      <c r="F2523" s="328">
        <v>0.28999999999999998</v>
      </c>
      <c r="G2523" s="39"/>
      <c r="H2523" s="45"/>
    </row>
    <row r="2524" s="2" customFormat="1" ht="16.8" customHeight="1">
      <c r="A2524" s="39"/>
      <c r="B2524" s="45"/>
      <c r="C2524" s="329" t="s">
        <v>6061</v>
      </c>
      <c r="D2524" s="39"/>
      <c r="E2524" s="39"/>
      <c r="F2524" s="39"/>
      <c r="G2524" s="39"/>
      <c r="H2524" s="45"/>
    </row>
    <row r="2525" s="2" customFormat="1" ht="16.8" customHeight="1">
      <c r="A2525" s="39"/>
      <c r="B2525" s="45"/>
      <c r="C2525" s="327" t="s">
        <v>597</v>
      </c>
      <c r="D2525" s="327" t="s">
        <v>598</v>
      </c>
      <c r="E2525" s="18" t="s">
        <v>253</v>
      </c>
      <c r="F2525" s="328">
        <v>336.18200000000002</v>
      </c>
      <c r="G2525" s="39"/>
      <c r="H2525" s="45"/>
    </row>
    <row r="2526" s="2" customFormat="1" ht="16.8" customHeight="1">
      <c r="A2526" s="39"/>
      <c r="B2526" s="45"/>
      <c r="C2526" s="327" t="s">
        <v>780</v>
      </c>
      <c r="D2526" s="327" t="s">
        <v>781</v>
      </c>
      <c r="E2526" s="18" t="s">
        <v>246</v>
      </c>
      <c r="F2526" s="328">
        <v>133.82900000000001</v>
      </c>
      <c r="G2526" s="39"/>
      <c r="H2526" s="45"/>
    </row>
    <row r="2527" s="2" customFormat="1" ht="16.8" customHeight="1">
      <c r="A2527" s="39"/>
      <c r="B2527" s="45"/>
      <c r="C2527" s="323" t="s">
        <v>481</v>
      </c>
      <c r="D2527" s="324" t="s">
        <v>482</v>
      </c>
      <c r="E2527" s="325" t="s">
        <v>289</v>
      </c>
      <c r="F2527" s="326">
        <v>0.29999999999999999</v>
      </c>
      <c r="G2527" s="39"/>
      <c r="H2527" s="45"/>
    </row>
    <row r="2528" s="2" customFormat="1" ht="16.8" customHeight="1">
      <c r="A2528" s="39"/>
      <c r="B2528" s="45"/>
      <c r="C2528" s="327" t="s">
        <v>481</v>
      </c>
      <c r="D2528" s="327" t="s">
        <v>606</v>
      </c>
      <c r="E2528" s="18" t="s">
        <v>1</v>
      </c>
      <c r="F2528" s="328">
        <v>0.29999999999999999</v>
      </c>
      <c r="G2528" s="39"/>
      <c r="H2528" s="45"/>
    </row>
    <row r="2529" s="2" customFormat="1" ht="16.8" customHeight="1">
      <c r="A2529" s="39"/>
      <c r="B2529" s="45"/>
      <c r="C2529" s="329" t="s">
        <v>6061</v>
      </c>
      <c r="D2529" s="39"/>
      <c r="E2529" s="39"/>
      <c r="F2529" s="39"/>
      <c r="G2529" s="39"/>
      <c r="H2529" s="45"/>
    </row>
    <row r="2530" s="2" customFormat="1" ht="16.8" customHeight="1">
      <c r="A2530" s="39"/>
      <c r="B2530" s="45"/>
      <c r="C2530" s="327" t="s">
        <v>597</v>
      </c>
      <c r="D2530" s="327" t="s">
        <v>598</v>
      </c>
      <c r="E2530" s="18" t="s">
        <v>253</v>
      </c>
      <c r="F2530" s="328">
        <v>336.18200000000002</v>
      </c>
      <c r="G2530" s="39"/>
      <c r="H2530" s="45"/>
    </row>
    <row r="2531" s="2" customFormat="1" ht="16.8" customHeight="1">
      <c r="A2531" s="39"/>
      <c r="B2531" s="45"/>
      <c r="C2531" s="327" t="s">
        <v>780</v>
      </c>
      <c r="D2531" s="327" t="s">
        <v>781</v>
      </c>
      <c r="E2531" s="18" t="s">
        <v>246</v>
      </c>
      <c r="F2531" s="328">
        <v>133.82900000000001</v>
      </c>
      <c r="G2531" s="39"/>
      <c r="H2531" s="45"/>
    </row>
    <row r="2532" s="2" customFormat="1" ht="16.8" customHeight="1">
      <c r="A2532" s="39"/>
      <c r="B2532" s="45"/>
      <c r="C2532" s="323" t="s">
        <v>484</v>
      </c>
      <c r="D2532" s="324" t="s">
        <v>485</v>
      </c>
      <c r="E2532" s="325" t="s">
        <v>289</v>
      </c>
      <c r="F2532" s="326">
        <v>0.59999999999999998</v>
      </c>
      <c r="G2532" s="39"/>
      <c r="H2532" s="45"/>
    </row>
    <row r="2533" s="2" customFormat="1" ht="16.8" customHeight="1">
      <c r="A2533" s="39"/>
      <c r="B2533" s="45"/>
      <c r="C2533" s="327" t="s">
        <v>484</v>
      </c>
      <c r="D2533" s="327" t="s">
        <v>604</v>
      </c>
      <c r="E2533" s="18" t="s">
        <v>1</v>
      </c>
      <c r="F2533" s="328">
        <v>0.59999999999999998</v>
      </c>
      <c r="G2533" s="39"/>
      <c r="H2533" s="45"/>
    </row>
    <row r="2534" s="2" customFormat="1" ht="16.8" customHeight="1">
      <c r="A2534" s="39"/>
      <c r="B2534" s="45"/>
      <c r="C2534" s="329" t="s">
        <v>6061</v>
      </c>
      <c r="D2534" s="39"/>
      <c r="E2534" s="39"/>
      <c r="F2534" s="39"/>
      <c r="G2534" s="39"/>
      <c r="H2534" s="45"/>
    </row>
    <row r="2535" s="2" customFormat="1" ht="16.8" customHeight="1">
      <c r="A2535" s="39"/>
      <c r="B2535" s="45"/>
      <c r="C2535" s="327" t="s">
        <v>597</v>
      </c>
      <c r="D2535" s="327" t="s">
        <v>598</v>
      </c>
      <c r="E2535" s="18" t="s">
        <v>253</v>
      </c>
      <c r="F2535" s="328">
        <v>336.18200000000002</v>
      </c>
      <c r="G2535" s="39"/>
      <c r="H2535" s="45"/>
    </row>
    <row r="2536" s="2" customFormat="1" ht="16.8" customHeight="1">
      <c r="A2536" s="39"/>
      <c r="B2536" s="45"/>
      <c r="C2536" s="327" t="s">
        <v>780</v>
      </c>
      <c r="D2536" s="327" t="s">
        <v>781</v>
      </c>
      <c r="E2536" s="18" t="s">
        <v>246</v>
      </c>
      <c r="F2536" s="328">
        <v>133.82900000000001</v>
      </c>
      <c r="G2536" s="39"/>
      <c r="H2536" s="45"/>
    </row>
    <row r="2537" s="2" customFormat="1" ht="16.8" customHeight="1">
      <c r="A2537" s="39"/>
      <c r="B2537" s="45"/>
      <c r="C2537" s="323" t="s">
        <v>487</v>
      </c>
      <c r="D2537" s="324" t="s">
        <v>488</v>
      </c>
      <c r="E2537" s="325" t="s">
        <v>289</v>
      </c>
      <c r="F2537" s="326">
        <v>0.10000000000000001</v>
      </c>
      <c r="G2537" s="39"/>
      <c r="H2537" s="45"/>
    </row>
    <row r="2538" s="2" customFormat="1" ht="16.8" customHeight="1">
      <c r="A2538" s="39"/>
      <c r="B2538" s="45"/>
      <c r="C2538" s="327" t="s">
        <v>487</v>
      </c>
      <c r="D2538" s="327" t="s">
        <v>608</v>
      </c>
      <c r="E2538" s="18" t="s">
        <v>1</v>
      </c>
      <c r="F2538" s="328">
        <v>0.10000000000000001</v>
      </c>
      <c r="G2538" s="39"/>
      <c r="H2538" s="45"/>
    </row>
    <row r="2539" s="2" customFormat="1" ht="16.8" customHeight="1">
      <c r="A2539" s="39"/>
      <c r="B2539" s="45"/>
      <c r="C2539" s="329" t="s">
        <v>6061</v>
      </c>
      <c r="D2539" s="39"/>
      <c r="E2539" s="39"/>
      <c r="F2539" s="39"/>
      <c r="G2539" s="39"/>
      <c r="H2539" s="45"/>
    </row>
    <row r="2540" s="2" customFormat="1" ht="16.8" customHeight="1">
      <c r="A2540" s="39"/>
      <c r="B2540" s="45"/>
      <c r="C2540" s="327" t="s">
        <v>597</v>
      </c>
      <c r="D2540" s="327" t="s">
        <v>598</v>
      </c>
      <c r="E2540" s="18" t="s">
        <v>253</v>
      </c>
      <c r="F2540" s="328">
        <v>336.18200000000002</v>
      </c>
      <c r="G2540" s="39"/>
      <c r="H2540" s="45"/>
    </row>
    <row r="2541" s="2" customFormat="1" ht="16.8" customHeight="1">
      <c r="A2541" s="39"/>
      <c r="B2541" s="45"/>
      <c r="C2541" s="327" t="s">
        <v>630</v>
      </c>
      <c r="D2541" s="327" t="s">
        <v>631</v>
      </c>
      <c r="E2541" s="18" t="s">
        <v>246</v>
      </c>
      <c r="F2541" s="328">
        <v>490.86200000000002</v>
      </c>
      <c r="G2541" s="39"/>
      <c r="H2541" s="45"/>
    </row>
    <row r="2542" s="2" customFormat="1" ht="16.8" customHeight="1">
      <c r="A2542" s="39"/>
      <c r="B2542" s="45"/>
      <c r="C2542" s="327" t="s">
        <v>2520</v>
      </c>
      <c r="D2542" s="327" t="s">
        <v>2521</v>
      </c>
      <c r="E2542" s="18" t="s">
        <v>246</v>
      </c>
      <c r="F2542" s="328">
        <v>2001.6099999999999</v>
      </c>
      <c r="G2542" s="39"/>
      <c r="H2542" s="45"/>
    </row>
    <row r="2543" s="2" customFormat="1" ht="16.8" customHeight="1">
      <c r="A2543" s="39"/>
      <c r="B2543" s="45"/>
      <c r="C2543" s="327" t="s">
        <v>799</v>
      </c>
      <c r="D2543" s="327" t="s">
        <v>800</v>
      </c>
      <c r="E2543" s="18" t="s">
        <v>253</v>
      </c>
      <c r="F2543" s="328">
        <v>68.783000000000001</v>
      </c>
      <c r="G2543" s="39"/>
      <c r="H2543" s="45"/>
    </row>
    <row r="2544" s="2" customFormat="1" ht="16.8" customHeight="1">
      <c r="A2544" s="39"/>
      <c r="B2544" s="45"/>
      <c r="C2544" s="323" t="s">
        <v>490</v>
      </c>
      <c r="D2544" s="324" t="s">
        <v>491</v>
      </c>
      <c r="E2544" s="325" t="s">
        <v>289</v>
      </c>
      <c r="F2544" s="326">
        <v>0.14999999999999999</v>
      </c>
      <c r="G2544" s="39"/>
      <c r="H2544" s="45"/>
    </row>
    <row r="2545" s="2" customFormat="1" ht="16.8" customHeight="1">
      <c r="A2545" s="39"/>
      <c r="B2545" s="45"/>
      <c r="C2545" s="327" t="s">
        <v>490</v>
      </c>
      <c r="D2545" s="327" t="s">
        <v>607</v>
      </c>
      <c r="E2545" s="18" t="s">
        <v>1</v>
      </c>
      <c r="F2545" s="328">
        <v>0.14999999999999999</v>
      </c>
      <c r="G2545" s="39"/>
      <c r="H2545" s="45"/>
    </row>
    <row r="2546" s="2" customFormat="1" ht="16.8" customHeight="1">
      <c r="A2546" s="39"/>
      <c r="B2546" s="45"/>
      <c r="C2546" s="329" t="s">
        <v>6061</v>
      </c>
      <c r="D2546" s="39"/>
      <c r="E2546" s="39"/>
      <c r="F2546" s="39"/>
      <c r="G2546" s="39"/>
      <c r="H2546" s="45"/>
    </row>
    <row r="2547" s="2" customFormat="1" ht="16.8" customHeight="1">
      <c r="A2547" s="39"/>
      <c r="B2547" s="45"/>
      <c r="C2547" s="327" t="s">
        <v>597</v>
      </c>
      <c r="D2547" s="327" t="s">
        <v>598</v>
      </c>
      <c r="E2547" s="18" t="s">
        <v>253</v>
      </c>
      <c r="F2547" s="328">
        <v>336.18200000000002</v>
      </c>
      <c r="G2547" s="39"/>
      <c r="H2547" s="45"/>
    </row>
    <row r="2548" s="2" customFormat="1">
      <c r="A2548" s="39"/>
      <c r="B2548" s="45"/>
      <c r="C2548" s="327" t="s">
        <v>639</v>
      </c>
      <c r="D2548" s="327" t="s">
        <v>640</v>
      </c>
      <c r="E2548" s="18" t="s">
        <v>253</v>
      </c>
      <c r="F2548" s="328">
        <v>568.34299999999996</v>
      </c>
      <c r="G2548" s="39"/>
      <c r="H2548" s="45"/>
    </row>
    <row r="2549" s="2" customFormat="1" ht="16.8" customHeight="1">
      <c r="A2549" s="39"/>
      <c r="B2549" s="45"/>
      <c r="C2549" s="327" t="s">
        <v>681</v>
      </c>
      <c r="D2549" s="327" t="s">
        <v>682</v>
      </c>
      <c r="E2549" s="18" t="s">
        <v>253</v>
      </c>
      <c r="F2549" s="328">
        <v>322.40699999999998</v>
      </c>
      <c r="G2549" s="39"/>
      <c r="H2549" s="45"/>
    </row>
    <row r="2550" s="2" customFormat="1" ht="16.8" customHeight="1">
      <c r="A2550" s="39"/>
      <c r="B2550" s="45"/>
      <c r="C2550" s="327" t="s">
        <v>259</v>
      </c>
      <c r="D2550" s="327" t="s">
        <v>260</v>
      </c>
      <c r="E2550" s="18" t="s">
        <v>253</v>
      </c>
      <c r="F2550" s="328">
        <v>1588.0340000000001</v>
      </c>
      <c r="G2550" s="39"/>
      <c r="H2550" s="45"/>
    </row>
    <row r="2551" s="2" customFormat="1" ht="16.8" customHeight="1">
      <c r="A2551" s="39"/>
      <c r="B2551" s="45"/>
      <c r="C2551" s="327" t="s">
        <v>773</v>
      </c>
      <c r="D2551" s="327" t="s">
        <v>774</v>
      </c>
      <c r="E2551" s="18" t="s">
        <v>246</v>
      </c>
      <c r="F2551" s="328">
        <v>39.997</v>
      </c>
      <c r="G2551" s="39"/>
      <c r="H2551" s="45"/>
    </row>
    <row r="2552" s="2" customFormat="1" ht="16.8" customHeight="1">
      <c r="A2552" s="39"/>
      <c r="B2552" s="45"/>
      <c r="C2552" s="323" t="s">
        <v>493</v>
      </c>
      <c r="D2552" s="324" t="s">
        <v>494</v>
      </c>
      <c r="E2552" s="325" t="s">
        <v>246</v>
      </c>
      <c r="F2552" s="326">
        <v>39.997</v>
      </c>
      <c r="G2552" s="39"/>
      <c r="H2552" s="45"/>
    </row>
    <row r="2553" s="2" customFormat="1" ht="16.8" customHeight="1">
      <c r="A2553" s="39"/>
      <c r="B2553" s="45"/>
      <c r="C2553" s="327" t="s">
        <v>1</v>
      </c>
      <c r="D2553" s="327" t="s">
        <v>3264</v>
      </c>
      <c r="E2553" s="18" t="s">
        <v>1</v>
      </c>
      <c r="F2553" s="328">
        <v>0</v>
      </c>
      <c r="G2553" s="39"/>
      <c r="H2553" s="45"/>
    </row>
    <row r="2554" s="2" customFormat="1" ht="16.8" customHeight="1">
      <c r="A2554" s="39"/>
      <c r="B2554" s="45"/>
      <c r="C2554" s="327" t="s">
        <v>1</v>
      </c>
      <c r="D2554" s="327" t="s">
        <v>3612</v>
      </c>
      <c r="E2554" s="18" t="s">
        <v>1</v>
      </c>
      <c r="F2554" s="328">
        <v>30.459</v>
      </c>
      <c r="G2554" s="39"/>
      <c r="H2554" s="45"/>
    </row>
    <row r="2555" s="2" customFormat="1" ht="16.8" customHeight="1">
      <c r="A2555" s="39"/>
      <c r="B2555" s="45"/>
      <c r="C2555" s="327" t="s">
        <v>1</v>
      </c>
      <c r="D2555" s="327" t="s">
        <v>3266</v>
      </c>
      <c r="E2555" s="18" t="s">
        <v>1</v>
      </c>
      <c r="F2555" s="328">
        <v>0</v>
      </c>
      <c r="G2555" s="39"/>
      <c r="H2555" s="45"/>
    </row>
    <row r="2556" s="2" customFormat="1" ht="16.8" customHeight="1">
      <c r="A2556" s="39"/>
      <c r="B2556" s="45"/>
      <c r="C2556" s="327" t="s">
        <v>1</v>
      </c>
      <c r="D2556" s="327" t="s">
        <v>3613</v>
      </c>
      <c r="E2556" s="18" t="s">
        <v>1</v>
      </c>
      <c r="F2556" s="328">
        <v>1.419</v>
      </c>
      <c r="G2556" s="39"/>
      <c r="H2556" s="45"/>
    </row>
    <row r="2557" s="2" customFormat="1" ht="16.8" customHeight="1">
      <c r="A2557" s="39"/>
      <c r="B2557" s="45"/>
      <c r="C2557" s="327" t="s">
        <v>1</v>
      </c>
      <c r="D2557" s="327" t="s">
        <v>3268</v>
      </c>
      <c r="E2557" s="18" t="s">
        <v>1</v>
      </c>
      <c r="F2557" s="328">
        <v>0</v>
      </c>
      <c r="G2557" s="39"/>
      <c r="H2557" s="45"/>
    </row>
    <row r="2558" s="2" customFormat="1" ht="16.8" customHeight="1">
      <c r="A2558" s="39"/>
      <c r="B2558" s="45"/>
      <c r="C2558" s="327" t="s">
        <v>1</v>
      </c>
      <c r="D2558" s="327" t="s">
        <v>3614</v>
      </c>
      <c r="E2558" s="18" t="s">
        <v>1</v>
      </c>
      <c r="F2558" s="328">
        <v>0</v>
      </c>
      <c r="G2558" s="39"/>
      <c r="H2558" s="45"/>
    </row>
    <row r="2559" s="2" customFormat="1" ht="16.8" customHeight="1">
      <c r="A2559" s="39"/>
      <c r="B2559" s="45"/>
      <c r="C2559" s="327" t="s">
        <v>1</v>
      </c>
      <c r="D2559" s="327" t="s">
        <v>3270</v>
      </c>
      <c r="E2559" s="18" t="s">
        <v>1</v>
      </c>
      <c r="F2559" s="328">
        <v>0</v>
      </c>
      <c r="G2559" s="39"/>
      <c r="H2559" s="45"/>
    </row>
    <row r="2560" s="2" customFormat="1" ht="16.8" customHeight="1">
      <c r="A2560" s="39"/>
      <c r="B2560" s="45"/>
      <c r="C2560" s="327" t="s">
        <v>1</v>
      </c>
      <c r="D2560" s="327" t="s">
        <v>3615</v>
      </c>
      <c r="E2560" s="18" t="s">
        <v>1</v>
      </c>
      <c r="F2560" s="328">
        <v>0.57799999999999996</v>
      </c>
      <c r="G2560" s="39"/>
      <c r="H2560" s="45"/>
    </row>
    <row r="2561" s="2" customFormat="1" ht="16.8" customHeight="1">
      <c r="A2561" s="39"/>
      <c r="B2561" s="45"/>
      <c r="C2561" s="327" t="s">
        <v>1</v>
      </c>
      <c r="D2561" s="327" t="s">
        <v>3272</v>
      </c>
      <c r="E2561" s="18" t="s">
        <v>1</v>
      </c>
      <c r="F2561" s="328">
        <v>0</v>
      </c>
      <c r="G2561" s="39"/>
      <c r="H2561" s="45"/>
    </row>
    <row r="2562" s="2" customFormat="1" ht="16.8" customHeight="1">
      <c r="A2562" s="39"/>
      <c r="B2562" s="45"/>
      <c r="C2562" s="327" t="s">
        <v>1</v>
      </c>
      <c r="D2562" s="327" t="s">
        <v>3616</v>
      </c>
      <c r="E2562" s="18" t="s">
        <v>1</v>
      </c>
      <c r="F2562" s="328">
        <v>6.7320000000000002</v>
      </c>
      <c r="G2562" s="39"/>
      <c r="H2562" s="45"/>
    </row>
    <row r="2563" s="2" customFormat="1" ht="16.8" customHeight="1">
      <c r="A2563" s="39"/>
      <c r="B2563" s="45"/>
      <c r="C2563" s="327" t="s">
        <v>1</v>
      </c>
      <c r="D2563" s="327" t="s">
        <v>3289</v>
      </c>
      <c r="E2563" s="18" t="s">
        <v>1</v>
      </c>
      <c r="F2563" s="328">
        <v>0</v>
      </c>
      <c r="G2563" s="39"/>
      <c r="H2563" s="45"/>
    </row>
    <row r="2564" s="2" customFormat="1" ht="16.8" customHeight="1">
      <c r="A2564" s="39"/>
      <c r="B2564" s="45"/>
      <c r="C2564" s="327" t="s">
        <v>1</v>
      </c>
      <c r="D2564" s="327" t="s">
        <v>3617</v>
      </c>
      <c r="E2564" s="18" t="s">
        <v>1</v>
      </c>
      <c r="F2564" s="328">
        <v>0.11600000000000001</v>
      </c>
      <c r="G2564" s="39"/>
      <c r="H2564" s="45"/>
    </row>
    <row r="2565" s="2" customFormat="1" ht="16.8" customHeight="1">
      <c r="A2565" s="39"/>
      <c r="B2565" s="45"/>
      <c r="C2565" s="327" t="s">
        <v>1</v>
      </c>
      <c r="D2565" s="327" t="s">
        <v>3273</v>
      </c>
      <c r="E2565" s="18" t="s">
        <v>1</v>
      </c>
      <c r="F2565" s="328">
        <v>0</v>
      </c>
      <c r="G2565" s="39"/>
      <c r="H2565" s="45"/>
    </row>
    <row r="2566" s="2" customFormat="1" ht="16.8" customHeight="1">
      <c r="A2566" s="39"/>
      <c r="B2566" s="45"/>
      <c r="C2566" s="327" t="s">
        <v>1</v>
      </c>
      <c r="D2566" s="327" t="s">
        <v>3618</v>
      </c>
      <c r="E2566" s="18" t="s">
        <v>1</v>
      </c>
      <c r="F2566" s="328">
        <v>0.69299999999999995</v>
      </c>
      <c r="G2566" s="39"/>
      <c r="H2566" s="45"/>
    </row>
    <row r="2567" s="2" customFormat="1" ht="16.8" customHeight="1">
      <c r="A2567" s="39"/>
      <c r="B2567" s="45"/>
      <c r="C2567" s="327" t="s">
        <v>493</v>
      </c>
      <c r="D2567" s="327" t="s">
        <v>258</v>
      </c>
      <c r="E2567" s="18" t="s">
        <v>1</v>
      </c>
      <c r="F2567" s="328">
        <v>39.997</v>
      </c>
      <c r="G2567" s="39"/>
      <c r="H2567" s="45"/>
    </row>
    <row r="2568" s="2" customFormat="1" ht="16.8" customHeight="1">
      <c r="A2568" s="39"/>
      <c r="B2568" s="45"/>
      <c r="C2568" s="329" t="s">
        <v>6061</v>
      </c>
      <c r="D2568" s="39"/>
      <c r="E2568" s="39"/>
      <c r="F2568" s="39"/>
      <c r="G2568" s="39"/>
      <c r="H2568" s="45"/>
    </row>
    <row r="2569" s="2" customFormat="1" ht="16.8" customHeight="1">
      <c r="A2569" s="39"/>
      <c r="B2569" s="45"/>
      <c r="C2569" s="327" t="s">
        <v>773</v>
      </c>
      <c r="D2569" s="327" t="s">
        <v>774</v>
      </c>
      <c r="E2569" s="18" t="s">
        <v>246</v>
      </c>
      <c r="F2569" s="328">
        <v>39.997</v>
      </c>
      <c r="G2569" s="39"/>
      <c r="H2569" s="45"/>
    </row>
    <row r="2570" s="2" customFormat="1" ht="16.8" customHeight="1">
      <c r="A2570" s="39"/>
      <c r="B2570" s="45"/>
      <c r="C2570" s="327" t="s">
        <v>244</v>
      </c>
      <c r="D2570" s="327" t="s">
        <v>245</v>
      </c>
      <c r="E2570" s="18" t="s">
        <v>246</v>
      </c>
      <c r="F2570" s="328">
        <v>39.997</v>
      </c>
      <c r="G2570" s="39"/>
      <c r="H2570" s="45"/>
    </row>
    <row r="2571" s="2" customFormat="1">
      <c r="A2571" s="39"/>
      <c r="B2571" s="45"/>
      <c r="C2571" s="327" t="s">
        <v>639</v>
      </c>
      <c r="D2571" s="327" t="s">
        <v>640</v>
      </c>
      <c r="E2571" s="18" t="s">
        <v>253</v>
      </c>
      <c r="F2571" s="328">
        <v>568.34299999999996</v>
      </c>
      <c r="G2571" s="39"/>
      <c r="H2571" s="45"/>
    </row>
    <row r="2572" s="2" customFormat="1" ht="16.8" customHeight="1">
      <c r="A2572" s="39"/>
      <c r="B2572" s="45"/>
      <c r="C2572" s="327" t="s">
        <v>681</v>
      </c>
      <c r="D2572" s="327" t="s">
        <v>682</v>
      </c>
      <c r="E2572" s="18" t="s">
        <v>253</v>
      </c>
      <c r="F2572" s="328">
        <v>322.40699999999998</v>
      </c>
      <c r="G2572" s="39"/>
      <c r="H2572" s="45"/>
    </row>
    <row r="2573" s="2" customFormat="1" ht="16.8" customHeight="1">
      <c r="A2573" s="39"/>
      <c r="B2573" s="45"/>
      <c r="C2573" s="327" t="s">
        <v>259</v>
      </c>
      <c r="D2573" s="327" t="s">
        <v>260</v>
      </c>
      <c r="E2573" s="18" t="s">
        <v>253</v>
      </c>
      <c r="F2573" s="328">
        <v>1588.0340000000001</v>
      </c>
      <c r="G2573" s="39"/>
      <c r="H2573" s="45"/>
    </row>
    <row r="2574" s="2" customFormat="1" ht="16.8" customHeight="1">
      <c r="A2574" s="39"/>
      <c r="B2574" s="45"/>
      <c r="C2574" s="327" t="s">
        <v>755</v>
      </c>
      <c r="D2574" s="327" t="s">
        <v>756</v>
      </c>
      <c r="E2574" s="18" t="s">
        <v>246</v>
      </c>
      <c r="F2574" s="328">
        <v>39.997</v>
      </c>
      <c r="G2574" s="39"/>
      <c r="H2574" s="45"/>
    </row>
    <row r="2575" s="2" customFormat="1" ht="16.8" customHeight="1">
      <c r="A2575" s="39"/>
      <c r="B2575" s="45"/>
      <c r="C2575" s="327" t="s">
        <v>760</v>
      </c>
      <c r="D2575" s="327" t="s">
        <v>761</v>
      </c>
      <c r="E2575" s="18" t="s">
        <v>246</v>
      </c>
      <c r="F2575" s="328">
        <v>19.998999999999999</v>
      </c>
      <c r="G2575" s="39"/>
      <c r="H2575" s="45"/>
    </row>
    <row r="2576" s="2" customFormat="1" ht="16.8" customHeight="1">
      <c r="A2576" s="39"/>
      <c r="B2576" s="45"/>
      <c r="C2576" s="323" t="s">
        <v>496</v>
      </c>
      <c r="D2576" s="324" t="s">
        <v>496</v>
      </c>
      <c r="E2576" s="325" t="s">
        <v>253</v>
      </c>
      <c r="F2576" s="326">
        <v>1229.6790000000001</v>
      </c>
      <c r="G2576" s="39"/>
      <c r="H2576" s="45"/>
    </row>
    <row r="2577" s="2" customFormat="1" ht="16.8" customHeight="1">
      <c r="A2577" s="39"/>
      <c r="B2577" s="45"/>
      <c r="C2577" s="327" t="s">
        <v>1</v>
      </c>
      <c r="D2577" s="327" t="s">
        <v>402</v>
      </c>
      <c r="E2577" s="18" t="s">
        <v>1</v>
      </c>
      <c r="F2577" s="328">
        <v>1582.0350000000001</v>
      </c>
      <c r="G2577" s="39"/>
      <c r="H2577" s="45"/>
    </row>
    <row r="2578" s="2" customFormat="1" ht="16.8" customHeight="1">
      <c r="A2578" s="39"/>
      <c r="B2578" s="45"/>
      <c r="C2578" s="327" t="s">
        <v>1</v>
      </c>
      <c r="D2578" s="327" t="s">
        <v>726</v>
      </c>
      <c r="E2578" s="18" t="s">
        <v>1</v>
      </c>
      <c r="F2578" s="328">
        <v>-68.783000000000001</v>
      </c>
      <c r="G2578" s="39"/>
      <c r="H2578" s="45"/>
    </row>
    <row r="2579" s="2" customFormat="1" ht="16.8" customHeight="1">
      <c r="A2579" s="39"/>
      <c r="B2579" s="45"/>
      <c r="C2579" s="327" t="s">
        <v>1</v>
      </c>
      <c r="D2579" s="327" t="s">
        <v>727</v>
      </c>
      <c r="E2579" s="18" t="s">
        <v>1</v>
      </c>
      <c r="F2579" s="328">
        <v>-224.94499999999999</v>
      </c>
      <c r="G2579" s="39"/>
      <c r="H2579" s="45"/>
    </row>
    <row r="2580" s="2" customFormat="1" ht="16.8" customHeight="1">
      <c r="A2580" s="39"/>
      <c r="B2580" s="45"/>
      <c r="C2580" s="327" t="s">
        <v>1</v>
      </c>
      <c r="D2580" s="327" t="s">
        <v>3599</v>
      </c>
      <c r="E2580" s="18" t="s">
        <v>1</v>
      </c>
      <c r="F2580" s="328">
        <v>-36.759</v>
      </c>
      <c r="G2580" s="39"/>
      <c r="H2580" s="45"/>
    </row>
    <row r="2581" s="2" customFormat="1">
      <c r="A2581" s="39"/>
      <c r="B2581" s="45"/>
      <c r="C2581" s="327" t="s">
        <v>1</v>
      </c>
      <c r="D2581" s="327" t="s">
        <v>3600</v>
      </c>
      <c r="E2581" s="18" t="s">
        <v>1</v>
      </c>
      <c r="F2581" s="328">
        <v>-21.869</v>
      </c>
      <c r="G2581" s="39"/>
      <c r="H2581" s="45"/>
    </row>
    <row r="2582" s="2" customFormat="1" ht="16.8" customHeight="1">
      <c r="A2582" s="39"/>
      <c r="B2582" s="45"/>
      <c r="C2582" s="327" t="s">
        <v>496</v>
      </c>
      <c r="D2582" s="327" t="s">
        <v>258</v>
      </c>
      <c r="E2582" s="18" t="s">
        <v>1</v>
      </c>
      <c r="F2582" s="328">
        <v>1229.6790000000001</v>
      </c>
      <c r="G2582" s="39"/>
      <c r="H2582" s="45"/>
    </row>
    <row r="2583" s="2" customFormat="1" ht="16.8" customHeight="1">
      <c r="A2583" s="39"/>
      <c r="B2583" s="45"/>
      <c r="C2583" s="329" t="s">
        <v>6061</v>
      </c>
      <c r="D2583" s="39"/>
      <c r="E2583" s="39"/>
      <c r="F2583" s="39"/>
      <c r="G2583" s="39"/>
      <c r="H2583" s="45"/>
    </row>
    <row r="2584" s="2" customFormat="1" ht="16.8" customHeight="1">
      <c r="A2584" s="39"/>
      <c r="B2584" s="45"/>
      <c r="C2584" s="327" t="s">
        <v>722</v>
      </c>
      <c r="D2584" s="327" t="s">
        <v>723</v>
      </c>
      <c r="E2584" s="18" t="s">
        <v>253</v>
      </c>
      <c r="F2584" s="328">
        <v>1229.6790000000001</v>
      </c>
      <c r="G2584" s="39"/>
      <c r="H2584" s="45"/>
    </row>
    <row r="2585" s="2" customFormat="1">
      <c r="A2585" s="39"/>
      <c r="B2585" s="45"/>
      <c r="C2585" s="327" t="s">
        <v>639</v>
      </c>
      <c r="D2585" s="327" t="s">
        <v>640</v>
      </c>
      <c r="E2585" s="18" t="s">
        <v>253</v>
      </c>
      <c r="F2585" s="328">
        <v>568.34299999999996</v>
      </c>
      <c r="G2585" s="39"/>
      <c r="H2585" s="45"/>
    </row>
    <row r="2586" s="2" customFormat="1">
      <c r="A2586" s="39"/>
      <c r="B2586" s="45"/>
      <c r="C2586" s="327" t="s">
        <v>654</v>
      </c>
      <c r="D2586" s="327" t="s">
        <v>655</v>
      </c>
      <c r="E2586" s="18" t="s">
        <v>253</v>
      </c>
      <c r="F2586" s="328">
        <v>70.471000000000004</v>
      </c>
      <c r="G2586" s="39"/>
      <c r="H2586" s="45"/>
    </row>
    <row r="2587" s="2" customFormat="1" ht="16.8" customHeight="1">
      <c r="A2587" s="39"/>
      <c r="B2587" s="45"/>
      <c r="C2587" s="327" t="s">
        <v>730</v>
      </c>
      <c r="D2587" s="327" t="s">
        <v>731</v>
      </c>
      <c r="E2587" s="18" t="s">
        <v>467</v>
      </c>
      <c r="F2587" s="328">
        <v>2017.077</v>
      </c>
      <c r="G2587" s="39"/>
      <c r="H2587" s="45"/>
    </row>
    <row r="2588" s="2" customFormat="1" ht="16.8" customHeight="1">
      <c r="A2588" s="39"/>
      <c r="B2588" s="45"/>
      <c r="C2588" s="323" t="s">
        <v>498</v>
      </c>
      <c r="D2588" s="324" t="s">
        <v>498</v>
      </c>
      <c r="E2588" s="325" t="s">
        <v>246</v>
      </c>
      <c r="F2588" s="326">
        <v>19.998999999999999</v>
      </c>
      <c r="G2588" s="39"/>
      <c r="H2588" s="45"/>
    </row>
    <row r="2589" s="2" customFormat="1" ht="16.8" customHeight="1">
      <c r="A2589" s="39"/>
      <c r="B2589" s="45"/>
      <c r="C2589" s="327" t="s">
        <v>1</v>
      </c>
      <c r="D2589" s="327" t="s">
        <v>764</v>
      </c>
      <c r="E2589" s="18" t="s">
        <v>1</v>
      </c>
      <c r="F2589" s="328">
        <v>0</v>
      </c>
      <c r="G2589" s="39"/>
      <c r="H2589" s="45"/>
    </row>
    <row r="2590" s="2" customFormat="1" ht="16.8" customHeight="1">
      <c r="A2590" s="39"/>
      <c r="B2590" s="45"/>
      <c r="C2590" s="327" t="s">
        <v>1</v>
      </c>
      <c r="D2590" s="327" t="s">
        <v>765</v>
      </c>
      <c r="E2590" s="18" t="s">
        <v>1</v>
      </c>
      <c r="F2590" s="328">
        <v>19.998999999999999</v>
      </c>
      <c r="G2590" s="39"/>
      <c r="H2590" s="45"/>
    </row>
    <row r="2591" s="2" customFormat="1" ht="16.8" customHeight="1">
      <c r="A2591" s="39"/>
      <c r="B2591" s="45"/>
      <c r="C2591" s="327" t="s">
        <v>498</v>
      </c>
      <c r="D2591" s="327" t="s">
        <v>258</v>
      </c>
      <c r="E2591" s="18" t="s">
        <v>1</v>
      </c>
      <c r="F2591" s="328">
        <v>19.998999999999999</v>
      </c>
      <c r="G2591" s="39"/>
      <c r="H2591" s="45"/>
    </row>
    <row r="2592" s="2" customFormat="1" ht="16.8" customHeight="1">
      <c r="A2592" s="39"/>
      <c r="B2592" s="45"/>
      <c r="C2592" s="329" t="s">
        <v>6061</v>
      </c>
      <c r="D2592" s="39"/>
      <c r="E2592" s="39"/>
      <c r="F2592" s="39"/>
      <c r="G2592" s="39"/>
      <c r="H2592" s="45"/>
    </row>
    <row r="2593" s="2" customFormat="1" ht="16.8" customHeight="1">
      <c r="A2593" s="39"/>
      <c r="B2593" s="45"/>
      <c r="C2593" s="327" t="s">
        <v>760</v>
      </c>
      <c r="D2593" s="327" t="s">
        <v>761</v>
      </c>
      <c r="E2593" s="18" t="s">
        <v>246</v>
      </c>
      <c r="F2593" s="328">
        <v>19.998999999999999</v>
      </c>
      <c r="G2593" s="39"/>
      <c r="H2593" s="45"/>
    </row>
    <row r="2594" s="2" customFormat="1">
      <c r="A2594" s="39"/>
      <c r="B2594" s="45"/>
      <c r="C2594" s="327" t="s">
        <v>789</v>
      </c>
      <c r="D2594" s="327" t="s">
        <v>790</v>
      </c>
      <c r="E2594" s="18" t="s">
        <v>246</v>
      </c>
      <c r="F2594" s="328">
        <v>19.998999999999999</v>
      </c>
      <c r="G2594" s="39"/>
      <c r="H2594" s="45"/>
    </row>
    <row r="2595" s="2" customFormat="1" ht="16.8" customHeight="1">
      <c r="A2595" s="39"/>
      <c r="B2595" s="45"/>
      <c r="C2595" s="327" t="s">
        <v>794</v>
      </c>
      <c r="D2595" s="327" t="s">
        <v>795</v>
      </c>
      <c r="E2595" s="18" t="s">
        <v>246</v>
      </c>
      <c r="F2595" s="328">
        <v>19.998999999999999</v>
      </c>
      <c r="G2595" s="39"/>
      <c r="H2595" s="45"/>
    </row>
    <row r="2596" s="2" customFormat="1" ht="26.4" customHeight="1">
      <c r="A2596" s="39"/>
      <c r="B2596" s="45"/>
      <c r="C2596" s="322" t="s">
        <v>6103</v>
      </c>
      <c r="D2596" s="322" t="s">
        <v>138</v>
      </c>
      <c r="E2596" s="39"/>
      <c r="F2596" s="39"/>
      <c r="G2596" s="39"/>
      <c r="H2596" s="45"/>
    </row>
    <row r="2597" s="2" customFormat="1" ht="16.8" customHeight="1">
      <c r="A2597" s="39"/>
      <c r="B2597" s="45"/>
      <c r="C2597" s="323" t="s">
        <v>405</v>
      </c>
      <c r="D2597" s="324" t="s">
        <v>406</v>
      </c>
      <c r="E2597" s="325" t="s">
        <v>253</v>
      </c>
      <c r="F2597" s="326">
        <v>47.460999999999999</v>
      </c>
      <c r="G2597" s="39"/>
      <c r="H2597" s="45"/>
    </row>
    <row r="2598" s="2" customFormat="1" ht="16.8" customHeight="1">
      <c r="A2598" s="39"/>
      <c r="B2598" s="45"/>
      <c r="C2598" s="323" t="s">
        <v>408</v>
      </c>
      <c r="D2598" s="324" t="s">
        <v>409</v>
      </c>
      <c r="E2598" s="325" t="s">
        <v>253</v>
      </c>
      <c r="F2598" s="326">
        <v>268.94600000000003</v>
      </c>
      <c r="G2598" s="39"/>
      <c r="H2598" s="45"/>
    </row>
    <row r="2599" s="2" customFormat="1" ht="16.8" customHeight="1">
      <c r="A2599" s="39"/>
      <c r="B2599" s="45"/>
      <c r="C2599" s="323" t="s">
        <v>3743</v>
      </c>
      <c r="D2599" s="324" t="s">
        <v>3744</v>
      </c>
      <c r="E2599" s="325" t="s">
        <v>289</v>
      </c>
      <c r="F2599" s="326">
        <v>35</v>
      </c>
      <c r="G2599" s="39"/>
      <c r="H2599" s="45"/>
    </row>
    <row r="2600" s="2" customFormat="1" ht="16.8" customHeight="1">
      <c r="A2600" s="39"/>
      <c r="B2600" s="45"/>
      <c r="C2600" s="327" t="s">
        <v>1</v>
      </c>
      <c r="D2600" s="327" t="s">
        <v>3780</v>
      </c>
      <c r="E2600" s="18" t="s">
        <v>1</v>
      </c>
      <c r="F2600" s="328">
        <v>35</v>
      </c>
      <c r="G2600" s="39"/>
      <c r="H2600" s="45"/>
    </row>
    <row r="2601" s="2" customFormat="1" ht="16.8" customHeight="1">
      <c r="A2601" s="39"/>
      <c r="B2601" s="45"/>
      <c r="C2601" s="327" t="s">
        <v>3743</v>
      </c>
      <c r="D2601" s="327" t="s">
        <v>258</v>
      </c>
      <c r="E2601" s="18" t="s">
        <v>1</v>
      </c>
      <c r="F2601" s="328">
        <v>35</v>
      </c>
      <c r="G2601" s="39"/>
      <c r="H2601" s="45"/>
    </row>
    <row r="2602" s="2" customFormat="1" ht="16.8" customHeight="1">
      <c r="A2602" s="39"/>
      <c r="B2602" s="45"/>
      <c r="C2602" s="329" t="s">
        <v>6061</v>
      </c>
      <c r="D2602" s="39"/>
      <c r="E2602" s="39"/>
      <c r="F2602" s="39"/>
      <c r="G2602" s="39"/>
      <c r="H2602" s="45"/>
    </row>
    <row r="2603" s="2" customFormat="1" ht="16.8" customHeight="1">
      <c r="A2603" s="39"/>
      <c r="B2603" s="45"/>
      <c r="C2603" s="327" t="s">
        <v>3776</v>
      </c>
      <c r="D2603" s="327" t="s">
        <v>3777</v>
      </c>
      <c r="E2603" s="18" t="s">
        <v>289</v>
      </c>
      <c r="F2603" s="328">
        <v>35</v>
      </c>
      <c r="G2603" s="39"/>
      <c r="H2603" s="45"/>
    </row>
    <row r="2604" s="2" customFormat="1" ht="16.8" customHeight="1">
      <c r="A2604" s="39"/>
      <c r="B2604" s="45"/>
      <c r="C2604" s="327" t="s">
        <v>3781</v>
      </c>
      <c r="D2604" s="327" t="s">
        <v>3782</v>
      </c>
      <c r="E2604" s="18" t="s">
        <v>289</v>
      </c>
      <c r="F2604" s="328">
        <v>35</v>
      </c>
      <c r="G2604" s="39"/>
      <c r="H2604" s="45"/>
    </row>
    <row r="2605" s="2" customFormat="1" ht="16.8" customHeight="1">
      <c r="A2605" s="39"/>
      <c r="B2605" s="45"/>
      <c r="C2605" s="323" t="s">
        <v>2721</v>
      </c>
      <c r="D2605" s="324" t="s">
        <v>2721</v>
      </c>
      <c r="E2605" s="325" t="s">
        <v>253</v>
      </c>
      <c r="F2605" s="326">
        <v>17.324999999999999</v>
      </c>
      <c r="G2605" s="39"/>
      <c r="H2605" s="45"/>
    </row>
    <row r="2606" s="2" customFormat="1" ht="16.8" customHeight="1">
      <c r="A2606" s="39"/>
      <c r="B2606" s="45"/>
      <c r="C2606" s="323" t="s">
        <v>3492</v>
      </c>
      <c r="D2606" s="324" t="s">
        <v>3493</v>
      </c>
      <c r="E2606" s="325" t="s">
        <v>289</v>
      </c>
      <c r="F2606" s="326">
        <v>520.29999999999995</v>
      </c>
      <c r="G2606" s="39"/>
      <c r="H2606" s="45"/>
    </row>
    <row r="2607" s="2" customFormat="1" ht="16.8" customHeight="1">
      <c r="A2607" s="39"/>
      <c r="B2607" s="45"/>
      <c r="C2607" s="323" t="s">
        <v>3495</v>
      </c>
      <c r="D2607" s="324" t="s">
        <v>3496</v>
      </c>
      <c r="E2607" s="325" t="s">
        <v>289</v>
      </c>
      <c r="F2607" s="326">
        <v>1.1000000000000001</v>
      </c>
      <c r="G2607" s="39"/>
      <c r="H2607" s="45"/>
    </row>
    <row r="2608" s="2" customFormat="1" ht="16.8" customHeight="1">
      <c r="A2608" s="39"/>
      <c r="B2608" s="45"/>
      <c r="C2608" s="323" t="s">
        <v>459</v>
      </c>
      <c r="D2608" s="324" t="s">
        <v>460</v>
      </c>
      <c r="E2608" s="325" t="s">
        <v>253</v>
      </c>
      <c r="F2608" s="326">
        <v>87</v>
      </c>
      <c r="G2608" s="39"/>
      <c r="H2608" s="45"/>
    </row>
    <row r="2609" s="2" customFormat="1" ht="16.8" customHeight="1">
      <c r="A2609" s="39"/>
      <c r="B2609" s="45"/>
      <c r="C2609" s="323" t="s">
        <v>3745</v>
      </c>
      <c r="D2609" s="324" t="s">
        <v>3746</v>
      </c>
      <c r="E2609" s="325" t="s">
        <v>467</v>
      </c>
      <c r="F2609" s="326">
        <v>9.0999999999999996</v>
      </c>
      <c r="G2609" s="39"/>
      <c r="H2609" s="45"/>
    </row>
    <row r="2610" s="2" customFormat="1" ht="16.8" customHeight="1">
      <c r="A2610" s="39"/>
      <c r="B2610" s="45"/>
      <c r="C2610" s="327" t="s">
        <v>3745</v>
      </c>
      <c r="D2610" s="327" t="s">
        <v>6104</v>
      </c>
      <c r="E2610" s="18" t="s">
        <v>1</v>
      </c>
      <c r="F2610" s="328">
        <v>9.0999999999999996</v>
      </c>
      <c r="G2610" s="39"/>
      <c r="H2610" s="45"/>
    </row>
    <row r="2611" s="2" customFormat="1" ht="16.8" customHeight="1">
      <c r="A2611" s="39"/>
      <c r="B2611" s="45"/>
      <c r="C2611" s="329" t="s">
        <v>6061</v>
      </c>
      <c r="D2611" s="39"/>
      <c r="E2611" s="39"/>
      <c r="F2611" s="39"/>
      <c r="G2611" s="39"/>
      <c r="H2611" s="45"/>
    </row>
    <row r="2612" s="2" customFormat="1">
      <c r="A2612" s="39"/>
      <c r="B2612" s="45"/>
      <c r="C2612" s="327" t="s">
        <v>3825</v>
      </c>
      <c r="D2612" s="327" t="s">
        <v>3826</v>
      </c>
      <c r="E2612" s="18" t="s">
        <v>467</v>
      </c>
      <c r="F2612" s="328">
        <v>9.0999999999999996</v>
      </c>
      <c r="G2612" s="39"/>
      <c r="H2612" s="45"/>
    </row>
    <row r="2613" s="2" customFormat="1" ht="16.8" customHeight="1">
      <c r="A2613" s="39"/>
      <c r="B2613" s="45"/>
      <c r="C2613" s="323" t="s">
        <v>465</v>
      </c>
      <c r="D2613" s="324" t="s">
        <v>466</v>
      </c>
      <c r="E2613" s="325" t="s">
        <v>467</v>
      </c>
      <c r="F2613" s="326">
        <v>11.025</v>
      </c>
      <c r="G2613" s="39"/>
      <c r="H2613" s="45"/>
    </row>
    <row r="2614" s="2" customFormat="1" ht="16.8" customHeight="1">
      <c r="A2614" s="39"/>
      <c r="B2614" s="45"/>
      <c r="C2614" s="327" t="s">
        <v>472</v>
      </c>
      <c r="D2614" s="327" t="s">
        <v>6105</v>
      </c>
      <c r="E2614" s="18" t="s">
        <v>1</v>
      </c>
      <c r="F2614" s="328">
        <v>1.925</v>
      </c>
      <c r="G2614" s="39"/>
      <c r="H2614" s="45"/>
    </row>
    <row r="2615" s="2" customFormat="1" ht="16.8" customHeight="1">
      <c r="A2615" s="39"/>
      <c r="B2615" s="45"/>
      <c r="C2615" s="327" t="s">
        <v>469</v>
      </c>
      <c r="D2615" s="327" t="s">
        <v>6106</v>
      </c>
      <c r="E2615" s="18" t="s">
        <v>1</v>
      </c>
      <c r="F2615" s="328">
        <v>0</v>
      </c>
      <c r="G2615" s="39"/>
      <c r="H2615" s="45"/>
    </row>
    <row r="2616" s="2" customFormat="1" ht="16.8" customHeight="1">
      <c r="A2616" s="39"/>
      <c r="B2616" s="45"/>
      <c r="C2616" s="327" t="s">
        <v>3745</v>
      </c>
      <c r="D2616" s="327" t="s">
        <v>6104</v>
      </c>
      <c r="E2616" s="18" t="s">
        <v>1</v>
      </c>
      <c r="F2616" s="328">
        <v>9.0999999999999996</v>
      </c>
      <c r="G2616" s="39"/>
      <c r="H2616" s="45"/>
    </row>
    <row r="2617" s="2" customFormat="1" ht="16.8" customHeight="1">
      <c r="A2617" s="39"/>
      <c r="B2617" s="45"/>
      <c r="C2617" s="327" t="s">
        <v>475</v>
      </c>
      <c r="D2617" s="327" t="s">
        <v>6107</v>
      </c>
      <c r="E2617" s="18" t="s">
        <v>1</v>
      </c>
      <c r="F2617" s="328">
        <v>0</v>
      </c>
      <c r="G2617" s="39"/>
      <c r="H2617" s="45"/>
    </row>
    <row r="2618" s="2" customFormat="1" ht="16.8" customHeight="1">
      <c r="A2618" s="39"/>
      <c r="B2618" s="45"/>
      <c r="C2618" s="327" t="s">
        <v>465</v>
      </c>
      <c r="D2618" s="327" t="s">
        <v>258</v>
      </c>
      <c r="E2618" s="18" t="s">
        <v>1</v>
      </c>
      <c r="F2618" s="328">
        <v>11.025</v>
      </c>
      <c r="G2618" s="39"/>
      <c r="H2618" s="45"/>
    </row>
    <row r="2619" s="2" customFormat="1" ht="16.8" customHeight="1">
      <c r="A2619" s="39"/>
      <c r="B2619" s="45"/>
      <c r="C2619" s="329" t="s">
        <v>6061</v>
      </c>
      <c r="D2619" s="39"/>
      <c r="E2619" s="39"/>
      <c r="F2619" s="39"/>
      <c r="G2619" s="39"/>
      <c r="H2619" s="45"/>
    </row>
    <row r="2620" s="2" customFormat="1">
      <c r="A2620" s="39"/>
      <c r="B2620" s="45"/>
      <c r="C2620" s="327" t="s">
        <v>1072</v>
      </c>
      <c r="D2620" s="327" t="s">
        <v>1073</v>
      </c>
      <c r="E2620" s="18" t="s">
        <v>467</v>
      </c>
      <c r="F2620" s="328">
        <v>11.025</v>
      </c>
      <c r="G2620" s="39"/>
      <c r="H2620" s="45"/>
    </row>
    <row r="2621" s="2" customFormat="1" ht="16.8" customHeight="1">
      <c r="A2621" s="39"/>
      <c r="B2621" s="45"/>
      <c r="C2621" s="327" t="s">
        <v>1077</v>
      </c>
      <c r="D2621" s="327" t="s">
        <v>1078</v>
      </c>
      <c r="E2621" s="18" t="s">
        <v>467</v>
      </c>
      <c r="F2621" s="328">
        <v>242.55000000000001</v>
      </c>
      <c r="G2621" s="39"/>
      <c r="H2621" s="45"/>
    </row>
    <row r="2622" s="2" customFormat="1" ht="16.8" customHeight="1">
      <c r="A2622" s="39"/>
      <c r="B2622" s="45"/>
      <c r="C2622" s="323" t="s">
        <v>469</v>
      </c>
      <c r="D2622" s="324" t="s">
        <v>470</v>
      </c>
      <c r="E2622" s="325" t="s">
        <v>467</v>
      </c>
      <c r="F2622" s="326">
        <v>0</v>
      </c>
      <c r="G2622" s="39"/>
      <c r="H2622" s="45"/>
    </row>
    <row r="2623" s="2" customFormat="1" ht="16.8" customHeight="1">
      <c r="A2623" s="39"/>
      <c r="B2623" s="45"/>
      <c r="C2623" s="327" t="s">
        <v>469</v>
      </c>
      <c r="D2623" s="327" t="s">
        <v>6106</v>
      </c>
      <c r="E2623" s="18" t="s">
        <v>1</v>
      </c>
      <c r="F2623" s="328">
        <v>0</v>
      </c>
      <c r="G2623" s="39"/>
      <c r="H2623" s="45"/>
    </row>
    <row r="2624" s="2" customFormat="1" ht="16.8" customHeight="1">
      <c r="A2624" s="39"/>
      <c r="B2624" s="45"/>
      <c r="C2624" s="323" t="s">
        <v>472</v>
      </c>
      <c r="D2624" s="324" t="s">
        <v>473</v>
      </c>
      <c r="E2624" s="325" t="s">
        <v>467</v>
      </c>
      <c r="F2624" s="326">
        <v>1.925</v>
      </c>
      <c r="G2624" s="39"/>
      <c r="H2624" s="45"/>
    </row>
    <row r="2625" s="2" customFormat="1" ht="16.8" customHeight="1">
      <c r="A2625" s="39"/>
      <c r="B2625" s="45"/>
      <c r="C2625" s="327" t="s">
        <v>472</v>
      </c>
      <c r="D2625" s="327" t="s">
        <v>6105</v>
      </c>
      <c r="E2625" s="18" t="s">
        <v>1</v>
      </c>
      <c r="F2625" s="328">
        <v>1.925</v>
      </c>
      <c r="G2625" s="39"/>
      <c r="H2625" s="45"/>
    </row>
    <row r="2626" s="2" customFormat="1" ht="16.8" customHeight="1">
      <c r="A2626" s="39"/>
      <c r="B2626" s="45"/>
      <c r="C2626" s="329" t="s">
        <v>6061</v>
      </c>
      <c r="D2626" s="39"/>
      <c r="E2626" s="39"/>
      <c r="F2626" s="39"/>
      <c r="G2626" s="39"/>
      <c r="H2626" s="45"/>
    </row>
    <row r="2627" s="2" customFormat="1">
      <c r="A2627" s="39"/>
      <c r="B2627" s="45"/>
      <c r="C2627" s="327" t="s">
        <v>1083</v>
      </c>
      <c r="D2627" s="327" t="s">
        <v>1084</v>
      </c>
      <c r="E2627" s="18" t="s">
        <v>467</v>
      </c>
      <c r="F2627" s="328">
        <v>1.925</v>
      </c>
      <c r="G2627" s="39"/>
      <c r="H2627" s="45"/>
    </row>
    <row r="2628" s="2" customFormat="1" ht="16.8" customHeight="1">
      <c r="A2628" s="39"/>
      <c r="B2628" s="45"/>
      <c r="C2628" s="323" t="s">
        <v>475</v>
      </c>
      <c r="D2628" s="324" t="s">
        <v>476</v>
      </c>
      <c r="E2628" s="325" t="s">
        <v>467</v>
      </c>
      <c r="F2628" s="326">
        <v>0</v>
      </c>
      <c r="G2628" s="39"/>
      <c r="H2628" s="45"/>
    </row>
    <row r="2629" s="2" customFormat="1" ht="16.8" customHeight="1">
      <c r="A2629" s="39"/>
      <c r="B2629" s="45"/>
      <c r="C2629" s="327" t="s">
        <v>475</v>
      </c>
      <c r="D2629" s="327" t="s">
        <v>6107</v>
      </c>
      <c r="E2629" s="18" t="s">
        <v>1</v>
      </c>
      <c r="F2629" s="328">
        <v>0</v>
      </c>
      <c r="G2629" s="39"/>
      <c r="H2629" s="45"/>
    </row>
    <row r="2630" s="2" customFormat="1" ht="16.8" customHeight="1">
      <c r="A2630" s="39"/>
      <c r="B2630" s="45"/>
      <c r="C2630" s="323" t="s">
        <v>490</v>
      </c>
      <c r="D2630" s="324" t="s">
        <v>491</v>
      </c>
      <c r="E2630" s="325" t="s">
        <v>289</v>
      </c>
      <c r="F2630" s="326">
        <v>0.14999999999999999</v>
      </c>
      <c r="G2630" s="39"/>
      <c r="H2630" s="45"/>
    </row>
    <row r="2631" s="2" customFormat="1" ht="16.8" customHeight="1">
      <c r="A2631" s="39"/>
      <c r="B2631" s="45"/>
      <c r="C2631" s="323" t="s">
        <v>493</v>
      </c>
      <c r="D2631" s="324" t="s">
        <v>494</v>
      </c>
      <c r="E2631" s="325" t="s">
        <v>246</v>
      </c>
      <c r="F2631" s="326">
        <v>39.997</v>
      </c>
      <c r="G2631" s="39"/>
      <c r="H2631" s="45"/>
    </row>
    <row r="2632" s="2" customFormat="1" ht="16.8" customHeight="1">
      <c r="A2632" s="39"/>
      <c r="B2632" s="45"/>
      <c r="C2632" s="323" t="s">
        <v>496</v>
      </c>
      <c r="D2632" s="324" t="s">
        <v>496</v>
      </c>
      <c r="E2632" s="325" t="s">
        <v>253</v>
      </c>
      <c r="F2632" s="326">
        <v>1229.6790000000001</v>
      </c>
      <c r="G2632" s="39"/>
      <c r="H2632" s="45"/>
    </row>
    <row r="2633" s="2" customFormat="1" ht="26.4" customHeight="1">
      <c r="A2633" s="39"/>
      <c r="B2633" s="45"/>
      <c r="C2633" s="322" t="s">
        <v>6108</v>
      </c>
      <c r="D2633" s="322" t="s">
        <v>141</v>
      </c>
      <c r="E2633" s="39"/>
      <c r="F2633" s="39"/>
      <c r="G2633" s="39"/>
      <c r="H2633" s="45"/>
    </row>
    <row r="2634" s="2" customFormat="1" ht="16.8" customHeight="1">
      <c r="A2634" s="39"/>
      <c r="B2634" s="45"/>
      <c r="C2634" s="323" t="s">
        <v>459</v>
      </c>
      <c r="D2634" s="324" t="s">
        <v>460</v>
      </c>
      <c r="E2634" s="325" t="s">
        <v>253</v>
      </c>
      <c r="F2634" s="326">
        <v>97.829999999999998</v>
      </c>
      <c r="G2634" s="39"/>
      <c r="H2634" s="45"/>
    </row>
    <row r="2635" s="2" customFormat="1" ht="16.8" customHeight="1">
      <c r="A2635" s="39"/>
      <c r="B2635" s="45"/>
      <c r="C2635" s="327" t="s">
        <v>1</v>
      </c>
      <c r="D2635" s="327" t="s">
        <v>658</v>
      </c>
      <c r="E2635" s="18" t="s">
        <v>1</v>
      </c>
      <c r="F2635" s="328">
        <v>0</v>
      </c>
      <c r="G2635" s="39"/>
      <c r="H2635" s="45"/>
    </row>
    <row r="2636" s="2" customFormat="1" ht="16.8" customHeight="1">
      <c r="A2636" s="39"/>
      <c r="B2636" s="45"/>
      <c r="C2636" s="327" t="s">
        <v>1</v>
      </c>
      <c r="D2636" s="327" t="s">
        <v>3920</v>
      </c>
      <c r="E2636" s="18" t="s">
        <v>1</v>
      </c>
      <c r="F2636" s="328">
        <v>165.33000000000001</v>
      </c>
      <c r="G2636" s="39"/>
      <c r="H2636" s="45"/>
    </row>
    <row r="2637" s="2" customFormat="1" ht="16.8" customHeight="1">
      <c r="A2637" s="39"/>
      <c r="B2637" s="45"/>
      <c r="C2637" s="327" t="s">
        <v>1</v>
      </c>
      <c r="D2637" s="327" t="s">
        <v>661</v>
      </c>
      <c r="E2637" s="18" t="s">
        <v>1</v>
      </c>
      <c r="F2637" s="328">
        <v>0</v>
      </c>
      <c r="G2637" s="39"/>
      <c r="H2637" s="45"/>
    </row>
    <row r="2638" s="2" customFormat="1" ht="16.8" customHeight="1">
      <c r="A2638" s="39"/>
      <c r="B2638" s="45"/>
      <c r="C2638" s="327" t="s">
        <v>1</v>
      </c>
      <c r="D2638" s="327" t="s">
        <v>3925</v>
      </c>
      <c r="E2638" s="18" t="s">
        <v>1</v>
      </c>
      <c r="F2638" s="328">
        <v>-67.5</v>
      </c>
      <c r="G2638" s="39"/>
      <c r="H2638" s="45"/>
    </row>
    <row r="2639" s="2" customFormat="1" ht="16.8" customHeight="1">
      <c r="A2639" s="39"/>
      <c r="B2639" s="45"/>
      <c r="C2639" s="327" t="s">
        <v>459</v>
      </c>
      <c r="D2639" s="327" t="s">
        <v>258</v>
      </c>
      <c r="E2639" s="18" t="s">
        <v>1</v>
      </c>
      <c r="F2639" s="328">
        <v>97.829999999999998</v>
      </c>
      <c r="G2639" s="39"/>
      <c r="H2639" s="45"/>
    </row>
    <row r="2640" s="2" customFormat="1" ht="16.8" customHeight="1">
      <c r="A2640" s="39"/>
      <c r="B2640" s="45"/>
      <c r="C2640" s="329" t="s">
        <v>6061</v>
      </c>
      <c r="D2640" s="39"/>
      <c r="E2640" s="39"/>
      <c r="F2640" s="39"/>
      <c r="G2640" s="39"/>
      <c r="H2640" s="45"/>
    </row>
    <row r="2641" s="2" customFormat="1">
      <c r="A2641" s="39"/>
      <c r="B2641" s="45"/>
      <c r="C2641" s="327" t="s">
        <v>654</v>
      </c>
      <c r="D2641" s="327" t="s">
        <v>655</v>
      </c>
      <c r="E2641" s="18" t="s">
        <v>253</v>
      </c>
      <c r="F2641" s="328">
        <v>97.829999999999998</v>
      </c>
      <c r="G2641" s="39"/>
      <c r="H2641" s="45"/>
    </row>
    <row r="2642" s="2" customFormat="1">
      <c r="A2642" s="39"/>
      <c r="B2642" s="45"/>
      <c r="C2642" s="327" t="s">
        <v>3935</v>
      </c>
      <c r="D2642" s="327" t="s">
        <v>698</v>
      </c>
      <c r="E2642" s="18" t="s">
        <v>467</v>
      </c>
      <c r="F2642" s="328">
        <v>1246.7190000000001</v>
      </c>
      <c r="G2642" s="39"/>
      <c r="H2642" s="45"/>
    </row>
    <row r="2643" s="2" customFormat="1" ht="16.8" customHeight="1">
      <c r="A2643" s="39"/>
      <c r="B2643" s="45"/>
      <c r="C2643" s="323" t="s">
        <v>462</v>
      </c>
      <c r="D2643" s="324" t="s">
        <v>463</v>
      </c>
      <c r="E2643" s="325" t="s">
        <v>253</v>
      </c>
      <c r="F2643" s="326">
        <v>578.65599999999995</v>
      </c>
      <c r="G2643" s="39"/>
      <c r="H2643" s="45"/>
    </row>
    <row r="2644" s="2" customFormat="1" ht="16.8" customHeight="1">
      <c r="A2644" s="39"/>
      <c r="B2644" s="45"/>
      <c r="C2644" s="327" t="s">
        <v>1</v>
      </c>
      <c r="D2644" s="327" t="s">
        <v>673</v>
      </c>
      <c r="E2644" s="18" t="s">
        <v>1</v>
      </c>
      <c r="F2644" s="328">
        <v>0</v>
      </c>
      <c r="G2644" s="39"/>
      <c r="H2644" s="45"/>
    </row>
    <row r="2645" s="2" customFormat="1" ht="16.8" customHeight="1">
      <c r="A2645" s="39"/>
      <c r="B2645" s="45"/>
      <c r="C2645" s="327" t="s">
        <v>1</v>
      </c>
      <c r="D2645" s="327" t="s">
        <v>3835</v>
      </c>
      <c r="E2645" s="18" t="s">
        <v>1</v>
      </c>
      <c r="F2645" s="328">
        <v>578.65599999999995</v>
      </c>
      <c r="G2645" s="39"/>
      <c r="H2645" s="45"/>
    </row>
    <row r="2646" s="2" customFormat="1" ht="16.8" customHeight="1">
      <c r="A2646" s="39"/>
      <c r="B2646" s="45"/>
      <c r="C2646" s="327" t="s">
        <v>462</v>
      </c>
      <c r="D2646" s="327" t="s">
        <v>258</v>
      </c>
      <c r="E2646" s="18" t="s">
        <v>1</v>
      </c>
      <c r="F2646" s="328">
        <v>578.65599999999995</v>
      </c>
      <c r="G2646" s="39"/>
      <c r="H2646" s="45"/>
    </row>
    <row r="2647" s="2" customFormat="1" ht="16.8" customHeight="1">
      <c r="A2647" s="39"/>
      <c r="B2647" s="45"/>
      <c r="C2647" s="329" t="s">
        <v>6061</v>
      </c>
      <c r="D2647" s="39"/>
      <c r="E2647" s="39"/>
      <c r="F2647" s="39"/>
      <c r="G2647" s="39"/>
      <c r="H2647" s="45"/>
    </row>
    <row r="2648" s="2" customFormat="1">
      <c r="A2648" s="39"/>
      <c r="B2648" s="45"/>
      <c r="C2648" s="327" t="s">
        <v>669</v>
      </c>
      <c r="D2648" s="327" t="s">
        <v>670</v>
      </c>
      <c r="E2648" s="18" t="s">
        <v>253</v>
      </c>
      <c r="F2648" s="328">
        <v>578.65599999999995</v>
      </c>
      <c r="G2648" s="39"/>
      <c r="H2648" s="45"/>
    </row>
    <row r="2649" s="2" customFormat="1">
      <c r="A2649" s="39"/>
      <c r="B2649" s="45"/>
      <c r="C2649" s="327" t="s">
        <v>3935</v>
      </c>
      <c r="D2649" s="327" t="s">
        <v>698</v>
      </c>
      <c r="E2649" s="18" t="s">
        <v>467</v>
      </c>
      <c r="F2649" s="328">
        <v>1246.7190000000001</v>
      </c>
      <c r="G2649" s="39"/>
      <c r="H2649" s="45"/>
    </row>
    <row r="2650" s="2" customFormat="1" ht="16.8" customHeight="1">
      <c r="A2650" s="39"/>
      <c r="B2650" s="45"/>
      <c r="C2650" s="323" t="s">
        <v>1887</v>
      </c>
      <c r="D2650" s="324" t="s">
        <v>1888</v>
      </c>
      <c r="E2650" s="325" t="s">
        <v>253</v>
      </c>
      <c r="F2650" s="326">
        <v>79.100999999999999</v>
      </c>
      <c r="G2650" s="39"/>
      <c r="H2650" s="45"/>
    </row>
    <row r="2651" s="2" customFormat="1" ht="16.8" customHeight="1">
      <c r="A2651" s="39"/>
      <c r="B2651" s="45"/>
      <c r="C2651" s="329" t="s">
        <v>6061</v>
      </c>
      <c r="D2651" s="39"/>
      <c r="E2651" s="39"/>
      <c r="F2651" s="39"/>
      <c r="G2651" s="39"/>
      <c r="H2651" s="45"/>
    </row>
    <row r="2652" s="2" customFormat="1">
      <c r="A2652" s="39"/>
      <c r="B2652" s="45"/>
      <c r="C2652" s="327" t="s">
        <v>3935</v>
      </c>
      <c r="D2652" s="327" t="s">
        <v>698</v>
      </c>
      <c r="E2652" s="18" t="s">
        <v>467</v>
      </c>
      <c r="F2652" s="328">
        <v>1246.7190000000001</v>
      </c>
      <c r="G2652" s="39"/>
      <c r="H2652" s="45"/>
    </row>
    <row r="2653" s="2" customFormat="1" ht="16.8" customHeight="1">
      <c r="A2653" s="39"/>
      <c r="B2653" s="45"/>
      <c r="C2653" s="323" t="s">
        <v>3745</v>
      </c>
      <c r="D2653" s="324" t="s">
        <v>3746</v>
      </c>
      <c r="E2653" s="325" t="s">
        <v>467</v>
      </c>
      <c r="F2653" s="326">
        <v>0</v>
      </c>
      <c r="G2653" s="39"/>
      <c r="H2653" s="45"/>
    </row>
    <row r="2654" s="2" customFormat="1" ht="16.8" customHeight="1">
      <c r="A2654" s="39"/>
      <c r="B2654" s="45"/>
      <c r="C2654" s="327" t="s">
        <v>3745</v>
      </c>
      <c r="D2654" s="327" t="s">
        <v>6064</v>
      </c>
      <c r="E2654" s="18" t="s">
        <v>1</v>
      </c>
      <c r="F2654" s="328">
        <v>0</v>
      </c>
      <c r="G2654" s="39"/>
      <c r="H2654" s="45"/>
    </row>
    <row r="2655" s="2" customFormat="1" ht="16.8" customHeight="1">
      <c r="A2655" s="39"/>
      <c r="B2655" s="45"/>
      <c r="C2655" s="323" t="s">
        <v>465</v>
      </c>
      <c r="D2655" s="324" t="s">
        <v>466</v>
      </c>
      <c r="E2655" s="325" t="s">
        <v>467</v>
      </c>
      <c r="F2655" s="326">
        <v>93.992000000000004</v>
      </c>
      <c r="G2655" s="39"/>
      <c r="H2655" s="45"/>
    </row>
    <row r="2656" s="2" customFormat="1" ht="16.8" customHeight="1">
      <c r="A2656" s="39"/>
      <c r="B2656" s="45"/>
      <c r="C2656" s="327" t="s">
        <v>472</v>
      </c>
      <c r="D2656" s="327" t="s">
        <v>6109</v>
      </c>
      <c r="E2656" s="18" t="s">
        <v>1</v>
      </c>
      <c r="F2656" s="328">
        <v>93.992000000000004</v>
      </c>
      <c r="G2656" s="39"/>
      <c r="H2656" s="45"/>
    </row>
    <row r="2657" s="2" customFormat="1" ht="16.8" customHeight="1">
      <c r="A2657" s="39"/>
      <c r="B2657" s="45"/>
      <c r="C2657" s="327" t="s">
        <v>469</v>
      </c>
      <c r="D2657" s="327" t="s">
        <v>6106</v>
      </c>
      <c r="E2657" s="18" t="s">
        <v>1</v>
      </c>
      <c r="F2657" s="328">
        <v>0</v>
      </c>
      <c r="G2657" s="39"/>
      <c r="H2657" s="45"/>
    </row>
    <row r="2658" s="2" customFormat="1" ht="16.8" customHeight="1">
      <c r="A2658" s="39"/>
      <c r="B2658" s="45"/>
      <c r="C2658" s="327" t="s">
        <v>3745</v>
      </c>
      <c r="D2658" s="327" t="s">
        <v>6064</v>
      </c>
      <c r="E2658" s="18" t="s">
        <v>1</v>
      </c>
      <c r="F2658" s="328">
        <v>0</v>
      </c>
      <c r="G2658" s="39"/>
      <c r="H2658" s="45"/>
    </row>
    <row r="2659" s="2" customFormat="1" ht="16.8" customHeight="1">
      <c r="A2659" s="39"/>
      <c r="B2659" s="45"/>
      <c r="C2659" s="327" t="s">
        <v>475</v>
      </c>
      <c r="D2659" s="327" t="s">
        <v>6107</v>
      </c>
      <c r="E2659" s="18" t="s">
        <v>1</v>
      </c>
      <c r="F2659" s="328">
        <v>0</v>
      </c>
      <c r="G2659" s="39"/>
      <c r="H2659" s="45"/>
    </row>
    <row r="2660" s="2" customFormat="1" ht="16.8" customHeight="1">
      <c r="A2660" s="39"/>
      <c r="B2660" s="45"/>
      <c r="C2660" s="327" t="s">
        <v>465</v>
      </c>
      <c r="D2660" s="327" t="s">
        <v>258</v>
      </c>
      <c r="E2660" s="18" t="s">
        <v>1</v>
      </c>
      <c r="F2660" s="328">
        <v>93.992000000000004</v>
      </c>
      <c r="G2660" s="39"/>
      <c r="H2660" s="45"/>
    </row>
    <row r="2661" s="2" customFormat="1" ht="16.8" customHeight="1">
      <c r="A2661" s="39"/>
      <c r="B2661" s="45"/>
      <c r="C2661" s="329" t="s">
        <v>6061</v>
      </c>
      <c r="D2661" s="39"/>
      <c r="E2661" s="39"/>
      <c r="F2661" s="39"/>
      <c r="G2661" s="39"/>
      <c r="H2661" s="45"/>
    </row>
    <row r="2662" s="2" customFormat="1">
      <c r="A2662" s="39"/>
      <c r="B2662" s="45"/>
      <c r="C2662" s="327" t="s">
        <v>1072</v>
      </c>
      <c r="D2662" s="327" t="s">
        <v>1073</v>
      </c>
      <c r="E2662" s="18" t="s">
        <v>467</v>
      </c>
      <c r="F2662" s="328">
        <v>93.992000000000004</v>
      </c>
      <c r="G2662" s="39"/>
      <c r="H2662" s="45"/>
    </row>
    <row r="2663" s="2" customFormat="1" ht="16.8" customHeight="1">
      <c r="A2663" s="39"/>
      <c r="B2663" s="45"/>
      <c r="C2663" s="327" t="s">
        <v>1077</v>
      </c>
      <c r="D2663" s="327" t="s">
        <v>1078</v>
      </c>
      <c r="E2663" s="18" t="s">
        <v>467</v>
      </c>
      <c r="F2663" s="328">
        <v>2067.8240000000001</v>
      </c>
      <c r="G2663" s="39"/>
      <c r="H2663" s="45"/>
    </row>
    <row r="2664" s="2" customFormat="1" ht="16.8" customHeight="1">
      <c r="A2664" s="39"/>
      <c r="B2664" s="45"/>
      <c r="C2664" s="323" t="s">
        <v>469</v>
      </c>
      <c r="D2664" s="324" t="s">
        <v>470</v>
      </c>
      <c r="E2664" s="325" t="s">
        <v>467</v>
      </c>
      <c r="F2664" s="326">
        <v>0</v>
      </c>
      <c r="G2664" s="39"/>
      <c r="H2664" s="45"/>
    </row>
    <row r="2665" s="2" customFormat="1" ht="16.8" customHeight="1">
      <c r="A2665" s="39"/>
      <c r="B2665" s="45"/>
      <c r="C2665" s="327" t="s">
        <v>469</v>
      </c>
      <c r="D2665" s="327" t="s">
        <v>6106</v>
      </c>
      <c r="E2665" s="18" t="s">
        <v>1</v>
      </c>
      <c r="F2665" s="328">
        <v>0</v>
      </c>
      <c r="G2665" s="39"/>
      <c r="H2665" s="45"/>
    </row>
    <row r="2666" s="2" customFormat="1" ht="16.8" customHeight="1">
      <c r="A2666" s="39"/>
      <c r="B2666" s="45"/>
      <c r="C2666" s="323" t="s">
        <v>472</v>
      </c>
      <c r="D2666" s="324" t="s">
        <v>473</v>
      </c>
      <c r="E2666" s="325" t="s">
        <v>467</v>
      </c>
      <c r="F2666" s="326">
        <v>93.992000000000004</v>
      </c>
      <c r="G2666" s="39"/>
      <c r="H2666" s="45"/>
    </row>
    <row r="2667" s="2" customFormat="1" ht="16.8" customHeight="1">
      <c r="A2667" s="39"/>
      <c r="B2667" s="45"/>
      <c r="C2667" s="327" t="s">
        <v>472</v>
      </c>
      <c r="D2667" s="327" t="s">
        <v>6109</v>
      </c>
      <c r="E2667" s="18" t="s">
        <v>1</v>
      </c>
      <c r="F2667" s="328">
        <v>93.992000000000004</v>
      </c>
      <c r="G2667" s="39"/>
      <c r="H2667" s="45"/>
    </row>
    <row r="2668" s="2" customFormat="1" ht="16.8" customHeight="1">
      <c r="A2668" s="39"/>
      <c r="B2668" s="45"/>
      <c r="C2668" s="329" t="s">
        <v>6061</v>
      </c>
      <c r="D2668" s="39"/>
      <c r="E2668" s="39"/>
      <c r="F2668" s="39"/>
      <c r="G2668" s="39"/>
      <c r="H2668" s="45"/>
    </row>
    <row r="2669" s="2" customFormat="1">
      <c r="A2669" s="39"/>
      <c r="B2669" s="45"/>
      <c r="C2669" s="327" t="s">
        <v>1083</v>
      </c>
      <c r="D2669" s="327" t="s">
        <v>1084</v>
      </c>
      <c r="E2669" s="18" t="s">
        <v>467</v>
      </c>
      <c r="F2669" s="328">
        <v>93.992000000000004</v>
      </c>
      <c r="G2669" s="39"/>
      <c r="H2669" s="45"/>
    </row>
    <row r="2670" s="2" customFormat="1" ht="16.8" customHeight="1">
      <c r="A2670" s="39"/>
      <c r="B2670" s="45"/>
      <c r="C2670" s="323" t="s">
        <v>475</v>
      </c>
      <c r="D2670" s="324" t="s">
        <v>476</v>
      </c>
      <c r="E2670" s="325" t="s">
        <v>467</v>
      </c>
      <c r="F2670" s="326">
        <v>0</v>
      </c>
      <c r="G2670" s="39"/>
      <c r="H2670" s="45"/>
    </row>
    <row r="2671" s="2" customFormat="1" ht="16.8" customHeight="1">
      <c r="A2671" s="39"/>
      <c r="B2671" s="45"/>
      <c r="C2671" s="327" t="s">
        <v>475</v>
      </c>
      <c r="D2671" s="327" t="s">
        <v>6107</v>
      </c>
      <c r="E2671" s="18" t="s">
        <v>1</v>
      </c>
      <c r="F2671" s="328">
        <v>0</v>
      </c>
      <c r="G2671" s="39"/>
      <c r="H2671" s="45"/>
    </row>
    <row r="2672" s="2" customFormat="1" ht="26.4" customHeight="1">
      <c r="A2672" s="39"/>
      <c r="B2672" s="45"/>
      <c r="C2672" s="322" t="s">
        <v>6110</v>
      </c>
      <c r="D2672" s="322" t="s">
        <v>144</v>
      </c>
      <c r="E2672" s="39"/>
      <c r="F2672" s="39"/>
      <c r="G2672" s="39"/>
      <c r="H2672" s="45"/>
    </row>
    <row r="2673" s="2" customFormat="1" ht="16.8" customHeight="1">
      <c r="A2673" s="39"/>
      <c r="B2673" s="45"/>
      <c r="C2673" s="323" t="s">
        <v>402</v>
      </c>
      <c r="D2673" s="324" t="s">
        <v>403</v>
      </c>
      <c r="E2673" s="325" t="s">
        <v>253</v>
      </c>
      <c r="F2673" s="326">
        <v>116.47499999999999</v>
      </c>
      <c r="G2673" s="39"/>
      <c r="H2673" s="45"/>
    </row>
    <row r="2674" s="2" customFormat="1" ht="16.8" customHeight="1">
      <c r="A2674" s="39"/>
      <c r="B2674" s="45"/>
      <c r="C2674" s="327" t="s">
        <v>1</v>
      </c>
      <c r="D2674" s="327" t="s">
        <v>4628</v>
      </c>
      <c r="E2674" s="18" t="s">
        <v>1</v>
      </c>
      <c r="F2674" s="328">
        <v>0</v>
      </c>
      <c r="G2674" s="39"/>
      <c r="H2674" s="45"/>
    </row>
    <row r="2675" s="2" customFormat="1" ht="16.8" customHeight="1">
      <c r="A2675" s="39"/>
      <c r="B2675" s="45"/>
      <c r="C2675" s="327" t="s">
        <v>1</v>
      </c>
      <c r="D2675" s="327" t="s">
        <v>4629</v>
      </c>
      <c r="E2675" s="18" t="s">
        <v>1</v>
      </c>
      <c r="F2675" s="328">
        <v>28.600000000000001</v>
      </c>
      <c r="G2675" s="39"/>
      <c r="H2675" s="45"/>
    </row>
    <row r="2676" s="2" customFormat="1" ht="16.8" customHeight="1">
      <c r="A2676" s="39"/>
      <c r="B2676" s="45"/>
      <c r="C2676" s="327" t="s">
        <v>1</v>
      </c>
      <c r="D2676" s="327" t="s">
        <v>4630</v>
      </c>
      <c r="E2676" s="18" t="s">
        <v>1</v>
      </c>
      <c r="F2676" s="328">
        <v>0</v>
      </c>
      <c r="G2676" s="39"/>
      <c r="H2676" s="45"/>
    </row>
    <row r="2677" s="2" customFormat="1" ht="16.8" customHeight="1">
      <c r="A2677" s="39"/>
      <c r="B2677" s="45"/>
      <c r="C2677" s="327" t="s">
        <v>1</v>
      </c>
      <c r="D2677" s="327" t="s">
        <v>4631</v>
      </c>
      <c r="E2677" s="18" t="s">
        <v>1</v>
      </c>
      <c r="F2677" s="328">
        <v>64.349999999999994</v>
      </c>
      <c r="G2677" s="39"/>
      <c r="H2677" s="45"/>
    </row>
    <row r="2678" s="2" customFormat="1" ht="16.8" customHeight="1">
      <c r="A2678" s="39"/>
      <c r="B2678" s="45"/>
      <c r="C2678" s="327" t="s">
        <v>1</v>
      </c>
      <c r="D2678" s="327" t="s">
        <v>4632</v>
      </c>
      <c r="E2678" s="18" t="s">
        <v>1</v>
      </c>
      <c r="F2678" s="328">
        <v>0.98999999999999999</v>
      </c>
      <c r="G2678" s="39"/>
      <c r="H2678" s="45"/>
    </row>
    <row r="2679" s="2" customFormat="1" ht="16.8" customHeight="1">
      <c r="A2679" s="39"/>
      <c r="B2679" s="45"/>
      <c r="C2679" s="327" t="s">
        <v>1</v>
      </c>
      <c r="D2679" s="327" t="s">
        <v>4633</v>
      </c>
      <c r="E2679" s="18" t="s">
        <v>1</v>
      </c>
      <c r="F2679" s="328">
        <v>31.050000000000001</v>
      </c>
      <c r="G2679" s="39"/>
      <c r="H2679" s="45"/>
    </row>
    <row r="2680" s="2" customFormat="1">
      <c r="A2680" s="39"/>
      <c r="B2680" s="45"/>
      <c r="C2680" s="327" t="s">
        <v>1</v>
      </c>
      <c r="D2680" s="327" t="s">
        <v>4634</v>
      </c>
      <c r="E2680" s="18" t="s">
        <v>1</v>
      </c>
      <c r="F2680" s="328">
        <v>0</v>
      </c>
      <c r="G2680" s="39"/>
      <c r="H2680" s="45"/>
    </row>
    <row r="2681" s="2" customFormat="1" ht="16.8" customHeight="1">
      <c r="A2681" s="39"/>
      <c r="B2681" s="45"/>
      <c r="C2681" s="327" t="s">
        <v>1</v>
      </c>
      <c r="D2681" s="327" t="s">
        <v>3536</v>
      </c>
      <c r="E2681" s="18" t="s">
        <v>1</v>
      </c>
      <c r="F2681" s="328">
        <v>0</v>
      </c>
      <c r="G2681" s="39"/>
      <c r="H2681" s="45"/>
    </row>
    <row r="2682" s="2" customFormat="1" ht="16.8" customHeight="1">
      <c r="A2682" s="39"/>
      <c r="B2682" s="45"/>
      <c r="C2682" s="327" t="s">
        <v>1</v>
      </c>
      <c r="D2682" s="327" t="s">
        <v>4635</v>
      </c>
      <c r="E2682" s="18" t="s">
        <v>1</v>
      </c>
      <c r="F2682" s="328">
        <v>0</v>
      </c>
      <c r="G2682" s="39"/>
      <c r="H2682" s="45"/>
    </row>
    <row r="2683" s="2" customFormat="1" ht="16.8" customHeight="1">
      <c r="A2683" s="39"/>
      <c r="B2683" s="45"/>
      <c r="C2683" s="327" t="s">
        <v>1</v>
      </c>
      <c r="D2683" s="327" t="s">
        <v>4636</v>
      </c>
      <c r="E2683" s="18" t="s">
        <v>1</v>
      </c>
      <c r="F2683" s="328">
        <v>56.399999999999999</v>
      </c>
      <c r="G2683" s="39"/>
      <c r="H2683" s="45"/>
    </row>
    <row r="2684" s="2" customFormat="1" ht="16.8" customHeight="1">
      <c r="A2684" s="39"/>
      <c r="B2684" s="45"/>
      <c r="C2684" s="327" t="s">
        <v>1</v>
      </c>
      <c r="D2684" s="327" t="s">
        <v>4637</v>
      </c>
      <c r="E2684" s="18" t="s">
        <v>1</v>
      </c>
      <c r="F2684" s="328">
        <v>0</v>
      </c>
      <c r="G2684" s="39"/>
      <c r="H2684" s="45"/>
    </row>
    <row r="2685" s="2" customFormat="1" ht="16.8" customHeight="1">
      <c r="A2685" s="39"/>
      <c r="B2685" s="45"/>
      <c r="C2685" s="327" t="s">
        <v>1</v>
      </c>
      <c r="D2685" s="327" t="s">
        <v>4638</v>
      </c>
      <c r="E2685" s="18" t="s">
        <v>1</v>
      </c>
      <c r="F2685" s="328">
        <v>2.6000000000000001</v>
      </c>
      <c r="G2685" s="39"/>
      <c r="H2685" s="45"/>
    </row>
    <row r="2686" s="2" customFormat="1" ht="16.8" customHeight="1">
      <c r="A2686" s="39"/>
      <c r="B2686" s="45"/>
      <c r="C2686" s="327" t="s">
        <v>1</v>
      </c>
      <c r="D2686" s="327" t="s">
        <v>4639</v>
      </c>
      <c r="E2686" s="18" t="s">
        <v>1</v>
      </c>
      <c r="F2686" s="328">
        <v>0</v>
      </c>
      <c r="G2686" s="39"/>
      <c r="H2686" s="45"/>
    </row>
    <row r="2687" s="2" customFormat="1" ht="16.8" customHeight="1">
      <c r="A2687" s="39"/>
      <c r="B2687" s="45"/>
      <c r="C2687" s="327" t="s">
        <v>1</v>
      </c>
      <c r="D2687" s="327" t="s">
        <v>4640</v>
      </c>
      <c r="E2687" s="18" t="s">
        <v>1</v>
      </c>
      <c r="F2687" s="328">
        <v>3.8999999999999999</v>
      </c>
      <c r="G2687" s="39"/>
      <c r="H2687" s="45"/>
    </row>
    <row r="2688" s="2" customFormat="1" ht="16.8" customHeight="1">
      <c r="A2688" s="39"/>
      <c r="B2688" s="45"/>
      <c r="C2688" s="327" t="s">
        <v>1</v>
      </c>
      <c r="D2688" s="327" t="s">
        <v>4641</v>
      </c>
      <c r="E2688" s="18" t="s">
        <v>1</v>
      </c>
      <c r="F2688" s="328">
        <v>-71.415000000000006</v>
      </c>
      <c r="G2688" s="39"/>
      <c r="H2688" s="45"/>
    </row>
    <row r="2689" s="2" customFormat="1" ht="16.8" customHeight="1">
      <c r="A2689" s="39"/>
      <c r="B2689" s="45"/>
      <c r="C2689" s="327" t="s">
        <v>402</v>
      </c>
      <c r="D2689" s="327" t="s">
        <v>258</v>
      </c>
      <c r="E2689" s="18" t="s">
        <v>1</v>
      </c>
      <c r="F2689" s="328">
        <v>116.47499999999999</v>
      </c>
      <c r="G2689" s="39"/>
      <c r="H2689" s="45"/>
    </row>
    <row r="2690" s="2" customFormat="1" ht="16.8" customHeight="1">
      <c r="A2690" s="39"/>
      <c r="B2690" s="45"/>
      <c r="C2690" s="329" t="s">
        <v>6061</v>
      </c>
      <c r="D2690" s="39"/>
      <c r="E2690" s="39"/>
      <c r="F2690" s="39"/>
      <c r="G2690" s="39"/>
      <c r="H2690" s="45"/>
    </row>
    <row r="2691" s="2" customFormat="1" ht="16.8" customHeight="1">
      <c r="A2691" s="39"/>
      <c r="B2691" s="45"/>
      <c r="C2691" s="327" t="s">
        <v>597</v>
      </c>
      <c r="D2691" s="327" t="s">
        <v>598</v>
      </c>
      <c r="E2691" s="18" t="s">
        <v>253</v>
      </c>
      <c r="F2691" s="328">
        <v>24.751000000000001</v>
      </c>
      <c r="G2691" s="39"/>
      <c r="H2691" s="45"/>
    </row>
    <row r="2692" s="2" customFormat="1" ht="16.8" customHeight="1">
      <c r="A2692" s="39"/>
      <c r="B2692" s="45"/>
      <c r="C2692" s="327" t="s">
        <v>259</v>
      </c>
      <c r="D2692" s="327" t="s">
        <v>260</v>
      </c>
      <c r="E2692" s="18" t="s">
        <v>253</v>
      </c>
      <c r="F2692" s="328">
        <v>187.88999999999999</v>
      </c>
      <c r="G2692" s="39"/>
      <c r="H2692" s="45"/>
    </row>
    <row r="2693" s="2" customFormat="1" ht="16.8" customHeight="1">
      <c r="A2693" s="39"/>
      <c r="B2693" s="45"/>
      <c r="C2693" s="327" t="s">
        <v>722</v>
      </c>
      <c r="D2693" s="327" t="s">
        <v>723</v>
      </c>
      <c r="E2693" s="18" t="s">
        <v>253</v>
      </c>
      <c r="F2693" s="328">
        <v>150.04300000000001</v>
      </c>
      <c r="G2693" s="39"/>
      <c r="H2693" s="45"/>
    </row>
    <row r="2694" s="2" customFormat="1" ht="16.8" customHeight="1">
      <c r="A2694" s="39"/>
      <c r="B2694" s="45"/>
      <c r="C2694" s="323" t="s">
        <v>405</v>
      </c>
      <c r="D2694" s="324" t="s">
        <v>406</v>
      </c>
      <c r="E2694" s="325" t="s">
        <v>253</v>
      </c>
      <c r="F2694" s="326">
        <v>3.4940000000000002</v>
      </c>
      <c r="G2694" s="39"/>
      <c r="H2694" s="45"/>
    </row>
    <row r="2695" s="2" customFormat="1" ht="16.8" customHeight="1">
      <c r="A2695" s="39"/>
      <c r="B2695" s="45"/>
      <c r="C2695" s="327" t="s">
        <v>405</v>
      </c>
      <c r="D2695" s="327" t="s">
        <v>2487</v>
      </c>
      <c r="E2695" s="18" t="s">
        <v>1</v>
      </c>
      <c r="F2695" s="328">
        <v>3.4940000000000002</v>
      </c>
      <c r="G2695" s="39"/>
      <c r="H2695" s="45"/>
    </row>
    <row r="2696" s="2" customFormat="1" ht="16.8" customHeight="1">
      <c r="A2696" s="39"/>
      <c r="B2696" s="45"/>
      <c r="C2696" s="329" t="s">
        <v>6061</v>
      </c>
      <c r="D2696" s="39"/>
      <c r="E2696" s="39"/>
      <c r="F2696" s="39"/>
      <c r="G2696" s="39"/>
      <c r="H2696" s="45"/>
    </row>
    <row r="2697" s="2" customFormat="1" ht="16.8" customHeight="1">
      <c r="A2697" s="39"/>
      <c r="B2697" s="45"/>
      <c r="C2697" s="327" t="s">
        <v>597</v>
      </c>
      <c r="D2697" s="327" t="s">
        <v>598</v>
      </c>
      <c r="E2697" s="18" t="s">
        <v>253</v>
      </c>
      <c r="F2697" s="328">
        <v>24.751000000000001</v>
      </c>
      <c r="G2697" s="39"/>
      <c r="H2697" s="45"/>
    </row>
    <row r="2698" s="2" customFormat="1" ht="16.8" customHeight="1">
      <c r="A2698" s="39"/>
      <c r="B2698" s="45"/>
      <c r="C2698" s="327" t="s">
        <v>562</v>
      </c>
      <c r="D2698" s="327" t="s">
        <v>563</v>
      </c>
      <c r="E2698" s="18" t="s">
        <v>253</v>
      </c>
      <c r="F2698" s="328">
        <v>3.4940000000000002</v>
      </c>
      <c r="G2698" s="39"/>
      <c r="H2698" s="45"/>
    </row>
    <row r="2699" s="2" customFormat="1">
      <c r="A2699" s="39"/>
      <c r="B2699" s="45"/>
      <c r="C2699" s="327" t="s">
        <v>639</v>
      </c>
      <c r="D2699" s="327" t="s">
        <v>640</v>
      </c>
      <c r="E2699" s="18" t="s">
        <v>253</v>
      </c>
      <c r="F2699" s="328">
        <v>67.587000000000003</v>
      </c>
      <c r="G2699" s="39"/>
      <c r="H2699" s="45"/>
    </row>
    <row r="2700" s="2" customFormat="1">
      <c r="A2700" s="39"/>
      <c r="B2700" s="45"/>
      <c r="C2700" s="327" t="s">
        <v>654</v>
      </c>
      <c r="D2700" s="327" t="s">
        <v>655</v>
      </c>
      <c r="E2700" s="18" t="s">
        <v>253</v>
      </c>
      <c r="F2700" s="328">
        <v>7.569</v>
      </c>
      <c r="G2700" s="39"/>
      <c r="H2700" s="45"/>
    </row>
    <row r="2701" s="2" customFormat="1" ht="16.8" customHeight="1">
      <c r="A2701" s="39"/>
      <c r="B2701" s="45"/>
      <c r="C2701" s="327" t="s">
        <v>681</v>
      </c>
      <c r="D2701" s="327" t="s">
        <v>682</v>
      </c>
      <c r="E2701" s="18" t="s">
        <v>253</v>
      </c>
      <c r="F2701" s="328">
        <v>37.578000000000003</v>
      </c>
      <c r="G2701" s="39"/>
      <c r="H2701" s="45"/>
    </row>
    <row r="2702" s="2" customFormat="1" ht="16.8" customHeight="1">
      <c r="A2702" s="39"/>
      <c r="B2702" s="45"/>
      <c r="C2702" s="323" t="s">
        <v>408</v>
      </c>
      <c r="D2702" s="324" t="s">
        <v>409</v>
      </c>
      <c r="E2702" s="325" t="s">
        <v>253</v>
      </c>
      <c r="F2702" s="326">
        <v>19.800999999999998</v>
      </c>
      <c r="G2702" s="39"/>
      <c r="H2702" s="45"/>
    </row>
    <row r="2703" s="2" customFormat="1" ht="16.8" customHeight="1">
      <c r="A2703" s="39"/>
      <c r="B2703" s="45"/>
      <c r="C2703" s="327" t="s">
        <v>408</v>
      </c>
      <c r="D2703" s="327" t="s">
        <v>2486</v>
      </c>
      <c r="E2703" s="18" t="s">
        <v>1</v>
      </c>
      <c r="F2703" s="328">
        <v>19.800999999999998</v>
      </c>
      <c r="G2703" s="39"/>
      <c r="H2703" s="45"/>
    </row>
    <row r="2704" s="2" customFormat="1" ht="16.8" customHeight="1">
      <c r="A2704" s="39"/>
      <c r="B2704" s="45"/>
      <c r="C2704" s="329" t="s">
        <v>6061</v>
      </c>
      <c r="D2704" s="39"/>
      <c r="E2704" s="39"/>
      <c r="F2704" s="39"/>
      <c r="G2704" s="39"/>
      <c r="H2704" s="45"/>
    </row>
    <row r="2705" s="2" customFormat="1" ht="16.8" customHeight="1">
      <c r="A2705" s="39"/>
      <c r="B2705" s="45"/>
      <c r="C2705" s="327" t="s">
        <v>597</v>
      </c>
      <c r="D2705" s="327" t="s">
        <v>598</v>
      </c>
      <c r="E2705" s="18" t="s">
        <v>253</v>
      </c>
      <c r="F2705" s="328">
        <v>24.751000000000001</v>
      </c>
      <c r="G2705" s="39"/>
      <c r="H2705" s="45"/>
    </row>
    <row r="2706" s="2" customFormat="1">
      <c r="A2706" s="39"/>
      <c r="B2706" s="45"/>
      <c r="C2706" s="327" t="s">
        <v>1696</v>
      </c>
      <c r="D2706" s="327" t="s">
        <v>1697</v>
      </c>
      <c r="E2706" s="18" t="s">
        <v>253</v>
      </c>
      <c r="F2706" s="328">
        <v>19.800999999999998</v>
      </c>
      <c r="G2706" s="39"/>
      <c r="H2706" s="45"/>
    </row>
    <row r="2707" s="2" customFormat="1">
      <c r="A2707" s="39"/>
      <c r="B2707" s="45"/>
      <c r="C2707" s="327" t="s">
        <v>639</v>
      </c>
      <c r="D2707" s="327" t="s">
        <v>640</v>
      </c>
      <c r="E2707" s="18" t="s">
        <v>253</v>
      </c>
      <c r="F2707" s="328">
        <v>67.587000000000003</v>
      </c>
      <c r="G2707" s="39"/>
      <c r="H2707" s="45"/>
    </row>
    <row r="2708" s="2" customFormat="1">
      <c r="A2708" s="39"/>
      <c r="B2708" s="45"/>
      <c r="C2708" s="327" t="s">
        <v>654</v>
      </c>
      <c r="D2708" s="327" t="s">
        <v>655</v>
      </c>
      <c r="E2708" s="18" t="s">
        <v>253</v>
      </c>
      <c r="F2708" s="328">
        <v>7.569</v>
      </c>
      <c r="G2708" s="39"/>
      <c r="H2708" s="45"/>
    </row>
    <row r="2709" s="2" customFormat="1" ht="16.8" customHeight="1">
      <c r="A2709" s="39"/>
      <c r="B2709" s="45"/>
      <c r="C2709" s="327" t="s">
        <v>681</v>
      </c>
      <c r="D2709" s="327" t="s">
        <v>682</v>
      </c>
      <c r="E2709" s="18" t="s">
        <v>253</v>
      </c>
      <c r="F2709" s="328">
        <v>37.578000000000003</v>
      </c>
      <c r="G2709" s="39"/>
      <c r="H2709" s="45"/>
    </row>
    <row r="2710" s="2" customFormat="1" ht="16.8" customHeight="1">
      <c r="A2710" s="39"/>
      <c r="B2710" s="45"/>
      <c r="C2710" s="323" t="s">
        <v>411</v>
      </c>
      <c r="D2710" s="324" t="s">
        <v>412</v>
      </c>
      <c r="E2710" s="325" t="s">
        <v>253</v>
      </c>
      <c r="F2710" s="326">
        <v>12.23</v>
      </c>
      <c r="G2710" s="39"/>
      <c r="H2710" s="45"/>
    </row>
    <row r="2711" s="2" customFormat="1" ht="16.8" customHeight="1">
      <c r="A2711" s="39"/>
      <c r="B2711" s="45"/>
      <c r="C2711" s="327" t="s">
        <v>411</v>
      </c>
      <c r="D2711" s="327" t="s">
        <v>2489</v>
      </c>
      <c r="E2711" s="18" t="s">
        <v>1</v>
      </c>
      <c r="F2711" s="328">
        <v>12.23</v>
      </c>
      <c r="G2711" s="39"/>
      <c r="H2711" s="45"/>
    </row>
    <row r="2712" s="2" customFormat="1" ht="16.8" customHeight="1">
      <c r="A2712" s="39"/>
      <c r="B2712" s="45"/>
      <c r="C2712" s="329" t="s">
        <v>6061</v>
      </c>
      <c r="D2712" s="39"/>
      <c r="E2712" s="39"/>
      <c r="F2712" s="39"/>
      <c r="G2712" s="39"/>
      <c r="H2712" s="45"/>
    </row>
    <row r="2713" s="2" customFormat="1" ht="16.8" customHeight="1">
      <c r="A2713" s="39"/>
      <c r="B2713" s="45"/>
      <c r="C2713" s="327" t="s">
        <v>597</v>
      </c>
      <c r="D2713" s="327" t="s">
        <v>598</v>
      </c>
      <c r="E2713" s="18" t="s">
        <v>253</v>
      </c>
      <c r="F2713" s="328">
        <v>24.751000000000001</v>
      </c>
      <c r="G2713" s="39"/>
      <c r="H2713" s="45"/>
    </row>
    <row r="2714" s="2" customFormat="1" ht="16.8" customHeight="1">
      <c r="A2714" s="39"/>
      <c r="B2714" s="45"/>
      <c r="C2714" s="327" t="s">
        <v>585</v>
      </c>
      <c r="D2714" s="327" t="s">
        <v>586</v>
      </c>
      <c r="E2714" s="18" t="s">
        <v>253</v>
      </c>
      <c r="F2714" s="328">
        <v>12.23</v>
      </c>
      <c r="G2714" s="39"/>
      <c r="H2714" s="45"/>
    </row>
    <row r="2715" s="2" customFormat="1">
      <c r="A2715" s="39"/>
      <c r="B2715" s="45"/>
      <c r="C2715" s="327" t="s">
        <v>649</v>
      </c>
      <c r="D2715" s="327" t="s">
        <v>650</v>
      </c>
      <c r="E2715" s="18" t="s">
        <v>253</v>
      </c>
      <c r="F2715" s="328">
        <v>131.524</v>
      </c>
      <c r="G2715" s="39"/>
      <c r="H2715" s="45"/>
    </row>
    <row r="2716" s="2" customFormat="1">
      <c r="A2716" s="39"/>
      <c r="B2716" s="45"/>
      <c r="C2716" s="327" t="s">
        <v>669</v>
      </c>
      <c r="D2716" s="327" t="s">
        <v>670</v>
      </c>
      <c r="E2716" s="18" t="s">
        <v>253</v>
      </c>
      <c r="F2716" s="328">
        <v>140.91900000000001</v>
      </c>
      <c r="G2716" s="39"/>
      <c r="H2716" s="45"/>
    </row>
    <row r="2717" s="2" customFormat="1" ht="16.8" customHeight="1">
      <c r="A2717" s="39"/>
      <c r="B2717" s="45"/>
      <c r="C2717" s="327" t="s">
        <v>687</v>
      </c>
      <c r="D2717" s="327" t="s">
        <v>688</v>
      </c>
      <c r="E2717" s="18" t="s">
        <v>253</v>
      </c>
      <c r="F2717" s="328">
        <v>140.91900000000001</v>
      </c>
      <c r="G2717" s="39"/>
      <c r="H2717" s="45"/>
    </row>
    <row r="2718" s="2" customFormat="1" ht="16.8" customHeight="1">
      <c r="A2718" s="39"/>
      <c r="B2718" s="45"/>
      <c r="C2718" s="323" t="s">
        <v>414</v>
      </c>
      <c r="D2718" s="324" t="s">
        <v>415</v>
      </c>
      <c r="E2718" s="325" t="s">
        <v>253</v>
      </c>
      <c r="F2718" s="326">
        <v>69.302999999999997</v>
      </c>
      <c r="G2718" s="39"/>
      <c r="H2718" s="45"/>
    </row>
    <row r="2719" s="2" customFormat="1" ht="16.8" customHeight="1">
      <c r="A2719" s="39"/>
      <c r="B2719" s="45"/>
      <c r="C2719" s="327" t="s">
        <v>414</v>
      </c>
      <c r="D2719" s="327" t="s">
        <v>2488</v>
      </c>
      <c r="E2719" s="18" t="s">
        <v>1</v>
      </c>
      <c r="F2719" s="328">
        <v>69.302999999999997</v>
      </c>
      <c r="G2719" s="39"/>
      <c r="H2719" s="45"/>
    </row>
    <row r="2720" s="2" customFormat="1" ht="16.8" customHeight="1">
      <c r="A2720" s="39"/>
      <c r="B2720" s="45"/>
      <c r="C2720" s="329" t="s">
        <v>6061</v>
      </c>
      <c r="D2720" s="39"/>
      <c r="E2720" s="39"/>
      <c r="F2720" s="39"/>
      <c r="G2720" s="39"/>
      <c r="H2720" s="45"/>
    </row>
    <row r="2721" s="2" customFormat="1" ht="16.8" customHeight="1">
      <c r="A2721" s="39"/>
      <c r="B2721" s="45"/>
      <c r="C2721" s="327" t="s">
        <v>597</v>
      </c>
      <c r="D2721" s="327" t="s">
        <v>598</v>
      </c>
      <c r="E2721" s="18" t="s">
        <v>253</v>
      </c>
      <c r="F2721" s="328">
        <v>24.751000000000001</v>
      </c>
      <c r="G2721" s="39"/>
      <c r="H2721" s="45"/>
    </row>
    <row r="2722" s="2" customFormat="1">
      <c r="A2722" s="39"/>
      <c r="B2722" s="45"/>
      <c r="C2722" s="327" t="s">
        <v>1701</v>
      </c>
      <c r="D2722" s="327" t="s">
        <v>1702</v>
      </c>
      <c r="E2722" s="18" t="s">
        <v>253</v>
      </c>
      <c r="F2722" s="328">
        <v>69.302999999999997</v>
      </c>
      <c r="G2722" s="39"/>
      <c r="H2722" s="45"/>
    </row>
    <row r="2723" s="2" customFormat="1">
      <c r="A2723" s="39"/>
      <c r="B2723" s="45"/>
      <c r="C2723" s="327" t="s">
        <v>649</v>
      </c>
      <c r="D2723" s="327" t="s">
        <v>650</v>
      </c>
      <c r="E2723" s="18" t="s">
        <v>253</v>
      </c>
      <c r="F2723" s="328">
        <v>131.524</v>
      </c>
      <c r="G2723" s="39"/>
      <c r="H2723" s="45"/>
    </row>
    <row r="2724" s="2" customFormat="1">
      <c r="A2724" s="39"/>
      <c r="B2724" s="45"/>
      <c r="C2724" s="327" t="s">
        <v>669</v>
      </c>
      <c r="D2724" s="327" t="s">
        <v>670</v>
      </c>
      <c r="E2724" s="18" t="s">
        <v>253</v>
      </c>
      <c r="F2724" s="328">
        <v>140.91900000000001</v>
      </c>
      <c r="G2724" s="39"/>
      <c r="H2724" s="45"/>
    </row>
    <row r="2725" s="2" customFormat="1" ht="16.8" customHeight="1">
      <c r="A2725" s="39"/>
      <c r="B2725" s="45"/>
      <c r="C2725" s="327" t="s">
        <v>687</v>
      </c>
      <c r="D2725" s="327" t="s">
        <v>688</v>
      </c>
      <c r="E2725" s="18" t="s">
        <v>253</v>
      </c>
      <c r="F2725" s="328">
        <v>140.91900000000001</v>
      </c>
      <c r="G2725" s="39"/>
      <c r="H2725" s="45"/>
    </row>
    <row r="2726" s="2" customFormat="1" ht="16.8" customHeight="1">
      <c r="A2726" s="39"/>
      <c r="B2726" s="45"/>
      <c r="C2726" s="323" t="s">
        <v>2355</v>
      </c>
      <c r="D2726" s="324" t="s">
        <v>2356</v>
      </c>
      <c r="E2726" s="325" t="s">
        <v>253</v>
      </c>
      <c r="F2726" s="326">
        <v>0.874</v>
      </c>
      <c r="G2726" s="39"/>
      <c r="H2726" s="45"/>
    </row>
    <row r="2727" s="2" customFormat="1" ht="16.8" customHeight="1">
      <c r="A2727" s="39"/>
      <c r="B2727" s="45"/>
      <c r="C2727" s="327" t="s">
        <v>2355</v>
      </c>
      <c r="D2727" s="327" t="s">
        <v>2491</v>
      </c>
      <c r="E2727" s="18" t="s">
        <v>1</v>
      </c>
      <c r="F2727" s="328">
        <v>0.874</v>
      </c>
      <c r="G2727" s="39"/>
      <c r="H2727" s="45"/>
    </row>
    <row r="2728" s="2" customFormat="1" ht="16.8" customHeight="1">
      <c r="A2728" s="39"/>
      <c r="B2728" s="45"/>
      <c r="C2728" s="329" t="s">
        <v>6061</v>
      </c>
      <c r="D2728" s="39"/>
      <c r="E2728" s="39"/>
      <c r="F2728" s="39"/>
      <c r="G2728" s="39"/>
      <c r="H2728" s="45"/>
    </row>
    <row r="2729" s="2" customFormat="1" ht="16.8" customHeight="1">
      <c r="A2729" s="39"/>
      <c r="B2729" s="45"/>
      <c r="C2729" s="327" t="s">
        <v>597</v>
      </c>
      <c r="D2729" s="327" t="s">
        <v>598</v>
      </c>
      <c r="E2729" s="18" t="s">
        <v>253</v>
      </c>
      <c r="F2729" s="328">
        <v>24.751000000000001</v>
      </c>
      <c r="G2729" s="39"/>
      <c r="H2729" s="45"/>
    </row>
    <row r="2730" s="2" customFormat="1" ht="16.8" customHeight="1">
      <c r="A2730" s="39"/>
      <c r="B2730" s="45"/>
      <c r="C2730" s="327" t="s">
        <v>2423</v>
      </c>
      <c r="D2730" s="327" t="s">
        <v>2424</v>
      </c>
      <c r="E2730" s="18" t="s">
        <v>253</v>
      </c>
      <c r="F2730" s="328">
        <v>0.874</v>
      </c>
      <c r="G2730" s="39"/>
      <c r="H2730" s="45"/>
    </row>
    <row r="2731" s="2" customFormat="1">
      <c r="A2731" s="39"/>
      <c r="B2731" s="45"/>
      <c r="C2731" s="327" t="s">
        <v>669</v>
      </c>
      <c r="D2731" s="327" t="s">
        <v>670</v>
      </c>
      <c r="E2731" s="18" t="s">
        <v>253</v>
      </c>
      <c r="F2731" s="328">
        <v>140.91900000000001</v>
      </c>
      <c r="G2731" s="39"/>
      <c r="H2731" s="45"/>
    </row>
    <row r="2732" s="2" customFormat="1" ht="16.8" customHeight="1">
      <c r="A2732" s="39"/>
      <c r="B2732" s="45"/>
      <c r="C2732" s="327" t="s">
        <v>687</v>
      </c>
      <c r="D2732" s="327" t="s">
        <v>688</v>
      </c>
      <c r="E2732" s="18" t="s">
        <v>253</v>
      </c>
      <c r="F2732" s="328">
        <v>140.91900000000001</v>
      </c>
      <c r="G2732" s="39"/>
      <c r="H2732" s="45"/>
    </row>
    <row r="2733" s="2" customFormat="1" ht="16.8" customHeight="1">
      <c r="A2733" s="39"/>
      <c r="B2733" s="45"/>
      <c r="C2733" s="323" t="s">
        <v>2358</v>
      </c>
      <c r="D2733" s="324" t="s">
        <v>2359</v>
      </c>
      <c r="E2733" s="325" t="s">
        <v>253</v>
      </c>
      <c r="F2733" s="326">
        <v>4.9500000000000002</v>
      </c>
      <c r="G2733" s="39"/>
      <c r="H2733" s="45"/>
    </row>
    <row r="2734" s="2" customFormat="1" ht="16.8" customHeight="1">
      <c r="A2734" s="39"/>
      <c r="B2734" s="45"/>
      <c r="C2734" s="327" t="s">
        <v>2358</v>
      </c>
      <c r="D2734" s="327" t="s">
        <v>2490</v>
      </c>
      <c r="E2734" s="18" t="s">
        <v>1</v>
      </c>
      <c r="F2734" s="328">
        <v>4.9500000000000002</v>
      </c>
      <c r="G2734" s="39"/>
      <c r="H2734" s="45"/>
    </row>
    <row r="2735" s="2" customFormat="1" ht="16.8" customHeight="1">
      <c r="A2735" s="39"/>
      <c r="B2735" s="45"/>
      <c r="C2735" s="329" t="s">
        <v>6061</v>
      </c>
      <c r="D2735" s="39"/>
      <c r="E2735" s="39"/>
      <c r="F2735" s="39"/>
      <c r="G2735" s="39"/>
      <c r="H2735" s="45"/>
    </row>
    <row r="2736" s="2" customFormat="1" ht="16.8" customHeight="1">
      <c r="A2736" s="39"/>
      <c r="B2736" s="45"/>
      <c r="C2736" s="327" t="s">
        <v>597</v>
      </c>
      <c r="D2736" s="327" t="s">
        <v>598</v>
      </c>
      <c r="E2736" s="18" t="s">
        <v>253</v>
      </c>
      <c r="F2736" s="328">
        <v>24.751000000000001</v>
      </c>
      <c r="G2736" s="39"/>
      <c r="H2736" s="45"/>
    </row>
    <row r="2737" s="2" customFormat="1">
      <c r="A2737" s="39"/>
      <c r="B2737" s="45"/>
      <c r="C2737" s="327" t="s">
        <v>2427</v>
      </c>
      <c r="D2737" s="327" t="s">
        <v>2428</v>
      </c>
      <c r="E2737" s="18" t="s">
        <v>253</v>
      </c>
      <c r="F2737" s="328">
        <v>4.9500000000000002</v>
      </c>
      <c r="G2737" s="39"/>
      <c r="H2737" s="45"/>
    </row>
    <row r="2738" s="2" customFormat="1">
      <c r="A2738" s="39"/>
      <c r="B2738" s="45"/>
      <c r="C2738" s="327" t="s">
        <v>669</v>
      </c>
      <c r="D2738" s="327" t="s">
        <v>670</v>
      </c>
      <c r="E2738" s="18" t="s">
        <v>253</v>
      </c>
      <c r="F2738" s="328">
        <v>140.91900000000001</v>
      </c>
      <c r="G2738" s="39"/>
      <c r="H2738" s="45"/>
    </row>
    <row r="2739" s="2" customFormat="1" ht="16.8" customHeight="1">
      <c r="A2739" s="39"/>
      <c r="B2739" s="45"/>
      <c r="C2739" s="327" t="s">
        <v>687</v>
      </c>
      <c r="D2739" s="327" t="s">
        <v>688</v>
      </c>
      <c r="E2739" s="18" t="s">
        <v>253</v>
      </c>
      <c r="F2739" s="328">
        <v>140.91900000000001</v>
      </c>
      <c r="G2739" s="39"/>
      <c r="H2739" s="45"/>
    </row>
    <row r="2740" s="2" customFormat="1" ht="16.8" customHeight="1">
      <c r="A2740" s="39"/>
      <c r="B2740" s="45"/>
      <c r="C2740" s="323" t="s">
        <v>2361</v>
      </c>
      <c r="D2740" s="324" t="s">
        <v>2362</v>
      </c>
      <c r="E2740" s="325" t="s">
        <v>253</v>
      </c>
      <c r="F2740" s="326">
        <v>0.874</v>
      </c>
      <c r="G2740" s="39"/>
      <c r="H2740" s="45"/>
    </row>
    <row r="2741" s="2" customFormat="1" ht="16.8" customHeight="1">
      <c r="A2741" s="39"/>
      <c r="B2741" s="45"/>
      <c r="C2741" s="327" t="s">
        <v>2361</v>
      </c>
      <c r="D2741" s="327" t="s">
        <v>2493</v>
      </c>
      <c r="E2741" s="18" t="s">
        <v>1</v>
      </c>
      <c r="F2741" s="328">
        <v>0.874</v>
      </c>
      <c r="G2741" s="39"/>
      <c r="H2741" s="45"/>
    </row>
    <row r="2742" s="2" customFormat="1" ht="16.8" customHeight="1">
      <c r="A2742" s="39"/>
      <c r="B2742" s="45"/>
      <c r="C2742" s="329" t="s">
        <v>6061</v>
      </c>
      <c r="D2742" s="39"/>
      <c r="E2742" s="39"/>
      <c r="F2742" s="39"/>
      <c r="G2742" s="39"/>
      <c r="H2742" s="45"/>
    </row>
    <row r="2743" s="2" customFormat="1" ht="16.8" customHeight="1">
      <c r="A2743" s="39"/>
      <c r="B2743" s="45"/>
      <c r="C2743" s="327" t="s">
        <v>597</v>
      </c>
      <c r="D2743" s="327" t="s">
        <v>598</v>
      </c>
      <c r="E2743" s="18" t="s">
        <v>253</v>
      </c>
      <c r="F2743" s="328">
        <v>24.751000000000001</v>
      </c>
      <c r="G2743" s="39"/>
      <c r="H2743" s="45"/>
    </row>
    <row r="2744" s="2" customFormat="1">
      <c r="A2744" s="39"/>
      <c r="B2744" s="45"/>
      <c r="C2744" s="327" t="s">
        <v>2464</v>
      </c>
      <c r="D2744" s="327" t="s">
        <v>2465</v>
      </c>
      <c r="E2744" s="18" t="s">
        <v>253</v>
      </c>
      <c r="F2744" s="328">
        <v>0.874</v>
      </c>
      <c r="G2744" s="39"/>
      <c r="H2744" s="45"/>
    </row>
    <row r="2745" s="2" customFormat="1">
      <c r="A2745" s="39"/>
      <c r="B2745" s="45"/>
      <c r="C2745" s="327" t="s">
        <v>1945</v>
      </c>
      <c r="D2745" s="327" t="s">
        <v>1946</v>
      </c>
      <c r="E2745" s="18" t="s">
        <v>253</v>
      </c>
      <c r="F2745" s="328">
        <v>9.3949999999999996</v>
      </c>
      <c r="G2745" s="39"/>
      <c r="H2745" s="45"/>
    </row>
    <row r="2746" s="2" customFormat="1" ht="16.8" customHeight="1">
      <c r="A2746" s="39"/>
      <c r="B2746" s="45"/>
      <c r="C2746" s="323" t="s">
        <v>2363</v>
      </c>
      <c r="D2746" s="324" t="s">
        <v>2364</v>
      </c>
      <c r="E2746" s="325" t="s">
        <v>253</v>
      </c>
      <c r="F2746" s="326">
        <v>4.9500000000000002</v>
      </c>
      <c r="G2746" s="39"/>
      <c r="H2746" s="45"/>
    </row>
    <row r="2747" s="2" customFormat="1" ht="16.8" customHeight="1">
      <c r="A2747" s="39"/>
      <c r="B2747" s="45"/>
      <c r="C2747" s="327" t="s">
        <v>2363</v>
      </c>
      <c r="D2747" s="327" t="s">
        <v>2492</v>
      </c>
      <c r="E2747" s="18" t="s">
        <v>1</v>
      </c>
      <c r="F2747" s="328">
        <v>4.9500000000000002</v>
      </c>
      <c r="G2747" s="39"/>
      <c r="H2747" s="45"/>
    </row>
    <row r="2748" s="2" customFormat="1" ht="16.8" customHeight="1">
      <c r="A2748" s="39"/>
      <c r="B2748" s="45"/>
      <c r="C2748" s="329" t="s">
        <v>6061</v>
      </c>
      <c r="D2748" s="39"/>
      <c r="E2748" s="39"/>
      <c r="F2748" s="39"/>
      <c r="G2748" s="39"/>
      <c r="H2748" s="45"/>
    </row>
    <row r="2749" s="2" customFormat="1" ht="16.8" customHeight="1">
      <c r="A2749" s="39"/>
      <c r="B2749" s="45"/>
      <c r="C2749" s="327" t="s">
        <v>597</v>
      </c>
      <c r="D2749" s="327" t="s">
        <v>598</v>
      </c>
      <c r="E2749" s="18" t="s">
        <v>253</v>
      </c>
      <c r="F2749" s="328">
        <v>24.751000000000001</v>
      </c>
      <c r="G2749" s="39"/>
      <c r="H2749" s="45"/>
    </row>
    <row r="2750" s="2" customFormat="1">
      <c r="A2750" s="39"/>
      <c r="B2750" s="45"/>
      <c r="C2750" s="327" t="s">
        <v>2431</v>
      </c>
      <c r="D2750" s="327" t="s">
        <v>2432</v>
      </c>
      <c r="E2750" s="18" t="s">
        <v>253</v>
      </c>
      <c r="F2750" s="328">
        <v>4.9500000000000002</v>
      </c>
      <c r="G2750" s="39"/>
      <c r="H2750" s="45"/>
    </row>
    <row r="2751" s="2" customFormat="1">
      <c r="A2751" s="39"/>
      <c r="B2751" s="45"/>
      <c r="C2751" s="327" t="s">
        <v>1945</v>
      </c>
      <c r="D2751" s="327" t="s">
        <v>1946</v>
      </c>
      <c r="E2751" s="18" t="s">
        <v>253</v>
      </c>
      <c r="F2751" s="328">
        <v>9.3949999999999996</v>
      </c>
      <c r="G2751" s="39"/>
      <c r="H2751" s="45"/>
    </row>
    <row r="2752" s="2" customFormat="1" ht="16.8" customHeight="1">
      <c r="A2752" s="39"/>
      <c r="B2752" s="45"/>
      <c r="C2752" s="323" t="s">
        <v>2365</v>
      </c>
      <c r="D2752" s="324" t="s">
        <v>2366</v>
      </c>
      <c r="E2752" s="325" t="s">
        <v>253</v>
      </c>
      <c r="F2752" s="326">
        <v>71.415000000000006</v>
      </c>
      <c r="G2752" s="39"/>
      <c r="H2752" s="45"/>
    </row>
    <row r="2753" s="2" customFormat="1" ht="16.8" customHeight="1">
      <c r="A2753" s="39"/>
      <c r="B2753" s="45"/>
      <c r="C2753" s="327" t="s">
        <v>1</v>
      </c>
      <c r="D2753" s="327" t="s">
        <v>4642</v>
      </c>
      <c r="E2753" s="18" t="s">
        <v>1</v>
      </c>
      <c r="F2753" s="328">
        <v>0</v>
      </c>
      <c r="G2753" s="39"/>
      <c r="H2753" s="45"/>
    </row>
    <row r="2754" s="2" customFormat="1" ht="16.8" customHeight="1">
      <c r="A2754" s="39"/>
      <c r="B2754" s="45"/>
      <c r="C2754" s="327" t="s">
        <v>1</v>
      </c>
      <c r="D2754" s="327" t="s">
        <v>4643</v>
      </c>
      <c r="E2754" s="18" t="s">
        <v>1</v>
      </c>
      <c r="F2754" s="328">
        <v>71.415000000000006</v>
      </c>
      <c r="G2754" s="39"/>
      <c r="H2754" s="45"/>
    </row>
    <row r="2755" s="2" customFormat="1" ht="16.8" customHeight="1">
      <c r="A2755" s="39"/>
      <c r="B2755" s="45"/>
      <c r="C2755" s="327" t="s">
        <v>2365</v>
      </c>
      <c r="D2755" s="327" t="s">
        <v>258</v>
      </c>
      <c r="E2755" s="18" t="s">
        <v>1</v>
      </c>
      <c r="F2755" s="328">
        <v>71.415000000000006</v>
      </c>
      <c r="G2755" s="39"/>
      <c r="H2755" s="45"/>
    </row>
    <row r="2756" s="2" customFormat="1" ht="16.8" customHeight="1">
      <c r="A2756" s="39"/>
      <c r="B2756" s="45"/>
      <c r="C2756" s="329" t="s">
        <v>6061</v>
      </c>
      <c r="D2756" s="39"/>
      <c r="E2756" s="39"/>
      <c r="F2756" s="39"/>
      <c r="G2756" s="39"/>
      <c r="H2756" s="45"/>
    </row>
    <row r="2757" s="2" customFormat="1" ht="16.8" customHeight="1">
      <c r="A2757" s="39"/>
      <c r="B2757" s="45"/>
      <c r="C2757" s="327" t="s">
        <v>597</v>
      </c>
      <c r="D2757" s="327" t="s">
        <v>598</v>
      </c>
      <c r="E2757" s="18" t="s">
        <v>253</v>
      </c>
      <c r="F2757" s="328">
        <v>24.751000000000001</v>
      </c>
      <c r="G2757" s="39"/>
      <c r="H2757" s="45"/>
    </row>
    <row r="2758" s="2" customFormat="1" ht="16.8" customHeight="1">
      <c r="A2758" s="39"/>
      <c r="B2758" s="45"/>
      <c r="C2758" s="327" t="s">
        <v>259</v>
      </c>
      <c r="D2758" s="327" t="s">
        <v>260</v>
      </c>
      <c r="E2758" s="18" t="s">
        <v>253</v>
      </c>
      <c r="F2758" s="328">
        <v>187.88999999999999</v>
      </c>
      <c r="G2758" s="39"/>
      <c r="H2758" s="45"/>
    </row>
    <row r="2759" s="2" customFormat="1" ht="16.8" customHeight="1">
      <c r="A2759" s="39"/>
      <c r="B2759" s="45"/>
      <c r="C2759" s="327" t="s">
        <v>722</v>
      </c>
      <c r="D2759" s="327" t="s">
        <v>723</v>
      </c>
      <c r="E2759" s="18" t="s">
        <v>253</v>
      </c>
      <c r="F2759" s="328">
        <v>150.04300000000001</v>
      </c>
      <c r="G2759" s="39"/>
      <c r="H2759" s="45"/>
    </row>
    <row r="2760" s="2" customFormat="1" ht="16.8" customHeight="1">
      <c r="A2760" s="39"/>
      <c r="B2760" s="45"/>
      <c r="C2760" s="323" t="s">
        <v>2368</v>
      </c>
      <c r="D2760" s="324" t="s">
        <v>2369</v>
      </c>
      <c r="E2760" s="325" t="s">
        <v>253</v>
      </c>
      <c r="F2760" s="326">
        <v>2.1419999999999999</v>
      </c>
      <c r="G2760" s="39"/>
      <c r="H2760" s="45"/>
    </row>
    <row r="2761" s="2" customFormat="1" ht="16.8" customHeight="1">
      <c r="A2761" s="39"/>
      <c r="B2761" s="45"/>
      <c r="C2761" s="327" t="s">
        <v>2368</v>
      </c>
      <c r="D2761" s="327" t="s">
        <v>2498</v>
      </c>
      <c r="E2761" s="18" t="s">
        <v>1</v>
      </c>
      <c r="F2761" s="328">
        <v>2.1419999999999999</v>
      </c>
      <c r="G2761" s="39"/>
      <c r="H2761" s="45"/>
    </row>
    <row r="2762" s="2" customFormat="1" ht="16.8" customHeight="1">
      <c r="A2762" s="39"/>
      <c r="B2762" s="45"/>
      <c r="C2762" s="329" t="s">
        <v>6061</v>
      </c>
      <c r="D2762" s="39"/>
      <c r="E2762" s="39"/>
      <c r="F2762" s="39"/>
      <c r="G2762" s="39"/>
      <c r="H2762" s="45"/>
    </row>
    <row r="2763" s="2" customFormat="1" ht="16.8" customHeight="1">
      <c r="A2763" s="39"/>
      <c r="B2763" s="45"/>
      <c r="C2763" s="327" t="s">
        <v>597</v>
      </c>
      <c r="D2763" s="327" t="s">
        <v>598</v>
      </c>
      <c r="E2763" s="18" t="s">
        <v>253</v>
      </c>
      <c r="F2763" s="328">
        <v>24.751000000000001</v>
      </c>
      <c r="G2763" s="39"/>
      <c r="H2763" s="45"/>
    </row>
    <row r="2764" s="2" customFormat="1" ht="16.8" customHeight="1">
      <c r="A2764" s="39"/>
      <c r="B2764" s="45"/>
      <c r="C2764" s="327" t="s">
        <v>2435</v>
      </c>
      <c r="D2764" s="327" t="s">
        <v>2436</v>
      </c>
      <c r="E2764" s="18" t="s">
        <v>253</v>
      </c>
      <c r="F2764" s="328">
        <v>2.1419999999999999</v>
      </c>
      <c r="G2764" s="39"/>
      <c r="H2764" s="45"/>
    </row>
    <row r="2765" s="2" customFormat="1">
      <c r="A2765" s="39"/>
      <c r="B2765" s="45"/>
      <c r="C2765" s="327" t="s">
        <v>639</v>
      </c>
      <c r="D2765" s="327" t="s">
        <v>640</v>
      </c>
      <c r="E2765" s="18" t="s">
        <v>253</v>
      </c>
      <c r="F2765" s="328">
        <v>67.587000000000003</v>
      </c>
      <c r="G2765" s="39"/>
      <c r="H2765" s="45"/>
    </row>
    <row r="2766" s="2" customFormat="1">
      <c r="A2766" s="39"/>
      <c r="B2766" s="45"/>
      <c r="C2766" s="327" t="s">
        <v>654</v>
      </c>
      <c r="D2766" s="327" t="s">
        <v>655</v>
      </c>
      <c r="E2766" s="18" t="s">
        <v>253</v>
      </c>
      <c r="F2766" s="328">
        <v>7.569</v>
      </c>
      <c r="G2766" s="39"/>
      <c r="H2766" s="45"/>
    </row>
    <row r="2767" s="2" customFormat="1" ht="16.8" customHeight="1">
      <c r="A2767" s="39"/>
      <c r="B2767" s="45"/>
      <c r="C2767" s="327" t="s">
        <v>681</v>
      </c>
      <c r="D2767" s="327" t="s">
        <v>682</v>
      </c>
      <c r="E2767" s="18" t="s">
        <v>253</v>
      </c>
      <c r="F2767" s="328">
        <v>37.578000000000003</v>
      </c>
      <c r="G2767" s="39"/>
      <c r="H2767" s="45"/>
    </row>
    <row r="2768" s="2" customFormat="1" ht="16.8" customHeight="1">
      <c r="A2768" s="39"/>
      <c r="B2768" s="45"/>
      <c r="C2768" s="323" t="s">
        <v>2371</v>
      </c>
      <c r="D2768" s="324" t="s">
        <v>2372</v>
      </c>
      <c r="E2768" s="325" t="s">
        <v>253</v>
      </c>
      <c r="F2768" s="326">
        <v>12.141</v>
      </c>
      <c r="G2768" s="39"/>
      <c r="H2768" s="45"/>
    </row>
    <row r="2769" s="2" customFormat="1" ht="16.8" customHeight="1">
      <c r="A2769" s="39"/>
      <c r="B2769" s="45"/>
      <c r="C2769" s="327" t="s">
        <v>2371</v>
      </c>
      <c r="D2769" s="327" t="s">
        <v>2497</v>
      </c>
      <c r="E2769" s="18" t="s">
        <v>1</v>
      </c>
      <c r="F2769" s="328">
        <v>12.141</v>
      </c>
      <c r="G2769" s="39"/>
      <c r="H2769" s="45"/>
    </row>
    <row r="2770" s="2" customFormat="1" ht="16.8" customHeight="1">
      <c r="A2770" s="39"/>
      <c r="B2770" s="45"/>
      <c r="C2770" s="329" t="s">
        <v>6061</v>
      </c>
      <c r="D2770" s="39"/>
      <c r="E2770" s="39"/>
      <c r="F2770" s="39"/>
      <c r="G2770" s="39"/>
      <c r="H2770" s="45"/>
    </row>
    <row r="2771" s="2" customFormat="1" ht="16.8" customHeight="1">
      <c r="A2771" s="39"/>
      <c r="B2771" s="45"/>
      <c r="C2771" s="327" t="s">
        <v>597</v>
      </c>
      <c r="D2771" s="327" t="s">
        <v>598</v>
      </c>
      <c r="E2771" s="18" t="s">
        <v>253</v>
      </c>
      <c r="F2771" s="328">
        <v>24.751000000000001</v>
      </c>
      <c r="G2771" s="39"/>
      <c r="H2771" s="45"/>
    </row>
    <row r="2772" s="2" customFormat="1" ht="16.8" customHeight="1">
      <c r="A2772" s="39"/>
      <c r="B2772" s="45"/>
      <c r="C2772" s="327" t="s">
        <v>4607</v>
      </c>
      <c r="D2772" s="327" t="s">
        <v>4608</v>
      </c>
      <c r="E2772" s="18" t="s">
        <v>253</v>
      </c>
      <c r="F2772" s="328">
        <v>12.141</v>
      </c>
      <c r="G2772" s="39"/>
      <c r="H2772" s="45"/>
    </row>
    <row r="2773" s="2" customFormat="1">
      <c r="A2773" s="39"/>
      <c r="B2773" s="45"/>
      <c r="C2773" s="327" t="s">
        <v>639</v>
      </c>
      <c r="D2773" s="327" t="s">
        <v>640</v>
      </c>
      <c r="E2773" s="18" t="s">
        <v>253</v>
      </c>
      <c r="F2773" s="328">
        <v>67.587000000000003</v>
      </c>
      <c r="G2773" s="39"/>
      <c r="H2773" s="45"/>
    </row>
    <row r="2774" s="2" customFormat="1">
      <c r="A2774" s="39"/>
      <c r="B2774" s="45"/>
      <c r="C2774" s="327" t="s">
        <v>654</v>
      </c>
      <c r="D2774" s="327" t="s">
        <v>655</v>
      </c>
      <c r="E2774" s="18" t="s">
        <v>253</v>
      </c>
      <c r="F2774" s="328">
        <v>7.569</v>
      </c>
      <c r="G2774" s="39"/>
      <c r="H2774" s="45"/>
    </row>
    <row r="2775" s="2" customFormat="1" ht="16.8" customHeight="1">
      <c r="A2775" s="39"/>
      <c r="B2775" s="45"/>
      <c r="C2775" s="327" t="s">
        <v>681</v>
      </c>
      <c r="D2775" s="327" t="s">
        <v>682</v>
      </c>
      <c r="E2775" s="18" t="s">
        <v>253</v>
      </c>
      <c r="F2775" s="328">
        <v>37.578000000000003</v>
      </c>
      <c r="G2775" s="39"/>
      <c r="H2775" s="45"/>
    </row>
    <row r="2776" s="2" customFormat="1" ht="16.8" customHeight="1">
      <c r="A2776" s="39"/>
      <c r="B2776" s="45"/>
      <c r="C2776" s="323" t="s">
        <v>2374</v>
      </c>
      <c r="D2776" s="324" t="s">
        <v>2375</v>
      </c>
      <c r="E2776" s="325" t="s">
        <v>253</v>
      </c>
      <c r="F2776" s="326">
        <v>7.4989999999999997</v>
      </c>
      <c r="G2776" s="39"/>
      <c r="H2776" s="45"/>
    </row>
    <row r="2777" s="2" customFormat="1" ht="16.8" customHeight="1">
      <c r="A2777" s="39"/>
      <c r="B2777" s="45"/>
      <c r="C2777" s="327" t="s">
        <v>2374</v>
      </c>
      <c r="D2777" s="327" t="s">
        <v>2500</v>
      </c>
      <c r="E2777" s="18" t="s">
        <v>1</v>
      </c>
      <c r="F2777" s="328">
        <v>7.4989999999999997</v>
      </c>
      <c r="G2777" s="39"/>
      <c r="H2777" s="45"/>
    </row>
    <row r="2778" s="2" customFormat="1" ht="16.8" customHeight="1">
      <c r="A2778" s="39"/>
      <c r="B2778" s="45"/>
      <c r="C2778" s="329" t="s">
        <v>6061</v>
      </c>
      <c r="D2778" s="39"/>
      <c r="E2778" s="39"/>
      <c r="F2778" s="39"/>
      <c r="G2778" s="39"/>
      <c r="H2778" s="45"/>
    </row>
    <row r="2779" s="2" customFormat="1" ht="16.8" customHeight="1">
      <c r="A2779" s="39"/>
      <c r="B2779" s="45"/>
      <c r="C2779" s="327" t="s">
        <v>597</v>
      </c>
      <c r="D2779" s="327" t="s">
        <v>598</v>
      </c>
      <c r="E2779" s="18" t="s">
        <v>253</v>
      </c>
      <c r="F2779" s="328">
        <v>24.751000000000001</v>
      </c>
      <c r="G2779" s="39"/>
      <c r="H2779" s="45"/>
    </row>
    <row r="2780" s="2" customFormat="1" ht="16.8" customHeight="1">
      <c r="A2780" s="39"/>
      <c r="B2780" s="45"/>
      <c r="C2780" s="327" t="s">
        <v>2443</v>
      </c>
      <c r="D2780" s="327" t="s">
        <v>2444</v>
      </c>
      <c r="E2780" s="18" t="s">
        <v>253</v>
      </c>
      <c r="F2780" s="328">
        <v>7.4989999999999997</v>
      </c>
      <c r="G2780" s="39"/>
      <c r="H2780" s="45"/>
    </row>
    <row r="2781" s="2" customFormat="1">
      <c r="A2781" s="39"/>
      <c r="B2781" s="45"/>
      <c r="C2781" s="327" t="s">
        <v>649</v>
      </c>
      <c r="D2781" s="327" t="s">
        <v>650</v>
      </c>
      <c r="E2781" s="18" t="s">
        <v>253</v>
      </c>
      <c r="F2781" s="328">
        <v>131.524</v>
      </c>
      <c r="G2781" s="39"/>
      <c r="H2781" s="45"/>
    </row>
    <row r="2782" s="2" customFormat="1">
      <c r="A2782" s="39"/>
      <c r="B2782" s="45"/>
      <c r="C2782" s="327" t="s">
        <v>669</v>
      </c>
      <c r="D2782" s="327" t="s">
        <v>670</v>
      </c>
      <c r="E2782" s="18" t="s">
        <v>253</v>
      </c>
      <c r="F2782" s="328">
        <v>140.91900000000001</v>
      </c>
      <c r="G2782" s="39"/>
      <c r="H2782" s="45"/>
    </row>
    <row r="2783" s="2" customFormat="1" ht="16.8" customHeight="1">
      <c r="A2783" s="39"/>
      <c r="B2783" s="45"/>
      <c r="C2783" s="327" t="s">
        <v>687</v>
      </c>
      <c r="D2783" s="327" t="s">
        <v>688</v>
      </c>
      <c r="E2783" s="18" t="s">
        <v>253</v>
      </c>
      <c r="F2783" s="328">
        <v>140.91900000000001</v>
      </c>
      <c r="G2783" s="39"/>
      <c r="H2783" s="45"/>
    </row>
    <row r="2784" s="2" customFormat="1" ht="16.8" customHeight="1">
      <c r="A2784" s="39"/>
      <c r="B2784" s="45"/>
      <c r="C2784" s="323" t="s">
        <v>2377</v>
      </c>
      <c r="D2784" s="324" t="s">
        <v>2378</v>
      </c>
      <c r="E2784" s="325" t="s">
        <v>253</v>
      </c>
      <c r="F2784" s="326">
        <v>42.491999999999997</v>
      </c>
      <c r="G2784" s="39"/>
      <c r="H2784" s="45"/>
    </row>
    <row r="2785" s="2" customFormat="1" ht="16.8" customHeight="1">
      <c r="A2785" s="39"/>
      <c r="B2785" s="45"/>
      <c r="C2785" s="327" t="s">
        <v>2377</v>
      </c>
      <c r="D2785" s="327" t="s">
        <v>2499</v>
      </c>
      <c r="E2785" s="18" t="s">
        <v>1</v>
      </c>
      <c r="F2785" s="328">
        <v>42.491999999999997</v>
      </c>
      <c r="G2785" s="39"/>
      <c r="H2785" s="45"/>
    </row>
    <row r="2786" s="2" customFormat="1" ht="16.8" customHeight="1">
      <c r="A2786" s="39"/>
      <c r="B2786" s="45"/>
      <c r="C2786" s="329" t="s">
        <v>6061</v>
      </c>
      <c r="D2786" s="39"/>
      <c r="E2786" s="39"/>
      <c r="F2786" s="39"/>
      <c r="G2786" s="39"/>
      <c r="H2786" s="45"/>
    </row>
    <row r="2787" s="2" customFormat="1" ht="16.8" customHeight="1">
      <c r="A2787" s="39"/>
      <c r="B2787" s="45"/>
      <c r="C2787" s="327" t="s">
        <v>597</v>
      </c>
      <c r="D2787" s="327" t="s">
        <v>598</v>
      </c>
      <c r="E2787" s="18" t="s">
        <v>253</v>
      </c>
      <c r="F2787" s="328">
        <v>24.751000000000001</v>
      </c>
      <c r="G2787" s="39"/>
      <c r="H2787" s="45"/>
    </row>
    <row r="2788" s="2" customFormat="1" ht="16.8" customHeight="1">
      <c r="A2788" s="39"/>
      <c r="B2788" s="45"/>
      <c r="C2788" s="327" t="s">
        <v>4612</v>
      </c>
      <c r="D2788" s="327" t="s">
        <v>4613</v>
      </c>
      <c r="E2788" s="18" t="s">
        <v>253</v>
      </c>
      <c r="F2788" s="328">
        <v>42.491999999999997</v>
      </c>
      <c r="G2788" s="39"/>
      <c r="H2788" s="45"/>
    </row>
    <row r="2789" s="2" customFormat="1">
      <c r="A2789" s="39"/>
      <c r="B2789" s="45"/>
      <c r="C2789" s="327" t="s">
        <v>649</v>
      </c>
      <c r="D2789" s="327" t="s">
        <v>650</v>
      </c>
      <c r="E2789" s="18" t="s">
        <v>253</v>
      </c>
      <c r="F2789" s="328">
        <v>131.524</v>
      </c>
      <c r="G2789" s="39"/>
      <c r="H2789" s="45"/>
    </row>
    <row r="2790" s="2" customFormat="1">
      <c r="A2790" s="39"/>
      <c r="B2790" s="45"/>
      <c r="C2790" s="327" t="s">
        <v>669</v>
      </c>
      <c r="D2790" s="327" t="s">
        <v>670</v>
      </c>
      <c r="E2790" s="18" t="s">
        <v>253</v>
      </c>
      <c r="F2790" s="328">
        <v>140.91900000000001</v>
      </c>
      <c r="G2790" s="39"/>
      <c r="H2790" s="45"/>
    </row>
    <row r="2791" s="2" customFormat="1" ht="16.8" customHeight="1">
      <c r="A2791" s="39"/>
      <c r="B2791" s="45"/>
      <c r="C2791" s="327" t="s">
        <v>687</v>
      </c>
      <c r="D2791" s="327" t="s">
        <v>688</v>
      </c>
      <c r="E2791" s="18" t="s">
        <v>253</v>
      </c>
      <c r="F2791" s="328">
        <v>140.91900000000001</v>
      </c>
      <c r="G2791" s="39"/>
      <c r="H2791" s="45"/>
    </row>
    <row r="2792" s="2" customFormat="1" ht="16.8" customHeight="1">
      <c r="A2792" s="39"/>
      <c r="B2792" s="45"/>
      <c r="C2792" s="323" t="s">
        <v>2380</v>
      </c>
      <c r="D2792" s="324" t="s">
        <v>2381</v>
      </c>
      <c r="E2792" s="325" t="s">
        <v>253</v>
      </c>
      <c r="F2792" s="326">
        <v>0.53600000000000003</v>
      </c>
      <c r="G2792" s="39"/>
      <c r="H2792" s="45"/>
    </row>
    <row r="2793" s="2" customFormat="1" ht="16.8" customHeight="1">
      <c r="A2793" s="39"/>
      <c r="B2793" s="45"/>
      <c r="C2793" s="327" t="s">
        <v>2380</v>
      </c>
      <c r="D2793" s="327" t="s">
        <v>2502</v>
      </c>
      <c r="E2793" s="18" t="s">
        <v>1</v>
      </c>
      <c r="F2793" s="328">
        <v>0.53600000000000003</v>
      </c>
      <c r="G2793" s="39"/>
      <c r="H2793" s="45"/>
    </row>
    <row r="2794" s="2" customFormat="1" ht="16.8" customHeight="1">
      <c r="A2794" s="39"/>
      <c r="B2794" s="45"/>
      <c r="C2794" s="329" t="s">
        <v>6061</v>
      </c>
      <c r="D2794" s="39"/>
      <c r="E2794" s="39"/>
      <c r="F2794" s="39"/>
      <c r="G2794" s="39"/>
      <c r="H2794" s="45"/>
    </row>
    <row r="2795" s="2" customFormat="1" ht="16.8" customHeight="1">
      <c r="A2795" s="39"/>
      <c r="B2795" s="45"/>
      <c r="C2795" s="327" t="s">
        <v>597</v>
      </c>
      <c r="D2795" s="327" t="s">
        <v>598</v>
      </c>
      <c r="E2795" s="18" t="s">
        <v>253</v>
      </c>
      <c r="F2795" s="328">
        <v>24.751000000000001</v>
      </c>
      <c r="G2795" s="39"/>
      <c r="H2795" s="45"/>
    </row>
    <row r="2796" s="2" customFormat="1" ht="16.8" customHeight="1">
      <c r="A2796" s="39"/>
      <c r="B2796" s="45"/>
      <c r="C2796" s="327" t="s">
        <v>2451</v>
      </c>
      <c r="D2796" s="327" t="s">
        <v>2452</v>
      </c>
      <c r="E2796" s="18" t="s">
        <v>253</v>
      </c>
      <c r="F2796" s="328">
        <v>0.53600000000000003</v>
      </c>
      <c r="G2796" s="39"/>
      <c r="H2796" s="45"/>
    </row>
    <row r="2797" s="2" customFormat="1">
      <c r="A2797" s="39"/>
      <c r="B2797" s="45"/>
      <c r="C2797" s="327" t="s">
        <v>669</v>
      </c>
      <c r="D2797" s="327" t="s">
        <v>670</v>
      </c>
      <c r="E2797" s="18" t="s">
        <v>253</v>
      </c>
      <c r="F2797" s="328">
        <v>140.91900000000001</v>
      </c>
      <c r="G2797" s="39"/>
      <c r="H2797" s="45"/>
    </row>
    <row r="2798" s="2" customFormat="1" ht="16.8" customHeight="1">
      <c r="A2798" s="39"/>
      <c r="B2798" s="45"/>
      <c r="C2798" s="327" t="s">
        <v>687</v>
      </c>
      <c r="D2798" s="327" t="s">
        <v>688</v>
      </c>
      <c r="E2798" s="18" t="s">
        <v>253</v>
      </c>
      <c r="F2798" s="328">
        <v>140.91900000000001</v>
      </c>
      <c r="G2798" s="39"/>
      <c r="H2798" s="45"/>
    </row>
    <row r="2799" s="2" customFormat="1" ht="16.8" customHeight="1">
      <c r="A2799" s="39"/>
      <c r="B2799" s="45"/>
      <c r="C2799" s="323" t="s">
        <v>2383</v>
      </c>
      <c r="D2799" s="324" t="s">
        <v>2384</v>
      </c>
      <c r="E2799" s="325" t="s">
        <v>253</v>
      </c>
      <c r="F2799" s="326">
        <v>3.0350000000000001</v>
      </c>
      <c r="G2799" s="39"/>
      <c r="H2799" s="45"/>
    </row>
    <row r="2800" s="2" customFormat="1" ht="16.8" customHeight="1">
      <c r="A2800" s="39"/>
      <c r="B2800" s="45"/>
      <c r="C2800" s="327" t="s">
        <v>2383</v>
      </c>
      <c r="D2800" s="327" t="s">
        <v>2501</v>
      </c>
      <c r="E2800" s="18" t="s">
        <v>1</v>
      </c>
      <c r="F2800" s="328">
        <v>3.0350000000000001</v>
      </c>
      <c r="G2800" s="39"/>
      <c r="H2800" s="45"/>
    </row>
    <row r="2801" s="2" customFormat="1" ht="16.8" customHeight="1">
      <c r="A2801" s="39"/>
      <c r="B2801" s="45"/>
      <c r="C2801" s="329" t="s">
        <v>6061</v>
      </c>
      <c r="D2801" s="39"/>
      <c r="E2801" s="39"/>
      <c r="F2801" s="39"/>
      <c r="G2801" s="39"/>
      <c r="H2801" s="45"/>
    </row>
    <row r="2802" s="2" customFormat="1" ht="16.8" customHeight="1">
      <c r="A2802" s="39"/>
      <c r="B2802" s="45"/>
      <c r="C2802" s="327" t="s">
        <v>597</v>
      </c>
      <c r="D2802" s="327" t="s">
        <v>598</v>
      </c>
      <c r="E2802" s="18" t="s">
        <v>253</v>
      </c>
      <c r="F2802" s="328">
        <v>24.751000000000001</v>
      </c>
      <c r="G2802" s="39"/>
      <c r="H2802" s="45"/>
    </row>
    <row r="2803" s="2" customFormat="1" ht="16.8" customHeight="1">
      <c r="A2803" s="39"/>
      <c r="B2803" s="45"/>
      <c r="C2803" s="327" t="s">
        <v>4617</v>
      </c>
      <c r="D2803" s="327" t="s">
        <v>4618</v>
      </c>
      <c r="E2803" s="18" t="s">
        <v>253</v>
      </c>
      <c r="F2803" s="328">
        <v>3.0350000000000001</v>
      </c>
      <c r="G2803" s="39"/>
      <c r="H2803" s="45"/>
    </row>
    <row r="2804" s="2" customFormat="1">
      <c r="A2804" s="39"/>
      <c r="B2804" s="45"/>
      <c r="C2804" s="327" t="s">
        <v>669</v>
      </c>
      <c r="D2804" s="327" t="s">
        <v>670</v>
      </c>
      <c r="E2804" s="18" t="s">
        <v>253</v>
      </c>
      <c r="F2804" s="328">
        <v>140.91900000000001</v>
      </c>
      <c r="G2804" s="39"/>
      <c r="H2804" s="45"/>
    </row>
    <row r="2805" s="2" customFormat="1" ht="16.8" customHeight="1">
      <c r="A2805" s="39"/>
      <c r="B2805" s="45"/>
      <c r="C2805" s="327" t="s">
        <v>687</v>
      </c>
      <c r="D2805" s="327" t="s">
        <v>688</v>
      </c>
      <c r="E2805" s="18" t="s">
        <v>253</v>
      </c>
      <c r="F2805" s="328">
        <v>140.91900000000001</v>
      </c>
      <c r="G2805" s="39"/>
      <c r="H2805" s="45"/>
    </row>
    <row r="2806" s="2" customFormat="1" ht="16.8" customHeight="1">
      <c r="A2806" s="39"/>
      <c r="B2806" s="45"/>
      <c r="C2806" s="323" t="s">
        <v>2386</v>
      </c>
      <c r="D2806" s="324" t="s">
        <v>2387</v>
      </c>
      <c r="E2806" s="325" t="s">
        <v>253</v>
      </c>
      <c r="F2806" s="326">
        <v>0.53600000000000003</v>
      </c>
      <c r="G2806" s="39"/>
      <c r="H2806" s="45"/>
    </row>
    <row r="2807" s="2" customFormat="1" ht="16.8" customHeight="1">
      <c r="A2807" s="39"/>
      <c r="B2807" s="45"/>
      <c r="C2807" s="327" t="s">
        <v>2386</v>
      </c>
      <c r="D2807" s="327" t="s">
        <v>4644</v>
      </c>
      <c r="E2807" s="18" t="s">
        <v>1</v>
      </c>
      <c r="F2807" s="328">
        <v>0.53600000000000003</v>
      </c>
      <c r="G2807" s="39"/>
      <c r="H2807" s="45"/>
    </row>
    <row r="2808" s="2" customFormat="1" ht="16.8" customHeight="1">
      <c r="A2808" s="39"/>
      <c r="B2808" s="45"/>
      <c r="C2808" s="329" t="s">
        <v>6061</v>
      </c>
      <c r="D2808" s="39"/>
      <c r="E2808" s="39"/>
      <c r="F2808" s="39"/>
      <c r="G2808" s="39"/>
      <c r="H2808" s="45"/>
    </row>
    <row r="2809" s="2" customFormat="1" ht="16.8" customHeight="1">
      <c r="A2809" s="39"/>
      <c r="B2809" s="45"/>
      <c r="C2809" s="327" t="s">
        <v>597</v>
      </c>
      <c r="D2809" s="327" t="s">
        <v>598</v>
      </c>
      <c r="E2809" s="18" t="s">
        <v>253</v>
      </c>
      <c r="F2809" s="328">
        <v>24.751000000000001</v>
      </c>
      <c r="G2809" s="39"/>
      <c r="H2809" s="45"/>
    </row>
    <row r="2810" s="2" customFormat="1">
      <c r="A2810" s="39"/>
      <c r="B2810" s="45"/>
      <c r="C2810" s="327" t="s">
        <v>2468</v>
      </c>
      <c r="D2810" s="327" t="s">
        <v>2469</v>
      </c>
      <c r="E2810" s="18" t="s">
        <v>253</v>
      </c>
      <c r="F2810" s="328">
        <v>0.53600000000000003</v>
      </c>
      <c r="G2810" s="39"/>
      <c r="H2810" s="45"/>
    </row>
    <row r="2811" s="2" customFormat="1">
      <c r="A2811" s="39"/>
      <c r="B2811" s="45"/>
      <c r="C2811" s="327" t="s">
        <v>1945</v>
      </c>
      <c r="D2811" s="327" t="s">
        <v>1946</v>
      </c>
      <c r="E2811" s="18" t="s">
        <v>253</v>
      </c>
      <c r="F2811" s="328">
        <v>9.3949999999999996</v>
      </c>
      <c r="G2811" s="39"/>
      <c r="H2811" s="45"/>
    </row>
    <row r="2812" s="2" customFormat="1" ht="16.8" customHeight="1">
      <c r="A2812" s="39"/>
      <c r="B2812" s="45"/>
      <c r="C2812" s="323" t="s">
        <v>2388</v>
      </c>
      <c r="D2812" s="324" t="s">
        <v>2389</v>
      </c>
      <c r="E2812" s="325" t="s">
        <v>253</v>
      </c>
      <c r="F2812" s="326">
        <v>3.0350000000000001</v>
      </c>
      <c r="G2812" s="39"/>
      <c r="H2812" s="45"/>
    </row>
    <row r="2813" s="2" customFormat="1" ht="16.8" customHeight="1">
      <c r="A2813" s="39"/>
      <c r="B2813" s="45"/>
      <c r="C2813" s="327" t="s">
        <v>2388</v>
      </c>
      <c r="D2813" s="327" t="s">
        <v>2503</v>
      </c>
      <c r="E2813" s="18" t="s">
        <v>1</v>
      </c>
      <c r="F2813" s="328">
        <v>3.0350000000000001</v>
      </c>
      <c r="G2813" s="39"/>
      <c r="H2813" s="45"/>
    </row>
    <row r="2814" s="2" customFormat="1" ht="16.8" customHeight="1">
      <c r="A2814" s="39"/>
      <c r="B2814" s="45"/>
      <c r="C2814" s="329" t="s">
        <v>6061</v>
      </c>
      <c r="D2814" s="39"/>
      <c r="E2814" s="39"/>
      <c r="F2814" s="39"/>
      <c r="G2814" s="39"/>
      <c r="H2814" s="45"/>
    </row>
    <row r="2815" s="2" customFormat="1" ht="16.8" customHeight="1">
      <c r="A2815" s="39"/>
      <c r="B2815" s="45"/>
      <c r="C2815" s="327" t="s">
        <v>597</v>
      </c>
      <c r="D2815" s="327" t="s">
        <v>598</v>
      </c>
      <c r="E2815" s="18" t="s">
        <v>253</v>
      </c>
      <c r="F2815" s="328">
        <v>24.751000000000001</v>
      </c>
      <c r="G2815" s="39"/>
      <c r="H2815" s="45"/>
    </row>
    <row r="2816" s="2" customFormat="1" ht="16.8" customHeight="1">
      <c r="A2816" s="39"/>
      <c r="B2816" s="45"/>
      <c r="C2816" s="327" t="s">
        <v>4621</v>
      </c>
      <c r="D2816" s="327" t="s">
        <v>4622</v>
      </c>
      <c r="E2816" s="18" t="s">
        <v>253</v>
      </c>
      <c r="F2816" s="328">
        <v>3.0350000000000001</v>
      </c>
      <c r="G2816" s="39"/>
      <c r="H2816" s="45"/>
    </row>
    <row r="2817" s="2" customFormat="1">
      <c r="A2817" s="39"/>
      <c r="B2817" s="45"/>
      <c r="C2817" s="327" t="s">
        <v>1945</v>
      </c>
      <c r="D2817" s="327" t="s">
        <v>1946</v>
      </c>
      <c r="E2817" s="18" t="s">
        <v>253</v>
      </c>
      <c r="F2817" s="328">
        <v>9.3949999999999996</v>
      </c>
      <c r="G2817" s="39"/>
      <c r="H2817" s="45"/>
    </row>
    <row r="2818" s="2" customFormat="1" ht="16.8" customHeight="1">
      <c r="A2818" s="39"/>
      <c r="B2818" s="45"/>
      <c r="C2818" s="323" t="s">
        <v>432</v>
      </c>
      <c r="D2818" s="324" t="s">
        <v>433</v>
      </c>
      <c r="E2818" s="325" t="s">
        <v>253</v>
      </c>
      <c r="F2818" s="326">
        <v>7.8899999999999997</v>
      </c>
      <c r="G2818" s="39"/>
      <c r="H2818" s="45"/>
    </row>
    <row r="2819" s="2" customFormat="1" ht="16.8" customHeight="1">
      <c r="A2819" s="39"/>
      <c r="B2819" s="45"/>
      <c r="C2819" s="327" t="s">
        <v>1</v>
      </c>
      <c r="D2819" s="327" t="s">
        <v>4706</v>
      </c>
      <c r="E2819" s="18" t="s">
        <v>1</v>
      </c>
      <c r="F2819" s="328">
        <v>2.2000000000000002</v>
      </c>
      <c r="G2819" s="39"/>
      <c r="H2819" s="45"/>
    </row>
    <row r="2820" s="2" customFormat="1" ht="16.8" customHeight="1">
      <c r="A2820" s="39"/>
      <c r="B2820" s="45"/>
      <c r="C2820" s="327" t="s">
        <v>1</v>
      </c>
      <c r="D2820" s="327" t="s">
        <v>4707</v>
      </c>
      <c r="E2820" s="18" t="s">
        <v>1</v>
      </c>
      <c r="F2820" s="328">
        <v>1.4299999999999999</v>
      </c>
      <c r="G2820" s="39"/>
      <c r="H2820" s="45"/>
    </row>
    <row r="2821" s="2" customFormat="1" ht="16.8" customHeight="1">
      <c r="A2821" s="39"/>
      <c r="B2821" s="45"/>
      <c r="C2821" s="327" t="s">
        <v>1</v>
      </c>
      <c r="D2821" s="327" t="s">
        <v>4708</v>
      </c>
      <c r="E2821" s="18" t="s">
        <v>1</v>
      </c>
      <c r="F2821" s="328">
        <v>3.7599999999999998</v>
      </c>
      <c r="G2821" s="39"/>
      <c r="H2821" s="45"/>
    </row>
    <row r="2822" s="2" customFormat="1" ht="16.8" customHeight="1">
      <c r="A2822" s="39"/>
      <c r="B2822" s="45"/>
      <c r="C2822" s="327" t="s">
        <v>1</v>
      </c>
      <c r="D2822" s="327" t="s">
        <v>4709</v>
      </c>
      <c r="E2822" s="18" t="s">
        <v>1</v>
      </c>
      <c r="F2822" s="328">
        <v>0.20000000000000001</v>
      </c>
      <c r="G2822" s="39"/>
      <c r="H2822" s="45"/>
    </row>
    <row r="2823" s="2" customFormat="1" ht="16.8" customHeight="1">
      <c r="A2823" s="39"/>
      <c r="B2823" s="45"/>
      <c r="C2823" s="327" t="s">
        <v>1</v>
      </c>
      <c r="D2823" s="327" t="s">
        <v>4710</v>
      </c>
      <c r="E2823" s="18" t="s">
        <v>1</v>
      </c>
      <c r="F2823" s="328">
        <v>0.29999999999999999</v>
      </c>
      <c r="G2823" s="39"/>
      <c r="H2823" s="45"/>
    </row>
    <row r="2824" s="2" customFormat="1" ht="16.8" customHeight="1">
      <c r="A2824" s="39"/>
      <c r="B2824" s="45"/>
      <c r="C2824" s="327" t="s">
        <v>432</v>
      </c>
      <c r="D2824" s="327" t="s">
        <v>258</v>
      </c>
      <c r="E2824" s="18" t="s">
        <v>1</v>
      </c>
      <c r="F2824" s="328">
        <v>7.8899999999999997</v>
      </c>
      <c r="G2824" s="39"/>
      <c r="H2824" s="45"/>
    </row>
    <row r="2825" s="2" customFormat="1" ht="16.8" customHeight="1">
      <c r="A2825" s="39"/>
      <c r="B2825" s="45"/>
      <c r="C2825" s="329" t="s">
        <v>6061</v>
      </c>
      <c r="D2825" s="39"/>
      <c r="E2825" s="39"/>
      <c r="F2825" s="39"/>
      <c r="G2825" s="39"/>
      <c r="H2825" s="45"/>
    </row>
    <row r="2826" s="2" customFormat="1" ht="16.8" customHeight="1">
      <c r="A2826" s="39"/>
      <c r="B2826" s="45"/>
      <c r="C2826" s="327" t="s">
        <v>799</v>
      </c>
      <c r="D2826" s="327" t="s">
        <v>800</v>
      </c>
      <c r="E2826" s="18" t="s">
        <v>253</v>
      </c>
      <c r="F2826" s="328">
        <v>8.4100000000000001</v>
      </c>
      <c r="G2826" s="39"/>
      <c r="H2826" s="45"/>
    </row>
    <row r="2827" s="2" customFormat="1" ht="16.8" customHeight="1">
      <c r="A2827" s="39"/>
      <c r="B2827" s="45"/>
      <c r="C2827" s="327" t="s">
        <v>722</v>
      </c>
      <c r="D2827" s="327" t="s">
        <v>723</v>
      </c>
      <c r="E2827" s="18" t="s">
        <v>253</v>
      </c>
      <c r="F2827" s="328">
        <v>150.04300000000001</v>
      </c>
      <c r="G2827" s="39"/>
      <c r="H2827" s="45"/>
    </row>
    <row r="2828" s="2" customFormat="1" ht="16.8" customHeight="1">
      <c r="A2828" s="39"/>
      <c r="B2828" s="45"/>
      <c r="C2828" s="323" t="s">
        <v>436</v>
      </c>
      <c r="D2828" s="324" t="s">
        <v>437</v>
      </c>
      <c r="E2828" s="325" t="s">
        <v>246</v>
      </c>
      <c r="F2828" s="326">
        <v>33.113</v>
      </c>
      <c r="G2828" s="39"/>
      <c r="H2828" s="45"/>
    </row>
    <row r="2829" s="2" customFormat="1" ht="16.8" customHeight="1">
      <c r="A2829" s="39"/>
      <c r="B2829" s="45"/>
      <c r="C2829" s="323" t="s">
        <v>439</v>
      </c>
      <c r="D2829" s="324" t="s">
        <v>440</v>
      </c>
      <c r="E2829" s="325" t="s">
        <v>246</v>
      </c>
      <c r="F2829" s="326">
        <v>145.31999999999999</v>
      </c>
      <c r="G2829" s="39"/>
      <c r="H2829" s="45"/>
    </row>
    <row r="2830" s="2" customFormat="1" ht="16.8" customHeight="1">
      <c r="A2830" s="39"/>
      <c r="B2830" s="45"/>
      <c r="C2830" s="323" t="s">
        <v>442</v>
      </c>
      <c r="D2830" s="324" t="s">
        <v>443</v>
      </c>
      <c r="E2830" s="325" t="s">
        <v>246</v>
      </c>
      <c r="F2830" s="326">
        <v>11.022</v>
      </c>
      <c r="G2830" s="39"/>
      <c r="H2830" s="45"/>
    </row>
    <row r="2831" s="2" customFormat="1" ht="16.8" customHeight="1">
      <c r="A2831" s="39"/>
      <c r="B2831" s="45"/>
      <c r="C2831" s="323" t="s">
        <v>3743</v>
      </c>
      <c r="D2831" s="324" t="s">
        <v>3744</v>
      </c>
      <c r="E2831" s="325" t="s">
        <v>289</v>
      </c>
      <c r="F2831" s="326">
        <v>1044.2000000000001</v>
      </c>
      <c r="G2831" s="39"/>
      <c r="H2831" s="45"/>
    </row>
    <row r="2832" s="2" customFormat="1" ht="16.8" customHeight="1">
      <c r="A2832" s="39"/>
      <c r="B2832" s="45"/>
      <c r="C2832" s="323" t="s">
        <v>445</v>
      </c>
      <c r="D2832" s="324" t="s">
        <v>446</v>
      </c>
      <c r="E2832" s="325" t="s">
        <v>253</v>
      </c>
      <c r="F2832" s="326">
        <v>29.222000000000001</v>
      </c>
      <c r="G2832" s="39"/>
      <c r="H2832" s="45"/>
    </row>
    <row r="2833" s="2" customFormat="1" ht="16.8" customHeight="1">
      <c r="A2833" s="39"/>
      <c r="B2833" s="45"/>
      <c r="C2833" s="327" t="s">
        <v>1</v>
      </c>
      <c r="D2833" s="327" t="s">
        <v>4682</v>
      </c>
      <c r="E2833" s="18" t="s">
        <v>1</v>
      </c>
      <c r="F2833" s="328">
        <v>0</v>
      </c>
      <c r="G2833" s="39"/>
      <c r="H2833" s="45"/>
    </row>
    <row r="2834" s="2" customFormat="1" ht="16.8" customHeight="1">
      <c r="A2834" s="39"/>
      <c r="B2834" s="45"/>
      <c r="C2834" s="327" t="s">
        <v>1</v>
      </c>
      <c r="D2834" s="327" t="s">
        <v>4683</v>
      </c>
      <c r="E2834" s="18" t="s">
        <v>1</v>
      </c>
      <c r="F2834" s="328">
        <v>8.4399999999999995</v>
      </c>
      <c r="G2834" s="39"/>
      <c r="H2834" s="45"/>
    </row>
    <row r="2835" s="2" customFormat="1" ht="16.8" customHeight="1">
      <c r="A2835" s="39"/>
      <c r="B2835" s="45"/>
      <c r="C2835" s="327" t="s">
        <v>1</v>
      </c>
      <c r="D2835" s="327" t="s">
        <v>4630</v>
      </c>
      <c r="E2835" s="18" t="s">
        <v>1</v>
      </c>
      <c r="F2835" s="328">
        <v>0</v>
      </c>
      <c r="G2835" s="39"/>
      <c r="H2835" s="45"/>
    </row>
    <row r="2836" s="2" customFormat="1" ht="16.8" customHeight="1">
      <c r="A2836" s="39"/>
      <c r="B2836" s="45"/>
      <c r="C2836" s="327" t="s">
        <v>1</v>
      </c>
      <c r="D2836" s="327" t="s">
        <v>4684</v>
      </c>
      <c r="E2836" s="18" t="s">
        <v>1</v>
      </c>
      <c r="F2836" s="328">
        <v>7.3250000000000002</v>
      </c>
      <c r="G2836" s="39"/>
      <c r="H2836" s="45"/>
    </row>
    <row r="2837" s="2" customFormat="1" ht="16.8" customHeight="1">
      <c r="A2837" s="39"/>
      <c r="B2837" s="45"/>
      <c r="C2837" s="327" t="s">
        <v>1</v>
      </c>
      <c r="D2837" s="327" t="s">
        <v>4635</v>
      </c>
      <c r="E2837" s="18" t="s">
        <v>1</v>
      </c>
      <c r="F2837" s="328">
        <v>0</v>
      </c>
      <c r="G2837" s="39"/>
      <c r="H2837" s="45"/>
    </row>
    <row r="2838" s="2" customFormat="1" ht="16.8" customHeight="1">
      <c r="A2838" s="39"/>
      <c r="B2838" s="45"/>
      <c r="C2838" s="327" t="s">
        <v>1</v>
      </c>
      <c r="D2838" s="327" t="s">
        <v>4685</v>
      </c>
      <c r="E2838" s="18" t="s">
        <v>1</v>
      </c>
      <c r="F2838" s="328">
        <v>11.989000000000001</v>
      </c>
      <c r="G2838" s="39"/>
      <c r="H2838" s="45"/>
    </row>
    <row r="2839" s="2" customFormat="1" ht="16.8" customHeight="1">
      <c r="A2839" s="39"/>
      <c r="B2839" s="45"/>
      <c r="C2839" s="327" t="s">
        <v>1</v>
      </c>
      <c r="D2839" s="327" t="s">
        <v>4637</v>
      </c>
      <c r="E2839" s="18" t="s">
        <v>1</v>
      </c>
      <c r="F2839" s="328">
        <v>0</v>
      </c>
      <c r="G2839" s="39"/>
      <c r="H2839" s="45"/>
    </row>
    <row r="2840" s="2" customFormat="1" ht="16.8" customHeight="1">
      <c r="A2840" s="39"/>
      <c r="B2840" s="45"/>
      <c r="C2840" s="327" t="s">
        <v>1</v>
      </c>
      <c r="D2840" s="327" t="s">
        <v>4686</v>
      </c>
      <c r="E2840" s="18" t="s">
        <v>1</v>
      </c>
      <c r="F2840" s="328">
        <v>0.76700000000000002</v>
      </c>
      <c r="G2840" s="39"/>
      <c r="H2840" s="45"/>
    </row>
    <row r="2841" s="2" customFormat="1" ht="16.8" customHeight="1">
      <c r="A2841" s="39"/>
      <c r="B2841" s="45"/>
      <c r="C2841" s="327" t="s">
        <v>1</v>
      </c>
      <c r="D2841" s="327" t="s">
        <v>4639</v>
      </c>
      <c r="E2841" s="18" t="s">
        <v>1</v>
      </c>
      <c r="F2841" s="328">
        <v>0</v>
      </c>
      <c r="G2841" s="39"/>
      <c r="H2841" s="45"/>
    </row>
    <row r="2842" s="2" customFormat="1" ht="16.8" customHeight="1">
      <c r="A2842" s="39"/>
      <c r="B2842" s="45"/>
      <c r="C2842" s="327" t="s">
        <v>1</v>
      </c>
      <c r="D2842" s="327" t="s">
        <v>4687</v>
      </c>
      <c r="E2842" s="18" t="s">
        <v>1</v>
      </c>
      <c r="F2842" s="328">
        <v>0.70099999999999996</v>
      </c>
      <c r="G2842" s="39"/>
      <c r="H2842" s="45"/>
    </row>
    <row r="2843" s="2" customFormat="1" ht="16.8" customHeight="1">
      <c r="A2843" s="39"/>
      <c r="B2843" s="45"/>
      <c r="C2843" s="327" t="s">
        <v>445</v>
      </c>
      <c r="D2843" s="327" t="s">
        <v>258</v>
      </c>
      <c r="E2843" s="18" t="s">
        <v>1</v>
      </c>
      <c r="F2843" s="328">
        <v>29.222000000000001</v>
      </c>
      <c r="G2843" s="39"/>
      <c r="H2843" s="45"/>
    </row>
    <row r="2844" s="2" customFormat="1" ht="16.8" customHeight="1">
      <c r="A2844" s="39"/>
      <c r="B2844" s="45"/>
      <c r="C2844" s="329" t="s">
        <v>6061</v>
      </c>
      <c r="D2844" s="39"/>
      <c r="E2844" s="39"/>
      <c r="F2844" s="39"/>
      <c r="G2844" s="39"/>
      <c r="H2844" s="45"/>
    </row>
    <row r="2845" s="2" customFormat="1" ht="16.8" customHeight="1">
      <c r="A2845" s="39"/>
      <c r="B2845" s="45"/>
      <c r="C2845" s="327" t="s">
        <v>741</v>
      </c>
      <c r="D2845" s="327" t="s">
        <v>742</v>
      </c>
      <c r="E2845" s="18" t="s">
        <v>253</v>
      </c>
      <c r="F2845" s="328">
        <v>17.533000000000001</v>
      </c>
      <c r="G2845" s="39"/>
      <c r="H2845" s="45"/>
    </row>
    <row r="2846" s="2" customFormat="1" ht="16.8" customHeight="1">
      <c r="A2846" s="39"/>
      <c r="B2846" s="45"/>
      <c r="C2846" s="327" t="s">
        <v>722</v>
      </c>
      <c r="D2846" s="327" t="s">
        <v>723</v>
      </c>
      <c r="E2846" s="18" t="s">
        <v>253</v>
      </c>
      <c r="F2846" s="328">
        <v>150.04300000000001</v>
      </c>
      <c r="G2846" s="39"/>
      <c r="H2846" s="45"/>
    </row>
    <row r="2847" s="2" customFormat="1" ht="16.8" customHeight="1">
      <c r="A2847" s="39"/>
      <c r="B2847" s="45"/>
      <c r="C2847" s="327" t="s">
        <v>750</v>
      </c>
      <c r="D2847" s="327" t="s">
        <v>751</v>
      </c>
      <c r="E2847" s="18" t="s">
        <v>467</v>
      </c>
      <c r="F2847" s="328">
        <v>62.375</v>
      </c>
      <c r="G2847" s="39"/>
      <c r="H2847" s="45"/>
    </row>
    <row r="2848" s="2" customFormat="1" ht="16.8" customHeight="1">
      <c r="A2848" s="39"/>
      <c r="B2848" s="45"/>
      <c r="C2848" s="323" t="s">
        <v>448</v>
      </c>
      <c r="D2848" s="324" t="s">
        <v>449</v>
      </c>
      <c r="E2848" s="325" t="s">
        <v>253</v>
      </c>
      <c r="F2848" s="326">
        <v>11.689</v>
      </c>
      <c r="G2848" s="39"/>
      <c r="H2848" s="45"/>
    </row>
    <row r="2849" s="2" customFormat="1" ht="16.8" customHeight="1">
      <c r="A2849" s="39"/>
      <c r="B2849" s="45"/>
      <c r="C2849" s="327" t="s">
        <v>448</v>
      </c>
      <c r="D2849" s="327" t="s">
        <v>748</v>
      </c>
      <c r="E2849" s="18" t="s">
        <v>1</v>
      </c>
      <c r="F2849" s="328">
        <v>11.689</v>
      </c>
      <c r="G2849" s="39"/>
      <c r="H2849" s="45"/>
    </row>
    <row r="2850" s="2" customFormat="1" ht="16.8" customHeight="1">
      <c r="A2850" s="39"/>
      <c r="B2850" s="45"/>
      <c r="C2850" s="329" t="s">
        <v>6061</v>
      </c>
      <c r="D2850" s="39"/>
      <c r="E2850" s="39"/>
      <c r="F2850" s="39"/>
      <c r="G2850" s="39"/>
      <c r="H2850" s="45"/>
    </row>
    <row r="2851" s="2" customFormat="1" ht="16.8" customHeight="1">
      <c r="A2851" s="39"/>
      <c r="B2851" s="45"/>
      <c r="C2851" s="327" t="s">
        <v>741</v>
      </c>
      <c r="D2851" s="327" t="s">
        <v>742</v>
      </c>
      <c r="E2851" s="18" t="s">
        <v>253</v>
      </c>
      <c r="F2851" s="328">
        <v>17.533000000000001</v>
      </c>
      <c r="G2851" s="39"/>
      <c r="H2851" s="45"/>
    </row>
    <row r="2852" s="2" customFormat="1" ht="16.8" customHeight="1">
      <c r="A2852" s="39"/>
      <c r="B2852" s="45"/>
      <c r="C2852" s="327" t="s">
        <v>736</v>
      </c>
      <c r="D2852" s="327" t="s">
        <v>737</v>
      </c>
      <c r="E2852" s="18" t="s">
        <v>253</v>
      </c>
      <c r="F2852" s="328">
        <v>14.353</v>
      </c>
      <c r="G2852" s="39"/>
      <c r="H2852" s="45"/>
    </row>
    <row r="2853" s="2" customFormat="1" ht="16.8" customHeight="1">
      <c r="A2853" s="39"/>
      <c r="B2853" s="45"/>
      <c r="C2853" s="323" t="s">
        <v>746</v>
      </c>
      <c r="D2853" s="324" t="s">
        <v>6063</v>
      </c>
      <c r="E2853" s="325" t="s">
        <v>253</v>
      </c>
      <c r="F2853" s="326">
        <v>17.533000000000001</v>
      </c>
      <c r="G2853" s="39"/>
      <c r="H2853" s="45"/>
    </row>
    <row r="2854" s="2" customFormat="1" ht="16.8" customHeight="1">
      <c r="A2854" s="39"/>
      <c r="B2854" s="45"/>
      <c r="C2854" s="327" t="s">
        <v>746</v>
      </c>
      <c r="D2854" s="327" t="s">
        <v>747</v>
      </c>
      <c r="E2854" s="18" t="s">
        <v>1</v>
      </c>
      <c r="F2854" s="328">
        <v>17.533000000000001</v>
      </c>
      <c r="G2854" s="39"/>
      <c r="H2854" s="45"/>
    </row>
    <row r="2855" s="2" customFormat="1" ht="16.8" customHeight="1">
      <c r="A2855" s="39"/>
      <c r="B2855" s="45"/>
      <c r="C2855" s="323" t="s">
        <v>451</v>
      </c>
      <c r="D2855" s="324" t="s">
        <v>452</v>
      </c>
      <c r="E2855" s="325" t="s">
        <v>246</v>
      </c>
      <c r="F2855" s="326">
        <v>266.19999999999999</v>
      </c>
      <c r="G2855" s="39"/>
      <c r="H2855" s="45"/>
    </row>
    <row r="2856" s="2" customFormat="1" ht="16.8" customHeight="1">
      <c r="A2856" s="39"/>
      <c r="B2856" s="45"/>
      <c r="C2856" s="327" t="s">
        <v>1</v>
      </c>
      <c r="D2856" s="327" t="s">
        <v>4650</v>
      </c>
      <c r="E2856" s="18" t="s">
        <v>1</v>
      </c>
      <c r="F2856" s="328">
        <v>57.200000000000003</v>
      </c>
      <c r="G2856" s="39"/>
      <c r="H2856" s="45"/>
    </row>
    <row r="2857" s="2" customFormat="1" ht="16.8" customHeight="1">
      <c r="A2857" s="39"/>
      <c r="B2857" s="45"/>
      <c r="C2857" s="327" t="s">
        <v>1</v>
      </c>
      <c r="D2857" s="327" t="s">
        <v>4651</v>
      </c>
      <c r="E2857" s="18" t="s">
        <v>1</v>
      </c>
      <c r="F2857" s="328">
        <v>55</v>
      </c>
      <c r="G2857" s="39"/>
      <c r="H2857" s="45"/>
    </row>
    <row r="2858" s="2" customFormat="1" ht="16.8" customHeight="1">
      <c r="A2858" s="39"/>
      <c r="B2858" s="45"/>
      <c r="C2858" s="327" t="s">
        <v>1</v>
      </c>
      <c r="D2858" s="327" t="s">
        <v>4652</v>
      </c>
      <c r="E2858" s="18" t="s">
        <v>1</v>
      </c>
      <c r="F2858" s="328">
        <v>141</v>
      </c>
      <c r="G2858" s="39"/>
      <c r="H2858" s="45"/>
    </row>
    <row r="2859" s="2" customFormat="1" ht="16.8" customHeight="1">
      <c r="A2859" s="39"/>
      <c r="B2859" s="45"/>
      <c r="C2859" s="327" t="s">
        <v>1</v>
      </c>
      <c r="D2859" s="327" t="s">
        <v>4653</v>
      </c>
      <c r="E2859" s="18" t="s">
        <v>1</v>
      </c>
      <c r="F2859" s="328">
        <v>5.2000000000000002</v>
      </c>
      <c r="G2859" s="39"/>
      <c r="H2859" s="45"/>
    </row>
    <row r="2860" s="2" customFormat="1" ht="16.8" customHeight="1">
      <c r="A2860" s="39"/>
      <c r="B2860" s="45"/>
      <c r="C2860" s="327" t="s">
        <v>1</v>
      </c>
      <c r="D2860" s="327" t="s">
        <v>4654</v>
      </c>
      <c r="E2860" s="18" t="s">
        <v>1</v>
      </c>
      <c r="F2860" s="328">
        <v>7.7999999999999998</v>
      </c>
      <c r="G2860" s="39"/>
      <c r="H2860" s="45"/>
    </row>
    <row r="2861" s="2" customFormat="1" ht="16.8" customHeight="1">
      <c r="A2861" s="39"/>
      <c r="B2861" s="45"/>
      <c r="C2861" s="327" t="s">
        <v>451</v>
      </c>
      <c r="D2861" s="327" t="s">
        <v>258</v>
      </c>
      <c r="E2861" s="18" t="s">
        <v>1</v>
      </c>
      <c r="F2861" s="328">
        <v>266.19999999999999</v>
      </c>
      <c r="G2861" s="39"/>
      <c r="H2861" s="45"/>
    </row>
    <row r="2862" s="2" customFormat="1" ht="16.8" customHeight="1">
      <c r="A2862" s="39"/>
      <c r="B2862" s="45"/>
      <c r="C2862" s="329" t="s">
        <v>6061</v>
      </c>
      <c r="D2862" s="39"/>
      <c r="E2862" s="39"/>
      <c r="F2862" s="39"/>
      <c r="G2862" s="39"/>
      <c r="H2862" s="45"/>
    </row>
    <row r="2863" s="2" customFormat="1" ht="16.8" customHeight="1">
      <c r="A2863" s="39"/>
      <c r="B2863" s="45"/>
      <c r="C2863" s="327" t="s">
        <v>630</v>
      </c>
      <c r="D2863" s="327" t="s">
        <v>631</v>
      </c>
      <c r="E2863" s="18" t="s">
        <v>246</v>
      </c>
      <c r="F2863" s="328">
        <v>266.19999999999999</v>
      </c>
      <c r="G2863" s="39"/>
      <c r="H2863" s="45"/>
    </row>
    <row r="2864" s="2" customFormat="1" ht="16.8" customHeight="1">
      <c r="A2864" s="39"/>
      <c r="B2864" s="45"/>
      <c r="C2864" s="327" t="s">
        <v>635</v>
      </c>
      <c r="D2864" s="327" t="s">
        <v>636</v>
      </c>
      <c r="E2864" s="18" t="s">
        <v>246</v>
      </c>
      <c r="F2864" s="328">
        <v>266.19999999999999</v>
      </c>
      <c r="G2864" s="39"/>
      <c r="H2864" s="45"/>
    </row>
    <row r="2865" s="2" customFormat="1" ht="16.8" customHeight="1">
      <c r="A2865" s="39"/>
      <c r="B2865" s="45"/>
      <c r="C2865" s="323" t="s">
        <v>2394</v>
      </c>
      <c r="D2865" s="324" t="s">
        <v>2395</v>
      </c>
      <c r="E2865" s="325" t="s">
        <v>246</v>
      </c>
      <c r="F2865" s="326">
        <v>99</v>
      </c>
      <c r="G2865" s="39"/>
      <c r="H2865" s="45"/>
    </row>
    <row r="2866" s="2" customFormat="1" ht="16.8" customHeight="1">
      <c r="A2866" s="39"/>
      <c r="B2866" s="45"/>
      <c r="C2866" s="327" t="s">
        <v>1</v>
      </c>
      <c r="D2866" s="327" t="s">
        <v>4630</v>
      </c>
      <c r="E2866" s="18" t="s">
        <v>1</v>
      </c>
      <c r="F2866" s="328">
        <v>0</v>
      </c>
      <c r="G2866" s="39"/>
      <c r="H2866" s="45"/>
    </row>
    <row r="2867" s="2" customFormat="1" ht="16.8" customHeight="1">
      <c r="A2867" s="39"/>
      <c r="B2867" s="45"/>
      <c r="C2867" s="327" t="s">
        <v>1</v>
      </c>
      <c r="D2867" s="327" t="s">
        <v>4656</v>
      </c>
      <c r="E2867" s="18" t="s">
        <v>1</v>
      </c>
      <c r="F2867" s="328">
        <v>99</v>
      </c>
      <c r="G2867" s="39"/>
      <c r="H2867" s="45"/>
    </row>
    <row r="2868" s="2" customFormat="1" ht="16.8" customHeight="1">
      <c r="A2868" s="39"/>
      <c r="B2868" s="45"/>
      <c r="C2868" s="327" t="s">
        <v>2394</v>
      </c>
      <c r="D2868" s="327" t="s">
        <v>258</v>
      </c>
      <c r="E2868" s="18" t="s">
        <v>1</v>
      </c>
      <c r="F2868" s="328">
        <v>99</v>
      </c>
      <c r="G2868" s="39"/>
      <c r="H2868" s="45"/>
    </row>
    <row r="2869" s="2" customFormat="1" ht="16.8" customHeight="1">
      <c r="A2869" s="39"/>
      <c r="B2869" s="45"/>
      <c r="C2869" s="329" t="s">
        <v>6061</v>
      </c>
      <c r="D2869" s="39"/>
      <c r="E2869" s="39"/>
      <c r="F2869" s="39"/>
      <c r="G2869" s="39"/>
      <c r="H2869" s="45"/>
    </row>
    <row r="2870" s="2" customFormat="1" ht="16.8" customHeight="1">
      <c r="A2870" s="39"/>
      <c r="B2870" s="45"/>
      <c r="C2870" s="327" t="s">
        <v>2520</v>
      </c>
      <c r="D2870" s="327" t="s">
        <v>2521</v>
      </c>
      <c r="E2870" s="18" t="s">
        <v>246</v>
      </c>
      <c r="F2870" s="328">
        <v>99</v>
      </c>
      <c r="G2870" s="39"/>
      <c r="H2870" s="45"/>
    </row>
    <row r="2871" s="2" customFormat="1" ht="16.8" customHeight="1">
      <c r="A2871" s="39"/>
      <c r="B2871" s="45"/>
      <c r="C2871" s="327" t="s">
        <v>2527</v>
      </c>
      <c r="D2871" s="327" t="s">
        <v>2528</v>
      </c>
      <c r="E2871" s="18" t="s">
        <v>246</v>
      </c>
      <c r="F2871" s="328">
        <v>99</v>
      </c>
      <c r="G2871" s="39"/>
      <c r="H2871" s="45"/>
    </row>
    <row r="2872" s="2" customFormat="1" ht="16.8" customHeight="1">
      <c r="A2872" s="39"/>
      <c r="B2872" s="45"/>
      <c r="C2872" s="323" t="s">
        <v>6083</v>
      </c>
      <c r="D2872" s="324" t="s">
        <v>6111</v>
      </c>
      <c r="E2872" s="325" t="s">
        <v>246</v>
      </c>
      <c r="F2872" s="326">
        <v>69</v>
      </c>
      <c r="G2872" s="39"/>
      <c r="H2872" s="45"/>
    </row>
    <row r="2873" s="2" customFormat="1" ht="16.8" customHeight="1">
      <c r="A2873" s="39"/>
      <c r="B2873" s="45"/>
      <c r="C2873" s="327" t="s">
        <v>1</v>
      </c>
      <c r="D2873" s="327" t="s">
        <v>6112</v>
      </c>
      <c r="E2873" s="18" t="s">
        <v>1</v>
      </c>
      <c r="F2873" s="328">
        <v>0</v>
      </c>
      <c r="G2873" s="39"/>
      <c r="H2873" s="45"/>
    </row>
    <row r="2874" s="2" customFormat="1" ht="16.8" customHeight="1">
      <c r="A2874" s="39"/>
      <c r="B2874" s="45"/>
      <c r="C2874" s="327" t="s">
        <v>1</v>
      </c>
      <c r="D2874" s="327" t="s">
        <v>6113</v>
      </c>
      <c r="E2874" s="18" t="s">
        <v>1</v>
      </c>
      <c r="F2874" s="328">
        <v>69</v>
      </c>
      <c r="G2874" s="39"/>
      <c r="H2874" s="45"/>
    </row>
    <row r="2875" s="2" customFormat="1" ht="16.8" customHeight="1">
      <c r="A2875" s="39"/>
      <c r="B2875" s="45"/>
      <c r="C2875" s="327" t="s">
        <v>6083</v>
      </c>
      <c r="D2875" s="327" t="s">
        <v>258</v>
      </c>
      <c r="E2875" s="18" t="s">
        <v>1</v>
      </c>
      <c r="F2875" s="328">
        <v>69</v>
      </c>
      <c r="G2875" s="39"/>
      <c r="H2875" s="45"/>
    </row>
    <row r="2876" s="2" customFormat="1" ht="16.8" customHeight="1">
      <c r="A2876" s="39"/>
      <c r="B2876" s="45"/>
      <c r="C2876" s="323" t="s">
        <v>3492</v>
      </c>
      <c r="D2876" s="324" t="s">
        <v>3493</v>
      </c>
      <c r="E2876" s="325" t="s">
        <v>289</v>
      </c>
      <c r="F2876" s="326">
        <v>520.29999999999995</v>
      </c>
      <c r="G2876" s="39"/>
      <c r="H2876" s="45"/>
    </row>
    <row r="2877" s="2" customFormat="1" ht="16.8" customHeight="1">
      <c r="A2877" s="39"/>
      <c r="B2877" s="45"/>
      <c r="C2877" s="323" t="s">
        <v>3495</v>
      </c>
      <c r="D2877" s="324" t="s">
        <v>3496</v>
      </c>
      <c r="E2877" s="325" t="s">
        <v>289</v>
      </c>
      <c r="F2877" s="326">
        <v>1.1000000000000001</v>
      </c>
      <c r="G2877" s="39"/>
      <c r="H2877" s="45"/>
    </row>
    <row r="2878" s="2" customFormat="1" ht="16.8" customHeight="1">
      <c r="A2878" s="39"/>
      <c r="B2878" s="45"/>
      <c r="C2878" s="323" t="s">
        <v>2995</v>
      </c>
      <c r="D2878" s="324" t="s">
        <v>2996</v>
      </c>
      <c r="E2878" s="325" t="s">
        <v>289</v>
      </c>
      <c r="F2878" s="326">
        <v>1</v>
      </c>
      <c r="G2878" s="39"/>
      <c r="H2878" s="45"/>
    </row>
    <row r="2879" s="2" customFormat="1" ht="16.8" customHeight="1">
      <c r="A2879" s="39"/>
      <c r="B2879" s="45"/>
      <c r="C2879" s="323" t="s">
        <v>784</v>
      </c>
      <c r="D2879" s="324" t="s">
        <v>1147</v>
      </c>
      <c r="E2879" s="325" t="s">
        <v>246</v>
      </c>
      <c r="F2879" s="326">
        <v>89.694000000000003</v>
      </c>
      <c r="G2879" s="39"/>
      <c r="H2879" s="45"/>
    </row>
    <row r="2880" s="2" customFormat="1" ht="16.8" customHeight="1">
      <c r="A2880" s="39"/>
      <c r="B2880" s="45"/>
      <c r="C2880" s="323" t="s">
        <v>1149</v>
      </c>
      <c r="D2880" s="324" t="s">
        <v>1150</v>
      </c>
      <c r="E2880" s="325" t="s">
        <v>246</v>
      </c>
      <c r="F2880" s="326">
        <v>407.69999999999999</v>
      </c>
      <c r="G2880" s="39"/>
      <c r="H2880" s="45"/>
    </row>
    <row r="2881" s="2" customFormat="1" ht="16.8" customHeight="1">
      <c r="A2881" s="39"/>
      <c r="B2881" s="45"/>
      <c r="C2881" s="323" t="s">
        <v>459</v>
      </c>
      <c r="D2881" s="324" t="s">
        <v>460</v>
      </c>
      <c r="E2881" s="325" t="s">
        <v>253</v>
      </c>
      <c r="F2881" s="326">
        <v>7.569</v>
      </c>
      <c r="G2881" s="39"/>
      <c r="H2881" s="45"/>
    </row>
    <row r="2882" s="2" customFormat="1" ht="16.8" customHeight="1">
      <c r="A2882" s="39"/>
      <c r="B2882" s="45"/>
      <c r="C2882" s="327" t="s">
        <v>1</v>
      </c>
      <c r="D2882" s="327" t="s">
        <v>658</v>
      </c>
      <c r="E2882" s="18" t="s">
        <v>1</v>
      </c>
      <c r="F2882" s="328">
        <v>0</v>
      </c>
      <c r="G2882" s="39"/>
      <c r="H2882" s="45"/>
    </row>
    <row r="2883" s="2" customFormat="1" ht="16.8" customHeight="1">
      <c r="A2883" s="39"/>
      <c r="B2883" s="45"/>
      <c r="C2883" s="327" t="s">
        <v>1</v>
      </c>
      <c r="D2883" s="327" t="s">
        <v>3220</v>
      </c>
      <c r="E2883" s="18" t="s">
        <v>1</v>
      </c>
      <c r="F2883" s="328">
        <v>37.578000000000003</v>
      </c>
      <c r="G2883" s="39"/>
      <c r="H2883" s="45"/>
    </row>
    <row r="2884" s="2" customFormat="1" ht="16.8" customHeight="1">
      <c r="A2884" s="39"/>
      <c r="B2884" s="45"/>
      <c r="C2884" s="327" t="s">
        <v>1</v>
      </c>
      <c r="D2884" s="327" t="s">
        <v>661</v>
      </c>
      <c r="E2884" s="18" t="s">
        <v>1</v>
      </c>
      <c r="F2884" s="328">
        <v>0</v>
      </c>
      <c r="G2884" s="39"/>
      <c r="H2884" s="45"/>
    </row>
    <row r="2885" s="2" customFormat="1" ht="16.8" customHeight="1">
      <c r="A2885" s="39"/>
      <c r="B2885" s="45"/>
      <c r="C2885" s="327" t="s">
        <v>1</v>
      </c>
      <c r="D2885" s="327" t="s">
        <v>662</v>
      </c>
      <c r="E2885" s="18" t="s">
        <v>1</v>
      </c>
      <c r="F2885" s="328">
        <v>-30.009</v>
      </c>
      <c r="G2885" s="39"/>
      <c r="H2885" s="45"/>
    </row>
    <row r="2886" s="2" customFormat="1" ht="16.8" customHeight="1">
      <c r="A2886" s="39"/>
      <c r="B2886" s="45"/>
      <c r="C2886" s="327" t="s">
        <v>459</v>
      </c>
      <c r="D2886" s="327" t="s">
        <v>258</v>
      </c>
      <c r="E2886" s="18" t="s">
        <v>1</v>
      </c>
      <c r="F2886" s="328">
        <v>7.569</v>
      </c>
      <c r="G2886" s="39"/>
      <c r="H2886" s="45"/>
    </row>
    <row r="2887" s="2" customFormat="1" ht="16.8" customHeight="1">
      <c r="A2887" s="39"/>
      <c r="B2887" s="45"/>
      <c r="C2887" s="329" t="s">
        <v>6061</v>
      </c>
      <c r="D2887" s="39"/>
      <c r="E2887" s="39"/>
      <c r="F2887" s="39"/>
      <c r="G2887" s="39"/>
      <c r="H2887" s="45"/>
    </row>
    <row r="2888" s="2" customFormat="1">
      <c r="A2888" s="39"/>
      <c r="B2888" s="45"/>
      <c r="C2888" s="327" t="s">
        <v>654</v>
      </c>
      <c r="D2888" s="327" t="s">
        <v>655</v>
      </c>
      <c r="E2888" s="18" t="s">
        <v>253</v>
      </c>
      <c r="F2888" s="328">
        <v>7.569</v>
      </c>
      <c r="G2888" s="39"/>
      <c r="H2888" s="45"/>
    </row>
    <row r="2889" s="2" customFormat="1">
      <c r="A2889" s="39"/>
      <c r="B2889" s="45"/>
      <c r="C2889" s="327" t="s">
        <v>663</v>
      </c>
      <c r="D2889" s="327" t="s">
        <v>664</v>
      </c>
      <c r="E2889" s="18" t="s">
        <v>253</v>
      </c>
      <c r="F2889" s="328">
        <v>98.397000000000006</v>
      </c>
      <c r="G2889" s="39"/>
      <c r="H2889" s="45"/>
    </row>
    <row r="2890" s="2" customFormat="1" ht="16.8" customHeight="1">
      <c r="A2890" s="39"/>
      <c r="B2890" s="45"/>
      <c r="C2890" s="327" t="s">
        <v>692</v>
      </c>
      <c r="D2890" s="327" t="s">
        <v>693</v>
      </c>
      <c r="E2890" s="18" t="s">
        <v>253</v>
      </c>
      <c r="F2890" s="328">
        <v>157.88300000000001</v>
      </c>
      <c r="G2890" s="39"/>
      <c r="H2890" s="45"/>
    </row>
    <row r="2891" s="2" customFormat="1">
      <c r="A2891" s="39"/>
      <c r="B2891" s="45"/>
      <c r="C2891" s="327" t="s">
        <v>697</v>
      </c>
      <c r="D2891" s="327" t="s">
        <v>698</v>
      </c>
      <c r="E2891" s="18" t="s">
        <v>467</v>
      </c>
      <c r="F2891" s="328">
        <v>260.507</v>
      </c>
      <c r="G2891" s="39"/>
      <c r="H2891" s="45"/>
    </row>
    <row r="2892" s="2" customFormat="1" ht="16.8" customHeight="1">
      <c r="A2892" s="39"/>
      <c r="B2892" s="45"/>
      <c r="C2892" s="323" t="s">
        <v>462</v>
      </c>
      <c r="D2892" s="324" t="s">
        <v>463</v>
      </c>
      <c r="E2892" s="325" t="s">
        <v>253</v>
      </c>
      <c r="F2892" s="326">
        <v>140.91900000000001</v>
      </c>
      <c r="G2892" s="39"/>
      <c r="H2892" s="45"/>
    </row>
    <row r="2893" s="2" customFormat="1" ht="16.8" customHeight="1">
      <c r="A2893" s="39"/>
      <c r="B2893" s="45"/>
      <c r="C2893" s="327" t="s">
        <v>1</v>
      </c>
      <c r="D2893" s="327" t="s">
        <v>673</v>
      </c>
      <c r="E2893" s="18" t="s">
        <v>1</v>
      </c>
      <c r="F2893" s="328">
        <v>0</v>
      </c>
      <c r="G2893" s="39"/>
      <c r="H2893" s="45"/>
    </row>
    <row r="2894" s="2" customFormat="1" ht="16.8" customHeight="1">
      <c r="A2894" s="39"/>
      <c r="B2894" s="45"/>
      <c r="C2894" s="327" t="s">
        <v>1</v>
      </c>
      <c r="D2894" s="327" t="s">
        <v>674</v>
      </c>
      <c r="E2894" s="18" t="s">
        <v>1</v>
      </c>
      <c r="F2894" s="328">
        <v>81.533000000000001</v>
      </c>
      <c r="G2894" s="39"/>
      <c r="H2894" s="45"/>
    </row>
    <row r="2895" s="2" customFormat="1" ht="16.8" customHeight="1">
      <c r="A2895" s="39"/>
      <c r="B2895" s="45"/>
      <c r="C2895" s="327" t="s">
        <v>1</v>
      </c>
      <c r="D2895" s="327" t="s">
        <v>2538</v>
      </c>
      <c r="E2895" s="18" t="s">
        <v>1</v>
      </c>
      <c r="F2895" s="328">
        <v>5.8239999999999998</v>
      </c>
      <c r="G2895" s="39"/>
      <c r="H2895" s="45"/>
    </row>
    <row r="2896" s="2" customFormat="1" ht="16.8" customHeight="1">
      <c r="A2896" s="39"/>
      <c r="B2896" s="45"/>
      <c r="C2896" s="327" t="s">
        <v>1</v>
      </c>
      <c r="D2896" s="327" t="s">
        <v>2539</v>
      </c>
      <c r="E2896" s="18" t="s">
        <v>1</v>
      </c>
      <c r="F2896" s="328">
        <v>49.991</v>
      </c>
      <c r="G2896" s="39"/>
      <c r="H2896" s="45"/>
    </row>
    <row r="2897" s="2" customFormat="1" ht="16.8" customHeight="1">
      <c r="A2897" s="39"/>
      <c r="B2897" s="45"/>
      <c r="C2897" s="327" t="s">
        <v>1</v>
      </c>
      <c r="D2897" s="327" t="s">
        <v>2540</v>
      </c>
      <c r="E2897" s="18" t="s">
        <v>1</v>
      </c>
      <c r="F2897" s="328">
        <v>3.5710000000000002</v>
      </c>
      <c r="G2897" s="39"/>
      <c r="H2897" s="45"/>
    </row>
    <row r="2898" s="2" customFormat="1" ht="16.8" customHeight="1">
      <c r="A2898" s="39"/>
      <c r="B2898" s="45"/>
      <c r="C2898" s="327" t="s">
        <v>462</v>
      </c>
      <c r="D2898" s="327" t="s">
        <v>258</v>
      </c>
      <c r="E2898" s="18" t="s">
        <v>1</v>
      </c>
      <c r="F2898" s="328">
        <v>140.91900000000001</v>
      </c>
      <c r="G2898" s="39"/>
      <c r="H2898" s="45"/>
    </row>
    <row r="2899" s="2" customFormat="1" ht="16.8" customHeight="1">
      <c r="A2899" s="39"/>
      <c r="B2899" s="45"/>
      <c r="C2899" s="329" t="s">
        <v>6061</v>
      </c>
      <c r="D2899" s="39"/>
      <c r="E2899" s="39"/>
      <c r="F2899" s="39"/>
      <c r="G2899" s="39"/>
      <c r="H2899" s="45"/>
    </row>
    <row r="2900" s="2" customFormat="1">
      <c r="A2900" s="39"/>
      <c r="B2900" s="45"/>
      <c r="C2900" s="327" t="s">
        <v>669</v>
      </c>
      <c r="D2900" s="327" t="s">
        <v>670</v>
      </c>
      <c r="E2900" s="18" t="s">
        <v>253</v>
      </c>
      <c r="F2900" s="328">
        <v>140.91900000000001</v>
      </c>
      <c r="G2900" s="39"/>
      <c r="H2900" s="45"/>
    </row>
    <row r="2901" s="2" customFormat="1">
      <c r="A2901" s="39"/>
      <c r="B2901" s="45"/>
      <c r="C2901" s="327" t="s">
        <v>676</v>
      </c>
      <c r="D2901" s="327" t="s">
        <v>677</v>
      </c>
      <c r="E2901" s="18" t="s">
        <v>253</v>
      </c>
      <c r="F2901" s="328">
        <v>1831.9469999999999</v>
      </c>
      <c r="G2901" s="39"/>
      <c r="H2901" s="45"/>
    </row>
    <row r="2902" s="2" customFormat="1" ht="16.8" customHeight="1">
      <c r="A2902" s="39"/>
      <c r="B2902" s="45"/>
      <c r="C2902" s="327" t="s">
        <v>692</v>
      </c>
      <c r="D2902" s="327" t="s">
        <v>693</v>
      </c>
      <c r="E2902" s="18" t="s">
        <v>253</v>
      </c>
      <c r="F2902" s="328">
        <v>157.88300000000001</v>
      </c>
      <c r="G2902" s="39"/>
      <c r="H2902" s="45"/>
    </row>
    <row r="2903" s="2" customFormat="1">
      <c r="A2903" s="39"/>
      <c r="B2903" s="45"/>
      <c r="C2903" s="327" t="s">
        <v>697</v>
      </c>
      <c r="D2903" s="327" t="s">
        <v>698</v>
      </c>
      <c r="E2903" s="18" t="s">
        <v>467</v>
      </c>
      <c r="F2903" s="328">
        <v>260.507</v>
      </c>
      <c r="G2903" s="39"/>
      <c r="H2903" s="45"/>
    </row>
    <row r="2904" s="2" customFormat="1" ht="16.8" customHeight="1">
      <c r="A2904" s="39"/>
      <c r="B2904" s="45"/>
      <c r="C2904" s="323" t="s">
        <v>1887</v>
      </c>
      <c r="D2904" s="324" t="s">
        <v>1888</v>
      </c>
      <c r="E2904" s="325" t="s">
        <v>253</v>
      </c>
      <c r="F2904" s="326">
        <v>9.3949999999999996</v>
      </c>
      <c r="G2904" s="39"/>
      <c r="H2904" s="45"/>
    </row>
    <row r="2905" s="2" customFormat="1" ht="16.8" customHeight="1">
      <c r="A2905" s="39"/>
      <c r="B2905" s="45"/>
      <c r="C2905" s="327" t="s">
        <v>1</v>
      </c>
      <c r="D2905" s="327" t="s">
        <v>673</v>
      </c>
      <c r="E2905" s="18" t="s">
        <v>1</v>
      </c>
      <c r="F2905" s="328">
        <v>0</v>
      </c>
      <c r="G2905" s="39"/>
      <c r="H2905" s="45"/>
    </row>
    <row r="2906" s="2" customFormat="1" ht="16.8" customHeight="1">
      <c r="A2906" s="39"/>
      <c r="B2906" s="45"/>
      <c r="C2906" s="327" t="s">
        <v>1</v>
      </c>
      <c r="D2906" s="327" t="s">
        <v>2544</v>
      </c>
      <c r="E2906" s="18" t="s">
        <v>1</v>
      </c>
      <c r="F2906" s="328">
        <v>5.8239999999999998</v>
      </c>
      <c r="G2906" s="39"/>
      <c r="H2906" s="45"/>
    </row>
    <row r="2907" s="2" customFormat="1" ht="16.8" customHeight="1">
      <c r="A2907" s="39"/>
      <c r="B2907" s="45"/>
      <c r="C2907" s="327" t="s">
        <v>1</v>
      </c>
      <c r="D2907" s="327" t="s">
        <v>2545</v>
      </c>
      <c r="E2907" s="18" t="s">
        <v>1</v>
      </c>
      <c r="F2907" s="328">
        <v>3.5710000000000002</v>
      </c>
      <c r="G2907" s="39"/>
      <c r="H2907" s="45"/>
    </row>
    <row r="2908" s="2" customFormat="1" ht="16.8" customHeight="1">
      <c r="A2908" s="39"/>
      <c r="B2908" s="45"/>
      <c r="C2908" s="327" t="s">
        <v>1887</v>
      </c>
      <c r="D2908" s="327" t="s">
        <v>258</v>
      </c>
      <c r="E2908" s="18" t="s">
        <v>1</v>
      </c>
      <c r="F2908" s="328">
        <v>9.3949999999999996</v>
      </c>
      <c r="G2908" s="39"/>
      <c r="H2908" s="45"/>
    </row>
    <row r="2909" s="2" customFormat="1" ht="16.8" customHeight="1">
      <c r="A2909" s="39"/>
      <c r="B2909" s="45"/>
      <c r="C2909" s="329" t="s">
        <v>6061</v>
      </c>
      <c r="D2909" s="39"/>
      <c r="E2909" s="39"/>
      <c r="F2909" s="39"/>
      <c r="G2909" s="39"/>
      <c r="H2909" s="45"/>
    </row>
    <row r="2910" s="2" customFormat="1">
      <c r="A2910" s="39"/>
      <c r="B2910" s="45"/>
      <c r="C2910" s="327" t="s">
        <v>1945</v>
      </c>
      <c r="D2910" s="327" t="s">
        <v>1946</v>
      </c>
      <c r="E2910" s="18" t="s">
        <v>253</v>
      </c>
      <c r="F2910" s="328">
        <v>9.3949999999999996</v>
      </c>
      <c r="G2910" s="39"/>
      <c r="H2910" s="45"/>
    </row>
    <row r="2911" s="2" customFormat="1">
      <c r="A2911" s="39"/>
      <c r="B2911" s="45"/>
      <c r="C2911" s="327" t="s">
        <v>1950</v>
      </c>
      <c r="D2911" s="327" t="s">
        <v>1951</v>
      </c>
      <c r="E2911" s="18" t="s">
        <v>253</v>
      </c>
      <c r="F2911" s="328">
        <v>122.13500000000001</v>
      </c>
      <c r="G2911" s="39"/>
      <c r="H2911" s="45"/>
    </row>
    <row r="2912" s="2" customFormat="1" ht="16.8" customHeight="1">
      <c r="A2912" s="39"/>
      <c r="B2912" s="45"/>
      <c r="C2912" s="327" t="s">
        <v>692</v>
      </c>
      <c r="D2912" s="327" t="s">
        <v>693</v>
      </c>
      <c r="E2912" s="18" t="s">
        <v>253</v>
      </c>
      <c r="F2912" s="328">
        <v>157.88300000000001</v>
      </c>
      <c r="G2912" s="39"/>
      <c r="H2912" s="45"/>
    </row>
    <row r="2913" s="2" customFormat="1">
      <c r="A2913" s="39"/>
      <c r="B2913" s="45"/>
      <c r="C2913" s="327" t="s">
        <v>697</v>
      </c>
      <c r="D2913" s="327" t="s">
        <v>698</v>
      </c>
      <c r="E2913" s="18" t="s">
        <v>467</v>
      </c>
      <c r="F2913" s="328">
        <v>260.507</v>
      </c>
      <c r="G2913" s="39"/>
      <c r="H2913" s="45"/>
    </row>
    <row r="2914" s="2" customFormat="1" ht="16.8" customHeight="1">
      <c r="A2914" s="39"/>
      <c r="B2914" s="45"/>
      <c r="C2914" s="323" t="s">
        <v>3745</v>
      </c>
      <c r="D2914" s="324" t="s">
        <v>3746</v>
      </c>
      <c r="E2914" s="325" t="s">
        <v>467</v>
      </c>
      <c r="F2914" s="326">
        <v>0</v>
      </c>
      <c r="G2914" s="39"/>
      <c r="H2914" s="45"/>
    </row>
    <row r="2915" s="2" customFormat="1" ht="16.8" customHeight="1">
      <c r="A2915" s="39"/>
      <c r="B2915" s="45"/>
      <c r="C2915" s="327" t="s">
        <v>3745</v>
      </c>
      <c r="D2915" s="327" t="s">
        <v>6064</v>
      </c>
      <c r="E2915" s="18" t="s">
        <v>1</v>
      </c>
      <c r="F2915" s="328">
        <v>0</v>
      </c>
      <c r="G2915" s="39"/>
      <c r="H2915" s="45"/>
    </row>
    <row r="2916" s="2" customFormat="1" ht="16.8" customHeight="1">
      <c r="A2916" s="39"/>
      <c r="B2916" s="45"/>
      <c r="C2916" s="323" t="s">
        <v>465</v>
      </c>
      <c r="D2916" s="324" t="s">
        <v>466</v>
      </c>
      <c r="E2916" s="325" t="s">
        <v>467</v>
      </c>
      <c r="F2916" s="326">
        <v>0.085000000000000006</v>
      </c>
      <c r="G2916" s="39"/>
      <c r="H2916" s="45"/>
    </row>
    <row r="2917" s="2" customFormat="1" ht="16.8" customHeight="1">
      <c r="A2917" s="39"/>
      <c r="B2917" s="45"/>
      <c r="C2917" s="327" t="s">
        <v>472</v>
      </c>
      <c r="D2917" s="327" t="s">
        <v>6114</v>
      </c>
      <c r="E2917" s="18" t="s">
        <v>1</v>
      </c>
      <c r="F2917" s="328">
        <v>0.085000000000000006</v>
      </c>
      <c r="G2917" s="39"/>
      <c r="H2917" s="45"/>
    </row>
    <row r="2918" s="2" customFormat="1" ht="16.8" customHeight="1">
      <c r="A2918" s="39"/>
      <c r="B2918" s="45"/>
      <c r="C2918" s="327" t="s">
        <v>469</v>
      </c>
      <c r="D2918" s="327" t="s">
        <v>6106</v>
      </c>
      <c r="E2918" s="18" t="s">
        <v>1</v>
      </c>
      <c r="F2918" s="328">
        <v>0</v>
      </c>
      <c r="G2918" s="39"/>
      <c r="H2918" s="45"/>
    </row>
    <row r="2919" s="2" customFormat="1" ht="16.8" customHeight="1">
      <c r="A2919" s="39"/>
      <c r="B2919" s="45"/>
      <c r="C2919" s="327" t="s">
        <v>3745</v>
      </c>
      <c r="D2919" s="327" t="s">
        <v>6064</v>
      </c>
      <c r="E2919" s="18" t="s">
        <v>1</v>
      </c>
      <c r="F2919" s="328">
        <v>0</v>
      </c>
      <c r="G2919" s="39"/>
      <c r="H2919" s="45"/>
    </row>
    <row r="2920" s="2" customFormat="1" ht="16.8" customHeight="1">
      <c r="A2920" s="39"/>
      <c r="B2920" s="45"/>
      <c r="C2920" s="327" t="s">
        <v>475</v>
      </c>
      <c r="D2920" s="327" t="s">
        <v>6107</v>
      </c>
      <c r="E2920" s="18" t="s">
        <v>1</v>
      </c>
      <c r="F2920" s="328">
        <v>0</v>
      </c>
      <c r="G2920" s="39"/>
      <c r="H2920" s="45"/>
    </row>
    <row r="2921" s="2" customFormat="1" ht="16.8" customHeight="1">
      <c r="A2921" s="39"/>
      <c r="B2921" s="45"/>
      <c r="C2921" s="327" t="s">
        <v>465</v>
      </c>
      <c r="D2921" s="327" t="s">
        <v>258</v>
      </c>
      <c r="E2921" s="18" t="s">
        <v>1</v>
      </c>
      <c r="F2921" s="328">
        <v>0.085000000000000006</v>
      </c>
      <c r="G2921" s="39"/>
      <c r="H2921" s="45"/>
    </row>
    <row r="2922" s="2" customFormat="1" ht="16.8" customHeight="1">
      <c r="A2922" s="39"/>
      <c r="B2922" s="45"/>
      <c r="C2922" s="329" t="s">
        <v>6061</v>
      </c>
      <c r="D2922" s="39"/>
      <c r="E2922" s="39"/>
      <c r="F2922" s="39"/>
      <c r="G2922" s="39"/>
      <c r="H2922" s="45"/>
    </row>
    <row r="2923" s="2" customFormat="1">
      <c r="A2923" s="39"/>
      <c r="B2923" s="45"/>
      <c r="C2923" s="327" t="s">
        <v>1072</v>
      </c>
      <c r="D2923" s="327" t="s">
        <v>1073</v>
      </c>
      <c r="E2923" s="18" t="s">
        <v>467</v>
      </c>
      <c r="F2923" s="328">
        <v>0.085000000000000006</v>
      </c>
      <c r="G2923" s="39"/>
      <c r="H2923" s="45"/>
    </row>
    <row r="2924" s="2" customFormat="1" ht="16.8" customHeight="1">
      <c r="A2924" s="39"/>
      <c r="B2924" s="45"/>
      <c r="C2924" s="327" t="s">
        <v>1077</v>
      </c>
      <c r="D2924" s="327" t="s">
        <v>1078</v>
      </c>
      <c r="E2924" s="18" t="s">
        <v>467</v>
      </c>
      <c r="F2924" s="328">
        <v>1.8700000000000001</v>
      </c>
      <c r="G2924" s="39"/>
      <c r="H2924" s="45"/>
    </row>
    <row r="2925" s="2" customFormat="1" ht="16.8" customHeight="1">
      <c r="A2925" s="39"/>
      <c r="B2925" s="45"/>
      <c r="C2925" s="323" t="s">
        <v>469</v>
      </c>
      <c r="D2925" s="324" t="s">
        <v>470</v>
      </c>
      <c r="E2925" s="325" t="s">
        <v>467</v>
      </c>
      <c r="F2925" s="326">
        <v>0</v>
      </c>
      <c r="G2925" s="39"/>
      <c r="H2925" s="45"/>
    </row>
    <row r="2926" s="2" customFormat="1" ht="16.8" customHeight="1">
      <c r="A2926" s="39"/>
      <c r="B2926" s="45"/>
      <c r="C2926" s="327" t="s">
        <v>469</v>
      </c>
      <c r="D2926" s="327" t="s">
        <v>6106</v>
      </c>
      <c r="E2926" s="18" t="s">
        <v>1</v>
      </c>
      <c r="F2926" s="328">
        <v>0</v>
      </c>
      <c r="G2926" s="39"/>
      <c r="H2926" s="45"/>
    </row>
    <row r="2927" s="2" customFormat="1" ht="16.8" customHeight="1">
      <c r="A2927" s="39"/>
      <c r="B2927" s="45"/>
      <c r="C2927" s="323" t="s">
        <v>472</v>
      </c>
      <c r="D2927" s="324" t="s">
        <v>473</v>
      </c>
      <c r="E2927" s="325" t="s">
        <v>467</v>
      </c>
      <c r="F2927" s="326">
        <v>0.085000000000000006</v>
      </c>
      <c r="G2927" s="39"/>
      <c r="H2927" s="45"/>
    </row>
    <row r="2928" s="2" customFormat="1" ht="16.8" customHeight="1">
      <c r="A2928" s="39"/>
      <c r="B2928" s="45"/>
      <c r="C2928" s="327" t="s">
        <v>472</v>
      </c>
      <c r="D2928" s="327" t="s">
        <v>6114</v>
      </c>
      <c r="E2928" s="18" t="s">
        <v>1</v>
      </c>
      <c r="F2928" s="328">
        <v>0.085000000000000006</v>
      </c>
      <c r="G2928" s="39"/>
      <c r="H2928" s="45"/>
    </row>
    <row r="2929" s="2" customFormat="1" ht="16.8" customHeight="1">
      <c r="A2929" s="39"/>
      <c r="B2929" s="45"/>
      <c r="C2929" s="329" t="s">
        <v>6061</v>
      </c>
      <c r="D2929" s="39"/>
      <c r="E2929" s="39"/>
      <c r="F2929" s="39"/>
      <c r="G2929" s="39"/>
      <c r="H2929" s="45"/>
    </row>
    <row r="2930" s="2" customFormat="1">
      <c r="A2930" s="39"/>
      <c r="B2930" s="45"/>
      <c r="C2930" s="327" t="s">
        <v>1083</v>
      </c>
      <c r="D2930" s="327" t="s">
        <v>1084</v>
      </c>
      <c r="E2930" s="18" t="s">
        <v>467</v>
      </c>
      <c r="F2930" s="328">
        <v>0.085000000000000006</v>
      </c>
      <c r="G2930" s="39"/>
      <c r="H2930" s="45"/>
    </row>
    <row r="2931" s="2" customFormat="1" ht="16.8" customHeight="1">
      <c r="A2931" s="39"/>
      <c r="B2931" s="45"/>
      <c r="C2931" s="323" t="s">
        <v>475</v>
      </c>
      <c r="D2931" s="324" t="s">
        <v>476</v>
      </c>
      <c r="E2931" s="325" t="s">
        <v>467</v>
      </c>
      <c r="F2931" s="326">
        <v>0</v>
      </c>
      <c r="G2931" s="39"/>
      <c r="H2931" s="45"/>
    </row>
    <row r="2932" s="2" customFormat="1" ht="16.8" customHeight="1">
      <c r="A2932" s="39"/>
      <c r="B2932" s="45"/>
      <c r="C2932" s="327" t="s">
        <v>475</v>
      </c>
      <c r="D2932" s="327" t="s">
        <v>6107</v>
      </c>
      <c r="E2932" s="18" t="s">
        <v>1</v>
      </c>
      <c r="F2932" s="328">
        <v>0</v>
      </c>
      <c r="G2932" s="39"/>
      <c r="H2932" s="45"/>
    </row>
    <row r="2933" s="2" customFormat="1" ht="16.8" customHeight="1">
      <c r="A2933" s="39"/>
      <c r="B2933" s="45"/>
      <c r="C2933" s="323" t="s">
        <v>478</v>
      </c>
      <c r="D2933" s="324" t="s">
        <v>479</v>
      </c>
      <c r="E2933" s="325" t="s">
        <v>289</v>
      </c>
      <c r="F2933" s="326">
        <v>0.28999999999999998</v>
      </c>
      <c r="G2933" s="39"/>
      <c r="H2933" s="45"/>
    </row>
    <row r="2934" s="2" customFormat="1" ht="16.8" customHeight="1">
      <c r="A2934" s="39"/>
      <c r="B2934" s="45"/>
      <c r="C2934" s="323" t="s">
        <v>481</v>
      </c>
      <c r="D2934" s="324" t="s">
        <v>482</v>
      </c>
      <c r="E2934" s="325" t="s">
        <v>289</v>
      </c>
      <c r="F2934" s="326">
        <v>0.29999999999999999</v>
      </c>
      <c r="G2934" s="39"/>
      <c r="H2934" s="45"/>
    </row>
    <row r="2935" s="2" customFormat="1" ht="16.8" customHeight="1">
      <c r="A2935" s="39"/>
      <c r="B2935" s="45"/>
      <c r="C2935" s="323" t="s">
        <v>484</v>
      </c>
      <c r="D2935" s="324" t="s">
        <v>485</v>
      </c>
      <c r="E2935" s="325" t="s">
        <v>289</v>
      </c>
      <c r="F2935" s="326">
        <v>0.59999999999999998</v>
      </c>
      <c r="G2935" s="39"/>
      <c r="H2935" s="45"/>
    </row>
    <row r="2936" s="2" customFormat="1" ht="16.8" customHeight="1">
      <c r="A2936" s="39"/>
      <c r="B2936" s="45"/>
      <c r="C2936" s="323" t="s">
        <v>487</v>
      </c>
      <c r="D2936" s="324" t="s">
        <v>488</v>
      </c>
      <c r="E2936" s="325" t="s">
        <v>289</v>
      </c>
      <c r="F2936" s="326">
        <v>0.10000000000000001</v>
      </c>
      <c r="G2936" s="39"/>
      <c r="H2936" s="45"/>
    </row>
    <row r="2937" s="2" customFormat="1" ht="16.8" customHeight="1">
      <c r="A2937" s="39"/>
      <c r="B2937" s="45"/>
      <c r="C2937" s="323" t="s">
        <v>490</v>
      </c>
      <c r="D2937" s="324" t="s">
        <v>491</v>
      </c>
      <c r="E2937" s="325" t="s">
        <v>289</v>
      </c>
      <c r="F2937" s="326">
        <v>0.14999999999999999</v>
      </c>
      <c r="G2937" s="39"/>
      <c r="H2937" s="45"/>
    </row>
    <row r="2938" s="2" customFormat="1" ht="16.8" customHeight="1">
      <c r="A2938" s="39"/>
      <c r="B2938" s="45"/>
      <c r="C2938" s="323" t="s">
        <v>493</v>
      </c>
      <c r="D2938" s="324" t="s">
        <v>494</v>
      </c>
      <c r="E2938" s="325" t="s">
        <v>246</v>
      </c>
      <c r="F2938" s="326">
        <v>39.997</v>
      </c>
      <c r="G2938" s="39"/>
      <c r="H2938" s="45"/>
    </row>
    <row r="2939" s="2" customFormat="1" ht="16.8" customHeight="1">
      <c r="A2939" s="39"/>
      <c r="B2939" s="45"/>
      <c r="C2939" s="323" t="s">
        <v>496</v>
      </c>
      <c r="D2939" s="324" t="s">
        <v>496</v>
      </c>
      <c r="E2939" s="325" t="s">
        <v>253</v>
      </c>
      <c r="F2939" s="326">
        <v>150.04300000000001</v>
      </c>
      <c r="G2939" s="39"/>
      <c r="H2939" s="45"/>
    </row>
    <row r="2940" s="2" customFormat="1" ht="16.8" customHeight="1">
      <c r="A2940" s="39"/>
      <c r="B2940" s="45"/>
      <c r="C2940" s="327" t="s">
        <v>1</v>
      </c>
      <c r="D2940" s="327" t="s">
        <v>3249</v>
      </c>
      <c r="E2940" s="18" t="s">
        <v>1</v>
      </c>
      <c r="F2940" s="328">
        <v>187.88999999999999</v>
      </c>
      <c r="G2940" s="39"/>
      <c r="H2940" s="45"/>
    </row>
    <row r="2941" s="2" customFormat="1" ht="16.8" customHeight="1">
      <c r="A2941" s="39"/>
      <c r="B2941" s="45"/>
      <c r="C2941" s="327" t="s">
        <v>1</v>
      </c>
      <c r="D2941" s="327" t="s">
        <v>726</v>
      </c>
      <c r="E2941" s="18" t="s">
        <v>1</v>
      </c>
      <c r="F2941" s="328">
        <v>-7.8899999999999997</v>
      </c>
      <c r="G2941" s="39"/>
      <c r="H2941" s="45"/>
    </row>
    <row r="2942" s="2" customFormat="1" ht="16.8" customHeight="1">
      <c r="A2942" s="39"/>
      <c r="B2942" s="45"/>
      <c r="C2942" s="327" t="s">
        <v>1</v>
      </c>
      <c r="D2942" s="327" t="s">
        <v>727</v>
      </c>
      <c r="E2942" s="18" t="s">
        <v>1</v>
      </c>
      <c r="F2942" s="328">
        <v>-29.222000000000001</v>
      </c>
      <c r="G2942" s="39"/>
      <c r="H2942" s="45"/>
    </row>
    <row r="2943" s="2" customFormat="1" ht="16.8" customHeight="1">
      <c r="A2943" s="39"/>
      <c r="B2943" s="45"/>
      <c r="C2943" s="327" t="s">
        <v>1</v>
      </c>
      <c r="D2943" s="327" t="s">
        <v>4673</v>
      </c>
      <c r="E2943" s="18" t="s">
        <v>1</v>
      </c>
      <c r="F2943" s="328">
        <v>-0.14000000000000001</v>
      </c>
      <c r="G2943" s="39"/>
      <c r="H2943" s="45"/>
    </row>
    <row r="2944" s="2" customFormat="1" ht="16.8" customHeight="1">
      <c r="A2944" s="39"/>
      <c r="B2944" s="45"/>
      <c r="C2944" s="327" t="s">
        <v>1</v>
      </c>
      <c r="D2944" s="327" t="s">
        <v>4674</v>
      </c>
      <c r="E2944" s="18" t="s">
        <v>1</v>
      </c>
      <c r="F2944" s="328">
        <v>-0.54000000000000004</v>
      </c>
      <c r="G2944" s="39"/>
      <c r="H2944" s="45"/>
    </row>
    <row r="2945" s="2" customFormat="1" ht="16.8" customHeight="1">
      <c r="A2945" s="39"/>
      <c r="B2945" s="45"/>
      <c r="C2945" s="327" t="s">
        <v>1</v>
      </c>
      <c r="D2945" s="327" t="s">
        <v>4675</v>
      </c>
      <c r="E2945" s="18" t="s">
        <v>1</v>
      </c>
      <c r="F2945" s="328">
        <v>-0.023</v>
      </c>
      <c r="G2945" s="39"/>
      <c r="H2945" s="45"/>
    </row>
    <row r="2946" s="2" customFormat="1" ht="16.8" customHeight="1">
      <c r="A2946" s="39"/>
      <c r="B2946" s="45"/>
      <c r="C2946" s="327" t="s">
        <v>1</v>
      </c>
      <c r="D2946" s="327" t="s">
        <v>4676</v>
      </c>
      <c r="E2946" s="18" t="s">
        <v>1</v>
      </c>
      <c r="F2946" s="328">
        <v>-0.012999999999999999</v>
      </c>
      <c r="G2946" s="39"/>
      <c r="H2946" s="45"/>
    </row>
    <row r="2947" s="2" customFormat="1" ht="16.8" customHeight="1">
      <c r="A2947" s="39"/>
      <c r="B2947" s="45"/>
      <c r="C2947" s="327" t="s">
        <v>1</v>
      </c>
      <c r="D2947" s="327" t="s">
        <v>4677</v>
      </c>
      <c r="E2947" s="18" t="s">
        <v>1</v>
      </c>
      <c r="F2947" s="328">
        <v>-0.019</v>
      </c>
      <c r="G2947" s="39"/>
      <c r="H2947" s="45"/>
    </row>
    <row r="2948" s="2" customFormat="1" ht="16.8" customHeight="1">
      <c r="A2948" s="39"/>
      <c r="B2948" s="45"/>
      <c r="C2948" s="327" t="s">
        <v>496</v>
      </c>
      <c r="D2948" s="327" t="s">
        <v>258</v>
      </c>
      <c r="E2948" s="18" t="s">
        <v>1</v>
      </c>
      <c r="F2948" s="328">
        <v>150.04300000000001</v>
      </c>
      <c r="G2948" s="39"/>
      <c r="H2948" s="45"/>
    </row>
    <row r="2949" s="2" customFormat="1" ht="16.8" customHeight="1">
      <c r="A2949" s="39"/>
      <c r="B2949" s="45"/>
      <c r="C2949" s="329" t="s">
        <v>6061</v>
      </c>
      <c r="D2949" s="39"/>
      <c r="E2949" s="39"/>
      <c r="F2949" s="39"/>
      <c r="G2949" s="39"/>
      <c r="H2949" s="45"/>
    </row>
    <row r="2950" s="2" customFormat="1" ht="16.8" customHeight="1">
      <c r="A2950" s="39"/>
      <c r="B2950" s="45"/>
      <c r="C2950" s="327" t="s">
        <v>722</v>
      </c>
      <c r="D2950" s="327" t="s">
        <v>723</v>
      </c>
      <c r="E2950" s="18" t="s">
        <v>253</v>
      </c>
      <c r="F2950" s="328">
        <v>150.04300000000001</v>
      </c>
      <c r="G2950" s="39"/>
      <c r="H2950" s="45"/>
    </row>
    <row r="2951" s="2" customFormat="1">
      <c r="A2951" s="39"/>
      <c r="B2951" s="45"/>
      <c r="C2951" s="327" t="s">
        <v>639</v>
      </c>
      <c r="D2951" s="327" t="s">
        <v>640</v>
      </c>
      <c r="E2951" s="18" t="s">
        <v>253</v>
      </c>
      <c r="F2951" s="328">
        <v>67.587000000000003</v>
      </c>
      <c r="G2951" s="39"/>
      <c r="H2951" s="45"/>
    </row>
    <row r="2952" s="2" customFormat="1">
      <c r="A2952" s="39"/>
      <c r="B2952" s="45"/>
      <c r="C2952" s="327" t="s">
        <v>654</v>
      </c>
      <c r="D2952" s="327" t="s">
        <v>655</v>
      </c>
      <c r="E2952" s="18" t="s">
        <v>253</v>
      </c>
      <c r="F2952" s="328">
        <v>7.569</v>
      </c>
      <c r="G2952" s="39"/>
      <c r="H2952" s="45"/>
    </row>
    <row r="2953" s="2" customFormat="1" ht="16.8" customHeight="1">
      <c r="A2953" s="39"/>
      <c r="B2953" s="45"/>
      <c r="C2953" s="327" t="s">
        <v>730</v>
      </c>
      <c r="D2953" s="327" t="s">
        <v>731</v>
      </c>
      <c r="E2953" s="18" t="s">
        <v>467</v>
      </c>
      <c r="F2953" s="328">
        <v>246.12000000000001</v>
      </c>
      <c r="G2953" s="39"/>
      <c r="H2953" s="45"/>
    </row>
    <row r="2954" s="2" customFormat="1" ht="16.8" customHeight="1">
      <c r="A2954" s="39"/>
      <c r="B2954" s="45"/>
      <c r="C2954" s="323" t="s">
        <v>498</v>
      </c>
      <c r="D2954" s="324" t="s">
        <v>498</v>
      </c>
      <c r="E2954" s="325" t="s">
        <v>246</v>
      </c>
      <c r="F2954" s="326">
        <v>19.998999999999999</v>
      </c>
      <c r="G2954" s="39"/>
      <c r="H2954" s="45"/>
    </row>
    <row r="2955" s="2" customFormat="1" ht="7.44" customHeight="1">
      <c r="A2955" s="39"/>
      <c r="B2955" s="181"/>
      <c r="C2955" s="182"/>
      <c r="D2955" s="182"/>
      <c r="E2955" s="182"/>
      <c r="F2955" s="182"/>
      <c r="G2955" s="182"/>
      <c r="H2955" s="45"/>
    </row>
    <row r="2956" s="2" customFormat="1">
      <c r="A2956" s="39"/>
      <c r="B2956" s="39"/>
      <c r="C2956" s="39"/>
      <c r="D2956" s="39"/>
      <c r="E2956" s="39"/>
      <c r="F2956" s="39"/>
      <c r="G2956" s="39"/>
      <c r="H2956" s="39"/>
    </row>
  </sheetData>
  <sheetProtection sheet="1" formatColumns="0" formatRows="0" objects="1" scenarios="1" spinCount="100000" saltValue="HoIc5HJHiM1nZZOM58G2CZQGWFpMIuVHXQ3ADIbYQ5bni726hFNTUbZQtVg4I4vwPU1Ef5urxZaVOPKm9xX6+w==" hashValue="kjiCM0J1VeI3gQjMDgFHFUC6X8AkfDGFp8Zu0vwc14A3xQ6MutBKORSejrCuJIUMUroKV+W8Vdv/5FdhWDQkk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DESKTOP-5UCNF4N\TMI</dc:creator>
  <cp:lastModifiedBy>DESKTOP-5UCNF4N\TMI</cp:lastModifiedBy>
  <dcterms:created xsi:type="dcterms:W3CDTF">2022-02-24T19:30:57Z</dcterms:created>
  <dcterms:modified xsi:type="dcterms:W3CDTF">2022-02-24T19:33:05Z</dcterms:modified>
</cp:coreProperties>
</file>