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Cyklostezka Hořovice" sheetId="2" r:id="rId2"/>
    <sheet name="SO 02 - Lávka" sheetId="3" r:id="rId3"/>
  </sheets>
  <definedNames>
    <definedName name="_xlnm.Print_Area" localSheetId="0">'Rekapitulace stavby'!$D$4:$AO$76,'Rekapitulace stavby'!$C$82:$AQ$97</definedName>
    <definedName name="_xlnm._FilterDatabase" localSheetId="1" hidden="1">'SO 01 - Cyklostezka Hořovice'!$C$134:$K$301</definedName>
    <definedName name="_xlnm.Print_Area" localSheetId="1">'SO 01 - Cyklostezka Hořovice'!$C$4:$J$76,'SO 01 - Cyklostezka Hořovice'!$C$82:$J$116,'SO 01 - Cyklostezka Hořovice'!$C$122:$J$301</definedName>
    <definedName name="_xlnm._FilterDatabase" localSheetId="2" hidden="1">'SO 02 - Lávka'!$C$136:$K$324</definedName>
    <definedName name="_xlnm.Print_Area" localSheetId="2">'SO 02 - Lávka'!$C$4:$J$76,'SO 02 - Lávka'!$C$82:$J$118,'SO 02 - Lávka'!$C$124:$J$324</definedName>
    <definedName name="_xlnm.Print_Titles" localSheetId="0">'Rekapitulace stavby'!$92:$92</definedName>
    <definedName name="_xlnm.Print_Titles" localSheetId="1">'SO 01 - Cyklostezka Hořovice'!$134:$134</definedName>
    <definedName name="_xlnm.Print_Titles" localSheetId="2">'SO 02 - Lávka'!$136:$136</definedName>
  </definedNames>
  <calcPr fullCalcOnLoad="1"/>
</workbook>
</file>

<file path=xl/sharedStrings.xml><?xml version="1.0" encoding="utf-8"?>
<sst xmlns="http://schemas.openxmlformats.org/spreadsheetml/2006/main" count="4364" uniqueCount="858">
  <si>
    <t>Export Komplet</t>
  </si>
  <si>
    <t/>
  </si>
  <si>
    <t>2.0</t>
  </si>
  <si>
    <t>ZAMOK</t>
  </si>
  <si>
    <t>False</t>
  </si>
  <si>
    <t>{d9c79325-2007-45a5-a48e-e6914bef1a69}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</si>
  <si>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</si>
  <si>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</si>
  <si>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</si>
  <si>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</si>
  <si>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</si>
  <si>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</si>
  <si>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</si>
  <si>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</si>
  <si>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HoroviceCyklostezka6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</si>
  <si>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</si>
  <si>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</si>
  <si>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Cyklostezka Hořovice - cyklostezka a můstek přes přepad 2022</t>
  </si>
  <si>
    <t>KSO:</t>
  </si>
  <si>
    <t>CC-CZ:</t>
  </si>
  <si>
    <t>Místo:</t>
  </si>
  <si>
    <t>Hořovice</t>
  </si>
  <si>
    <t>Datum:</t>
  </si>
  <si>
    <t>3. 2. 2022</t>
  </si>
  <si>
    <t>Zadavatel:</t>
  </si>
  <si>
    <t>IČ:</t>
  </si>
  <si>
    <t>Město Hořovice</t>
  </si>
  <si>
    <t>DIČ:</t>
  </si>
  <si>
    <t>Uchazeč:</t>
  </si>
  <si>
    <t>Vyplň údaj</t>
  </si>
  <si>
    <t>Projektant:</t>
  </si>
  <si>
    <t>BDA Architekti s.r.o.</t>
  </si>
  <si>
    <t>True</t>
  </si>
  <si>
    <t>Zpracovatel:</t>
  </si>
  <si>
    <t>Ing.P.Čoudek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</si>
  <si>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</si>
  <si>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</si>
  <si>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</si>
  <si>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</si>
  <si>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</si>
  <si>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</si>
  <si>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</si>
  <si>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</si>
  <si>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</si>
  <si>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</si>
  <si>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</si>
  <si>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</si>
  <si>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</si>
  <si>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</si>
  <si>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</si>
  <si>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</si>
  <si>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</si>
  <si>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</si>
  <si>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</si>
  <si>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</si>
  <si>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</si>
  <si>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</si>
  <si>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</si>
  <si>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</si>
  <si>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</si>
  <si>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</si>
  <si>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</si>
  <si>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</si>
  <si>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</si>
  <si>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</si>
  <si>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</si>
  <si>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</si>
  <si>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</si>
  <si>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</si>
  <si>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</si>
  <si>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</si>
  <si>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</si>
  <si>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</si>
  <si>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</si>
  <si>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</si>
  <si>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</si>
  <si>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</si>
  <si>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</si>
  <si>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</si>
  <si>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</si>
  <si>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</si>
  <si>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</si>
  <si>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Cyklostezka Hořovice</t>
  </si>
  <si>
    <t>STA</t>
  </si>
  <si>
    <t>1</t>
  </si>
  <si>
    <t>{c9c62b21-35e5-4aba-87a1-22ebff0257ed}</t>
  </si>
  <si>
    <t>2</t>
  </si>
  <si>
    <t>SO 02</t>
  </si>
  <si>
    <t>Lávka</t>
  </si>
  <si>
    <t>{0379f27f-4206-441e-bd02-6cdfe7c29237}</t>
  </si>
  <si>
    <t>KRYCÍ LIST SOUPISU PRACÍ</t>
  </si>
  <si>
    <t>Objekt:</t>
  </si>
  <si>
    <t>SO 01 - Cyklostezka Hořovice</t>
  </si>
  <si>
    <t>Počaply</t>
  </si>
  <si>
    <t>Město Králův Dvůr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</si>
  <si>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</si>
  <si>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</si>
  <si>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</si>
  <si>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</si>
  <si>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</si>
  <si>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</si>
  <si>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</si>
  <si>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</si>
  <si>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</si>
  <si>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</si>
  <si>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</si>
  <si>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</si>
  <si>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</si>
  <si>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</si>
  <si>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</si>
  <si>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</si>
  <si>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</si>
  <si>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</si>
  <si>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</si>
  <si>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</si>
  <si>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</si>
  <si>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</si>
  <si>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</si>
  <si>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</si>
  <si>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</si>
  <si>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</si>
  <si>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</si>
  <si>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</si>
  <si>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</si>
  <si>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</si>
  <si>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</si>
  <si>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</si>
  <si>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</si>
  <si>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</si>
  <si>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</si>
  <si>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</si>
  <si>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</si>
  <si>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</si>
  <si>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</si>
  <si>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</si>
  <si>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</si>
  <si>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</si>
  <si>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</si>
  <si>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</si>
  <si>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</si>
  <si>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4</t>
  </si>
  <si>
    <t>-1477260331</t>
  </si>
  <si>
    <t>121101103R</t>
  </si>
  <si>
    <t>Sejmutí ornice s přemístěním na vzdálenost do 250 m</t>
  </si>
  <si>
    <t>m3</t>
  </si>
  <si>
    <t>717144789</t>
  </si>
  <si>
    <t>VV</t>
  </si>
  <si>
    <t>145+316</t>
  </si>
  <si>
    <t>3</t>
  </si>
  <si>
    <t>122251105</t>
  </si>
  <si>
    <t>Odkopávky a prokopávky nezapažené v hornině třídy těžitelnosti I skupiny 3 objem do 1000 m3 strojně</t>
  </si>
  <si>
    <t>1898345780</t>
  </si>
  <si>
    <t>155+485</t>
  </si>
  <si>
    <t>162301501</t>
  </si>
  <si>
    <t>Vodorovné přemístění křovin do 5 km D kmene do 100 mm</t>
  </si>
  <si>
    <t>1394022764</t>
  </si>
  <si>
    <t>5</t>
  </si>
  <si>
    <t>171151101R</t>
  </si>
  <si>
    <t>Hutnění  pro jakýkoliv sklon a míru zhutnění svahu</t>
  </si>
  <si>
    <t>-130660005</t>
  </si>
  <si>
    <t>680+38+2+248+216+6,5</t>
  </si>
  <si>
    <t>1500+611+890+14+1,5+6,5</t>
  </si>
  <si>
    <t>Součet</t>
  </si>
  <si>
    <t>6</t>
  </si>
  <si>
    <t>171203112</t>
  </si>
  <si>
    <t>Uložení a hrubé rozhrnutí výkopku bez zhutnění ve svahu do 1:2</t>
  </si>
  <si>
    <t>210356103</t>
  </si>
  <si>
    <t>22+85</t>
  </si>
  <si>
    <t>7</t>
  </si>
  <si>
    <t>175111101</t>
  </si>
  <si>
    <t>Obsypání potrubí ručně sypaninou bez prohození sítem, uloženou do 3 m - propustky</t>
  </si>
  <si>
    <t>-1362960682</t>
  </si>
  <si>
    <t>(6+5,5)*0,6 "profil m2"</t>
  </si>
  <si>
    <t>8</t>
  </si>
  <si>
    <t>175111109</t>
  </si>
  <si>
    <t>Příplatek k obsypání potrubí za ruční prohození sypaninysítem, uložené do 3 m</t>
  </si>
  <si>
    <t>1621172527</t>
  </si>
  <si>
    <t>9</t>
  </si>
  <si>
    <t>181111112R</t>
  </si>
  <si>
    <t>Plošná úprava terénu do 500 m2 zemina tř 1 až 4 nerovnosti ve svahu do 1:2</t>
  </si>
  <si>
    <t>371385482</t>
  </si>
  <si>
    <t>10</t>
  </si>
  <si>
    <t>181152302</t>
  </si>
  <si>
    <t>Úprava pláně pro silnice se zhutněním</t>
  </si>
  <si>
    <t>-1043592264</t>
  </si>
  <si>
    <t>"pod cyklostezkami" 678+2+13+2+1,5</t>
  </si>
  <si>
    <t>11</t>
  </si>
  <si>
    <t>181301112R</t>
  </si>
  <si>
    <t>Rozprostření ornice tl vrstvy do 150 mm pl přes 500 m2 v rovině nebo ve svahu do 1:5</t>
  </si>
  <si>
    <t>2025077242</t>
  </si>
  <si>
    <t>216+890</t>
  </si>
  <si>
    <t>12</t>
  </si>
  <si>
    <t>183405211</t>
  </si>
  <si>
    <t>Výsev trávníku hydroosevem na ornici</t>
  </si>
  <si>
    <t>-657187396</t>
  </si>
  <si>
    <t>13</t>
  </si>
  <si>
    <t>M</t>
  </si>
  <si>
    <t>005724100</t>
  </si>
  <si>
    <t>osivo směs travní parková</t>
  </si>
  <si>
    <t>kg</t>
  </si>
  <si>
    <t>670621891</t>
  </si>
  <si>
    <t>1106*0,025 'Přepočtené koeficientem množství</t>
  </si>
  <si>
    <t>Zakládání</t>
  </si>
  <si>
    <t>14</t>
  </si>
  <si>
    <t>212572121</t>
  </si>
  <si>
    <t>Lože pro trativody z kameniva drobného těženého</t>
  </si>
  <si>
    <t>990376287</t>
  </si>
  <si>
    <t>620*0,5*0,3</t>
  </si>
  <si>
    <t>212755216</t>
  </si>
  <si>
    <t>Trativody z drenážních trubek plastových flexibilních D 160 mm bez lože</t>
  </si>
  <si>
    <t>m</t>
  </si>
  <si>
    <t>2087139274</t>
  </si>
  <si>
    <t>16</t>
  </si>
  <si>
    <t>213141111</t>
  </si>
  <si>
    <t>Zřízení vrstvy z geotextilie v rovině nebo ve sklonu do 1:5 š do 3 m</t>
  </si>
  <si>
    <t>-777565720</t>
  </si>
  <si>
    <t>620*(0,5+0,2+0,2)</t>
  </si>
  <si>
    <t>17</t>
  </si>
  <si>
    <t>69311068</t>
  </si>
  <si>
    <t>geotextilie</t>
  </si>
  <si>
    <t>1425980906</t>
  </si>
  <si>
    <t>558*1,15 'Přepočtené koeficientem množství</t>
  </si>
  <si>
    <t>Vodorovné konstrukce</t>
  </si>
  <si>
    <t>18</t>
  </si>
  <si>
    <t>451317777</t>
  </si>
  <si>
    <t>Podklad nebo lože pod dlažbu vodorovný nebo do sklonu 1:5 z betonu prostého tl do 100 mm - C25/30</t>
  </si>
  <si>
    <t>483365150</t>
  </si>
  <si>
    <t>19</t>
  </si>
  <si>
    <t>451319777</t>
  </si>
  <si>
    <t>Příplatek ZKD 10 mm tl přes 100 mm u podkladu nebo lože pod dlažbu z betonu</t>
  </si>
  <si>
    <t>2116510545</t>
  </si>
  <si>
    <t>Komunikace</t>
  </si>
  <si>
    <t>20</t>
  </si>
  <si>
    <t>561041111</t>
  </si>
  <si>
    <t>Zřízení podkladu ze zeminy upravené vápnem, cementem, směsnými pojivy tl přes 250 do 300 mm pl do 1000 m2</t>
  </si>
  <si>
    <t>2132737804</t>
  </si>
  <si>
    <t>"cyklostezka západ" 1554</t>
  </si>
  <si>
    <t>"cyklostezka východ" 678</t>
  </si>
  <si>
    <t>58530170</t>
  </si>
  <si>
    <t>vápno nehašené CL 90-Q pro úpravu zemin standardní</t>
  </si>
  <si>
    <t>t</t>
  </si>
  <si>
    <t>491067355</t>
  </si>
  <si>
    <t>22</t>
  </si>
  <si>
    <t>564722111</t>
  </si>
  <si>
    <t>Podklad z vibrovaného štěrku VŠ tl 80 mm - pod hmatovou dlažbou</t>
  </si>
  <si>
    <t>-632760269</t>
  </si>
  <si>
    <t>23</t>
  </si>
  <si>
    <t>564752111</t>
  </si>
  <si>
    <t>Podklad z vibrovaného štěrku VŠ tl 150 mm</t>
  </si>
  <si>
    <t>-1549236653</t>
  </si>
  <si>
    <t>24</t>
  </si>
  <si>
    <t>564831111</t>
  </si>
  <si>
    <t xml:space="preserve">Podklad ze štěrkodrtě ŠD tl 100 mm </t>
  </si>
  <si>
    <t>1337222204</t>
  </si>
  <si>
    <t>25</t>
  </si>
  <si>
    <t>564841112</t>
  </si>
  <si>
    <t>Podklad ze štěrkodrtě ŠD tl 130 mm</t>
  </si>
  <si>
    <t>376092677</t>
  </si>
  <si>
    <t>26</t>
  </si>
  <si>
    <t>564851112</t>
  </si>
  <si>
    <t>Podklad ze štěrkodrtě ŠD tl 160 mm</t>
  </si>
  <si>
    <t>1712836247</t>
  </si>
  <si>
    <t>27</t>
  </si>
  <si>
    <t>564861111</t>
  </si>
  <si>
    <t>Podklad ze štěrkodrtě ŠD tl 200 mm</t>
  </si>
  <si>
    <t>-1113406179</t>
  </si>
  <si>
    <t>678</t>
  </si>
  <si>
    <t>"pod hmatovou dlažbou"2</t>
  </si>
  <si>
    <t>"200mm ze skladby  420mm"1552</t>
  </si>
  <si>
    <t>28</t>
  </si>
  <si>
    <t>564861113</t>
  </si>
  <si>
    <t>Podklad ze štěrkodrtě ŠD tl 220 mm</t>
  </si>
  <si>
    <t>-364834598</t>
  </si>
  <si>
    <t>1552+"pod hmatovou dlažbou"+2</t>
  </si>
  <si>
    <t>29</t>
  </si>
  <si>
    <t>564911411</t>
  </si>
  <si>
    <t>Podklad z asfaltového recyklátu tl 50 mm</t>
  </si>
  <si>
    <t>1106767100</t>
  </si>
  <si>
    <t>1500+38+14</t>
  </si>
  <si>
    <t>30</t>
  </si>
  <si>
    <t>567122111</t>
  </si>
  <si>
    <t>Podklad ze směsi stmelené cementem tl 120 mm</t>
  </si>
  <si>
    <t>-2008873817</t>
  </si>
  <si>
    <t>2+1,5</t>
  </si>
  <si>
    <t>31</t>
  </si>
  <si>
    <t>569751111</t>
  </si>
  <si>
    <t>Zpevnění krajnic kamenivem drceným tl 150 mm</t>
  </si>
  <si>
    <t>-1708796311</t>
  </si>
  <si>
    <t>248+611</t>
  </si>
  <si>
    <t>32</t>
  </si>
  <si>
    <t>5771431111</t>
  </si>
  <si>
    <t>Asfaltový beton ABJ III tl 60 mm š do 3 m</t>
  </si>
  <si>
    <t>-346173000</t>
  </si>
  <si>
    <t>33</t>
  </si>
  <si>
    <t>589116111</t>
  </si>
  <si>
    <t>Kryt ploch pro tělovýchovu jedno a dvouvrstvý z hmot hlinitopísčitých tl do 20 mm</t>
  </si>
  <si>
    <t>-2017927866</t>
  </si>
  <si>
    <t>34</t>
  </si>
  <si>
    <t>596811120</t>
  </si>
  <si>
    <t>Kladení betonové dlažby komunikací pro pěší do lože z kameniva vel do 0,09 m2 plochy do 50 m2</t>
  </si>
  <si>
    <t>-1522791591</t>
  </si>
  <si>
    <t>35</t>
  </si>
  <si>
    <t>59245019</t>
  </si>
  <si>
    <t>dlažba skladebná betonová slepecká přírodní</t>
  </si>
  <si>
    <t>787609603</t>
  </si>
  <si>
    <t>3,5*1,05 'Přepočtené koeficientem množství</t>
  </si>
  <si>
    <t>36</t>
  </si>
  <si>
    <t>596841120</t>
  </si>
  <si>
    <t>Kladení betonové dlažby komunikací pro pěší do lože z cement malty vel do 0,09 m2 plochy do 50 m2</t>
  </si>
  <si>
    <t>1827173018</t>
  </si>
  <si>
    <t>6,5+6,5</t>
  </si>
  <si>
    <t>37</t>
  </si>
  <si>
    <t>59245030</t>
  </si>
  <si>
    <t>dlažba skladebná betonová 20x20x8 cm přírodní</t>
  </si>
  <si>
    <t>-1455386724</t>
  </si>
  <si>
    <t>13*1,05 'Přepočtené koeficientem množství</t>
  </si>
  <si>
    <t>Úpravy povrchů, podlahy a osazování výplní</t>
  </si>
  <si>
    <t>38</t>
  </si>
  <si>
    <t>915241111</t>
  </si>
  <si>
    <t>Bezpečnostní barevný povrch vozovek červený pro podklad asfaltový</t>
  </si>
  <si>
    <t>1069578490</t>
  </si>
  <si>
    <t>38+14</t>
  </si>
  <si>
    <t>Ostatní konstrukce a práce-bourání</t>
  </si>
  <si>
    <t>39</t>
  </si>
  <si>
    <t>914111111</t>
  </si>
  <si>
    <t>Montáž svislé dopravní značky do velikosti 1 m2 objímkami na sloupek nebo konzolu</t>
  </si>
  <si>
    <t>kus</t>
  </si>
  <si>
    <t>-1901623001</t>
  </si>
  <si>
    <t>7+6</t>
  </si>
  <si>
    <t>40</t>
  </si>
  <si>
    <t>40444110</t>
  </si>
  <si>
    <t xml:space="preserve">značka dopravní svislá </t>
  </si>
  <si>
    <t>-198562982</t>
  </si>
  <si>
    <t>41</t>
  </si>
  <si>
    <t>914511111</t>
  </si>
  <si>
    <t>Montáž sloupku dopravních značek délky do 3,5 m s betonovým základem</t>
  </si>
  <si>
    <t>-1412136841</t>
  </si>
  <si>
    <t>42</t>
  </si>
  <si>
    <t>40445225</t>
  </si>
  <si>
    <t>sloupek Zn pro dopravní značku</t>
  </si>
  <si>
    <t>-425783355</t>
  </si>
  <si>
    <t>43</t>
  </si>
  <si>
    <t>915111111</t>
  </si>
  <si>
    <t>Vodorovné dopravní značení dělící čáry souvislé š 125 mm základní bílá barva</t>
  </si>
  <si>
    <t>-1809719417</t>
  </si>
  <si>
    <t>44</t>
  </si>
  <si>
    <t>915121111</t>
  </si>
  <si>
    <t>Vodorovné dopravní značení vodící čáry souvislé š 250 mm základní bíllá barva</t>
  </si>
  <si>
    <t>1881225744</t>
  </si>
  <si>
    <t>600*2</t>
  </si>
  <si>
    <t>45</t>
  </si>
  <si>
    <t>915231111</t>
  </si>
  <si>
    <t>Vodorovné dopravní značení přechody pro chodce, šipky, symboly bílý plast</t>
  </si>
  <si>
    <t>862239452</t>
  </si>
  <si>
    <t>5+2,5</t>
  </si>
  <si>
    <t>46</t>
  </si>
  <si>
    <t>915611111</t>
  </si>
  <si>
    <t>Předznačení vodorovného liniového značení</t>
  </si>
  <si>
    <t>-271244527</t>
  </si>
  <si>
    <t>600*3</t>
  </si>
  <si>
    <t>47</t>
  </si>
  <si>
    <t>915621111</t>
  </si>
  <si>
    <t>Předznačení vodorovného plošného značení</t>
  </si>
  <si>
    <t>1983090850</t>
  </si>
  <si>
    <t>48</t>
  </si>
  <si>
    <t>916231213</t>
  </si>
  <si>
    <t>Osazení chodníkového obrubníku betonového stojatého s boční opěrou do lože z betonu prostého</t>
  </si>
  <si>
    <t>-935087797</t>
  </si>
  <si>
    <t>9+4</t>
  </si>
  <si>
    <t>49</t>
  </si>
  <si>
    <t>59217017</t>
  </si>
  <si>
    <t>obrubník betonový chodníkový 100x10x25 cm</t>
  </si>
  <si>
    <t>-34218999</t>
  </si>
  <si>
    <t>50</t>
  </si>
  <si>
    <t>9169911211</t>
  </si>
  <si>
    <t>Lože pod obrubníky z betonu prostého</t>
  </si>
  <si>
    <t>-1242608885</t>
  </si>
  <si>
    <t>0,5+0,5</t>
  </si>
  <si>
    <t>51</t>
  </si>
  <si>
    <t>919411131</t>
  </si>
  <si>
    <t>Čelo propustku z betonu prostého se zvýšenými nároky na prostředí pro propustek z trub DN 300 až 500 - s šikmými čely</t>
  </si>
  <si>
    <t>-52940256</t>
  </si>
  <si>
    <t>52</t>
  </si>
  <si>
    <t>919521120</t>
  </si>
  <si>
    <t>Zřízení silničního propustku z trub betonových nebo ŽB DN 400</t>
  </si>
  <si>
    <t>365369383</t>
  </si>
  <si>
    <t>6+5,5</t>
  </si>
  <si>
    <t>53</t>
  </si>
  <si>
    <t>5922254001</t>
  </si>
  <si>
    <t>trouba hrdlová přímá železobet. s integrovaným těsněním TZH-Q 400/1000 integro 40 x 100 x 7,5 cm</t>
  </si>
  <si>
    <t>-47357438</t>
  </si>
  <si>
    <t>54</t>
  </si>
  <si>
    <t>919535556</t>
  </si>
  <si>
    <t>Obetonování trubního propustku betonem se zvýšenými nároky na prostředí tř. C 25/30</t>
  </si>
  <si>
    <t>-477215983</t>
  </si>
  <si>
    <t>(5,5+6)*1,7*0,3+(5,5+6)*3,14*2*0,02*0,15</t>
  </si>
  <si>
    <t>55</t>
  </si>
  <si>
    <t>919726202.TCT</t>
  </si>
  <si>
    <t>Geotextilie pro vyztužení, separaci a filtraci tkaná z PP</t>
  </si>
  <si>
    <t>-751445813</t>
  </si>
  <si>
    <t>56</t>
  </si>
  <si>
    <t>919732211</t>
  </si>
  <si>
    <t>Styčná spára napojení nového živičného povrchu na stávající za tepla š 15 mm hl 25 mm s prořezáním</t>
  </si>
  <si>
    <t>132029286</t>
  </si>
  <si>
    <t>57</t>
  </si>
  <si>
    <t>936172124</t>
  </si>
  <si>
    <t>Osazení doplňkových konstrukcí mostního vybavení z oceli hmotnosti do 100 kg - ukončující profily L100x100</t>
  </si>
  <si>
    <t>1206421242</t>
  </si>
  <si>
    <t>58</t>
  </si>
  <si>
    <t>938902322</t>
  </si>
  <si>
    <t>Čištění rigolů ručně při tl. nánosu do 100 mm</t>
  </si>
  <si>
    <t>-753697013</t>
  </si>
  <si>
    <t>15*2</t>
  </si>
  <si>
    <t>59</t>
  </si>
  <si>
    <t>941111111R</t>
  </si>
  <si>
    <t>Pomocné lešení (dodávka+montáž+nájem)</t>
  </si>
  <si>
    <t>kpl</t>
  </si>
  <si>
    <t>-404812018</t>
  </si>
  <si>
    <t>60</t>
  </si>
  <si>
    <t>953945242</t>
  </si>
  <si>
    <t>Kotvy mechanické M 16 dl 190 mm pro těžká kotvení do betonu, ŽB nebo kamene s vyvrtáním otvoru</t>
  </si>
  <si>
    <t>2018204766</t>
  </si>
  <si>
    <t>61</t>
  </si>
  <si>
    <t>9539612161</t>
  </si>
  <si>
    <t>Kotvy chemickou patronou M 16 hl 190 mm do betonu, ŽB nebo kamene s vyvrtáním otvoru</t>
  </si>
  <si>
    <t>761482833</t>
  </si>
  <si>
    <t>62</t>
  </si>
  <si>
    <t>9539651311</t>
  </si>
  <si>
    <t>Matice M20 a podložka M21</t>
  </si>
  <si>
    <t>1029276989</t>
  </si>
  <si>
    <t>63</t>
  </si>
  <si>
    <t>953965143</t>
  </si>
  <si>
    <t>Kotevní šroub M20x 280 4.6</t>
  </si>
  <si>
    <t>-349885679</t>
  </si>
  <si>
    <t>99</t>
  </si>
  <si>
    <t>Přesun hmot</t>
  </si>
  <si>
    <t>64</t>
  </si>
  <si>
    <t>992114200</t>
  </si>
  <si>
    <t>Jeřábové práce</t>
  </si>
  <si>
    <t>-349997076</t>
  </si>
  <si>
    <t>65</t>
  </si>
  <si>
    <t>998225111</t>
  </si>
  <si>
    <t>Přesun hmot pro pozemní komunikace s krytem z kamene, živičným</t>
  </si>
  <si>
    <t>1246555318</t>
  </si>
  <si>
    <t>PSV</t>
  </si>
  <si>
    <t>Práce a dodávky PSV</t>
  </si>
  <si>
    <t>711</t>
  </si>
  <si>
    <t>Izolace proti vodě, vlhkosti a plynům</t>
  </si>
  <si>
    <t>66</t>
  </si>
  <si>
    <t>711471051</t>
  </si>
  <si>
    <t>Provedení vodorovné izolace proti tlakové vodě termoplasty lepenou fólií PVC</t>
  </si>
  <si>
    <t>-767166315</t>
  </si>
  <si>
    <t>67</t>
  </si>
  <si>
    <t>MPI.76614115001</t>
  </si>
  <si>
    <t>Hydroizolační folie UV odolná</t>
  </si>
  <si>
    <t>-1845166495</t>
  </si>
  <si>
    <t>30*1,15 'Přepočtené koeficientem množství</t>
  </si>
  <si>
    <t>68</t>
  </si>
  <si>
    <t>998711201</t>
  </si>
  <si>
    <t>Přesun hmot procentní pro izolace proti vodě, vlhkosti a plynům v objektech v do 6 m</t>
  </si>
  <si>
    <t>%</t>
  </si>
  <si>
    <t>-554974832</t>
  </si>
  <si>
    <t>762</t>
  </si>
  <si>
    <t>Konstrukce tesařské</t>
  </si>
  <si>
    <t>69</t>
  </si>
  <si>
    <t>762083122</t>
  </si>
  <si>
    <t xml:space="preserve">Impregnace řeziva </t>
  </si>
  <si>
    <t>-1050052100</t>
  </si>
  <si>
    <t>70</t>
  </si>
  <si>
    <t>762222141</t>
  </si>
  <si>
    <t>Montáž zábradlí rovného osové vzdálenosti sloupků do 1500 mm</t>
  </si>
  <si>
    <t>164771569</t>
  </si>
  <si>
    <t>1,05*56+1,658*8+4,9*4+5,2*2</t>
  </si>
  <si>
    <t>71</t>
  </si>
  <si>
    <t>60511166</t>
  </si>
  <si>
    <t>řezivo jehličnaté hranol</t>
  </si>
  <si>
    <t>-1613832284</t>
  </si>
  <si>
    <t>0,147+0,133+0,078+0,052</t>
  </si>
  <si>
    <t>72</t>
  </si>
  <si>
    <t>762295001</t>
  </si>
  <si>
    <t>Spojovací prostředky pro montáž schodiště a zábradlí</t>
  </si>
  <si>
    <t>740107293</t>
  </si>
  <si>
    <t>73</t>
  </si>
  <si>
    <t>762751110</t>
  </si>
  <si>
    <t>Montáž prostorové vázané kce na hladko z hraněného řeziva průřezové plochy do 120 cm2</t>
  </si>
  <si>
    <t>-887353518</t>
  </si>
  <si>
    <t>2,6*36</t>
  </si>
  <si>
    <t>74</t>
  </si>
  <si>
    <t>60556102R</t>
  </si>
  <si>
    <t xml:space="preserve">řezivo dubové </t>
  </si>
  <si>
    <t>964938510</t>
  </si>
  <si>
    <t>75</t>
  </si>
  <si>
    <t>762751150</t>
  </si>
  <si>
    <t>Montáž prostorové vázané kce na hladko z hraněného řeziva průřezové plochy do 600 cm2</t>
  </si>
  <si>
    <t>-1951776127</t>
  </si>
  <si>
    <t>4,9*3</t>
  </si>
  <si>
    <t>76</t>
  </si>
  <si>
    <t>-2059970328</t>
  </si>
  <si>
    <t>77</t>
  </si>
  <si>
    <t>762795000</t>
  </si>
  <si>
    <t>Spojovací prostředky pro montáž prostorových vázaných kcí</t>
  </si>
  <si>
    <t>-1292214539</t>
  </si>
  <si>
    <t>0,608+0,882</t>
  </si>
  <si>
    <t>78</t>
  </si>
  <si>
    <t>998762201</t>
  </si>
  <si>
    <t>Přesun hmot procentní pro kce tesařské v objektech v do 6 m</t>
  </si>
  <si>
    <t>1478358643</t>
  </si>
  <si>
    <t>766</t>
  </si>
  <si>
    <t>Konstrukce truhlářské</t>
  </si>
  <si>
    <t>79</t>
  </si>
  <si>
    <t>766412214</t>
  </si>
  <si>
    <t>Montáž obložení stěn pl přes 1 m2 palubkami z měkkého dřeva přes 100 mm</t>
  </si>
  <si>
    <t>-233394024</t>
  </si>
  <si>
    <t>80</t>
  </si>
  <si>
    <t>60514107R</t>
  </si>
  <si>
    <t>odkapová lať</t>
  </si>
  <si>
    <t>-633500423</t>
  </si>
  <si>
    <t>81</t>
  </si>
  <si>
    <t>61191175</t>
  </si>
  <si>
    <t>prkno obkladové z měkkého dřeva</t>
  </si>
  <si>
    <t>1114349105</t>
  </si>
  <si>
    <t>82</t>
  </si>
  <si>
    <t>998766201</t>
  </si>
  <si>
    <t>Přesun hmot procentní pro kce truhlářské v objektech v do 6 m</t>
  </si>
  <si>
    <t>2112766829</t>
  </si>
  <si>
    <t>767</t>
  </si>
  <si>
    <t>Konstrukce zámečnické</t>
  </si>
  <si>
    <t>83</t>
  </si>
  <si>
    <t>767995114R</t>
  </si>
  <si>
    <t>Dodávka a Montáž atypických zámečnických konstrukcí hmotnosti do 50 kg</t>
  </si>
  <si>
    <t>-1936742164</t>
  </si>
  <si>
    <t>84</t>
  </si>
  <si>
    <t>767995115R</t>
  </si>
  <si>
    <t>Dodávka a Montáž atypických zámečnických konstrukcí hmotnosti do 100 kg</t>
  </si>
  <si>
    <t>-1864358309</t>
  </si>
  <si>
    <t>85</t>
  </si>
  <si>
    <t>767995116R</t>
  </si>
  <si>
    <t>Dodávka a Montáž atypických zámečnických konstrukcí hmotnosti do 250 kg</t>
  </si>
  <si>
    <t>1056517548</t>
  </si>
  <si>
    <t>86</t>
  </si>
  <si>
    <t>998767201</t>
  </si>
  <si>
    <t>Přesun hmot procentní pro zámečnické konstrukce v objektech v do 6 m</t>
  </si>
  <si>
    <t>-901168917</t>
  </si>
  <si>
    <t>783</t>
  </si>
  <si>
    <t>Dokončovací práce - nátěry</t>
  </si>
  <si>
    <t>87</t>
  </si>
  <si>
    <t>783264101</t>
  </si>
  <si>
    <t>Základní jednonásobný olejový nátěr tesařských konstrukcí - tvrdé dřevo</t>
  </si>
  <si>
    <t>-1403181529</t>
  </si>
  <si>
    <t>88</t>
  </si>
  <si>
    <t>783267101</t>
  </si>
  <si>
    <t>Krycí jednonásobný olejový nátěr tesařských konstrukcí - tvrdé dřevo</t>
  </si>
  <si>
    <t>2023116980</t>
  </si>
  <si>
    <t>89</t>
  </si>
  <si>
    <t>783268111</t>
  </si>
  <si>
    <t>Lazurovací dvojnásobný olejový nátěr tesařských konstrukcí - měkké dřevo</t>
  </si>
  <si>
    <t>965267160</t>
  </si>
  <si>
    <t>11,76+5,305+5,096+14,7+3,12</t>
  </si>
  <si>
    <t>VRN</t>
  </si>
  <si>
    <t>Vedlejší rozpočtové náklady</t>
  </si>
  <si>
    <t>VRN1</t>
  </si>
  <si>
    <t>Průzkumné, geodetické a projektové práce</t>
  </si>
  <si>
    <t>90</t>
  </si>
  <si>
    <t>012103000</t>
  </si>
  <si>
    <t>Průzkumné, geodetické a projektové práce geodetické práce před výstavbou</t>
  </si>
  <si>
    <t>2077978092</t>
  </si>
  <si>
    <t>VRN3</t>
  </si>
  <si>
    <t>Zařízení staveniště</t>
  </si>
  <si>
    <t>91</t>
  </si>
  <si>
    <t>030001000</t>
  </si>
  <si>
    <t>1024</t>
  </si>
  <si>
    <t>1220081952</t>
  </si>
  <si>
    <t>VRN4</t>
  </si>
  <si>
    <t>Inženýrská činnost</t>
  </si>
  <si>
    <t>92</t>
  </si>
  <si>
    <t>045002000</t>
  </si>
  <si>
    <t>Kompletační a koordinační činnost</t>
  </si>
  <si>
    <t>784522088</t>
  </si>
  <si>
    <t>VRN7</t>
  </si>
  <si>
    <t>Provozní vlivy</t>
  </si>
  <si>
    <t>93</t>
  </si>
  <si>
    <t>070001000</t>
  </si>
  <si>
    <t>1588719785</t>
  </si>
  <si>
    <t>SO 02 - Lávka</t>
  </si>
  <si>
    <t xml:space="preserve">    3 - Svislé a kompletní konstrukce</t>
  </si>
  <si>
    <t xml:space="preserve">    763 - Konstrukce suché výstavby</t>
  </si>
  <si>
    <t>M - Práce a dodávky M</t>
  </si>
  <si>
    <t xml:space="preserve">    43-M - Montáž ocelových konstrukcí</t>
  </si>
  <si>
    <t>111201000</t>
  </si>
  <si>
    <t>Uvolnění dotčené plochy - odstranění porostu, vyklizení</t>
  </si>
  <si>
    <t>-1894067281</t>
  </si>
  <si>
    <t>5*7,5+3,1*7,5+3,7*7,5</t>
  </si>
  <si>
    <t>"rampa"93</t>
  </si>
  <si>
    <t>111251111</t>
  </si>
  <si>
    <t>Drcení ořezaných větví D do 100 mm s odvozem do 20 km</t>
  </si>
  <si>
    <t>943963349</t>
  </si>
  <si>
    <t>112101101</t>
  </si>
  <si>
    <t>Odstranění stromů listnatých průměru kmene do 300 mm</t>
  </si>
  <si>
    <t>1714657641</t>
  </si>
  <si>
    <t>112201101</t>
  </si>
  <si>
    <t>Odstranění pařezů D do 300 mm</t>
  </si>
  <si>
    <t>-2068786176</t>
  </si>
  <si>
    <t>121101102</t>
  </si>
  <si>
    <t>Sejmutí ornice s přemístěním na vzdálenost do 100 m</t>
  </si>
  <si>
    <t>-1023486102</t>
  </si>
  <si>
    <t>93*0,2</t>
  </si>
  <si>
    <t>122201101</t>
  </si>
  <si>
    <t>Odkopávky a prokopávky nezapažené v hornině tř. 3 objem do 100 m3</t>
  </si>
  <si>
    <t>-171925200</t>
  </si>
  <si>
    <t>3,6*3,5*0,3</t>
  </si>
  <si>
    <t>131351103</t>
  </si>
  <si>
    <t>Hloubení jam nezapažených v hornině třídy těžitelnosti II skupiny 4 objem do 100 m3 strojně</t>
  </si>
  <si>
    <t>794102278</t>
  </si>
  <si>
    <t>"výkres s" 5,4"m2"*7,5</t>
  </si>
  <si>
    <t>"výkres st"2,5"m2"*7,1</t>
  </si>
  <si>
    <t>"výkres j"2,3"m2"*7,1</t>
  </si>
  <si>
    <t>162301101</t>
  </si>
  <si>
    <t>Vodorovné přemístění do 500 m výkopku/sypaniny z horniny tř. 1 až 4</t>
  </si>
  <si>
    <t>-402216788</t>
  </si>
  <si>
    <t>1623011011</t>
  </si>
  <si>
    <t>Vodorovné přemístění do 500 m výkopku/sypaniny z horniny tř. 1 až 4 - zpětný obsyp a násyp</t>
  </si>
  <si>
    <t>-446799471</t>
  </si>
  <si>
    <t>1029335032</t>
  </si>
  <si>
    <t>162701105</t>
  </si>
  <si>
    <t>Vodorovné přemístění do 10000 m výkopku/sypaniny z horniny tř. 1 až 4 - dovoz zeminy pro násypy</t>
  </si>
  <si>
    <t>545871422</t>
  </si>
  <si>
    <t>92,66-18,6-(74,58-55,258)</t>
  </si>
  <si>
    <t>167101101</t>
  </si>
  <si>
    <t>Nakládání výkopku z hornin tř. 1 až 4 do 100 m3</t>
  </si>
  <si>
    <t>-460813838</t>
  </si>
  <si>
    <t>171101101</t>
  </si>
  <si>
    <t>Uložení sypaniny z hornin soudržných do násypů zhutněných na 95 % PS</t>
  </si>
  <si>
    <t>980262937</t>
  </si>
  <si>
    <t>(7,92"m2"+0)/2*(11,9+11,5)</t>
  </si>
  <si>
    <t>171151101</t>
  </si>
  <si>
    <t>Hutnění boků násypů pro jakýkoliv sklon a míru zhutnění svahu</t>
  </si>
  <si>
    <t>897758391</t>
  </si>
  <si>
    <t>(1,9+10,3+9,6)*2,1/2+(1,9+10,3+15,5)*2,1/2</t>
  </si>
  <si>
    <t>171201201</t>
  </si>
  <si>
    <t xml:space="preserve">Uložení sypaniny na meziskládku </t>
  </si>
  <si>
    <t>-664731544</t>
  </si>
  <si>
    <t>174101101</t>
  </si>
  <si>
    <t>Zásyp kolem objektů sypaninou se zhutněním</t>
  </si>
  <si>
    <t>1819810245</t>
  </si>
  <si>
    <t>"s" 5,4"m2"*7,5-(4,5*1,55*1,5)</t>
  </si>
  <si>
    <t>"sT"2,5"m2"*7,1-(5,04*0,9*0,8)</t>
  </si>
  <si>
    <t>"j"2,3"m2"*7,1-(4,5*1,55*0,75)</t>
  </si>
  <si>
    <t>181111112</t>
  </si>
  <si>
    <t>Plošná úprava terénu do 500 m2 zemina tř 1 až 4 nerovnosti do +/- 100 mm ve svahu do 1:2</t>
  </si>
  <si>
    <t>428231906</t>
  </si>
  <si>
    <t>181301103</t>
  </si>
  <si>
    <t>Rozprostření ornice tl vrstvy do 200 mm pl do 500 m2 v rovině nebo ve svahu do 1:5 - boky násypu</t>
  </si>
  <si>
    <t>-146355949</t>
  </si>
  <si>
    <t>181451122</t>
  </si>
  <si>
    <t>Založení lučního trávníku výsevem plochy přes 1000 m2 ve svahu do 1:2</t>
  </si>
  <si>
    <t>1308142762</t>
  </si>
  <si>
    <t>005724740</t>
  </si>
  <si>
    <t>Osiva pícnin směsi travní balení obvykle 25 kg technická - svahová (10 kg)</t>
  </si>
  <si>
    <t>1900655611</t>
  </si>
  <si>
    <t>51,975*0,015 'Přepočtené koeficientem množství</t>
  </si>
  <si>
    <t>182001113</t>
  </si>
  <si>
    <t>Plošná úprava terénu zemina tř 1 až 4 nerovnosti do +/- 100 mm ve svahu do 1:1</t>
  </si>
  <si>
    <t>-350630225</t>
  </si>
  <si>
    <t>88,5-(4,5*1,55+5,04*2,1+4,5*1,55)</t>
  </si>
  <si>
    <t>213141133</t>
  </si>
  <si>
    <t>Zpevnění svahu přírodní jutovou rohoží (odhad)</t>
  </si>
  <si>
    <t>1511042265</t>
  </si>
  <si>
    <t>"výkres s" 7,5*5-4,5*1,7</t>
  </si>
  <si>
    <t>"výkres st"7,1*3,5-4,5*0,9</t>
  </si>
  <si>
    <t>"výkres j"7,5*2,5-4,5*0,6</t>
  </si>
  <si>
    <t>693113000</t>
  </si>
  <si>
    <t>Přírodní jutová rozhož</t>
  </si>
  <si>
    <t>2050109831</t>
  </si>
  <si>
    <t>66,7*1,15 'Přepočtené koeficientem množství</t>
  </si>
  <si>
    <t>215901101</t>
  </si>
  <si>
    <t>Zhutnění podloží z hornin soudržných do 92% PS nebo nesoudržných sypkých I(d) do 0,8</t>
  </si>
  <si>
    <t>1978421886</t>
  </si>
  <si>
    <t>R</t>
  </si>
  <si>
    <t>220A0002</t>
  </si>
  <si>
    <t>Pilota ŽB průměr vrtu 800 mm včetně výztuže</t>
  </si>
  <si>
    <t>869882498</t>
  </si>
  <si>
    <t>3*2*8</t>
  </si>
  <si>
    <t>Svislé a kompletní konstrukce</t>
  </si>
  <si>
    <t>334323418</t>
  </si>
  <si>
    <t>Mostní prahy ze ŽB C 30/37</t>
  </si>
  <si>
    <t>436659848</t>
  </si>
  <si>
    <t>"výkres s"4,7*1,55*2,1-(4,7*0,975*0,45)</t>
  </si>
  <si>
    <t>"výkres st" 4,7*0,4*(1,19+0,05)</t>
  </si>
  <si>
    <t>"výkres j" 4,7*1,55*2,1-(4,7*0,975*0,45)+2,637</t>
  </si>
  <si>
    <t>334351112</t>
  </si>
  <si>
    <t>Bednění systémové mostních opěr pro ŽB - zřízení pohledové</t>
  </si>
  <si>
    <t>1353778360</t>
  </si>
  <si>
    <t>"výkres s"(4,7+1,55)*2*2,1</t>
  </si>
  <si>
    <t>"výkres st" (4,7+0,4)*2*(1,19+0,05)</t>
  </si>
  <si>
    <t>"výkres j"(4,7+1,55)*2*2,1+5</t>
  </si>
  <si>
    <t>334351211</t>
  </si>
  <si>
    <t>Bednění systémové mostních opěr odstranění</t>
  </si>
  <si>
    <t>-1348123595</t>
  </si>
  <si>
    <t>334361276</t>
  </si>
  <si>
    <t>Výztuž z betonářské oceli B 500B</t>
  </si>
  <si>
    <t>-347554996</t>
  </si>
  <si>
    <t>31,44*0,09</t>
  </si>
  <si>
    <t>421952211</t>
  </si>
  <si>
    <t>Dřevěná lávka z tvrdých fošen - 130/50mm</t>
  </si>
  <si>
    <t>-270520254</t>
  </si>
  <si>
    <t>37,3*3,065*0,05</t>
  </si>
  <si>
    <t>423181111</t>
  </si>
  <si>
    <t>Dřevěná trámová mostní konstrukce z měkkých hranolů (trámky 100/240, 160/240)</t>
  </si>
  <si>
    <t>-1204819767</t>
  </si>
  <si>
    <t>"100/240" 38*0,1*0,24*2</t>
  </si>
  <si>
    <t>"160/240" 38*0,16*0,24*2</t>
  </si>
  <si>
    <t>464511111R</t>
  </si>
  <si>
    <t>Odstranění a zpětné vyrovnání kamenného zpevnění severního svahu v místě základů</t>
  </si>
  <si>
    <t>-1796784188</t>
  </si>
  <si>
    <t>"výkres s" 7,5*5</t>
  </si>
  <si>
    <t>377830624</t>
  </si>
  <si>
    <t>-73174532</t>
  </si>
  <si>
    <t>-783539644</t>
  </si>
  <si>
    <t>1525138316</t>
  </si>
  <si>
    <t>564921411</t>
  </si>
  <si>
    <t>Podklad z asfaltového recyklátu tl 60 mm</t>
  </si>
  <si>
    <t>1522581475</t>
  </si>
  <si>
    <t>272364439</t>
  </si>
  <si>
    <t>577154111</t>
  </si>
  <si>
    <t>Asfaltový beton vrstva tl.60mm</t>
  </si>
  <si>
    <t>440875972</t>
  </si>
  <si>
    <t>912111112</t>
  </si>
  <si>
    <t>Montáž zábrany parkovací sloupku v do 800 mm se zabetonovanou patkou</t>
  </si>
  <si>
    <t>-976139724</t>
  </si>
  <si>
    <t>749101771</t>
  </si>
  <si>
    <t>sloupek pevný k zabetonování</t>
  </si>
  <si>
    <t>554480</t>
  </si>
  <si>
    <t>-2112032056</t>
  </si>
  <si>
    <t>-1762546951</t>
  </si>
  <si>
    <t>13010442</t>
  </si>
  <si>
    <t>úhelník ocelový rovnostranný jakost 11 375 100x100x10mm</t>
  </si>
  <si>
    <t>1715932089</t>
  </si>
  <si>
    <t>3,5*0,015*2</t>
  </si>
  <si>
    <t>938909321</t>
  </si>
  <si>
    <t>Čištění ručně podkladu nebo krytu štěrkového</t>
  </si>
  <si>
    <t>-2051202189</t>
  </si>
  <si>
    <t>-1627040489</t>
  </si>
  <si>
    <t>-650282105</t>
  </si>
  <si>
    <t>998218111</t>
  </si>
  <si>
    <t>Přesun hmot pro mosty dřevěné v do 10 m</t>
  </si>
  <si>
    <t>-1563242225</t>
  </si>
  <si>
    <t>711472051</t>
  </si>
  <si>
    <t>Provedení svislé izolace proti tlakové vodě termoplasty lepenou fólií PVC - pod obložení</t>
  </si>
  <si>
    <t>-476804600</t>
  </si>
  <si>
    <t>32,3*1,67*2</t>
  </si>
  <si>
    <t>-749988334</t>
  </si>
  <si>
    <t>32,28*1,67*2*1,015</t>
  </si>
  <si>
    <t>1280895652</t>
  </si>
  <si>
    <t>-266748416</t>
  </si>
  <si>
    <t>"lávka a mostní konstrukce"5,716+4,742</t>
  </si>
  <si>
    <t>0,615+2,11+4,872</t>
  </si>
  <si>
    <t>"hranol konstrukční" 32,946</t>
  </si>
  <si>
    <t>"prkno obkladové" 212,915*0,025</t>
  </si>
  <si>
    <t>"odkapová lať" 0,53</t>
  </si>
  <si>
    <t>762751120</t>
  </si>
  <si>
    <t>Montáž prostorové vázané kce na hladko z hraněného řeziva průřezové plochy do 224 cm2 (140/140)</t>
  </si>
  <si>
    <t>1867767255</t>
  </si>
  <si>
    <t>1193229436</t>
  </si>
  <si>
    <t>31,36*0,14*0,14</t>
  </si>
  <si>
    <t>762751140</t>
  </si>
  <si>
    <t>Montáž prostorové vázané kce na hladko z hraněného řeziva průřezové plochy do 450 cm2 (120/160 a 120/120)</t>
  </si>
  <si>
    <t>709222811</t>
  </si>
  <si>
    <t>"120/160" 29,3*2</t>
  </si>
  <si>
    <t>"120/120" 1,71*20*2</t>
  </si>
  <si>
    <t>-359339156</t>
  </si>
  <si>
    <t>"120/160" 29,3*0,12*0,16*2</t>
  </si>
  <si>
    <t>"120/120" 1,71*0,12*0,12*20*2</t>
  </si>
  <si>
    <t>Montáž prostorové vázané kce na hladko z hraněného řeziva průřezové plochy do 600 cm2 (200/240)</t>
  </si>
  <si>
    <t>680353844</t>
  </si>
  <si>
    <t>"200/240" 101,5</t>
  </si>
  <si>
    <t>-1870398625</t>
  </si>
  <si>
    <t>"200/240" 101,5*0,2*0,24</t>
  </si>
  <si>
    <t>1016529426</t>
  </si>
  <si>
    <t>-1130415226</t>
  </si>
  <si>
    <t>763</t>
  </si>
  <si>
    <t>Konstrukce suché výstavby</t>
  </si>
  <si>
    <t>763732212</t>
  </si>
  <si>
    <t xml:space="preserve">Montáž dřevostavební konstrukce v do 10 m z plnostěnných vazníků </t>
  </si>
  <si>
    <t>-2063303679</t>
  </si>
  <si>
    <t>"50/350"29,8*2</t>
  </si>
  <si>
    <t>"140/400"31,46</t>
  </si>
  <si>
    <t>"140/1750" 121,5</t>
  </si>
  <si>
    <t>61223210</t>
  </si>
  <si>
    <t>hranol konstrukční BSH vrstvený lepený pohledový</t>
  </si>
  <si>
    <t>349613371</t>
  </si>
  <si>
    <t>"50/350"29,8*0,35*0,05*2</t>
  </si>
  <si>
    <t>"140/400" 1,77</t>
  </si>
  <si>
    <t>"140/1750"29,8</t>
  </si>
  <si>
    <t>"50/25"29,61*9*0,05*0,025</t>
  </si>
  <si>
    <t>998763200</t>
  </si>
  <si>
    <t>Přesun hmot procentní pro dřevostavby v objektech v do 6 m</t>
  </si>
  <si>
    <t>-1951497656</t>
  </si>
  <si>
    <t>Montáž obložení stěn plochy přes 1 m2 palubkami z měkkého dřeva přes 100 mm</t>
  </si>
  <si>
    <t>-1354509017</t>
  </si>
  <si>
    <t>29,4*(1,75+0,6+1,2)*2</t>
  </si>
  <si>
    <t>1799856754</t>
  </si>
  <si>
    <t>208,74*1,02 'Přepočtené koeficientem množství</t>
  </si>
  <si>
    <t>60514107</t>
  </si>
  <si>
    <t>Odkapová lať</t>
  </si>
  <si>
    <t>-1391118541</t>
  </si>
  <si>
    <t>29,74*2</t>
  </si>
  <si>
    <t>59,48*1,02 'Přepočtené koeficientem množství</t>
  </si>
  <si>
    <t>Přesun hmot procentní pro konstrukce truhlářské v objektech v do 6 m</t>
  </si>
  <si>
    <t>1985690586</t>
  </si>
  <si>
    <t>Základní jednonásobný olejový nátěr tesařských konstrukcí - mostovka</t>
  </si>
  <si>
    <t>-486302376</t>
  </si>
  <si>
    <t>275,4+52,1+74,2</t>
  </si>
  <si>
    <t>Krycí jednonásobný olejový nátěr tesařských konstrukcí - mostovka</t>
  </si>
  <si>
    <t>1085709876</t>
  </si>
  <si>
    <t>Lazurovací dvojnásobný olejový nátěr tesařských konstrukcí</t>
  </si>
  <si>
    <t>1990605172</t>
  </si>
  <si>
    <t>"120/160"29,3*(0,12+0,16)*2*2</t>
  </si>
  <si>
    <t>"140/140"31,36*0,14*4</t>
  </si>
  <si>
    <t>"140/400"31,46*(0,14+0,4)*2</t>
  </si>
  <si>
    <t>"140/1750"121,5*(0,14+1,75)*2</t>
  </si>
  <si>
    <t>"120/120" 1,71*20*2*(0,12*4)</t>
  </si>
  <si>
    <t>"25/50"29,74*(0,025+0,05)*2*2</t>
  </si>
  <si>
    <t>"200/240" 101,5*(0,2+0,24)*2</t>
  </si>
  <si>
    <t>"50/350" 59,6*(0,05+0,35)*2</t>
  </si>
  <si>
    <t>783811000</t>
  </si>
  <si>
    <t>Nátěr ochranný antigrafitti betonových konstrukcí</t>
  </si>
  <si>
    <t>-1903810041</t>
  </si>
  <si>
    <t>"výkres s" 1,2"m2"*2+4,7*0,7+4,7*0,9+4,7*1,55</t>
  </si>
  <si>
    <t>"výkres st" (4,7+1,4)*2*1,19+4,7*0,4</t>
  </si>
  <si>
    <t>"výkres j" 0,5"m2"*2+4,7*(0,61+0,2)+4,7*1,55+5</t>
  </si>
  <si>
    <t>Práce a dodávky M</t>
  </si>
  <si>
    <t>43-M</t>
  </si>
  <si>
    <t>Montáž ocelových konstrukcí</t>
  </si>
  <si>
    <t>43110</t>
  </si>
  <si>
    <t>Dodávka a montáž profillů - L. TRCTV, UPE</t>
  </si>
  <si>
    <t>-1008867651</t>
  </si>
  <si>
    <t>43120</t>
  </si>
  <si>
    <t>Dodávka a montáž plechů -P5, P6, P10, P15</t>
  </si>
  <si>
    <t>-1494409683</t>
  </si>
  <si>
    <t>43121</t>
  </si>
  <si>
    <t>Dodávka a montáž spojovacích prvků - spojovák</t>
  </si>
  <si>
    <t>1061978717</t>
  </si>
  <si>
    <t>43130</t>
  </si>
  <si>
    <t>Dodávka a montáž táhlo KR16 dl.4762mm vč.příslušenství</t>
  </si>
  <si>
    <t>445622409</t>
  </si>
  <si>
    <t>43131</t>
  </si>
  <si>
    <t>Dodávka a montáž táhlo KR16 dl.4942mm vč.příslušenství</t>
  </si>
  <si>
    <t>-1389439437</t>
  </si>
  <si>
    <t>43132</t>
  </si>
  <si>
    <t>Dodávka a montáž táhlo KR16 dl.33mm vč.příslušenství</t>
  </si>
  <si>
    <t>953581762</t>
  </si>
  <si>
    <t>43133</t>
  </si>
  <si>
    <t>Dodávka a montáž táhlo Detan DT M16 vč.příslušenství</t>
  </si>
  <si>
    <t>251508197</t>
  </si>
  <si>
    <t>1056488240</t>
  </si>
  <si>
    <t>703849236</t>
  </si>
  <si>
    <t>429620313</t>
  </si>
  <si>
    <t>-75813852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</si>
</sst>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HoroviceCyklostezka6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Cyklostezka Hořovice - cyklostezka a můstek přes přepad 2022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Hořovice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3. 2. 2022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Hořovice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BDA Architekti s.r.o.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Ing.P.Čoudek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01 - Cyklostezka Hořovice'!J30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'SO 01 - Cyklostezka Hořovice'!P135</f>
        <v>0</v>
      </c>
      <c r="AV95" s="127">
        <f>'SO 01 - Cyklostezka Hořovice'!J33</f>
        <v>0</v>
      </c>
      <c r="AW95" s="127">
        <f>'SO 01 - Cyklostezka Hořovice'!J34</f>
        <v>0</v>
      </c>
      <c r="AX95" s="127">
        <f>'SO 01 - Cyklostezka Hořovice'!J35</f>
        <v>0</v>
      </c>
      <c r="AY95" s="127">
        <f>'SO 01 - Cyklostezka Hořovice'!J36</f>
        <v>0</v>
      </c>
      <c r="AZ95" s="127">
        <f>'SO 01 - Cyklostezka Hořovice'!F33</f>
        <v>0</v>
      </c>
      <c r="BA95" s="127">
        <f>'SO 01 - Cyklostezka Hořovice'!F34</f>
        <v>0</v>
      </c>
      <c r="BB95" s="127">
        <f>'SO 01 - Cyklostezka Hořovice'!F35</f>
        <v>0</v>
      </c>
      <c r="BC95" s="127">
        <f>'SO 01 - Cyklostezka Hořovice'!F36</f>
        <v>0</v>
      </c>
      <c r="BD95" s="129">
        <f>'SO 01 - Cyklostezka Hořovice'!F37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16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02 - Lávka'!J30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31">
        <v>0</v>
      </c>
      <c r="AT96" s="132">
        <f>ROUND(SUM(AV96:AW96),2)</f>
        <v>0</v>
      </c>
      <c r="AU96" s="133">
        <f>'SO 02 - Lávka'!P137</f>
        <v>0</v>
      </c>
      <c r="AV96" s="132">
        <f>'SO 02 - Lávka'!J33</f>
        <v>0</v>
      </c>
      <c r="AW96" s="132">
        <f>'SO 02 - Lávka'!J34</f>
        <v>0</v>
      </c>
      <c r="AX96" s="132">
        <f>'SO 02 - Lávka'!J35</f>
        <v>0</v>
      </c>
      <c r="AY96" s="132">
        <f>'SO 02 - Lávka'!J36</f>
        <v>0</v>
      </c>
      <c r="AZ96" s="132">
        <f>'SO 02 - Lávka'!F33</f>
        <v>0</v>
      </c>
      <c r="BA96" s="132">
        <f>'SO 02 - Lávka'!F34</f>
        <v>0</v>
      </c>
      <c r="BB96" s="132">
        <f>'SO 02 - Lávka'!F35</f>
        <v>0</v>
      </c>
      <c r="BC96" s="132">
        <f>'SO 02 - Lávka'!F36</f>
        <v>0</v>
      </c>
      <c r="BD96" s="134">
        <f>'SO 02 - Lávka'!F37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8A4F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 01 - Cyklostezka Hořovice'!C2" display="/"/>
    <hyperlink ref="A96" location="'SO 02 - Lávk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Cyklostezka Hořovice - cyklostezka a můstek přes přepad 2022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93</v>
      </c>
      <c r="G12" s="37"/>
      <c r="H12" s="37"/>
      <c r="I12" s="139" t="s">
        <v>22</v>
      </c>
      <c r="J12" s="143" t="str">
        <f>'Rekapitulace stavby'!AN8</f>
        <v>3. 2. 2022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94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ROUND(J135,2)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ROUND((SUM(BE135:BE301)),2)</f>
        <v>0</v>
      </c>
      <c r="G33" s="37"/>
      <c r="H33" s="37"/>
      <c r="I33" s="154">
        <v>0.21</v>
      </c>
      <c r="J33" s="153">
        <f>ROUND(((SUM(BE135:BE301))*I33),2)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ROUND((SUM(BF135:BF301)),2)</f>
        <v>0</v>
      </c>
      <c r="G34" s="37"/>
      <c r="H34" s="37"/>
      <c r="I34" s="154">
        <v>0.15</v>
      </c>
      <c r="J34" s="153">
        <f>ROUND(((SUM(BF135:BF301))*I34),2)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ROUND((SUM(BG135:BG301)),2)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ROUND((SUM(BH135:BH301)),2)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ROUND((SUM(BI135:BI301)),2)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Cyklostezka Hořovice - cyklostezka a můstek přes přepad 2022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01 - Cyklostezka Hořovice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Počaply</v>
      </c>
      <c r="G89" s="39"/>
      <c r="H89" s="39"/>
      <c r="I89" s="31" t="s">
        <v>22</v>
      </c>
      <c r="J89" s="78" t="str">
        <f>IF(J12="","",J12)</f>
        <v>3. 2. 2022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Králův Dvůr</v>
      </c>
      <c r="G91" s="39"/>
      <c r="H91" s="39"/>
      <c r="I91" s="31" t="s">
        <v>30</v>
      </c>
      <c r="J91" s="35" t="str">
        <f>E21</f>
        <v>BDA Architekti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Ing.P.Čoudek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96</v>
      </c>
      <c r="D94" s="175"/>
      <c r="E94" s="175"/>
      <c r="F94" s="175"/>
      <c r="G94" s="175"/>
      <c r="H94" s="175"/>
      <c r="I94" s="175"/>
      <c r="J94" s="176" t="s">
        <v>97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98</v>
      </c>
      <c r="D96" s="39"/>
      <c r="E96" s="39"/>
      <c r="F96" s="39"/>
      <c r="G96" s="39"/>
      <c r="H96" s="39"/>
      <c r="I96" s="39"/>
      <c r="J96" s="109">
        <f>J135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99</v>
      </c>
    </row>
    <row r="97" spans="1:31" s="9" customFormat="1" ht="24.95" customHeight="1">
      <c r="A97" s="9"/>
      <c r="B97" s="178"/>
      <c r="C97" s="179"/>
      <c r="D97" s="180" t="s">
        <v>100</v>
      </c>
      <c r="E97" s="181"/>
      <c r="F97" s="181"/>
      <c r="G97" s="181"/>
      <c r="H97" s="181"/>
      <c r="I97" s="181"/>
      <c r="J97" s="182">
        <f>J136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101</v>
      </c>
      <c r="E98" s="187"/>
      <c r="F98" s="187"/>
      <c r="G98" s="187"/>
      <c r="H98" s="187"/>
      <c r="I98" s="187"/>
      <c r="J98" s="188">
        <f>J137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102</v>
      </c>
      <c r="E99" s="187"/>
      <c r="F99" s="187"/>
      <c r="G99" s="187"/>
      <c r="H99" s="187"/>
      <c r="I99" s="187"/>
      <c r="J99" s="188">
        <f>J161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103</v>
      </c>
      <c r="E100" s="187"/>
      <c r="F100" s="187"/>
      <c r="G100" s="187"/>
      <c r="H100" s="187"/>
      <c r="I100" s="187"/>
      <c r="J100" s="188">
        <f>J169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104</v>
      </c>
      <c r="E101" s="187"/>
      <c r="F101" s="187"/>
      <c r="G101" s="187"/>
      <c r="H101" s="187"/>
      <c r="I101" s="187"/>
      <c r="J101" s="188">
        <f>J172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105</v>
      </c>
      <c r="E102" s="187"/>
      <c r="F102" s="187"/>
      <c r="G102" s="187"/>
      <c r="H102" s="187"/>
      <c r="I102" s="187"/>
      <c r="J102" s="188">
        <f>J211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106</v>
      </c>
      <c r="E103" s="187"/>
      <c r="F103" s="187"/>
      <c r="G103" s="187"/>
      <c r="H103" s="187"/>
      <c r="I103" s="187"/>
      <c r="J103" s="188">
        <f>J214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84"/>
      <c r="C104" s="185"/>
      <c r="D104" s="186" t="s">
        <v>107</v>
      </c>
      <c r="E104" s="187"/>
      <c r="F104" s="187"/>
      <c r="G104" s="187"/>
      <c r="H104" s="187"/>
      <c r="I104" s="187"/>
      <c r="J104" s="188">
        <f>J253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8"/>
      <c r="C105" s="179"/>
      <c r="D105" s="180" t="s">
        <v>108</v>
      </c>
      <c r="E105" s="181"/>
      <c r="F105" s="181"/>
      <c r="G105" s="181"/>
      <c r="H105" s="181"/>
      <c r="I105" s="181"/>
      <c r="J105" s="182">
        <f>J256</f>
        <v>0</v>
      </c>
      <c r="K105" s="179"/>
      <c r="L105" s="18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4"/>
      <c r="C106" s="185"/>
      <c r="D106" s="186" t="s">
        <v>109</v>
      </c>
      <c r="E106" s="187"/>
      <c r="F106" s="187"/>
      <c r="G106" s="187"/>
      <c r="H106" s="187"/>
      <c r="I106" s="187"/>
      <c r="J106" s="188">
        <f>J257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110</v>
      </c>
      <c r="E107" s="187"/>
      <c r="F107" s="187"/>
      <c r="G107" s="187"/>
      <c r="H107" s="187"/>
      <c r="I107" s="187"/>
      <c r="J107" s="188">
        <f>J262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111</v>
      </c>
      <c r="E108" s="187"/>
      <c r="F108" s="187"/>
      <c r="G108" s="187"/>
      <c r="H108" s="187"/>
      <c r="I108" s="187"/>
      <c r="J108" s="188">
        <f>J278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112</v>
      </c>
      <c r="E109" s="187"/>
      <c r="F109" s="187"/>
      <c r="G109" s="187"/>
      <c r="H109" s="187"/>
      <c r="I109" s="187"/>
      <c r="J109" s="188">
        <f>J283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4"/>
      <c r="C110" s="185"/>
      <c r="D110" s="186" t="s">
        <v>113</v>
      </c>
      <c r="E110" s="187"/>
      <c r="F110" s="187"/>
      <c r="G110" s="187"/>
      <c r="H110" s="187"/>
      <c r="I110" s="187"/>
      <c r="J110" s="188">
        <f>J288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78"/>
      <c r="C111" s="179"/>
      <c r="D111" s="180" t="s">
        <v>114</v>
      </c>
      <c r="E111" s="181"/>
      <c r="F111" s="181"/>
      <c r="G111" s="181"/>
      <c r="H111" s="181"/>
      <c r="I111" s="181"/>
      <c r="J111" s="182">
        <f>J293</f>
        <v>0</v>
      </c>
      <c r="K111" s="179"/>
      <c r="L111" s="183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84"/>
      <c r="C112" s="185"/>
      <c r="D112" s="186" t="s">
        <v>115</v>
      </c>
      <c r="E112" s="187"/>
      <c r="F112" s="187"/>
      <c r="G112" s="187"/>
      <c r="H112" s="187"/>
      <c r="I112" s="187"/>
      <c r="J112" s="188">
        <f>J294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4"/>
      <c r="C113" s="185"/>
      <c r="D113" s="186" t="s">
        <v>116</v>
      </c>
      <c r="E113" s="187"/>
      <c r="F113" s="187"/>
      <c r="G113" s="187"/>
      <c r="H113" s="187"/>
      <c r="I113" s="187"/>
      <c r="J113" s="188">
        <f>J296</f>
        <v>0</v>
      </c>
      <c r="K113" s="185"/>
      <c r="L113" s="18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4"/>
      <c r="C114" s="185"/>
      <c r="D114" s="186" t="s">
        <v>117</v>
      </c>
      <c r="E114" s="187"/>
      <c r="F114" s="187"/>
      <c r="G114" s="187"/>
      <c r="H114" s="187"/>
      <c r="I114" s="187"/>
      <c r="J114" s="188">
        <f>J298</f>
        <v>0</v>
      </c>
      <c r="K114" s="185"/>
      <c r="L114" s="18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4"/>
      <c r="C115" s="185"/>
      <c r="D115" s="186" t="s">
        <v>118</v>
      </c>
      <c r="E115" s="187"/>
      <c r="F115" s="187"/>
      <c r="G115" s="187"/>
      <c r="H115" s="187"/>
      <c r="I115" s="187"/>
      <c r="J115" s="188">
        <f>J300</f>
        <v>0</v>
      </c>
      <c r="K115" s="185"/>
      <c r="L115" s="18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21" spans="1:31" s="2" customFormat="1" ht="6.95" customHeight="1">
      <c r="A121" s="37"/>
      <c r="B121" s="67"/>
      <c r="C121" s="68"/>
      <c r="D121" s="68"/>
      <c r="E121" s="68"/>
      <c r="F121" s="68"/>
      <c r="G121" s="68"/>
      <c r="H121" s="68"/>
      <c r="I121" s="68"/>
      <c r="J121" s="68"/>
      <c r="K121" s="68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4.95" customHeight="1">
      <c r="A122" s="37"/>
      <c r="B122" s="38"/>
      <c r="C122" s="22" t="s">
        <v>119</v>
      </c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16</v>
      </c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173" t="str">
        <f>E7</f>
        <v>Cyklostezka Hořovice - cyklostezka a můstek přes přepad 2022</v>
      </c>
      <c r="F125" s="31"/>
      <c r="G125" s="31"/>
      <c r="H125" s="31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91</v>
      </c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6.5" customHeight="1">
      <c r="A127" s="37"/>
      <c r="B127" s="38"/>
      <c r="C127" s="39"/>
      <c r="D127" s="39"/>
      <c r="E127" s="75" t="str">
        <f>E9</f>
        <v>SO 01 - Cyklostezka Hořovice</v>
      </c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2" customHeight="1">
      <c r="A129" s="37"/>
      <c r="B129" s="38"/>
      <c r="C129" s="31" t="s">
        <v>20</v>
      </c>
      <c r="D129" s="39"/>
      <c r="E129" s="39"/>
      <c r="F129" s="26" t="str">
        <f>F12</f>
        <v>Počaply</v>
      </c>
      <c r="G129" s="39"/>
      <c r="H129" s="39"/>
      <c r="I129" s="31" t="s">
        <v>22</v>
      </c>
      <c r="J129" s="78" t="str">
        <f>IF(J12="","",J12)</f>
        <v>3. 2. 2022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5.15" customHeight="1">
      <c r="A131" s="37"/>
      <c r="B131" s="38"/>
      <c r="C131" s="31" t="s">
        <v>24</v>
      </c>
      <c r="D131" s="39"/>
      <c r="E131" s="39"/>
      <c r="F131" s="26" t="str">
        <f>E15</f>
        <v>Město Králův Dvůr</v>
      </c>
      <c r="G131" s="39"/>
      <c r="H131" s="39"/>
      <c r="I131" s="31" t="s">
        <v>30</v>
      </c>
      <c r="J131" s="35" t="str">
        <f>E21</f>
        <v>BDA Architekti s.r.o.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5.15" customHeight="1">
      <c r="A132" s="37"/>
      <c r="B132" s="38"/>
      <c r="C132" s="31" t="s">
        <v>28</v>
      </c>
      <c r="D132" s="39"/>
      <c r="E132" s="39"/>
      <c r="F132" s="26" t="str">
        <f>IF(E18="","",E18)</f>
        <v>Vyplň údaj</v>
      </c>
      <c r="G132" s="39"/>
      <c r="H132" s="39"/>
      <c r="I132" s="31" t="s">
        <v>33</v>
      </c>
      <c r="J132" s="35" t="str">
        <f>E24</f>
        <v>Ing.P.Čoudek</v>
      </c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0.3" customHeight="1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11" customFormat="1" ht="29.25" customHeight="1">
      <c r="A134" s="190"/>
      <c r="B134" s="191"/>
      <c r="C134" s="192" t="s">
        <v>120</v>
      </c>
      <c r="D134" s="193" t="s">
        <v>61</v>
      </c>
      <c r="E134" s="193" t="s">
        <v>57</v>
      </c>
      <c r="F134" s="193" t="s">
        <v>58</v>
      </c>
      <c r="G134" s="193" t="s">
        <v>121</v>
      </c>
      <c r="H134" s="193" t="s">
        <v>122</v>
      </c>
      <c r="I134" s="193" t="s">
        <v>123</v>
      </c>
      <c r="J134" s="194" t="s">
        <v>97</v>
      </c>
      <c r="K134" s="195" t="s">
        <v>124</v>
      </c>
      <c r="L134" s="196"/>
      <c r="M134" s="99" t="s">
        <v>1</v>
      </c>
      <c r="N134" s="100" t="s">
        <v>40</v>
      </c>
      <c r="O134" s="100" t="s">
        <v>125</v>
      </c>
      <c r="P134" s="100" t="s">
        <v>126</v>
      </c>
      <c r="Q134" s="100" t="s">
        <v>127</v>
      </c>
      <c r="R134" s="100" t="s">
        <v>128</v>
      </c>
      <c r="S134" s="100" t="s">
        <v>129</v>
      </c>
      <c r="T134" s="101" t="s">
        <v>130</v>
      </c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</row>
    <row r="135" spans="1:63" s="2" customFormat="1" ht="22.8" customHeight="1">
      <c r="A135" s="37"/>
      <c r="B135" s="38"/>
      <c r="C135" s="106" t="s">
        <v>131</v>
      </c>
      <c r="D135" s="39"/>
      <c r="E135" s="39"/>
      <c r="F135" s="39"/>
      <c r="G135" s="39"/>
      <c r="H135" s="39"/>
      <c r="I135" s="39"/>
      <c r="J135" s="197">
        <f>BK135</f>
        <v>0</v>
      </c>
      <c r="K135" s="39"/>
      <c r="L135" s="43"/>
      <c r="M135" s="102"/>
      <c r="N135" s="198"/>
      <c r="O135" s="103"/>
      <c r="P135" s="199">
        <f>P136+P256+P293</f>
        <v>0</v>
      </c>
      <c r="Q135" s="103"/>
      <c r="R135" s="199">
        <f>R136+R256+R293</f>
        <v>377.28303207000005</v>
      </c>
      <c r="S135" s="103"/>
      <c r="T135" s="200">
        <f>T136+T256+T293</f>
        <v>2.5799999999999996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75</v>
      </c>
      <c r="AU135" s="16" t="s">
        <v>99</v>
      </c>
      <c r="BK135" s="201">
        <f>BK136+BK256+BK293</f>
        <v>0</v>
      </c>
    </row>
    <row r="136" spans="1:63" s="12" customFormat="1" ht="25.9" customHeight="1">
      <c r="A136" s="12"/>
      <c r="B136" s="202"/>
      <c r="C136" s="203"/>
      <c r="D136" s="204" t="s">
        <v>75</v>
      </c>
      <c r="E136" s="205" t="s">
        <v>132</v>
      </c>
      <c r="F136" s="205" t="s">
        <v>133</v>
      </c>
      <c r="G136" s="203"/>
      <c r="H136" s="203"/>
      <c r="I136" s="206"/>
      <c r="J136" s="207">
        <f>BK136</f>
        <v>0</v>
      </c>
      <c r="K136" s="203"/>
      <c r="L136" s="208"/>
      <c r="M136" s="209"/>
      <c r="N136" s="210"/>
      <c r="O136" s="210"/>
      <c r="P136" s="211">
        <f>P137+P161+P169+P172+P211+P214</f>
        <v>0</v>
      </c>
      <c r="Q136" s="210"/>
      <c r="R136" s="211">
        <f>R137+R161+R169+R172+R211+R214</f>
        <v>375.46047094000005</v>
      </c>
      <c r="S136" s="210"/>
      <c r="T136" s="212">
        <f>T137+T161+T169+T172+T211+T214</f>
        <v>2.5799999999999996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3" t="s">
        <v>84</v>
      </c>
      <c r="AT136" s="214" t="s">
        <v>75</v>
      </c>
      <c r="AU136" s="214" t="s">
        <v>76</v>
      </c>
      <c r="AY136" s="213" t="s">
        <v>134</v>
      </c>
      <c r="BK136" s="215">
        <f>BK137+BK161+BK169+BK172+BK211+BK214</f>
        <v>0</v>
      </c>
    </row>
    <row r="137" spans="1:63" s="12" customFormat="1" ht="22.8" customHeight="1">
      <c r="A137" s="12"/>
      <c r="B137" s="202"/>
      <c r="C137" s="203"/>
      <c r="D137" s="204" t="s">
        <v>75</v>
      </c>
      <c r="E137" s="216" t="s">
        <v>84</v>
      </c>
      <c r="F137" s="216" t="s">
        <v>135</v>
      </c>
      <c r="G137" s="203"/>
      <c r="H137" s="203"/>
      <c r="I137" s="206"/>
      <c r="J137" s="217">
        <f>BK137</f>
        <v>0</v>
      </c>
      <c r="K137" s="203"/>
      <c r="L137" s="208"/>
      <c r="M137" s="209"/>
      <c r="N137" s="210"/>
      <c r="O137" s="210"/>
      <c r="P137" s="211">
        <f>SUM(P138:P160)</f>
        <v>0</v>
      </c>
      <c r="Q137" s="210"/>
      <c r="R137" s="211">
        <f>SUM(R138:R160)</f>
        <v>1.43227</v>
      </c>
      <c r="S137" s="210"/>
      <c r="T137" s="212">
        <f>SUM(T138:T160)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3" t="s">
        <v>84</v>
      </c>
      <c r="AT137" s="214" t="s">
        <v>75</v>
      </c>
      <c r="AU137" s="214" t="s">
        <v>84</v>
      </c>
      <c r="AY137" s="213" t="s">
        <v>134</v>
      </c>
      <c r="BK137" s="215">
        <f>SUM(BK138:BK160)</f>
        <v>0</v>
      </c>
    </row>
    <row r="138" spans="1:65" s="2" customFormat="1" ht="33" customHeight="1">
      <c r="A138" s="37"/>
      <c r="B138" s="38"/>
      <c r="C138" s="218" t="s">
        <v>84</v>
      </c>
      <c r="D138" s="218" t="s">
        <v>136</v>
      </c>
      <c r="E138" s="219" t="s">
        <v>137</v>
      </c>
      <c r="F138" s="220" t="s">
        <v>138</v>
      </c>
      <c r="G138" s="221" t="s">
        <v>139</v>
      </c>
      <c r="H138" s="222">
        <v>200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41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140</v>
      </c>
      <c r="AT138" s="230" t="s">
        <v>136</v>
      </c>
      <c r="AU138" s="230" t="s">
        <v>86</v>
      </c>
      <c r="AY138" s="16" t="s">
        <v>134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84</v>
      </c>
      <c r="BK138" s="231">
        <f>ROUND(I138*H138,2)</f>
        <v>0</v>
      </c>
      <c r="BL138" s="16" t="s">
        <v>140</v>
      </c>
      <c r="BM138" s="230" t="s">
        <v>141</v>
      </c>
    </row>
    <row r="139" spans="1:65" s="2" customFormat="1" ht="21.75" customHeight="1">
      <c r="A139" s="37"/>
      <c r="B139" s="38"/>
      <c r="C139" s="218" t="s">
        <v>86</v>
      </c>
      <c r="D139" s="218" t="s">
        <v>136</v>
      </c>
      <c r="E139" s="219" t="s">
        <v>142</v>
      </c>
      <c r="F139" s="220" t="s">
        <v>143</v>
      </c>
      <c r="G139" s="221" t="s">
        <v>144</v>
      </c>
      <c r="H139" s="222">
        <v>461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41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140</v>
      </c>
      <c r="AT139" s="230" t="s">
        <v>136</v>
      </c>
      <c r="AU139" s="230" t="s">
        <v>86</v>
      </c>
      <c r="AY139" s="16" t="s">
        <v>134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84</v>
      </c>
      <c r="BK139" s="231">
        <f>ROUND(I139*H139,2)</f>
        <v>0</v>
      </c>
      <c r="BL139" s="16" t="s">
        <v>140</v>
      </c>
      <c r="BM139" s="230" t="s">
        <v>145</v>
      </c>
    </row>
    <row r="140" spans="1:51" s="13" customFormat="1" ht="12">
      <c r="A140" s="13"/>
      <c r="B140" s="232"/>
      <c r="C140" s="233"/>
      <c r="D140" s="234" t="s">
        <v>146</v>
      </c>
      <c r="E140" s="235" t="s">
        <v>1</v>
      </c>
      <c r="F140" s="236" t="s">
        <v>147</v>
      </c>
      <c r="G140" s="233"/>
      <c r="H140" s="237">
        <v>461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146</v>
      </c>
      <c r="AU140" s="243" t="s">
        <v>86</v>
      </c>
      <c r="AV140" s="13" t="s">
        <v>86</v>
      </c>
      <c r="AW140" s="13" t="s">
        <v>32</v>
      </c>
      <c r="AX140" s="13" t="s">
        <v>84</v>
      </c>
      <c r="AY140" s="243" t="s">
        <v>134</v>
      </c>
    </row>
    <row r="141" spans="1:65" s="2" customFormat="1" ht="33" customHeight="1">
      <c r="A141" s="37"/>
      <c r="B141" s="38"/>
      <c r="C141" s="218" t="s">
        <v>148</v>
      </c>
      <c r="D141" s="218" t="s">
        <v>136</v>
      </c>
      <c r="E141" s="219" t="s">
        <v>149</v>
      </c>
      <c r="F141" s="220" t="s">
        <v>150</v>
      </c>
      <c r="G141" s="221" t="s">
        <v>144</v>
      </c>
      <c r="H141" s="222">
        <v>640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41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140</v>
      </c>
      <c r="AT141" s="230" t="s">
        <v>136</v>
      </c>
      <c r="AU141" s="230" t="s">
        <v>86</v>
      </c>
      <c r="AY141" s="16" t="s">
        <v>134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84</v>
      </c>
      <c r="BK141" s="231">
        <f>ROUND(I141*H141,2)</f>
        <v>0</v>
      </c>
      <c r="BL141" s="16" t="s">
        <v>140</v>
      </c>
      <c r="BM141" s="230" t="s">
        <v>151</v>
      </c>
    </row>
    <row r="142" spans="1:51" s="13" customFormat="1" ht="12">
      <c r="A142" s="13"/>
      <c r="B142" s="232"/>
      <c r="C142" s="233"/>
      <c r="D142" s="234" t="s">
        <v>146</v>
      </c>
      <c r="E142" s="235" t="s">
        <v>1</v>
      </c>
      <c r="F142" s="236" t="s">
        <v>152</v>
      </c>
      <c r="G142" s="233"/>
      <c r="H142" s="237">
        <v>640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146</v>
      </c>
      <c r="AU142" s="243" t="s">
        <v>86</v>
      </c>
      <c r="AV142" s="13" t="s">
        <v>86</v>
      </c>
      <c r="AW142" s="13" t="s">
        <v>32</v>
      </c>
      <c r="AX142" s="13" t="s">
        <v>84</v>
      </c>
      <c r="AY142" s="243" t="s">
        <v>134</v>
      </c>
    </row>
    <row r="143" spans="1:65" s="2" customFormat="1" ht="24.15" customHeight="1">
      <c r="A143" s="37"/>
      <c r="B143" s="38"/>
      <c r="C143" s="218" t="s">
        <v>140</v>
      </c>
      <c r="D143" s="218" t="s">
        <v>136</v>
      </c>
      <c r="E143" s="219" t="s">
        <v>153</v>
      </c>
      <c r="F143" s="220" t="s">
        <v>154</v>
      </c>
      <c r="G143" s="221" t="s">
        <v>139</v>
      </c>
      <c r="H143" s="222">
        <v>200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41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140</v>
      </c>
      <c r="AT143" s="230" t="s">
        <v>136</v>
      </c>
      <c r="AU143" s="230" t="s">
        <v>86</v>
      </c>
      <c r="AY143" s="16" t="s">
        <v>134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84</v>
      </c>
      <c r="BK143" s="231">
        <f>ROUND(I143*H143,2)</f>
        <v>0</v>
      </c>
      <c r="BL143" s="16" t="s">
        <v>140</v>
      </c>
      <c r="BM143" s="230" t="s">
        <v>155</v>
      </c>
    </row>
    <row r="144" spans="1:65" s="2" customFormat="1" ht="21.75" customHeight="1">
      <c r="A144" s="37"/>
      <c r="B144" s="38"/>
      <c r="C144" s="218" t="s">
        <v>156</v>
      </c>
      <c r="D144" s="218" t="s">
        <v>136</v>
      </c>
      <c r="E144" s="219" t="s">
        <v>157</v>
      </c>
      <c r="F144" s="220" t="s">
        <v>158</v>
      </c>
      <c r="G144" s="221" t="s">
        <v>139</v>
      </c>
      <c r="H144" s="222">
        <v>4213.5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41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140</v>
      </c>
      <c r="AT144" s="230" t="s">
        <v>136</v>
      </c>
      <c r="AU144" s="230" t="s">
        <v>86</v>
      </c>
      <c r="AY144" s="16" t="s">
        <v>134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84</v>
      </c>
      <c r="BK144" s="231">
        <f>ROUND(I144*H144,2)</f>
        <v>0</v>
      </c>
      <c r="BL144" s="16" t="s">
        <v>140</v>
      </c>
      <c r="BM144" s="230" t="s">
        <v>159</v>
      </c>
    </row>
    <row r="145" spans="1:51" s="13" customFormat="1" ht="12">
      <c r="A145" s="13"/>
      <c r="B145" s="232"/>
      <c r="C145" s="233"/>
      <c r="D145" s="234" t="s">
        <v>146</v>
      </c>
      <c r="E145" s="235" t="s">
        <v>1</v>
      </c>
      <c r="F145" s="236" t="s">
        <v>160</v>
      </c>
      <c r="G145" s="233"/>
      <c r="H145" s="237">
        <v>1190.5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146</v>
      </c>
      <c r="AU145" s="243" t="s">
        <v>86</v>
      </c>
      <c r="AV145" s="13" t="s">
        <v>86</v>
      </c>
      <c r="AW145" s="13" t="s">
        <v>32</v>
      </c>
      <c r="AX145" s="13" t="s">
        <v>76</v>
      </c>
      <c r="AY145" s="243" t="s">
        <v>134</v>
      </c>
    </row>
    <row r="146" spans="1:51" s="13" customFormat="1" ht="12">
      <c r="A146" s="13"/>
      <c r="B146" s="232"/>
      <c r="C146" s="233"/>
      <c r="D146" s="234" t="s">
        <v>146</v>
      </c>
      <c r="E146" s="235" t="s">
        <v>1</v>
      </c>
      <c r="F146" s="236" t="s">
        <v>161</v>
      </c>
      <c r="G146" s="233"/>
      <c r="H146" s="237">
        <v>3023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146</v>
      </c>
      <c r="AU146" s="243" t="s">
        <v>86</v>
      </c>
      <c r="AV146" s="13" t="s">
        <v>86</v>
      </c>
      <c r="AW146" s="13" t="s">
        <v>32</v>
      </c>
      <c r="AX146" s="13" t="s">
        <v>76</v>
      </c>
      <c r="AY146" s="243" t="s">
        <v>134</v>
      </c>
    </row>
    <row r="147" spans="1:51" s="14" customFormat="1" ht="12">
      <c r="A147" s="14"/>
      <c r="B147" s="244"/>
      <c r="C147" s="245"/>
      <c r="D147" s="234" t="s">
        <v>146</v>
      </c>
      <c r="E147" s="246" t="s">
        <v>1</v>
      </c>
      <c r="F147" s="247" t="s">
        <v>162</v>
      </c>
      <c r="G147" s="245"/>
      <c r="H147" s="248">
        <v>4213.5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146</v>
      </c>
      <c r="AU147" s="254" t="s">
        <v>86</v>
      </c>
      <c r="AV147" s="14" t="s">
        <v>140</v>
      </c>
      <c r="AW147" s="14" t="s">
        <v>32</v>
      </c>
      <c r="AX147" s="14" t="s">
        <v>84</v>
      </c>
      <c r="AY147" s="254" t="s">
        <v>134</v>
      </c>
    </row>
    <row r="148" spans="1:65" s="2" customFormat="1" ht="24.15" customHeight="1">
      <c r="A148" s="37"/>
      <c r="B148" s="38"/>
      <c r="C148" s="218" t="s">
        <v>163</v>
      </c>
      <c r="D148" s="218" t="s">
        <v>136</v>
      </c>
      <c r="E148" s="219" t="s">
        <v>164</v>
      </c>
      <c r="F148" s="220" t="s">
        <v>165</v>
      </c>
      <c r="G148" s="221" t="s">
        <v>144</v>
      </c>
      <c r="H148" s="222">
        <v>107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41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140</v>
      </c>
      <c r="AT148" s="230" t="s">
        <v>136</v>
      </c>
      <c r="AU148" s="230" t="s">
        <v>86</v>
      </c>
      <c r="AY148" s="16" t="s">
        <v>134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84</v>
      </c>
      <c r="BK148" s="231">
        <f>ROUND(I148*H148,2)</f>
        <v>0</v>
      </c>
      <c r="BL148" s="16" t="s">
        <v>140</v>
      </c>
      <c r="BM148" s="230" t="s">
        <v>166</v>
      </c>
    </row>
    <row r="149" spans="1:51" s="13" customFormat="1" ht="12">
      <c r="A149" s="13"/>
      <c r="B149" s="232"/>
      <c r="C149" s="233"/>
      <c r="D149" s="234" t="s">
        <v>146</v>
      </c>
      <c r="E149" s="235" t="s">
        <v>1</v>
      </c>
      <c r="F149" s="236" t="s">
        <v>167</v>
      </c>
      <c r="G149" s="233"/>
      <c r="H149" s="237">
        <v>107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146</v>
      </c>
      <c r="AU149" s="243" t="s">
        <v>86</v>
      </c>
      <c r="AV149" s="13" t="s">
        <v>86</v>
      </c>
      <c r="AW149" s="13" t="s">
        <v>32</v>
      </c>
      <c r="AX149" s="13" t="s">
        <v>84</v>
      </c>
      <c r="AY149" s="243" t="s">
        <v>134</v>
      </c>
    </row>
    <row r="150" spans="1:65" s="2" customFormat="1" ht="24.15" customHeight="1">
      <c r="A150" s="37"/>
      <c r="B150" s="38"/>
      <c r="C150" s="218" t="s">
        <v>168</v>
      </c>
      <c r="D150" s="218" t="s">
        <v>136</v>
      </c>
      <c r="E150" s="219" t="s">
        <v>169</v>
      </c>
      <c r="F150" s="220" t="s">
        <v>170</v>
      </c>
      <c r="G150" s="221" t="s">
        <v>144</v>
      </c>
      <c r="H150" s="222">
        <v>6.9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41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140</v>
      </c>
      <c r="AT150" s="230" t="s">
        <v>136</v>
      </c>
      <c r="AU150" s="230" t="s">
        <v>86</v>
      </c>
      <c r="AY150" s="16" t="s">
        <v>134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84</v>
      </c>
      <c r="BK150" s="231">
        <f>ROUND(I150*H150,2)</f>
        <v>0</v>
      </c>
      <c r="BL150" s="16" t="s">
        <v>140</v>
      </c>
      <c r="BM150" s="230" t="s">
        <v>171</v>
      </c>
    </row>
    <row r="151" spans="1:51" s="13" customFormat="1" ht="12">
      <c r="A151" s="13"/>
      <c r="B151" s="232"/>
      <c r="C151" s="233"/>
      <c r="D151" s="234" t="s">
        <v>146</v>
      </c>
      <c r="E151" s="235" t="s">
        <v>1</v>
      </c>
      <c r="F151" s="236" t="s">
        <v>172</v>
      </c>
      <c r="G151" s="233"/>
      <c r="H151" s="237">
        <v>6.9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146</v>
      </c>
      <c r="AU151" s="243" t="s">
        <v>86</v>
      </c>
      <c r="AV151" s="13" t="s">
        <v>86</v>
      </c>
      <c r="AW151" s="13" t="s">
        <v>32</v>
      </c>
      <c r="AX151" s="13" t="s">
        <v>84</v>
      </c>
      <c r="AY151" s="243" t="s">
        <v>134</v>
      </c>
    </row>
    <row r="152" spans="1:65" s="2" customFormat="1" ht="24.15" customHeight="1">
      <c r="A152" s="37"/>
      <c r="B152" s="38"/>
      <c r="C152" s="218" t="s">
        <v>173</v>
      </c>
      <c r="D152" s="218" t="s">
        <v>136</v>
      </c>
      <c r="E152" s="219" t="s">
        <v>174</v>
      </c>
      <c r="F152" s="220" t="s">
        <v>175</v>
      </c>
      <c r="G152" s="221" t="s">
        <v>144</v>
      </c>
      <c r="H152" s="222">
        <v>6.9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41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140</v>
      </c>
      <c r="AT152" s="230" t="s">
        <v>136</v>
      </c>
      <c r="AU152" s="230" t="s">
        <v>86</v>
      </c>
      <c r="AY152" s="16" t="s">
        <v>134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84</v>
      </c>
      <c r="BK152" s="231">
        <f>ROUND(I152*H152,2)</f>
        <v>0</v>
      </c>
      <c r="BL152" s="16" t="s">
        <v>140</v>
      </c>
      <c r="BM152" s="230" t="s">
        <v>176</v>
      </c>
    </row>
    <row r="153" spans="1:65" s="2" customFormat="1" ht="24.15" customHeight="1">
      <c r="A153" s="37"/>
      <c r="B153" s="38"/>
      <c r="C153" s="218" t="s">
        <v>177</v>
      </c>
      <c r="D153" s="218" t="s">
        <v>136</v>
      </c>
      <c r="E153" s="219" t="s">
        <v>178</v>
      </c>
      <c r="F153" s="220" t="s">
        <v>179</v>
      </c>
      <c r="G153" s="221" t="s">
        <v>139</v>
      </c>
      <c r="H153" s="222">
        <v>4213.5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41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140</v>
      </c>
      <c r="AT153" s="230" t="s">
        <v>136</v>
      </c>
      <c r="AU153" s="230" t="s">
        <v>86</v>
      </c>
      <c r="AY153" s="16" t="s">
        <v>134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84</v>
      </c>
      <c r="BK153" s="231">
        <f>ROUND(I153*H153,2)</f>
        <v>0</v>
      </c>
      <c r="BL153" s="16" t="s">
        <v>140</v>
      </c>
      <c r="BM153" s="230" t="s">
        <v>180</v>
      </c>
    </row>
    <row r="154" spans="1:65" s="2" customFormat="1" ht="16.5" customHeight="1">
      <c r="A154" s="37"/>
      <c r="B154" s="38"/>
      <c r="C154" s="218" t="s">
        <v>181</v>
      </c>
      <c r="D154" s="218" t="s">
        <v>136</v>
      </c>
      <c r="E154" s="219" t="s">
        <v>182</v>
      </c>
      <c r="F154" s="220" t="s">
        <v>183</v>
      </c>
      <c r="G154" s="221" t="s">
        <v>139</v>
      </c>
      <c r="H154" s="222">
        <v>696.5</v>
      </c>
      <c r="I154" s="223"/>
      <c r="J154" s="224">
        <f>ROUND(I154*H154,2)</f>
        <v>0</v>
      </c>
      <c r="K154" s="225"/>
      <c r="L154" s="43"/>
      <c r="M154" s="226" t="s">
        <v>1</v>
      </c>
      <c r="N154" s="227" t="s">
        <v>41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140</v>
      </c>
      <c r="AT154" s="230" t="s">
        <v>136</v>
      </c>
      <c r="AU154" s="230" t="s">
        <v>86</v>
      </c>
      <c r="AY154" s="16" t="s">
        <v>134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84</v>
      </c>
      <c r="BK154" s="231">
        <f>ROUND(I154*H154,2)</f>
        <v>0</v>
      </c>
      <c r="BL154" s="16" t="s">
        <v>140</v>
      </c>
      <c r="BM154" s="230" t="s">
        <v>184</v>
      </c>
    </row>
    <row r="155" spans="1:51" s="13" customFormat="1" ht="12">
      <c r="A155" s="13"/>
      <c r="B155" s="232"/>
      <c r="C155" s="233"/>
      <c r="D155" s="234" t="s">
        <v>146</v>
      </c>
      <c r="E155" s="235" t="s">
        <v>1</v>
      </c>
      <c r="F155" s="236" t="s">
        <v>185</v>
      </c>
      <c r="G155" s="233"/>
      <c r="H155" s="237">
        <v>696.5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146</v>
      </c>
      <c r="AU155" s="243" t="s">
        <v>86</v>
      </c>
      <c r="AV155" s="13" t="s">
        <v>86</v>
      </c>
      <c r="AW155" s="13" t="s">
        <v>32</v>
      </c>
      <c r="AX155" s="13" t="s">
        <v>84</v>
      </c>
      <c r="AY155" s="243" t="s">
        <v>134</v>
      </c>
    </row>
    <row r="156" spans="1:65" s="2" customFormat="1" ht="24.15" customHeight="1">
      <c r="A156" s="37"/>
      <c r="B156" s="38"/>
      <c r="C156" s="218" t="s">
        <v>186</v>
      </c>
      <c r="D156" s="218" t="s">
        <v>136</v>
      </c>
      <c r="E156" s="219" t="s">
        <v>187</v>
      </c>
      <c r="F156" s="220" t="s">
        <v>188</v>
      </c>
      <c r="G156" s="221" t="s">
        <v>139</v>
      </c>
      <c r="H156" s="222">
        <v>1106</v>
      </c>
      <c r="I156" s="223"/>
      <c r="J156" s="224">
        <f>ROUND(I156*H156,2)</f>
        <v>0</v>
      </c>
      <c r="K156" s="225"/>
      <c r="L156" s="43"/>
      <c r="M156" s="226" t="s">
        <v>1</v>
      </c>
      <c r="N156" s="227" t="s">
        <v>41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140</v>
      </c>
      <c r="AT156" s="230" t="s">
        <v>136</v>
      </c>
      <c r="AU156" s="230" t="s">
        <v>86</v>
      </c>
      <c r="AY156" s="16" t="s">
        <v>134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84</v>
      </c>
      <c r="BK156" s="231">
        <f>ROUND(I156*H156,2)</f>
        <v>0</v>
      </c>
      <c r="BL156" s="16" t="s">
        <v>140</v>
      </c>
      <c r="BM156" s="230" t="s">
        <v>189</v>
      </c>
    </row>
    <row r="157" spans="1:51" s="13" customFormat="1" ht="12">
      <c r="A157" s="13"/>
      <c r="B157" s="232"/>
      <c r="C157" s="233"/>
      <c r="D157" s="234" t="s">
        <v>146</v>
      </c>
      <c r="E157" s="235" t="s">
        <v>1</v>
      </c>
      <c r="F157" s="236" t="s">
        <v>190</v>
      </c>
      <c r="G157" s="233"/>
      <c r="H157" s="237">
        <v>1106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146</v>
      </c>
      <c r="AU157" s="243" t="s">
        <v>86</v>
      </c>
      <c r="AV157" s="13" t="s">
        <v>86</v>
      </c>
      <c r="AW157" s="13" t="s">
        <v>32</v>
      </c>
      <c r="AX157" s="13" t="s">
        <v>84</v>
      </c>
      <c r="AY157" s="243" t="s">
        <v>134</v>
      </c>
    </row>
    <row r="158" spans="1:65" s="2" customFormat="1" ht="16.5" customHeight="1">
      <c r="A158" s="37"/>
      <c r="B158" s="38"/>
      <c r="C158" s="218" t="s">
        <v>191</v>
      </c>
      <c r="D158" s="218" t="s">
        <v>136</v>
      </c>
      <c r="E158" s="219" t="s">
        <v>192</v>
      </c>
      <c r="F158" s="220" t="s">
        <v>193</v>
      </c>
      <c r="G158" s="221" t="s">
        <v>139</v>
      </c>
      <c r="H158" s="222">
        <v>1106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41</v>
      </c>
      <c r="O158" s="90"/>
      <c r="P158" s="228">
        <f>O158*H158</f>
        <v>0</v>
      </c>
      <c r="Q158" s="228">
        <v>0.00127</v>
      </c>
      <c r="R158" s="228">
        <f>Q158*H158</f>
        <v>1.40462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140</v>
      </c>
      <c r="AT158" s="230" t="s">
        <v>136</v>
      </c>
      <c r="AU158" s="230" t="s">
        <v>86</v>
      </c>
      <c r="AY158" s="16" t="s">
        <v>134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84</v>
      </c>
      <c r="BK158" s="231">
        <f>ROUND(I158*H158,2)</f>
        <v>0</v>
      </c>
      <c r="BL158" s="16" t="s">
        <v>140</v>
      </c>
      <c r="BM158" s="230" t="s">
        <v>194</v>
      </c>
    </row>
    <row r="159" spans="1:65" s="2" customFormat="1" ht="16.5" customHeight="1">
      <c r="A159" s="37"/>
      <c r="B159" s="38"/>
      <c r="C159" s="255" t="s">
        <v>195</v>
      </c>
      <c r="D159" s="255" t="s">
        <v>196</v>
      </c>
      <c r="E159" s="256" t="s">
        <v>197</v>
      </c>
      <c r="F159" s="257" t="s">
        <v>198</v>
      </c>
      <c r="G159" s="258" t="s">
        <v>199</v>
      </c>
      <c r="H159" s="259">
        <v>27.65</v>
      </c>
      <c r="I159" s="260"/>
      <c r="J159" s="261">
        <f>ROUND(I159*H159,2)</f>
        <v>0</v>
      </c>
      <c r="K159" s="262"/>
      <c r="L159" s="263"/>
      <c r="M159" s="264" t="s">
        <v>1</v>
      </c>
      <c r="N159" s="265" t="s">
        <v>41</v>
      </c>
      <c r="O159" s="90"/>
      <c r="P159" s="228">
        <f>O159*H159</f>
        <v>0</v>
      </c>
      <c r="Q159" s="228">
        <v>0.001</v>
      </c>
      <c r="R159" s="228">
        <f>Q159*H159</f>
        <v>0.027649999999999997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173</v>
      </c>
      <c r="AT159" s="230" t="s">
        <v>196</v>
      </c>
      <c r="AU159" s="230" t="s">
        <v>86</v>
      </c>
      <c r="AY159" s="16" t="s">
        <v>134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84</v>
      </c>
      <c r="BK159" s="231">
        <f>ROUND(I159*H159,2)</f>
        <v>0</v>
      </c>
      <c r="BL159" s="16" t="s">
        <v>140</v>
      </c>
      <c r="BM159" s="230" t="s">
        <v>200</v>
      </c>
    </row>
    <row r="160" spans="1:51" s="13" customFormat="1" ht="12">
      <c r="A160" s="13"/>
      <c r="B160" s="232"/>
      <c r="C160" s="233"/>
      <c r="D160" s="234" t="s">
        <v>146</v>
      </c>
      <c r="E160" s="233"/>
      <c r="F160" s="236" t="s">
        <v>201</v>
      </c>
      <c r="G160" s="233"/>
      <c r="H160" s="237">
        <v>27.65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146</v>
      </c>
      <c r="AU160" s="243" t="s">
        <v>86</v>
      </c>
      <c r="AV160" s="13" t="s">
        <v>86</v>
      </c>
      <c r="AW160" s="13" t="s">
        <v>4</v>
      </c>
      <c r="AX160" s="13" t="s">
        <v>84</v>
      </c>
      <c r="AY160" s="243" t="s">
        <v>134</v>
      </c>
    </row>
    <row r="161" spans="1:63" s="12" customFormat="1" ht="22.8" customHeight="1">
      <c r="A161" s="12"/>
      <c r="B161" s="202"/>
      <c r="C161" s="203"/>
      <c r="D161" s="204" t="s">
        <v>75</v>
      </c>
      <c r="E161" s="216" t="s">
        <v>86</v>
      </c>
      <c r="F161" s="216" t="s">
        <v>202</v>
      </c>
      <c r="G161" s="203"/>
      <c r="H161" s="203"/>
      <c r="I161" s="206"/>
      <c r="J161" s="217">
        <f>BK161</f>
        <v>0</v>
      </c>
      <c r="K161" s="203"/>
      <c r="L161" s="208"/>
      <c r="M161" s="209"/>
      <c r="N161" s="210"/>
      <c r="O161" s="210"/>
      <c r="P161" s="211">
        <f>SUM(P162:P168)</f>
        <v>0</v>
      </c>
      <c r="Q161" s="210"/>
      <c r="R161" s="211">
        <f>SUM(R162:R168)</f>
        <v>0.9675099999999999</v>
      </c>
      <c r="S161" s="210"/>
      <c r="T161" s="212">
        <f>SUM(T162:T168)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3" t="s">
        <v>84</v>
      </c>
      <c r="AT161" s="214" t="s">
        <v>75</v>
      </c>
      <c r="AU161" s="214" t="s">
        <v>84</v>
      </c>
      <c r="AY161" s="213" t="s">
        <v>134</v>
      </c>
      <c r="BK161" s="215">
        <f>SUM(BK162:BK168)</f>
        <v>0</v>
      </c>
    </row>
    <row r="162" spans="1:65" s="2" customFormat="1" ht="21.75" customHeight="1">
      <c r="A162" s="37"/>
      <c r="B162" s="38"/>
      <c r="C162" s="218" t="s">
        <v>203</v>
      </c>
      <c r="D162" s="218" t="s">
        <v>136</v>
      </c>
      <c r="E162" s="219" t="s">
        <v>204</v>
      </c>
      <c r="F162" s="220" t="s">
        <v>205</v>
      </c>
      <c r="G162" s="221" t="s">
        <v>144</v>
      </c>
      <c r="H162" s="222">
        <v>93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41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140</v>
      </c>
      <c r="AT162" s="230" t="s">
        <v>136</v>
      </c>
      <c r="AU162" s="230" t="s">
        <v>86</v>
      </c>
      <c r="AY162" s="16" t="s">
        <v>134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84</v>
      </c>
      <c r="BK162" s="231">
        <f>ROUND(I162*H162,2)</f>
        <v>0</v>
      </c>
      <c r="BL162" s="16" t="s">
        <v>140</v>
      </c>
      <c r="BM162" s="230" t="s">
        <v>206</v>
      </c>
    </row>
    <row r="163" spans="1:51" s="13" customFormat="1" ht="12">
      <c r="A163" s="13"/>
      <c r="B163" s="232"/>
      <c r="C163" s="233"/>
      <c r="D163" s="234" t="s">
        <v>146</v>
      </c>
      <c r="E163" s="235" t="s">
        <v>1</v>
      </c>
      <c r="F163" s="236" t="s">
        <v>207</v>
      </c>
      <c r="G163" s="233"/>
      <c r="H163" s="237">
        <v>93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146</v>
      </c>
      <c r="AU163" s="243" t="s">
        <v>86</v>
      </c>
      <c r="AV163" s="13" t="s">
        <v>86</v>
      </c>
      <c r="AW163" s="13" t="s">
        <v>32</v>
      </c>
      <c r="AX163" s="13" t="s">
        <v>84</v>
      </c>
      <c r="AY163" s="243" t="s">
        <v>134</v>
      </c>
    </row>
    <row r="164" spans="1:65" s="2" customFormat="1" ht="24.15" customHeight="1">
      <c r="A164" s="37"/>
      <c r="B164" s="38"/>
      <c r="C164" s="218" t="s">
        <v>8</v>
      </c>
      <c r="D164" s="218" t="s">
        <v>136</v>
      </c>
      <c r="E164" s="219" t="s">
        <v>208</v>
      </c>
      <c r="F164" s="220" t="s">
        <v>209</v>
      </c>
      <c r="G164" s="221" t="s">
        <v>210</v>
      </c>
      <c r="H164" s="222">
        <v>620</v>
      </c>
      <c r="I164" s="223"/>
      <c r="J164" s="224">
        <f>ROUND(I164*H164,2)</f>
        <v>0</v>
      </c>
      <c r="K164" s="225"/>
      <c r="L164" s="43"/>
      <c r="M164" s="226" t="s">
        <v>1</v>
      </c>
      <c r="N164" s="227" t="s">
        <v>41</v>
      </c>
      <c r="O164" s="90"/>
      <c r="P164" s="228">
        <f>O164*H164</f>
        <v>0</v>
      </c>
      <c r="Q164" s="228">
        <v>0.00116</v>
      </c>
      <c r="R164" s="228">
        <f>Q164*H164</f>
        <v>0.7192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140</v>
      </c>
      <c r="AT164" s="230" t="s">
        <v>136</v>
      </c>
      <c r="AU164" s="230" t="s">
        <v>86</v>
      </c>
      <c r="AY164" s="16" t="s">
        <v>134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84</v>
      </c>
      <c r="BK164" s="231">
        <f>ROUND(I164*H164,2)</f>
        <v>0</v>
      </c>
      <c r="BL164" s="16" t="s">
        <v>140</v>
      </c>
      <c r="BM164" s="230" t="s">
        <v>211</v>
      </c>
    </row>
    <row r="165" spans="1:65" s="2" customFormat="1" ht="24.15" customHeight="1">
      <c r="A165" s="37"/>
      <c r="B165" s="38"/>
      <c r="C165" s="218" t="s">
        <v>212</v>
      </c>
      <c r="D165" s="218" t="s">
        <v>136</v>
      </c>
      <c r="E165" s="219" t="s">
        <v>213</v>
      </c>
      <c r="F165" s="220" t="s">
        <v>214</v>
      </c>
      <c r="G165" s="221" t="s">
        <v>139</v>
      </c>
      <c r="H165" s="222">
        <v>558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41</v>
      </c>
      <c r="O165" s="90"/>
      <c r="P165" s="228">
        <f>O165*H165</f>
        <v>0</v>
      </c>
      <c r="Q165" s="228">
        <v>0.0001</v>
      </c>
      <c r="R165" s="228">
        <f>Q165*H165</f>
        <v>0.0558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140</v>
      </c>
      <c r="AT165" s="230" t="s">
        <v>136</v>
      </c>
      <c r="AU165" s="230" t="s">
        <v>86</v>
      </c>
      <c r="AY165" s="16" t="s">
        <v>134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84</v>
      </c>
      <c r="BK165" s="231">
        <f>ROUND(I165*H165,2)</f>
        <v>0</v>
      </c>
      <c r="BL165" s="16" t="s">
        <v>140</v>
      </c>
      <c r="BM165" s="230" t="s">
        <v>215</v>
      </c>
    </row>
    <row r="166" spans="1:51" s="13" customFormat="1" ht="12">
      <c r="A166" s="13"/>
      <c r="B166" s="232"/>
      <c r="C166" s="233"/>
      <c r="D166" s="234" t="s">
        <v>146</v>
      </c>
      <c r="E166" s="235" t="s">
        <v>1</v>
      </c>
      <c r="F166" s="236" t="s">
        <v>216</v>
      </c>
      <c r="G166" s="233"/>
      <c r="H166" s="237">
        <v>558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146</v>
      </c>
      <c r="AU166" s="243" t="s">
        <v>86</v>
      </c>
      <c r="AV166" s="13" t="s">
        <v>86</v>
      </c>
      <c r="AW166" s="13" t="s">
        <v>32</v>
      </c>
      <c r="AX166" s="13" t="s">
        <v>84</v>
      </c>
      <c r="AY166" s="243" t="s">
        <v>134</v>
      </c>
    </row>
    <row r="167" spans="1:65" s="2" customFormat="1" ht="16.5" customHeight="1">
      <c r="A167" s="37"/>
      <c r="B167" s="38"/>
      <c r="C167" s="255" t="s">
        <v>217</v>
      </c>
      <c r="D167" s="255" t="s">
        <v>196</v>
      </c>
      <c r="E167" s="256" t="s">
        <v>218</v>
      </c>
      <c r="F167" s="257" t="s">
        <v>219</v>
      </c>
      <c r="G167" s="258" t="s">
        <v>139</v>
      </c>
      <c r="H167" s="259">
        <v>641.7</v>
      </c>
      <c r="I167" s="260"/>
      <c r="J167" s="261">
        <f>ROUND(I167*H167,2)</f>
        <v>0</v>
      </c>
      <c r="K167" s="262"/>
      <c r="L167" s="263"/>
      <c r="M167" s="264" t="s">
        <v>1</v>
      </c>
      <c r="N167" s="265" t="s">
        <v>41</v>
      </c>
      <c r="O167" s="90"/>
      <c r="P167" s="228">
        <f>O167*H167</f>
        <v>0</v>
      </c>
      <c r="Q167" s="228">
        <v>0.0003</v>
      </c>
      <c r="R167" s="228">
        <f>Q167*H167</f>
        <v>0.19251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173</v>
      </c>
      <c r="AT167" s="230" t="s">
        <v>196</v>
      </c>
      <c r="AU167" s="230" t="s">
        <v>86</v>
      </c>
      <c r="AY167" s="16" t="s">
        <v>134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84</v>
      </c>
      <c r="BK167" s="231">
        <f>ROUND(I167*H167,2)</f>
        <v>0</v>
      </c>
      <c r="BL167" s="16" t="s">
        <v>140</v>
      </c>
      <c r="BM167" s="230" t="s">
        <v>220</v>
      </c>
    </row>
    <row r="168" spans="1:51" s="13" customFormat="1" ht="12">
      <c r="A168" s="13"/>
      <c r="B168" s="232"/>
      <c r="C168" s="233"/>
      <c r="D168" s="234" t="s">
        <v>146</v>
      </c>
      <c r="E168" s="233"/>
      <c r="F168" s="236" t="s">
        <v>221</v>
      </c>
      <c r="G168" s="233"/>
      <c r="H168" s="237">
        <v>641.7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146</v>
      </c>
      <c r="AU168" s="243" t="s">
        <v>86</v>
      </c>
      <c r="AV168" s="13" t="s">
        <v>86</v>
      </c>
      <c r="AW168" s="13" t="s">
        <v>4</v>
      </c>
      <c r="AX168" s="13" t="s">
        <v>84</v>
      </c>
      <c r="AY168" s="243" t="s">
        <v>134</v>
      </c>
    </row>
    <row r="169" spans="1:63" s="12" customFormat="1" ht="22.8" customHeight="1">
      <c r="A169" s="12"/>
      <c r="B169" s="202"/>
      <c r="C169" s="203"/>
      <c r="D169" s="204" t="s">
        <v>75</v>
      </c>
      <c r="E169" s="216" t="s">
        <v>140</v>
      </c>
      <c r="F169" s="216" t="s">
        <v>222</v>
      </c>
      <c r="G169" s="203"/>
      <c r="H169" s="203"/>
      <c r="I169" s="206"/>
      <c r="J169" s="217">
        <f>BK169</f>
        <v>0</v>
      </c>
      <c r="K169" s="203"/>
      <c r="L169" s="208"/>
      <c r="M169" s="209"/>
      <c r="N169" s="210"/>
      <c r="O169" s="210"/>
      <c r="P169" s="211">
        <f>SUM(P170:P171)</f>
        <v>0</v>
      </c>
      <c r="Q169" s="210"/>
      <c r="R169" s="211">
        <f>SUM(R170:R171)</f>
        <v>0</v>
      </c>
      <c r="S169" s="210"/>
      <c r="T169" s="212">
        <f>SUM(T170:T171)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3" t="s">
        <v>84</v>
      </c>
      <c r="AT169" s="214" t="s">
        <v>75</v>
      </c>
      <c r="AU169" s="214" t="s">
        <v>84</v>
      </c>
      <c r="AY169" s="213" t="s">
        <v>134</v>
      </c>
      <c r="BK169" s="215">
        <f>SUM(BK170:BK171)</f>
        <v>0</v>
      </c>
    </row>
    <row r="170" spans="1:65" s="2" customFormat="1" ht="33" customHeight="1">
      <c r="A170" s="37"/>
      <c r="B170" s="38"/>
      <c r="C170" s="218" t="s">
        <v>223</v>
      </c>
      <c r="D170" s="218" t="s">
        <v>136</v>
      </c>
      <c r="E170" s="219" t="s">
        <v>224</v>
      </c>
      <c r="F170" s="220" t="s">
        <v>225</v>
      </c>
      <c r="G170" s="221" t="s">
        <v>139</v>
      </c>
      <c r="H170" s="222">
        <v>13</v>
      </c>
      <c r="I170" s="223"/>
      <c r="J170" s="224">
        <f>ROUND(I170*H170,2)</f>
        <v>0</v>
      </c>
      <c r="K170" s="225"/>
      <c r="L170" s="43"/>
      <c r="M170" s="226" t="s">
        <v>1</v>
      </c>
      <c r="N170" s="227" t="s">
        <v>41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140</v>
      </c>
      <c r="AT170" s="230" t="s">
        <v>136</v>
      </c>
      <c r="AU170" s="230" t="s">
        <v>86</v>
      </c>
      <c r="AY170" s="16" t="s">
        <v>134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84</v>
      </c>
      <c r="BK170" s="231">
        <f>ROUND(I170*H170,2)</f>
        <v>0</v>
      </c>
      <c r="BL170" s="16" t="s">
        <v>140</v>
      </c>
      <c r="BM170" s="230" t="s">
        <v>226</v>
      </c>
    </row>
    <row r="171" spans="1:65" s="2" customFormat="1" ht="24.15" customHeight="1">
      <c r="A171" s="37"/>
      <c r="B171" s="38"/>
      <c r="C171" s="218" t="s">
        <v>227</v>
      </c>
      <c r="D171" s="218" t="s">
        <v>136</v>
      </c>
      <c r="E171" s="219" t="s">
        <v>228</v>
      </c>
      <c r="F171" s="220" t="s">
        <v>229</v>
      </c>
      <c r="G171" s="221" t="s">
        <v>139</v>
      </c>
      <c r="H171" s="222">
        <v>13</v>
      </c>
      <c r="I171" s="223"/>
      <c r="J171" s="224">
        <f>ROUND(I171*H171,2)</f>
        <v>0</v>
      </c>
      <c r="K171" s="225"/>
      <c r="L171" s="43"/>
      <c r="M171" s="226" t="s">
        <v>1</v>
      </c>
      <c r="N171" s="227" t="s">
        <v>41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140</v>
      </c>
      <c r="AT171" s="230" t="s">
        <v>136</v>
      </c>
      <c r="AU171" s="230" t="s">
        <v>86</v>
      </c>
      <c r="AY171" s="16" t="s">
        <v>134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84</v>
      </c>
      <c r="BK171" s="231">
        <f>ROUND(I171*H171,2)</f>
        <v>0</v>
      </c>
      <c r="BL171" s="16" t="s">
        <v>140</v>
      </c>
      <c r="BM171" s="230" t="s">
        <v>230</v>
      </c>
    </row>
    <row r="172" spans="1:63" s="12" customFormat="1" ht="22.8" customHeight="1">
      <c r="A172" s="12"/>
      <c r="B172" s="202"/>
      <c r="C172" s="203"/>
      <c r="D172" s="204" t="s">
        <v>75</v>
      </c>
      <c r="E172" s="216" t="s">
        <v>156</v>
      </c>
      <c r="F172" s="216" t="s">
        <v>231</v>
      </c>
      <c r="G172" s="203"/>
      <c r="H172" s="203"/>
      <c r="I172" s="206"/>
      <c r="J172" s="217">
        <f>BK172</f>
        <v>0</v>
      </c>
      <c r="K172" s="203"/>
      <c r="L172" s="208"/>
      <c r="M172" s="209"/>
      <c r="N172" s="210"/>
      <c r="O172" s="210"/>
      <c r="P172" s="211">
        <f>SUM(P173:P210)</f>
        <v>0</v>
      </c>
      <c r="Q172" s="210"/>
      <c r="R172" s="211">
        <f>SUM(R173:R210)</f>
        <v>314.20200500000004</v>
      </c>
      <c r="S172" s="210"/>
      <c r="T172" s="212">
        <f>SUM(T173:T210)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3" t="s">
        <v>84</v>
      </c>
      <c r="AT172" s="214" t="s">
        <v>75</v>
      </c>
      <c r="AU172" s="214" t="s">
        <v>84</v>
      </c>
      <c r="AY172" s="213" t="s">
        <v>134</v>
      </c>
      <c r="BK172" s="215">
        <f>SUM(BK173:BK210)</f>
        <v>0</v>
      </c>
    </row>
    <row r="173" spans="1:65" s="2" customFormat="1" ht="37.8" customHeight="1">
      <c r="A173" s="37"/>
      <c r="B173" s="38"/>
      <c r="C173" s="218" t="s">
        <v>232</v>
      </c>
      <c r="D173" s="218" t="s">
        <v>136</v>
      </c>
      <c r="E173" s="219" t="s">
        <v>233</v>
      </c>
      <c r="F173" s="220" t="s">
        <v>234</v>
      </c>
      <c r="G173" s="221" t="s">
        <v>139</v>
      </c>
      <c r="H173" s="222">
        <v>2232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41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140</v>
      </c>
      <c r="AT173" s="230" t="s">
        <v>136</v>
      </c>
      <c r="AU173" s="230" t="s">
        <v>86</v>
      </c>
      <c r="AY173" s="16" t="s">
        <v>134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84</v>
      </c>
      <c r="BK173" s="231">
        <f>ROUND(I173*H173,2)</f>
        <v>0</v>
      </c>
      <c r="BL173" s="16" t="s">
        <v>140</v>
      </c>
      <c r="BM173" s="230" t="s">
        <v>235</v>
      </c>
    </row>
    <row r="174" spans="1:51" s="13" customFormat="1" ht="12">
      <c r="A174" s="13"/>
      <c r="B174" s="232"/>
      <c r="C174" s="233"/>
      <c r="D174" s="234" t="s">
        <v>146</v>
      </c>
      <c r="E174" s="235" t="s">
        <v>1</v>
      </c>
      <c r="F174" s="236" t="s">
        <v>236</v>
      </c>
      <c r="G174" s="233"/>
      <c r="H174" s="237">
        <v>1554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146</v>
      </c>
      <c r="AU174" s="243" t="s">
        <v>86</v>
      </c>
      <c r="AV174" s="13" t="s">
        <v>86</v>
      </c>
      <c r="AW174" s="13" t="s">
        <v>32</v>
      </c>
      <c r="AX174" s="13" t="s">
        <v>76</v>
      </c>
      <c r="AY174" s="243" t="s">
        <v>134</v>
      </c>
    </row>
    <row r="175" spans="1:51" s="13" customFormat="1" ht="12">
      <c r="A175" s="13"/>
      <c r="B175" s="232"/>
      <c r="C175" s="233"/>
      <c r="D175" s="234" t="s">
        <v>146</v>
      </c>
      <c r="E175" s="235" t="s">
        <v>1</v>
      </c>
      <c r="F175" s="236" t="s">
        <v>237</v>
      </c>
      <c r="G175" s="233"/>
      <c r="H175" s="237">
        <v>678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146</v>
      </c>
      <c r="AU175" s="243" t="s">
        <v>86</v>
      </c>
      <c r="AV175" s="13" t="s">
        <v>86</v>
      </c>
      <c r="AW175" s="13" t="s">
        <v>32</v>
      </c>
      <c r="AX175" s="13" t="s">
        <v>76</v>
      </c>
      <c r="AY175" s="243" t="s">
        <v>134</v>
      </c>
    </row>
    <row r="176" spans="1:51" s="14" customFormat="1" ht="12">
      <c r="A176" s="14"/>
      <c r="B176" s="244"/>
      <c r="C176" s="245"/>
      <c r="D176" s="234" t="s">
        <v>146</v>
      </c>
      <c r="E176" s="246" t="s">
        <v>1</v>
      </c>
      <c r="F176" s="247" t="s">
        <v>162</v>
      </c>
      <c r="G176" s="245"/>
      <c r="H176" s="248">
        <v>2232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4" t="s">
        <v>146</v>
      </c>
      <c r="AU176" s="254" t="s">
        <v>86</v>
      </c>
      <c r="AV176" s="14" t="s">
        <v>140</v>
      </c>
      <c r="AW176" s="14" t="s">
        <v>32</v>
      </c>
      <c r="AX176" s="14" t="s">
        <v>84</v>
      </c>
      <c r="AY176" s="254" t="s">
        <v>134</v>
      </c>
    </row>
    <row r="177" spans="1:65" s="2" customFormat="1" ht="21.75" customHeight="1">
      <c r="A177" s="37"/>
      <c r="B177" s="38"/>
      <c r="C177" s="255" t="s">
        <v>7</v>
      </c>
      <c r="D177" s="255" t="s">
        <v>196</v>
      </c>
      <c r="E177" s="256" t="s">
        <v>238</v>
      </c>
      <c r="F177" s="257" t="s">
        <v>239</v>
      </c>
      <c r="G177" s="258" t="s">
        <v>240</v>
      </c>
      <c r="H177" s="259">
        <v>32.2</v>
      </c>
      <c r="I177" s="260"/>
      <c r="J177" s="261">
        <f>ROUND(I177*H177,2)</f>
        <v>0</v>
      </c>
      <c r="K177" s="262"/>
      <c r="L177" s="263"/>
      <c r="M177" s="264" t="s">
        <v>1</v>
      </c>
      <c r="N177" s="265" t="s">
        <v>41</v>
      </c>
      <c r="O177" s="90"/>
      <c r="P177" s="228">
        <f>O177*H177</f>
        <v>0</v>
      </c>
      <c r="Q177" s="228">
        <v>1</v>
      </c>
      <c r="R177" s="228">
        <f>Q177*H177</f>
        <v>32.2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173</v>
      </c>
      <c r="AT177" s="230" t="s">
        <v>196</v>
      </c>
      <c r="AU177" s="230" t="s">
        <v>86</v>
      </c>
      <c r="AY177" s="16" t="s">
        <v>134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84</v>
      </c>
      <c r="BK177" s="231">
        <f>ROUND(I177*H177,2)</f>
        <v>0</v>
      </c>
      <c r="BL177" s="16" t="s">
        <v>140</v>
      </c>
      <c r="BM177" s="230" t="s">
        <v>241</v>
      </c>
    </row>
    <row r="178" spans="1:65" s="2" customFormat="1" ht="24.15" customHeight="1">
      <c r="A178" s="37"/>
      <c r="B178" s="38"/>
      <c r="C178" s="218" t="s">
        <v>242</v>
      </c>
      <c r="D178" s="218" t="s">
        <v>136</v>
      </c>
      <c r="E178" s="219" t="s">
        <v>243</v>
      </c>
      <c r="F178" s="220" t="s">
        <v>244</v>
      </c>
      <c r="G178" s="221" t="s">
        <v>139</v>
      </c>
      <c r="H178" s="222">
        <v>2</v>
      </c>
      <c r="I178" s="223"/>
      <c r="J178" s="224">
        <f>ROUND(I178*H178,2)</f>
        <v>0</v>
      </c>
      <c r="K178" s="225"/>
      <c r="L178" s="43"/>
      <c r="M178" s="226" t="s">
        <v>1</v>
      </c>
      <c r="N178" s="227" t="s">
        <v>41</v>
      </c>
      <c r="O178" s="90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140</v>
      </c>
      <c r="AT178" s="230" t="s">
        <v>136</v>
      </c>
      <c r="AU178" s="230" t="s">
        <v>86</v>
      </c>
      <c r="AY178" s="16" t="s">
        <v>134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84</v>
      </c>
      <c r="BK178" s="231">
        <f>ROUND(I178*H178,2)</f>
        <v>0</v>
      </c>
      <c r="BL178" s="16" t="s">
        <v>140</v>
      </c>
      <c r="BM178" s="230" t="s">
        <v>245</v>
      </c>
    </row>
    <row r="179" spans="1:65" s="2" customFormat="1" ht="16.5" customHeight="1">
      <c r="A179" s="37"/>
      <c r="B179" s="38"/>
      <c r="C179" s="218" t="s">
        <v>246</v>
      </c>
      <c r="D179" s="218" t="s">
        <v>136</v>
      </c>
      <c r="E179" s="219" t="s">
        <v>247</v>
      </c>
      <c r="F179" s="220" t="s">
        <v>248</v>
      </c>
      <c r="G179" s="221" t="s">
        <v>139</v>
      </c>
      <c r="H179" s="222">
        <v>678</v>
      </c>
      <c r="I179" s="223"/>
      <c r="J179" s="224">
        <f>ROUND(I179*H179,2)</f>
        <v>0</v>
      </c>
      <c r="K179" s="225"/>
      <c r="L179" s="43"/>
      <c r="M179" s="226" t="s">
        <v>1</v>
      </c>
      <c r="N179" s="227" t="s">
        <v>41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140</v>
      </c>
      <c r="AT179" s="230" t="s">
        <v>136</v>
      </c>
      <c r="AU179" s="230" t="s">
        <v>86</v>
      </c>
      <c r="AY179" s="16" t="s">
        <v>134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84</v>
      </c>
      <c r="BK179" s="231">
        <f>ROUND(I179*H179,2)</f>
        <v>0</v>
      </c>
      <c r="BL179" s="16" t="s">
        <v>140</v>
      </c>
      <c r="BM179" s="230" t="s">
        <v>249</v>
      </c>
    </row>
    <row r="180" spans="1:65" s="2" customFormat="1" ht="16.5" customHeight="1">
      <c r="A180" s="37"/>
      <c r="B180" s="38"/>
      <c r="C180" s="218" t="s">
        <v>250</v>
      </c>
      <c r="D180" s="218" t="s">
        <v>136</v>
      </c>
      <c r="E180" s="219" t="s">
        <v>251</v>
      </c>
      <c r="F180" s="220" t="s">
        <v>252</v>
      </c>
      <c r="G180" s="221" t="s">
        <v>139</v>
      </c>
      <c r="H180" s="222">
        <v>13</v>
      </c>
      <c r="I180" s="223"/>
      <c r="J180" s="224">
        <f>ROUND(I180*H180,2)</f>
        <v>0</v>
      </c>
      <c r="K180" s="225"/>
      <c r="L180" s="43"/>
      <c r="M180" s="226" t="s">
        <v>1</v>
      </c>
      <c r="N180" s="227" t="s">
        <v>41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140</v>
      </c>
      <c r="AT180" s="230" t="s">
        <v>136</v>
      </c>
      <c r="AU180" s="230" t="s">
        <v>86</v>
      </c>
      <c r="AY180" s="16" t="s">
        <v>134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84</v>
      </c>
      <c r="BK180" s="231">
        <f>ROUND(I180*H180,2)</f>
        <v>0</v>
      </c>
      <c r="BL180" s="16" t="s">
        <v>140</v>
      </c>
      <c r="BM180" s="230" t="s">
        <v>253</v>
      </c>
    </row>
    <row r="181" spans="1:65" s="2" customFormat="1" ht="16.5" customHeight="1">
      <c r="A181" s="37"/>
      <c r="B181" s="38"/>
      <c r="C181" s="218" t="s">
        <v>254</v>
      </c>
      <c r="D181" s="218" t="s">
        <v>136</v>
      </c>
      <c r="E181" s="219" t="s">
        <v>255</v>
      </c>
      <c r="F181" s="220" t="s">
        <v>256</v>
      </c>
      <c r="G181" s="221" t="s">
        <v>139</v>
      </c>
      <c r="H181" s="222">
        <v>2</v>
      </c>
      <c r="I181" s="223"/>
      <c r="J181" s="224">
        <f>ROUND(I181*H181,2)</f>
        <v>0</v>
      </c>
      <c r="K181" s="225"/>
      <c r="L181" s="43"/>
      <c r="M181" s="226" t="s">
        <v>1</v>
      </c>
      <c r="N181" s="227" t="s">
        <v>41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140</v>
      </c>
      <c r="AT181" s="230" t="s">
        <v>136</v>
      </c>
      <c r="AU181" s="230" t="s">
        <v>86</v>
      </c>
      <c r="AY181" s="16" t="s">
        <v>134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84</v>
      </c>
      <c r="BK181" s="231">
        <f>ROUND(I181*H181,2)</f>
        <v>0</v>
      </c>
      <c r="BL181" s="16" t="s">
        <v>140</v>
      </c>
      <c r="BM181" s="230" t="s">
        <v>257</v>
      </c>
    </row>
    <row r="182" spans="1:65" s="2" customFormat="1" ht="16.5" customHeight="1">
      <c r="A182" s="37"/>
      <c r="B182" s="38"/>
      <c r="C182" s="218" t="s">
        <v>258</v>
      </c>
      <c r="D182" s="218" t="s">
        <v>136</v>
      </c>
      <c r="E182" s="219" t="s">
        <v>259</v>
      </c>
      <c r="F182" s="220" t="s">
        <v>260</v>
      </c>
      <c r="G182" s="221" t="s">
        <v>139</v>
      </c>
      <c r="H182" s="222">
        <v>1.5</v>
      </c>
      <c r="I182" s="223"/>
      <c r="J182" s="224">
        <f>ROUND(I182*H182,2)</f>
        <v>0</v>
      </c>
      <c r="K182" s="225"/>
      <c r="L182" s="43"/>
      <c r="M182" s="226" t="s">
        <v>1</v>
      </c>
      <c r="N182" s="227" t="s">
        <v>41</v>
      </c>
      <c r="O182" s="90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140</v>
      </c>
      <c r="AT182" s="230" t="s">
        <v>136</v>
      </c>
      <c r="AU182" s="230" t="s">
        <v>86</v>
      </c>
      <c r="AY182" s="16" t="s">
        <v>134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84</v>
      </c>
      <c r="BK182" s="231">
        <f>ROUND(I182*H182,2)</f>
        <v>0</v>
      </c>
      <c r="BL182" s="16" t="s">
        <v>140</v>
      </c>
      <c r="BM182" s="230" t="s">
        <v>261</v>
      </c>
    </row>
    <row r="183" spans="1:65" s="2" customFormat="1" ht="16.5" customHeight="1">
      <c r="A183" s="37"/>
      <c r="B183" s="38"/>
      <c r="C183" s="218" t="s">
        <v>262</v>
      </c>
      <c r="D183" s="218" t="s">
        <v>136</v>
      </c>
      <c r="E183" s="219" t="s">
        <v>263</v>
      </c>
      <c r="F183" s="220" t="s">
        <v>264</v>
      </c>
      <c r="G183" s="221" t="s">
        <v>139</v>
      </c>
      <c r="H183" s="222">
        <v>2232</v>
      </c>
      <c r="I183" s="223"/>
      <c r="J183" s="224">
        <f>ROUND(I183*H183,2)</f>
        <v>0</v>
      </c>
      <c r="K183" s="225"/>
      <c r="L183" s="43"/>
      <c r="M183" s="226" t="s">
        <v>1</v>
      </c>
      <c r="N183" s="227" t="s">
        <v>41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140</v>
      </c>
      <c r="AT183" s="230" t="s">
        <v>136</v>
      </c>
      <c r="AU183" s="230" t="s">
        <v>86</v>
      </c>
      <c r="AY183" s="16" t="s">
        <v>134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84</v>
      </c>
      <c r="BK183" s="231">
        <f>ROUND(I183*H183,2)</f>
        <v>0</v>
      </c>
      <c r="BL183" s="16" t="s">
        <v>140</v>
      </c>
      <c r="BM183" s="230" t="s">
        <v>265</v>
      </c>
    </row>
    <row r="184" spans="1:51" s="13" customFormat="1" ht="12">
      <c r="A184" s="13"/>
      <c r="B184" s="232"/>
      <c r="C184" s="233"/>
      <c r="D184" s="234" t="s">
        <v>146</v>
      </c>
      <c r="E184" s="235" t="s">
        <v>1</v>
      </c>
      <c r="F184" s="236" t="s">
        <v>266</v>
      </c>
      <c r="G184" s="233"/>
      <c r="H184" s="237">
        <v>678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146</v>
      </c>
      <c r="AU184" s="243" t="s">
        <v>86</v>
      </c>
      <c r="AV184" s="13" t="s">
        <v>86</v>
      </c>
      <c r="AW184" s="13" t="s">
        <v>32</v>
      </c>
      <c r="AX184" s="13" t="s">
        <v>76</v>
      </c>
      <c r="AY184" s="243" t="s">
        <v>134</v>
      </c>
    </row>
    <row r="185" spans="1:51" s="13" customFormat="1" ht="12">
      <c r="A185" s="13"/>
      <c r="B185" s="232"/>
      <c r="C185" s="233"/>
      <c r="D185" s="234" t="s">
        <v>146</v>
      </c>
      <c r="E185" s="235" t="s">
        <v>1</v>
      </c>
      <c r="F185" s="236" t="s">
        <v>267</v>
      </c>
      <c r="G185" s="233"/>
      <c r="H185" s="237">
        <v>2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146</v>
      </c>
      <c r="AU185" s="243" t="s">
        <v>86</v>
      </c>
      <c r="AV185" s="13" t="s">
        <v>86</v>
      </c>
      <c r="AW185" s="13" t="s">
        <v>32</v>
      </c>
      <c r="AX185" s="13" t="s">
        <v>76</v>
      </c>
      <c r="AY185" s="243" t="s">
        <v>134</v>
      </c>
    </row>
    <row r="186" spans="1:51" s="13" customFormat="1" ht="12">
      <c r="A186" s="13"/>
      <c r="B186" s="232"/>
      <c r="C186" s="233"/>
      <c r="D186" s="234" t="s">
        <v>146</v>
      </c>
      <c r="E186" s="235" t="s">
        <v>1</v>
      </c>
      <c r="F186" s="236" t="s">
        <v>268</v>
      </c>
      <c r="G186" s="233"/>
      <c r="H186" s="237">
        <v>1552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146</v>
      </c>
      <c r="AU186" s="243" t="s">
        <v>86</v>
      </c>
      <c r="AV186" s="13" t="s">
        <v>86</v>
      </c>
      <c r="AW186" s="13" t="s">
        <v>32</v>
      </c>
      <c r="AX186" s="13" t="s">
        <v>76</v>
      </c>
      <c r="AY186" s="243" t="s">
        <v>134</v>
      </c>
    </row>
    <row r="187" spans="1:51" s="14" customFormat="1" ht="12">
      <c r="A187" s="14"/>
      <c r="B187" s="244"/>
      <c r="C187" s="245"/>
      <c r="D187" s="234" t="s">
        <v>146</v>
      </c>
      <c r="E187" s="246" t="s">
        <v>1</v>
      </c>
      <c r="F187" s="247" t="s">
        <v>162</v>
      </c>
      <c r="G187" s="245"/>
      <c r="H187" s="248">
        <v>2232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4" t="s">
        <v>146</v>
      </c>
      <c r="AU187" s="254" t="s">
        <v>86</v>
      </c>
      <c r="AV187" s="14" t="s">
        <v>140</v>
      </c>
      <c r="AW187" s="14" t="s">
        <v>32</v>
      </c>
      <c r="AX187" s="14" t="s">
        <v>84</v>
      </c>
      <c r="AY187" s="254" t="s">
        <v>134</v>
      </c>
    </row>
    <row r="188" spans="1:65" s="2" customFormat="1" ht="16.5" customHeight="1">
      <c r="A188" s="37"/>
      <c r="B188" s="38"/>
      <c r="C188" s="218" t="s">
        <v>269</v>
      </c>
      <c r="D188" s="218" t="s">
        <v>136</v>
      </c>
      <c r="E188" s="219" t="s">
        <v>270</v>
      </c>
      <c r="F188" s="220" t="s">
        <v>271</v>
      </c>
      <c r="G188" s="221" t="s">
        <v>139</v>
      </c>
      <c r="H188" s="222">
        <v>2232</v>
      </c>
      <c r="I188" s="223"/>
      <c r="J188" s="224">
        <f>ROUND(I188*H188,2)</f>
        <v>0</v>
      </c>
      <c r="K188" s="225"/>
      <c r="L188" s="43"/>
      <c r="M188" s="226" t="s">
        <v>1</v>
      </c>
      <c r="N188" s="227" t="s">
        <v>41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140</v>
      </c>
      <c r="AT188" s="230" t="s">
        <v>136</v>
      </c>
      <c r="AU188" s="230" t="s">
        <v>86</v>
      </c>
      <c r="AY188" s="16" t="s">
        <v>134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84</v>
      </c>
      <c r="BK188" s="231">
        <f>ROUND(I188*H188,2)</f>
        <v>0</v>
      </c>
      <c r="BL188" s="16" t="s">
        <v>140</v>
      </c>
      <c r="BM188" s="230" t="s">
        <v>272</v>
      </c>
    </row>
    <row r="189" spans="1:51" s="13" customFormat="1" ht="12">
      <c r="A189" s="13"/>
      <c r="B189" s="232"/>
      <c r="C189" s="233"/>
      <c r="D189" s="234" t="s">
        <v>146</v>
      </c>
      <c r="E189" s="235" t="s">
        <v>1</v>
      </c>
      <c r="F189" s="236" t="s">
        <v>273</v>
      </c>
      <c r="G189" s="233"/>
      <c r="H189" s="237">
        <v>1554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146</v>
      </c>
      <c r="AU189" s="243" t="s">
        <v>86</v>
      </c>
      <c r="AV189" s="13" t="s">
        <v>86</v>
      </c>
      <c r="AW189" s="13" t="s">
        <v>32</v>
      </c>
      <c r="AX189" s="13" t="s">
        <v>76</v>
      </c>
      <c r="AY189" s="243" t="s">
        <v>134</v>
      </c>
    </row>
    <row r="190" spans="1:51" s="13" customFormat="1" ht="12">
      <c r="A190" s="13"/>
      <c r="B190" s="232"/>
      <c r="C190" s="233"/>
      <c r="D190" s="234" t="s">
        <v>146</v>
      </c>
      <c r="E190" s="235" t="s">
        <v>1</v>
      </c>
      <c r="F190" s="236" t="s">
        <v>237</v>
      </c>
      <c r="G190" s="233"/>
      <c r="H190" s="237">
        <v>678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146</v>
      </c>
      <c r="AU190" s="243" t="s">
        <v>86</v>
      </c>
      <c r="AV190" s="13" t="s">
        <v>86</v>
      </c>
      <c r="AW190" s="13" t="s">
        <v>32</v>
      </c>
      <c r="AX190" s="13" t="s">
        <v>76</v>
      </c>
      <c r="AY190" s="243" t="s">
        <v>134</v>
      </c>
    </row>
    <row r="191" spans="1:51" s="14" customFormat="1" ht="12">
      <c r="A191" s="14"/>
      <c r="B191" s="244"/>
      <c r="C191" s="245"/>
      <c r="D191" s="234" t="s">
        <v>146</v>
      </c>
      <c r="E191" s="246" t="s">
        <v>1</v>
      </c>
      <c r="F191" s="247" t="s">
        <v>162</v>
      </c>
      <c r="G191" s="245"/>
      <c r="H191" s="248">
        <v>2232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146</v>
      </c>
      <c r="AU191" s="254" t="s">
        <v>86</v>
      </c>
      <c r="AV191" s="14" t="s">
        <v>140</v>
      </c>
      <c r="AW191" s="14" t="s">
        <v>32</v>
      </c>
      <c r="AX191" s="14" t="s">
        <v>84</v>
      </c>
      <c r="AY191" s="254" t="s">
        <v>134</v>
      </c>
    </row>
    <row r="192" spans="1:65" s="2" customFormat="1" ht="16.5" customHeight="1">
      <c r="A192" s="37"/>
      <c r="B192" s="38"/>
      <c r="C192" s="218" t="s">
        <v>274</v>
      </c>
      <c r="D192" s="218" t="s">
        <v>136</v>
      </c>
      <c r="E192" s="219" t="s">
        <v>275</v>
      </c>
      <c r="F192" s="220" t="s">
        <v>276</v>
      </c>
      <c r="G192" s="221" t="s">
        <v>139</v>
      </c>
      <c r="H192" s="222">
        <v>1554</v>
      </c>
      <c r="I192" s="223"/>
      <c r="J192" s="224">
        <f>ROUND(I192*H192,2)</f>
        <v>0</v>
      </c>
      <c r="K192" s="225"/>
      <c r="L192" s="43"/>
      <c r="M192" s="226" t="s">
        <v>1</v>
      </c>
      <c r="N192" s="227" t="s">
        <v>41</v>
      </c>
      <c r="O192" s="90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140</v>
      </c>
      <c r="AT192" s="230" t="s">
        <v>136</v>
      </c>
      <c r="AU192" s="230" t="s">
        <v>86</v>
      </c>
      <c r="AY192" s="16" t="s">
        <v>134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84</v>
      </c>
      <c r="BK192" s="231">
        <f>ROUND(I192*H192,2)</f>
        <v>0</v>
      </c>
      <c r="BL192" s="16" t="s">
        <v>140</v>
      </c>
      <c r="BM192" s="230" t="s">
        <v>277</v>
      </c>
    </row>
    <row r="193" spans="1:51" s="13" customFormat="1" ht="12">
      <c r="A193" s="13"/>
      <c r="B193" s="232"/>
      <c r="C193" s="233"/>
      <c r="D193" s="234" t="s">
        <v>146</v>
      </c>
      <c r="E193" s="235" t="s">
        <v>1</v>
      </c>
      <c r="F193" s="236" t="s">
        <v>278</v>
      </c>
      <c r="G193" s="233"/>
      <c r="H193" s="237">
        <v>1552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146</v>
      </c>
      <c r="AU193" s="243" t="s">
        <v>86</v>
      </c>
      <c r="AV193" s="13" t="s">
        <v>86</v>
      </c>
      <c r="AW193" s="13" t="s">
        <v>32</v>
      </c>
      <c r="AX193" s="13" t="s">
        <v>76</v>
      </c>
      <c r="AY193" s="243" t="s">
        <v>134</v>
      </c>
    </row>
    <row r="194" spans="1:51" s="13" customFormat="1" ht="12">
      <c r="A194" s="13"/>
      <c r="B194" s="232"/>
      <c r="C194" s="233"/>
      <c r="D194" s="234" t="s">
        <v>146</v>
      </c>
      <c r="E194" s="235" t="s">
        <v>1</v>
      </c>
      <c r="F194" s="236" t="s">
        <v>267</v>
      </c>
      <c r="G194" s="233"/>
      <c r="H194" s="237">
        <v>2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146</v>
      </c>
      <c r="AU194" s="243" t="s">
        <v>86</v>
      </c>
      <c r="AV194" s="13" t="s">
        <v>86</v>
      </c>
      <c r="AW194" s="13" t="s">
        <v>32</v>
      </c>
      <c r="AX194" s="13" t="s">
        <v>76</v>
      </c>
      <c r="AY194" s="243" t="s">
        <v>134</v>
      </c>
    </row>
    <row r="195" spans="1:51" s="14" customFormat="1" ht="12">
      <c r="A195" s="14"/>
      <c r="B195" s="244"/>
      <c r="C195" s="245"/>
      <c r="D195" s="234" t="s">
        <v>146</v>
      </c>
      <c r="E195" s="246" t="s">
        <v>1</v>
      </c>
      <c r="F195" s="247" t="s">
        <v>162</v>
      </c>
      <c r="G195" s="245"/>
      <c r="H195" s="248">
        <v>1554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4" t="s">
        <v>146</v>
      </c>
      <c r="AU195" s="254" t="s">
        <v>86</v>
      </c>
      <c r="AV195" s="14" t="s">
        <v>140</v>
      </c>
      <c r="AW195" s="14" t="s">
        <v>32</v>
      </c>
      <c r="AX195" s="14" t="s">
        <v>84</v>
      </c>
      <c r="AY195" s="254" t="s">
        <v>134</v>
      </c>
    </row>
    <row r="196" spans="1:65" s="2" customFormat="1" ht="21.75" customHeight="1">
      <c r="A196" s="37"/>
      <c r="B196" s="38"/>
      <c r="C196" s="218" t="s">
        <v>279</v>
      </c>
      <c r="D196" s="218" t="s">
        <v>136</v>
      </c>
      <c r="E196" s="219" t="s">
        <v>280</v>
      </c>
      <c r="F196" s="220" t="s">
        <v>281</v>
      </c>
      <c r="G196" s="221" t="s">
        <v>139</v>
      </c>
      <c r="H196" s="222">
        <v>3.5</v>
      </c>
      <c r="I196" s="223"/>
      <c r="J196" s="224">
        <f>ROUND(I196*H196,2)</f>
        <v>0</v>
      </c>
      <c r="K196" s="225"/>
      <c r="L196" s="43"/>
      <c r="M196" s="226" t="s">
        <v>1</v>
      </c>
      <c r="N196" s="227" t="s">
        <v>41</v>
      </c>
      <c r="O196" s="90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140</v>
      </c>
      <c r="AT196" s="230" t="s">
        <v>136</v>
      </c>
      <c r="AU196" s="230" t="s">
        <v>86</v>
      </c>
      <c r="AY196" s="16" t="s">
        <v>134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84</v>
      </c>
      <c r="BK196" s="231">
        <f>ROUND(I196*H196,2)</f>
        <v>0</v>
      </c>
      <c r="BL196" s="16" t="s">
        <v>140</v>
      </c>
      <c r="BM196" s="230" t="s">
        <v>282</v>
      </c>
    </row>
    <row r="197" spans="1:51" s="13" customFormat="1" ht="12">
      <c r="A197" s="13"/>
      <c r="B197" s="232"/>
      <c r="C197" s="233"/>
      <c r="D197" s="234" t="s">
        <v>146</v>
      </c>
      <c r="E197" s="235" t="s">
        <v>1</v>
      </c>
      <c r="F197" s="236" t="s">
        <v>283</v>
      </c>
      <c r="G197" s="233"/>
      <c r="H197" s="237">
        <v>3.5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146</v>
      </c>
      <c r="AU197" s="243" t="s">
        <v>86</v>
      </c>
      <c r="AV197" s="13" t="s">
        <v>86</v>
      </c>
      <c r="AW197" s="13" t="s">
        <v>32</v>
      </c>
      <c r="AX197" s="13" t="s">
        <v>84</v>
      </c>
      <c r="AY197" s="243" t="s">
        <v>134</v>
      </c>
    </row>
    <row r="198" spans="1:65" s="2" customFormat="1" ht="21.75" customHeight="1">
      <c r="A198" s="37"/>
      <c r="B198" s="38"/>
      <c r="C198" s="218" t="s">
        <v>284</v>
      </c>
      <c r="D198" s="218" t="s">
        <v>136</v>
      </c>
      <c r="E198" s="219" t="s">
        <v>285</v>
      </c>
      <c r="F198" s="220" t="s">
        <v>286</v>
      </c>
      <c r="G198" s="221" t="s">
        <v>139</v>
      </c>
      <c r="H198" s="222">
        <v>859</v>
      </c>
      <c r="I198" s="223"/>
      <c r="J198" s="224">
        <f>ROUND(I198*H198,2)</f>
        <v>0</v>
      </c>
      <c r="K198" s="225"/>
      <c r="L198" s="43"/>
      <c r="M198" s="226" t="s">
        <v>1</v>
      </c>
      <c r="N198" s="227" t="s">
        <v>41</v>
      </c>
      <c r="O198" s="90"/>
      <c r="P198" s="228">
        <f>O198*H198</f>
        <v>0</v>
      </c>
      <c r="Q198" s="228">
        <v>0.2916</v>
      </c>
      <c r="R198" s="228">
        <f>Q198*H198</f>
        <v>250.48440000000002</v>
      </c>
      <c r="S198" s="228">
        <v>0</v>
      </c>
      <c r="T198" s="22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0" t="s">
        <v>140</v>
      </c>
      <c r="AT198" s="230" t="s">
        <v>136</v>
      </c>
      <c r="AU198" s="230" t="s">
        <v>86</v>
      </c>
      <c r="AY198" s="16" t="s">
        <v>134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6" t="s">
        <v>84</v>
      </c>
      <c r="BK198" s="231">
        <f>ROUND(I198*H198,2)</f>
        <v>0</v>
      </c>
      <c r="BL198" s="16" t="s">
        <v>140</v>
      </c>
      <c r="BM198" s="230" t="s">
        <v>287</v>
      </c>
    </row>
    <row r="199" spans="1:51" s="13" customFormat="1" ht="12">
      <c r="A199" s="13"/>
      <c r="B199" s="232"/>
      <c r="C199" s="233"/>
      <c r="D199" s="234" t="s">
        <v>146</v>
      </c>
      <c r="E199" s="235" t="s">
        <v>1</v>
      </c>
      <c r="F199" s="236" t="s">
        <v>288</v>
      </c>
      <c r="G199" s="233"/>
      <c r="H199" s="237">
        <v>859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146</v>
      </c>
      <c r="AU199" s="243" t="s">
        <v>86</v>
      </c>
      <c r="AV199" s="13" t="s">
        <v>86</v>
      </c>
      <c r="AW199" s="13" t="s">
        <v>32</v>
      </c>
      <c r="AX199" s="13" t="s">
        <v>84</v>
      </c>
      <c r="AY199" s="243" t="s">
        <v>134</v>
      </c>
    </row>
    <row r="200" spans="1:65" s="2" customFormat="1" ht="16.5" customHeight="1">
      <c r="A200" s="37"/>
      <c r="B200" s="38"/>
      <c r="C200" s="218" t="s">
        <v>289</v>
      </c>
      <c r="D200" s="218" t="s">
        <v>136</v>
      </c>
      <c r="E200" s="219" t="s">
        <v>290</v>
      </c>
      <c r="F200" s="220" t="s">
        <v>291</v>
      </c>
      <c r="G200" s="221" t="s">
        <v>139</v>
      </c>
      <c r="H200" s="222">
        <v>1552</v>
      </c>
      <c r="I200" s="223"/>
      <c r="J200" s="224">
        <f>ROUND(I200*H200,2)</f>
        <v>0</v>
      </c>
      <c r="K200" s="225"/>
      <c r="L200" s="43"/>
      <c r="M200" s="226" t="s">
        <v>1</v>
      </c>
      <c r="N200" s="227" t="s">
        <v>41</v>
      </c>
      <c r="O200" s="90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140</v>
      </c>
      <c r="AT200" s="230" t="s">
        <v>136</v>
      </c>
      <c r="AU200" s="230" t="s">
        <v>86</v>
      </c>
      <c r="AY200" s="16" t="s">
        <v>134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84</v>
      </c>
      <c r="BK200" s="231">
        <f>ROUND(I200*H200,2)</f>
        <v>0</v>
      </c>
      <c r="BL200" s="16" t="s">
        <v>140</v>
      </c>
      <c r="BM200" s="230" t="s">
        <v>292</v>
      </c>
    </row>
    <row r="201" spans="1:51" s="13" customFormat="1" ht="12">
      <c r="A201" s="13"/>
      <c r="B201" s="232"/>
      <c r="C201" s="233"/>
      <c r="D201" s="234" t="s">
        <v>146</v>
      </c>
      <c r="E201" s="235" t="s">
        <v>1</v>
      </c>
      <c r="F201" s="236" t="s">
        <v>278</v>
      </c>
      <c r="G201" s="233"/>
      <c r="H201" s="237">
        <v>1552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146</v>
      </c>
      <c r="AU201" s="243" t="s">
        <v>86</v>
      </c>
      <c r="AV201" s="13" t="s">
        <v>86</v>
      </c>
      <c r="AW201" s="13" t="s">
        <v>32</v>
      </c>
      <c r="AX201" s="13" t="s">
        <v>84</v>
      </c>
      <c r="AY201" s="243" t="s">
        <v>134</v>
      </c>
    </row>
    <row r="202" spans="1:65" s="2" customFormat="1" ht="24.15" customHeight="1">
      <c r="A202" s="37"/>
      <c r="B202" s="38"/>
      <c r="C202" s="218" t="s">
        <v>293</v>
      </c>
      <c r="D202" s="218" t="s">
        <v>136</v>
      </c>
      <c r="E202" s="219" t="s">
        <v>294</v>
      </c>
      <c r="F202" s="220" t="s">
        <v>295</v>
      </c>
      <c r="G202" s="221" t="s">
        <v>139</v>
      </c>
      <c r="H202" s="222">
        <v>678</v>
      </c>
      <c r="I202" s="223"/>
      <c r="J202" s="224">
        <f>ROUND(I202*H202,2)</f>
        <v>0</v>
      </c>
      <c r="K202" s="225"/>
      <c r="L202" s="43"/>
      <c r="M202" s="226" t="s">
        <v>1</v>
      </c>
      <c r="N202" s="227" t="s">
        <v>41</v>
      </c>
      <c r="O202" s="90"/>
      <c r="P202" s="228">
        <f>O202*H202</f>
        <v>0</v>
      </c>
      <c r="Q202" s="228">
        <v>0.03891</v>
      </c>
      <c r="R202" s="228">
        <f>Q202*H202</f>
        <v>26.38098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140</v>
      </c>
      <c r="AT202" s="230" t="s">
        <v>136</v>
      </c>
      <c r="AU202" s="230" t="s">
        <v>86</v>
      </c>
      <c r="AY202" s="16" t="s">
        <v>134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84</v>
      </c>
      <c r="BK202" s="231">
        <f>ROUND(I202*H202,2)</f>
        <v>0</v>
      </c>
      <c r="BL202" s="16" t="s">
        <v>140</v>
      </c>
      <c r="BM202" s="230" t="s">
        <v>296</v>
      </c>
    </row>
    <row r="203" spans="1:65" s="2" customFormat="1" ht="33" customHeight="1">
      <c r="A203" s="37"/>
      <c r="B203" s="38"/>
      <c r="C203" s="218" t="s">
        <v>297</v>
      </c>
      <c r="D203" s="218" t="s">
        <v>136</v>
      </c>
      <c r="E203" s="219" t="s">
        <v>298</v>
      </c>
      <c r="F203" s="220" t="s">
        <v>299</v>
      </c>
      <c r="G203" s="221" t="s">
        <v>139</v>
      </c>
      <c r="H203" s="222">
        <v>3.5</v>
      </c>
      <c r="I203" s="223"/>
      <c r="J203" s="224">
        <f>ROUND(I203*H203,2)</f>
        <v>0</v>
      </c>
      <c r="K203" s="225"/>
      <c r="L203" s="43"/>
      <c r="M203" s="226" t="s">
        <v>1</v>
      </c>
      <c r="N203" s="227" t="s">
        <v>41</v>
      </c>
      <c r="O203" s="90"/>
      <c r="P203" s="228">
        <f>O203*H203</f>
        <v>0</v>
      </c>
      <c r="Q203" s="228">
        <v>0.101</v>
      </c>
      <c r="R203" s="228">
        <f>Q203*H203</f>
        <v>0.35350000000000004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140</v>
      </c>
      <c r="AT203" s="230" t="s">
        <v>136</v>
      </c>
      <c r="AU203" s="230" t="s">
        <v>86</v>
      </c>
      <c r="AY203" s="16" t="s">
        <v>134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84</v>
      </c>
      <c r="BK203" s="231">
        <f>ROUND(I203*H203,2)</f>
        <v>0</v>
      </c>
      <c r="BL203" s="16" t="s">
        <v>140</v>
      </c>
      <c r="BM203" s="230" t="s">
        <v>300</v>
      </c>
    </row>
    <row r="204" spans="1:51" s="13" customFormat="1" ht="12">
      <c r="A204" s="13"/>
      <c r="B204" s="232"/>
      <c r="C204" s="233"/>
      <c r="D204" s="234" t="s">
        <v>146</v>
      </c>
      <c r="E204" s="235" t="s">
        <v>1</v>
      </c>
      <c r="F204" s="236" t="s">
        <v>283</v>
      </c>
      <c r="G204" s="233"/>
      <c r="H204" s="237">
        <v>3.5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146</v>
      </c>
      <c r="AU204" s="243" t="s">
        <v>86</v>
      </c>
      <c r="AV204" s="13" t="s">
        <v>86</v>
      </c>
      <c r="AW204" s="13" t="s">
        <v>32</v>
      </c>
      <c r="AX204" s="13" t="s">
        <v>84</v>
      </c>
      <c r="AY204" s="243" t="s">
        <v>134</v>
      </c>
    </row>
    <row r="205" spans="1:65" s="2" customFormat="1" ht="16.5" customHeight="1">
      <c r="A205" s="37"/>
      <c r="B205" s="38"/>
      <c r="C205" s="255" t="s">
        <v>301</v>
      </c>
      <c r="D205" s="255" t="s">
        <v>196</v>
      </c>
      <c r="E205" s="256" t="s">
        <v>302</v>
      </c>
      <c r="F205" s="257" t="s">
        <v>303</v>
      </c>
      <c r="G205" s="258" t="s">
        <v>139</v>
      </c>
      <c r="H205" s="259">
        <v>3.675</v>
      </c>
      <c r="I205" s="260"/>
      <c r="J205" s="261">
        <f>ROUND(I205*H205,2)</f>
        <v>0</v>
      </c>
      <c r="K205" s="262"/>
      <c r="L205" s="263"/>
      <c r="M205" s="264" t="s">
        <v>1</v>
      </c>
      <c r="N205" s="265" t="s">
        <v>41</v>
      </c>
      <c r="O205" s="90"/>
      <c r="P205" s="228">
        <f>O205*H205</f>
        <v>0</v>
      </c>
      <c r="Q205" s="228">
        <v>0.131</v>
      </c>
      <c r="R205" s="228">
        <f>Q205*H205</f>
        <v>0.481425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173</v>
      </c>
      <c r="AT205" s="230" t="s">
        <v>196</v>
      </c>
      <c r="AU205" s="230" t="s">
        <v>86</v>
      </c>
      <c r="AY205" s="16" t="s">
        <v>134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84</v>
      </c>
      <c r="BK205" s="231">
        <f>ROUND(I205*H205,2)</f>
        <v>0</v>
      </c>
      <c r="BL205" s="16" t="s">
        <v>140</v>
      </c>
      <c r="BM205" s="230" t="s">
        <v>304</v>
      </c>
    </row>
    <row r="206" spans="1:51" s="13" customFormat="1" ht="12">
      <c r="A206" s="13"/>
      <c r="B206" s="232"/>
      <c r="C206" s="233"/>
      <c r="D206" s="234" t="s">
        <v>146</v>
      </c>
      <c r="E206" s="233"/>
      <c r="F206" s="236" t="s">
        <v>305</v>
      </c>
      <c r="G206" s="233"/>
      <c r="H206" s="237">
        <v>3.675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146</v>
      </c>
      <c r="AU206" s="243" t="s">
        <v>86</v>
      </c>
      <c r="AV206" s="13" t="s">
        <v>86</v>
      </c>
      <c r="AW206" s="13" t="s">
        <v>4</v>
      </c>
      <c r="AX206" s="13" t="s">
        <v>84</v>
      </c>
      <c r="AY206" s="243" t="s">
        <v>134</v>
      </c>
    </row>
    <row r="207" spans="1:65" s="2" customFormat="1" ht="33" customHeight="1">
      <c r="A207" s="37"/>
      <c r="B207" s="38"/>
      <c r="C207" s="218" t="s">
        <v>306</v>
      </c>
      <c r="D207" s="218" t="s">
        <v>136</v>
      </c>
      <c r="E207" s="219" t="s">
        <v>307</v>
      </c>
      <c r="F207" s="220" t="s">
        <v>308</v>
      </c>
      <c r="G207" s="221" t="s">
        <v>139</v>
      </c>
      <c r="H207" s="222">
        <v>13</v>
      </c>
      <c r="I207" s="223"/>
      <c r="J207" s="224">
        <f>ROUND(I207*H207,2)</f>
        <v>0</v>
      </c>
      <c r="K207" s="225"/>
      <c r="L207" s="43"/>
      <c r="M207" s="226" t="s">
        <v>1</v>
      </c>
      <c r="N207" s="227" t="s">
        <v>41</v>
      </c>
      <c r="O207" s="90"/>
      <c r="P207" s="228">
        <f>O207*H207</f>
        <v>0</v>
      </c>
      <c r="Q207" s="228">
        <v>0.1461</v>
      </c>
      <c r="R207" s="228">
        <f>Q207*H207</f>
        <v>1.8993000000000002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140</v>
      </c>
      <c r="AT207" s="230" t="s">
        <v>136</v>
      </c>
      <c r="AU207" s="230" t="s">
        <v>86</v>
      </c>
      <c r="AY207" s="16" t="s">
        <v>134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84</v>
      </c>
      <c r="BK207" s="231">
        <f>ROUND(I207*H207,2)</f>
        <v>0</v>
      </c>
      <c r="BL207" s="16" t="s">
        <v>140</v>
      </c>
      <c r="BM207" s="230" t="s">
        <v>309</v>
      </c>
    </row>
    <row r="208" spans="1:51" s="13" customFormat="1" ht="12">
      <c r="A208" s="13"/>
      <c r="B208" s="232"/>
      <c r="C208" s="233"/>
      <c r="D208" s="234" t="s">
        <v>146</v>
      </c>
      <c r="E208" s="235" t="s">
        <v>1</v>
      </c>
      <c r="F208" s="236" t="s">
        <v>310</v>
      </c>
      <c r="G208" s="233"/>
      <c r="H208" s="237">
        <v>13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146</v>
      </c>
      <c r="AU208" s="243" t="s">
        <v>86</v>
      </c>
      <c r="AV208" s="13" t="s">
        <v>86</v>
      </c>
      <c r="AW208" s="13" t="s">
        <v>32</v>
      </c>
      <c r="AX208" s="13" t="s">
        <v>84</v>
      </c>
      <c r="AY208" s="243" t="s">
        <v>134</v>
      </c>
    </row>
    <row r="209" spans="1:65" s="2" customFormat="1" ht="16.5" customHeight="1">
      <c r="A209" s="37"/>
      <c r="B209" s="38"/>
      <c r="C209" s="255" t="s">
        <v>311</v>
      </c>
      <c r="D209" s="255" t="s">
        <v>196</v>
      </c>
      <c r="E209" s="256" t="s">
        <v>312</v>
      </c>
      <c r="F209" s="257" t="s">
        <v>313</v>
      </c>
      <c r="G209" s="258" t="s">
        <v>139</v>
      </c>
      <c r="H209" s="259">
        <v>13.65</v>
      </c>
      <c r="I209" s="260"/>
      <c r="J209" s="261">
        <f>ROUND(I209*H209,2)</f>
        <v>0</v>
      </c>
      <c r="K209" s="262"/>
      <c r="L209" s="263"/>
      <c r="M209" s="264" t="s">
        <v>1</v>
      </c>
      <c r="N209" s="265" t="s">
        <v>41</v>
      </c>
      <c r="O209" s="90"/>
      <c r="P209" s="228">
        <f>O209*H209</f>
        <v>0</v>
      </c>
      <c r="Q209" s="228">
        <v>0.176</v>
      </c>
      <c r="R209" s="228">
        <f>Q209*H209</f>
        <v>2.4024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173</v>
      </c>
      <c r="AT209" s="230" t="s">
        <v>196</v>
      </c>
      <c r="AU209" s="230" t="s">
        <v>86</v>
      </c>
      <c r="AY209" s="16" t="s">
        <v>134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84</v>
      </c>
      <c r="BK209" s="231">
        <f>ROUND(I209*H209,2)</f>
        <v>0</v>
      </c>
      <c r="BL209" s="16" t="s">
        <v>140</v>
      </c>
      <c r="BM209" s="230" t="s">
        <v>314</v>
      </c>
    </row>
    <row r="210" spans="1:51" s="13" customFormat="1" ht="12">
      <c r="A210" s="13"/>
      <c r="B210" s="232"/>
      <c r="C210" s="233"/>
      <c r="D210" s="234" t="s">
        <v>146</v>
      </c>
      <c r="E210" s="233"/>
      <c r="F210" s="236" t="s">
        <v>315</v>
      </c>
      <c r="G210" s="233"/>
      <c r="H210" s="237">
        <v>13.65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146</v>
      </c>
      <c r="AU210" s="243" t="s">
        <v>86</v>
      </c>
      <c r="AV210" s="13" t="s">
        <v>86</v>
      </c>
      <c r="AW210" s="13" t="s">
        <v>4</v>
      </c>
      <c r="AX210" s="13" t="s">
        <v>84</v>
      </c>
      <c r="AY210" s="243" t="s">
        <v>134</v>
      </c>
    </row>
    <row r="211" spans="1:63" s="12" customFormat="1" ht="22.8" customHeight="1">
      <c r="A211" s="12"/>
      <c r="B211" s="202"/>
      <c r="C211" s="203"/>
      <c r="D211" s="204" t="s">
        <v>75</v>
      </c>
      <c r="E211" s="216" t="s">
        <v>163</v>
      </c>
      <c r="F211" s="216" t="s">
        <v>316</v>
      </c>
      <c r="G211" s="203"/>
      <c r="H211" s="203"/>
      <c r="I211" s="206"/>
      <c r="J211" s="217">
        <f>BK211</f>
        <v>0</v>
      </c>
      <c r="K211" s="203"/>
      <c r="L211" s="208"/>
      <c r="M211" s="209"/>
      <c r="N211" s="210"/>
      <c r="O211" s="210"/>
      <c r="P211" s="211">
        <f>SUM(P212:P213)</f>
        <v>0</v>
      </c>
      <c r="Q211" s="210"/>
      <c r="R211" s="211">
        <f>SUM(R212:R213)</f>
        <v>0.59436</v>
      </c>
      <c r="S211" s="210"/>
      <c r="T211" s="212">
        <f>SUM(T212:T213)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3" t="s">
        <v>84</v>
      </c>
      <c r="AT211" s="214" t="s">
        <v>75</v>
      </c>
      <c r="AU211" s="214" t="s">
        <v>84</v>
      </c>
      <c r="AY211" s="213" t="s">
        <v>134</v>
      </c>
      <c r="BK211" s="215">
        <f>SUM(BK212:BK213)</f>
        <v>0</v>
      </c>
    </row>
    <row r="212" spans="1:65" s="2" customFormat="1" ht="24.15" customHeight="1">
      <c r="A212" s="37"/>
      <c r="B212" s="38"/>
      <c r="C212" s="218" t="s">
        <v>317</v>
      </c>
      <c r="D212" s="218" t="s">
        <v>136</v>
      </c>
      <c r="E212" s="219" t="s">
        <v>318</v>
      </c>
      <c r="F212" s="220" t="s">
        <v>319</v>
      </c>
      <c r="G212" s="221" t="s">
        <v>139</v>
      </c>
      <c r="H212" s="222">
        <v>52</v>
      </c>
      <c r="I212" s="223"/>
      <c r="J212" s="224">
        <f>ROUND(I212*H212,2)</f>
        <v>0</v>
      </c>
      <c r="K212" s="225"/>
      <c r="L212" s="43"/>
      <c r="M212" s="226" t="s">
        <v>1</v>
      </c>
      <c r="N212" s="227" t="s">
        <v>41</v>
      </c>
      <c r="O212" s="90"/>
      <c r="P212" s="228">
        <f>O212*H212</f>
        <v>0</v>
      </c>
      <c r="Q212" s="228">
        <v>0.01143</v>
      </c>
      <c r="R212" s="228">
        <f>Q212*H212</f>
        <v>0.59436</v>
      </c>
      <c r="S212" s="228">
        <v>0</v>
      </c>
      <c r="T212" s="22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0" t="s">
        <v>140</v>
      </c>
      <c r="AT212" s="230" t="s">
        <v>136</v>
      </c>
      <c r="AU212" s="230" t="s">
        <v>86</v>
      </c>
      <c r="AY212" s="16" t="s">
        <v>134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6" t="s">
        <v>84</v>
      </c>
      <c r="BK212" s="231">
        <f>ROUND(I212*H212,2)</f>
        <v>0</v>
      </c>
      <c r="BL212" s="16" t="s">
        <v>140</v>
      </c>
      <c r="BM212" s="230" t="s">
        <v>320</v>
      </c>
    </row>
    <row r="213" spans="1:51" s="13" customFormat="1" ht="12">
      <c r="A213" s="13"/>
      <c r="B213" s="232"/>
      <c r="C213" s="233"/>
      <c r="D213" s="234" t="s">
        <v>146</v>
      </c>
      <c r="E213" s="235" t="s">
        <v>1</v>
      </c>
      <c r="F213" s="236" t="s">
        <v>321</v>
      </c>
      <c r="G213" s="233"/>
      <c r="H213" s="237">
        <v>52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146</v>
      </c>
      <c r="AU213" s="243" t="s">
        <v>86</v>
      </c>
      <c r="AV213" s="13" t="s">
        <v>86</v>
      </c>
      <c r="AW213" s="13" t="s">
        <v>32</v>
      </c>
      <c r="AX213" s="13" t="s">
        <v>84</v>
      </c>
      <c r="AY213" s="243" t="s">
        <v>134</v>
      </c>
    </row>
    <row r="214" spans="1:63" s="12" customFormat="1" ht="22.8" customHeight="1">
      <c r="A214" s="12"/>
      <c r="B214" s="202"/>
      <c r="C214" s="203"/>
      <c r="D214" s="204" t="s">
        <v>75</v>
      </c>
      <c r="E214" s="216" t="s">
        <v>177</v>
      </c>
      <c r="F214" s="216" t="s">
        <v>322</v>
      </c>
      <c r="G214" s="203"/>
      <c r="H214" s="203"/>
      <c r="I214" s="206"/>
      <c r="J214" s="217">
        <f>BK214</f>
        <v>0</v>
      </c>
      <c r="K214" s="203"/>
      <c r="L214" s="208"/>
      <c r="M214" s="209"/>
      <c r="N214" s="210"/>
      <c r="O214" s="210"/>
      <c r="P214" s="211">
        <f>P215+SUM(P216:P253)</f>
        <v>0</v>
      </c>
      <c r="Q214" s="210"/>
      <c r="R214" s="211">
        <f>R215+SUM(R216:R253)</f>
        <v>58.264325939999985</v>
      </c>
      <c r="S214" s="210"/>
      <c r="T214" s="212">
        <f>T215+SUM(T216:T253)</f>
        <v>2.5799999999999996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3" t="s">
        <v>84</v>
      </c>
      <c r="AT214" s="214" t="s">
        <v>75</v>
      </c>
      <c r="AU214" s="214" t="s">
        <v>84</v>
      </c>
      <c r="AY214" s="213" t="s">
        <v>134</v>
      </c>
      <c r="BK214" s="215">
        <f>BK215+SUM(BK216:BK253)</f>
        <v>0</v>
      </c>
    </row>
    <row r="215" spans="1:65" s="2" customFormat="1" ht="24.15" customHeight="1">
      <c r="A215" s="37"/>
      <c r="B215" s="38"/>
      <c r="C215" s="218" t="s">
        <v>323</v>
      </c>
      <c r="D215" s="218" t="s">
        <v>136</v>
      </c>
      <c r="E215" s="219" t="s">
        <v>324</v>
      </c>
      <c r="F215" s="220" t="s">
        <v>325</v>
      </c>
      <c r="G215" s="221" t="s">
        <v>326</v>
      </c>
      <c r="H215" s="222">
        <v>13</v>
      </c>
      <c r="I215" s="223"/>
      <c r="J215" s="224">
        <f>ROUND(I215*H215,2)</f>
        <v>0</v>
      </c>
      <c r="K215" s="225"/>
      <c r="L215" s="43"/>
      <c r="M215" s="226" t="s">
        <v>1</v>
      </c>
      <c r="N215" s="227" t="s">
        <v>41</v>
      </c>
      <c r="O215" s="90"/>
      <c r="P215" s="228">
        <f>O215*H215</f>
        <v>0</v>
      </c>
      <c r="Q215" s="228">
        <v>0.0007</v>
      </c>
      <c r="R215" s="228">
        <f>Q215*H215</f>
        <v>0.0091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140</v>
      </c>
      <c r="AT215" s="230" t="s">
        <v>136</v>
      </c>
      <c r="AU215" s="230" t="s">
        <v>86</v>
      </c>
      <c r="AY215" s="16" t="s">
        <v>134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84</v>
      </c>
      <c r="BK215" s="231">
        <f>ROUND(I215*H215,2)</f>
        <v>0</v>
      </c>
      <c r="BL215" s="16" t="s">
        <v>140</v>
      </c>
      <c r="BM215" s="230" t="s">
        <v>327</v>
      </c>
    </row>
    <row r="216" spans="1:51" s="13" customFormat="1" ht="12">
      <c r="A216" s="13"/>
      <c r="B216" s="232"/>
      <c r="C216" s="233"/>
      <c r="D216" s="234" t="s">
        <v>146</v>
      </c>
      <c r="E216" s="235" t="s">
        <v>1</v>
      </c>
      <c r="F216" s="236" t="s">
        <v>328</v>
      </c>
      <c r="G216" s="233"/>
      <c r="H216" s="237">
        <v>13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146</v>
      </c>
      <c r="AU216" s="243" t="s">
        <v>86</v>
      </c>
      <c r="AV216" s="13" t="s">
        <v>86</v>
      </c>
      <c r="AW216" s="13" t="s">
        <v>32</v>
      </c>
      <c r="AX216" s="13" t="s">
        <v>84</v>
      </c>
      <c r="AY216" s="243" t="s">
        <v>134</v>
      </c>
    </row>
    <row r="217" spans="1:65" s="2" customFormat="1" ht="16.5" customHeight="1">
      <c r="A217" s="37"/>
      <c r="B217" s="38"/>
      <c r="C217" s="255" t="s">
        <v>329</v>
      </c>
      <c r="D217" s="255" t="s">
        <v>196</v>
      </c>
      <c r="E217" s="256" t="s">
        <v>330</v>
      </c>
      <c r="F217" s="257" t="s">
        <v>331</v>
      </c>
      <c r="G217" s="258" t="s">
        <v>326</v>
      </c>
      <c r="H217" s="259">
        <v>13</v>
      </c>
      <c r="I217" s="260"/>
      <c r="J217" s="261">
        <f>ROUND(I217*H217,2)</f>
        <v>0</v>
      </c>
      <c r="K217" s="262"/>
      <c r="L217" s="263"/>
      <c r="M217" s="264" t="s">
        <v>1</v>
      </c>
      <c r="N217" s="265" t="s">
        <v>41</v>
      </c>
      <c r="O217" s="90"/>
      <c r="P217" s="228">
        <f>O217*H217</f>
        <v>0</v>
      </c>
      <c r="Q217" s="228">
        <v>0.004</v>
      </c>
      <c r="R217" s="228">
        <f>Q217*H217</f>
        <v>0.052000000000000005</v>
      </c>
      <c r="S217" s="228">
        <v>0</v>
      </c>
      <c r="T217" s="229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0" t="s">
        <v>173</v>
      </c>
      <c r="AT217" s="230" t="s">
        <v>196</v>
      </c>
      <c r="AU217" s="230" t="s">
        <v>86</v>
      </c>
      <c r="AY217" s="16" t="s">
        <v>134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6" t="s">
        <v>84</v>
      </c>
      <c r="BK217" s="231">
        <f>ROUND(I217*H217,2)</f>
        <v>0</v>
      </c>
      <c r="BL217" s="16" t="s">
        <v>140</v>
      </c>
      <c r="BM217" s="230" t="s">
        <v>332</v>
      </c>
    </row>
    <row r="218" spans="1:65" s="2" customFormat="1" ht="24.15" customHeight="1">
      <c r="A218" s="37"/>
      <c r="B218" s="38"/>
      <c r="C218" s="218" t="s">
        <v>333</v>
      </c>
      <c r="D218" s="218" t="s">
        <v>136</v>
      </c>
      <c r="E218" s="219" t="s">
        <v>334</v>
      </c>
      <c r="F218" s="220" t="s">
        <v>335</v>
      </c>
      <c r="G218" s="221" t="s">
        <v>326</v>
      </c>
      <c r="H218" s="222">
        <v>13</v>
      </c>
      <c r="I218" s="223"/>
      <c r="J218" s="224">
        <f>ROUND(I218*H218,2)</f>
        <v>0</v>
      </c>
      <c r="K218" s="225"/>
      <c r="L218" s="43"/>
      <c r="M218" s="226" t="s">
        <v>1</v>
      </c>
      <c r="N218" s="227" t="s">
        <v>41</v>
      </c>
      <c r="O218" s="90"/>
      <c r="P218" s="228">
        <f>O218*H218</f>
        <v>0</v>
      </c>
      <c r="Q218" s="228">
        <v>0.10941</v>
      </c>
      <c r="R218" s="228">
        <f>Q218*H218</f>
        <v>1.4223299999999999</v>
      </c>
      <c r="S218" s="228">
        <v>0</v>
      </c>
      <c r="T218" s="22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0" t="s">
        <v>140</v>
      </c>
      <c r="AT218" s="230" t="s">
        <v>136</v>
      </c>
      <c r="AU218" s="230" t="s">
        <v>86</v>
      </c>
      <c r="AY218" s="16" t="s">
        <v>134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6" t="s">
        <v>84</v>
      </c>
      <c r="BK218" s="231">
        <f>ROUND(I218*H218,2)</f>
        <v>0</v>
      </c>
      <c r="BL218" s="16" t="s">
        <v>140</v>
      </c>
      <c r="BM218" s="230" t="s">
        <v>336</v>
      </c>
    </row>
    <row r="219" spans="1:65" s="2" customFormat="1" ht="16.5" customHeight="1">
      <c r="A219" s="37"/>
      <c r="B219" s="38"/>
      <c r="C219" s="255" t="s">
        <v>337</v>
      </c>
      <c r="D219" s="255" t="s">
        <v>196</v>
      </c>
      <c r="E219" s="256" t="s">
        <v>338</v>
      </c>
      <c r="F219" s="257" t="s">
        <v>339</v>
      </c>
      <c r="G219" s="258" t="s">
        <v>326</v>
      </c>
      <c r="H219" s="259">
        <v>13</v>
      </c>
      <c r="I219" s="260"/>
      <c r="J219" s="261">
        <f>ROUND(I219*H219,2)</f>
        <v>0</v>
      </c>
      <c r="K219" s="262"/>
      <c r="L219" s="263"/>
      <c r="M219" s="264" t="s">
        <v>1</v>
      </c>
      <c r="N219" s="265" t="s">
        <v>41</v>
      </c>
      <c r="O219" s="90"/>
      <c r="P219" s="228">
        <f>O219*H219</f>
        <v>0</v>
      </c>
      <c r="Q219" s="228">
        <v>0.0061</v>
      </c>
      <c r="R219" s="228">
        <f>Q219*H219</f>
        <v>0.07930000000000001</v>
      </c>
      <c r="S219" s="228">
        <v>0</v>
      </c>
      <c r="T219" s="22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0" t="s">
        <v>173</v>
      </c>
      <c r="AT219" s="230" t="s">
        <v>196</v>
      </c>
      <c r="AU219" s="230" t="s">
        <v>86</v>
      </c>
      <c r="AY219" s="16" t="s">
        <v>134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6" t="s">
        <v>84</v>
      </c>
      <c r="BK219" s="231">
        <f>ROUND(I219*H219,2)</f>
        <v>0</v>
      </c>
      <c r="BL219" s="16" t="s">
        <v>140</v>
      </c>
      <c r="BM219" s="230" t="s">
        <v>340</v>
      </c>
    </row>
    <row r="220" spans="1:65" s="2" customFormat="1" ht="24.15" customHeight="1">
      <c r="A220" s="37"/>
      <c r="B220" s="38"/>
      <c r="C220" s="218" t="s">
        <v>341</v>
      </c>
      <c r="D220" s="218" t="s">
        <v>136</v>
      </c>
      <c r="E220" s="219" t="s">
        <v>342</v>
      </c>
      <c r="F220" s="220" t="s">
        <v>343</v>
      </c>
      <c r="G220" s="221" t="s">
        <v>210</v>
      </c>
      <c r="H220" s="222">
        <v>600</v>
      </c>
      <c r="I220" s="223"/>
      <c r="J220" s="224">
        <f>ROUND(I220*H220,2)</f>
        <v>0</v>
      </c>
      <c r="K220" s="225"/>
      <c r="L220" s="43"/>
      <c r="M220" s="226" t="s">
        <v>1</v>
      </c>
      <c r="N220" s="227" t="s">
        <v>41</v>
      </c>
      <c r="O220" s="90"/>
      <c r="P220" s="228">
        <f>O220*H220</f>
        <v>0</v>
      </c>
      <c r="Q220" s="228">
        <v>8E-05</v>
      </c>
      <c r="R220" s="228">
        <f>Q220*H220</f>
        <v>0.048</v>
      </c>
      <c r="S220" s="228">
        <v>0</v>
      </c>
      <c r="T220" s="229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30" t="s">
        <v>140</v>
      </c>
      <c r="AT220" s="230" t="s">
        <v>136</v>
      </c>
      <c r="AU220" s="230" t="s">
        <v>86</v>
      </c>
      <c r="AY220" s="16" t="s">
        <v>134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6" t="s">
        <v>84</v>
      </c>
      <c r="BK220" s="231">
        <f>ROUND(I220*H220,2)</f>
        <v>0</v>
      </c>
      <c r="BL220" s="16" t="s">
        <v>140</v>
      </c>
      <c r="BM220" s="230" t="s">
        <v>344</v>
      </c>
    </row>
    <row r="221" spans="1:65" s="2" customFormat="1" ht="24.15" customHeight="1">
      <c r="A221" s="37"/>
      <c r="B221" s="38"/>
      <c r="C221" s="218" t="s">
        <v>345</v>
      </c>
      <c r="D221" s="218" t="s">
        <v>136</v>
      </c>
      <c r="E221" s="219" t="s">
        <v>346</v>
      </c>
      <c r="F221" s="220" t="s">
        <v>347</v>
      </c>
      <c r="G221" s="221" t="s">
        <v>210</v>
      </c>
      <c r="H221" s="222">
        <v>1200</v>
      </c>
      <c r="I221" s="223"/>
      <c r="J221" s="224">
        <f>ROUND(I221*H221,2)</f>
        <v>0</v>
      </c>
      <c r="K221" s="225"/>
      <c r="L221" s="43"/>
      <c r="M221" s="226" t="s">
        <v>1</v>
      </c>
      <c r="N221" s="227" t="s">
        <v>41</v>
      </c>
      <c r="O221" s="90"/>
      <c r="P221" s="228">
        <f>O221*H221</f>
        <v>0</v>
      </c>
      <c r="Q221" s="228">
        <v>0.00015</v>
      </c>
      <c r="R221" s="228">
        <f>Q221*H221</f>
        <v>0.18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140</v>
      </c>
      <c r="AT221" s="230" t="s">
        <v>136</v>
      </c>
      <c r="AU221" s="230" t="s">
        <v>86</v>
      </c>
      <c r="AY221" s="16" t="s">
        <v>134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84</v>
      </c>
      <c r="BK221" s="231">
        <f>ROUND(I221*H221,2)</f>
        <v>0</v>
      </c>
      <c r="BL221" s="16" t="s">
        <v>140</v>
      </c>
      <c r="BM221" s="230" t="s">
        <v>348</v>
      </c>
    </row>
    <row r="222" spans="1:51" s="13" customFormat="1" ht="12">
      <c r="A222" s="13"/>
      <c r="B222" s="232"/>
      <c r="C222" s="233"/>
      <c r="D222" s="234" t="s">
        <v>146</v>
      </c>
      <c r="E222" s="235" t="s">
        <v>1</v>
      </c>
      <c r="F222" s="236" t="s">
        <v>349</v>
      </c>
      <c r="G222" s="233"/>
      <c r="H222" s="237">
        <v>1200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146</v>
      </c>
      <c r="AU222" s="243" t="s">
        <v>86</v>
      </c>
      <c r="AV222" s="13" t="s">
        <v>86</v>
      </c>
      <c r="AW222" s="13" t="s">
        <v>32</v>
      </c>
      <c r="AX222" s="13" t="s">
        <v>84</v>
      </c>
      <c r="AY222" s="243" t="s">
        <v>134</v>
      </c>
    </row>
    <row r="223" spans="1:65" s="2" customFormat="1" ht="24.15" customHeight="1">
      <c r="A223" s="37"/>
      <c r="B223" s="38"/>
      <c r="C223" s="218" t="s">
        <v>350</v>
      </c>
      <c r="D223" s="218" t="s">
        <v>136</v>
      </c>
      <c r="E223" s="219" t="s">
        <v>351</v>
      </c>
      <c r="F223" s="220" t="s">
        <v>352</v>
      </c>
      <c r="G223" s="221" t="s">
        <v>139</v>
      </c>
      <c r="H223" s="222">
        <v>7.5</v>
      </c>
      <c r="I223" s="223"/>
      <c r="J223" s="224">
        <f>ROUND(I223*H223,2)</f>
        <v>0</v>
      </c>
      <c r="K223" s="225"/>
      <c r="L223" s="43"/>
      <c r="M223" s="226" t="s">
        <v>1</v>
      </c>
      <c r="N223" s="227" t="s">
        <v>41</v>
      </c>
      <c r="O223" s="90"/>
      <c r="P223" s="228">
        <f>O223*H223</f>
        <v>0</v>
      </c>
      <c r="Q223" s="228">
        <v>0.0016</v>
      </c>
      <c r="R223" s="228">
        <f>Q223*H223</f>
        <v>0.012</v>
      </c>
      <c r="S223" s="228">
        <v>0</v>
      </c>
      <c r="T223" s="22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140</v>
      </c>
      <c r="AT223" s="230" t="s">
        <v>136</v>
      </c>
      <c r="AU223" s="230" t="s">
        <v>86</v>
      </c>
      <c r="AY223" s="16" t="s">
        <v>134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84</v>
      </c>
      <c r="BK223" s="231">
        <f>ROUND(I223*H223,2)</f>
        <v>0</v>
      </c>
      <c r="BL223" s="16" t="s">
        <v>140</v>
      </c>
      <c r="BM223" s="230" t="s">
        <v>353</v>
      </c>
    </row>
    <row r="224" spans="1:51" s="13" customFormat="1" ht="12">
      <c r="A224" s="13"/>
      <c r="B224" s="232"/>
      <c r="C224" s="233"/>
      <c r="D224" s="234" t="s">
        <v>146</v>
      </c>
      <c r="E224" s="235" t="s">
        <v>1</v>
      </c>
      <c r="F224" s="236" t="s">
        <v>354</v>
      </c>
      <c r="G224" s="233"/>
      <c r="H224" s="237">
        <v>7.5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146</v>
      </c>
      <c r="AU224" s="243" t="s">
        <v>86</v>
      </c>
      <c r="AV224" s="13" t="s">
        <v>86</v>
      </c>
      <c r="AW224" s="13" t="s">
        <v>32</v>
      </c>
      <c r="AX224" s="13" t="s">
        <v>84</v>
      </c>
      <c r="AY224" s="243" t="s">
        <v>134</v>
      </c>
    </row>
    <row r="225" spans="1:65" s="2" customFormat="1" ht="16.5" customHeight="1">
      <c r="A225" s="37"/>
      <c r="B225" s="38"/>
      <c r="C225" s="218" t="s">
        <v>355</v>
      </c>
      <c r="D225" s="218" t="s">
        <v>136</v>
      </c>
      <c r="E225" s="219" t="s">
        <v>356</v>
      </c>
      <c r="F225" s="220" t="s">
        <v>357</v>
      </c>
      <c r="G225" s="221" t="s">
        <v>210</v>
      </c>
      <c r="H225" s="222">
        <v>1800</v>
      </c>
      <c r="I225" s="223"/>
      <c r="J225" s="224">
        <f>ROUND(I225*H225,2)</f>
        <v>0</v>
      </c>
      <c r="K225" s="225"/>
      <c r="L225" s="43"/>
      <c r="M225" s="226" t="s">
        <v>1</v>
      </c>
      <c r="N225" s="227" t="s">
        <v>41</v>
      </c>
      <c r="O225" s="90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0" t="s">
        <v>140</v>
      </c>
      <c r="AT225" s="230" t="s">
        <v>136</v>
      </c>
      <c r="AU225" s="230" t="s">
        <v>86</v>
      </c>
      <c r="AY225" s="16" t="s">
        <v>134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6" t="s">
        <v>84</v>
      </c>
      <c r="BK225" s="231">
        <f>ROUND(I225*H225,2)</f>
        <v>0</v>
      </c>
      <c r="BL225" s="16" t="s">
        <v>140</v>
      </c>
      <c r="BM225" s="230" t="s">
        <v>358</v>
      </c>
    </row>
    <row r="226" spans="1:51" s="13" customFormat="1" ht="12">
      <c r="A226" s="13"/>
      <c r="B226" s="232"/>
      <c r="C226" s="233"/>
      <c r="D226" s="234" t="s">
        <v>146</v>
      </c>
      <c r="E226" s="235" t="s">
        <v>1</v>
      </c>
      <c r="F226" s="236" t="s">
        <v>359</v>
      </c>
      <c r="G226" s="233"/>
      <c r="H226" s="237">
        <v>1800</v>
      </c>
      <c r="I226" s="238"/>
      <c r="J226" s="233"/>
      <c r="K226" s="233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146</v>
      </c>
      <c r="AU226" s="243" t="s">
        <v>86</v>
      </c>
      <c r="AV226" s="13" t="s">
        <v>86</v>
      </c>
      <c r="AW226" s="13" t="s">
        <v>32</v>
      </c>
      <c r="AX226" s="13" t="s">
        <v>84</v>
      </c>
      <c r="AY226" s="243" t="s">
        <v>134</v>
      </c>
    </row>
    <row r="227" spans="1:65" s="2" customFormat="1" ht="16.5" customHeight="1">
      <c r="A227" s="37"/>
      <c r="B227" s="38"/>
      <c r="C227" s="218" t="s">
        <v>360</v>
      </c>
      <c r="D227" s="218" t="s">
        <v>136</v>
      </c>
      <c r="E227" s="219" t="s">
        <v>361</v>
      </c>
      <c r="F227" s="220" t="s">
        <v>362</v>
      </c>
      <c r="G227" s="221" t="s">
        <v>139</v>
      </c>
      <c r="H227" s="222">
        <v>7.5</v>
      </c>
      <c r="I227" s="223"/>
      <c r="J227" s="224">
        <f>ROUND(I227*H227,2)</f>
        <v>0</v>
      </c>
      <c r="K227" s="225"/>
      <c r="L227" s="43"/>
      <c r="M227" s="226" t="s">
        <v>1</v>
      </c>
      <c r="N227" s="227" t="s">
        <v>41</v>
      </c>
      <c r="O227" s="90"/>
      <c r="P227" s="228">
        <f>O227*H227</f>
        <v>0</v>
      </c>
      <c r="Q227" s="228">
        <v>1E-05</v>
      </c>
      <c r="R227" s="228">
        <f>Q227*H227</f>
        <v>7.500000000000001E-05</v>
      </c>
      <c r="S227" s="228">
        <v>0</v>
      </c>
      <c r="T227" s="229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0" t="s">
        <v>140</v>
      </c>
      <c r="AT227" s="230" t="s">
        <v>136</v>
      </c>
      <c r="AU227" s="230" t="s">
        <v>86</v>
      </c>
      <c r="AY227" s="16" t="s">
        <v>134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6" t="s">
        <v>84</v>
      </c>
      <c r="BK227" s="231">
        <f>ROUND(I227*H227,2)</f>
        <v>0</v>
      </c>
      <c r="BL227" s="16" t="s">
        <v>140</v>
      </c>
      <c r="BM227" s="230" t="s">
        <v>363</v>
      </c>
    </row>
    <row r="228" spans="1:51" s="13" customFormat="1" ht="12">
      <c r="A228" s="13"/>
      <c r="B228" s="232"/>
      <c r="C228" s="233"/>
      <c r="D228" s="234" t="s">
        <v>146</v>
      </c>
      <c r="E228" s="235" t="s">
        <v>1</v>
      </c>
      <c r="F228" s="236" t="s">
        <v>354</v>
      </c>
      <c r="G228" s="233"/>
      <c r="H228" s="237">
        <v>7.5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146</v>
      </c>
      <c r="AU228" s="243" t="s">
        <v>86</v>
      </c>
      <c r="AV228" s="13" t="s">
        <v>86</v>
      </c>
      <c r="AW228" s="13" t="s">
        <v>32</v>
      </c>
      <c r="AX228" s="13" t="s">
        <v>84</v>
      </c>
      <c r="AY228" s="243" t="s">
        <v>134</v>
      </c>
    </row>
    <row r="229" spans="1:65" s="2" customFormat="1" ht="33" customHeight="1">
      <c r="A229" s="37"/>
      <c r="B229" s="38"/>
      <c r="C229" s="218" t="s">
        <v>364</v>
      </c>
      <c r="D229" s="218" t="s">
        <v>136</v>
      </c>
      <c r="E229" s="219" t="s">
        <v>365</v>
      </c>
      <c r="F229" s="220" t="s">
        <v>366</v>
      </c>
      <c r="G229" s="221" t="s">
        <v>210</v>
      </c>
      <c r="H229" s="222">
        <v>13</v>
      </c>
      <c r="I229" s="223"/>
      <c r="J229" s="224">
        <f>ROUND(I229*H229,2)</f>
        <v>0</v>
      </c>
      <c r="K229" s="225"/>
      <c r="L229" s="43"/>
      <c r="M229" s="226" t="s">
        <v>1</v>
      </c>
      <c r="N229" s="227" t="s">
        <v>41</v>
      </c>
      <c r="O229" s="90"/>
      <c r="P229" s="228">
        <f>O229*H229</f>
        <v>0</v>
      </c>
      <c r="Q229" s="228">
        <v>0.1295</v>
      </c>
      <c r="R229" s="228">
        <f>Q229*H229</f>
        <v>1.6835</v>
      </c>
      <c r="S229" s="228">
        <v>0</v>
      </c>
      <c r="T229" s="22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0" t="s">
        <v>140</v>
      </c>
      <c r="AT229" s="230" t="s">
        <v>136</v>
      </c>
      <c r="AU229" s="230" t="s">
        <v>86</v>
      </c>
      <c r="AY229" s="16" t="s">
        <v>134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6" t="s">
        <v>84</v>
      </c>
      <c r="BK229" s="231">
        <f>ROUND(I229*H229,2)</f>
        <v>0</v>
      </c>
      <c r="BL229" s="16" t="s">
        <v>140</v>
      </c>
      <c r="BM229" s="230" t="s">
        <v>367</v>
      </c>
    </row>
    <row r="230" spans="1:51" s="13" customFormat="1" ht="12">
      <c r="A230" s="13"/>
      <c r="B230" s="232"/>
      <c r="C230" s="233"/>
      <c r="D230" s="234" t="s">
        <v>146</v>
      </c>
      <c r="E230" s="235" t="s">
        <v>1</v>
      </c>
      <c r="F230" s="236" t="s">
        <v>368</v>
      </c>
      <c r="G230" s="233"/>
      <c r="H230" s="237">
        <v>13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146</v>
      </c>
      <c r="AU230" s="243" t="s">
        <v>86</v>
      </c>
      <c r="AV230" s="13" t="s">
        <v>86</v>
      </c>
      <c r="AW230" s="13" t="s">
        <v>32</v>
      </c>
      <c r="AX230" s="13" t="s">
        <v>84</v>
      </c>
      <c r="AY230" s="243" t="s">
        <v>134</v>
      </c>
    </row>
    <row r="231" spans="1:65" s="2" customFormat="1" ht="16.5" customHeight="1">
      <c r="A231" s="37"/>
      <c r="B231" s="38"/>
      <c r="C231" s="255" t="s">
        <v>369</v>
      </c>
      <c r="D231" s="255" t="s">
        <v>196</v>
      </c>
      <c r="E231" s="256" t="s">
        <v>370</v>
      </c>
      <c r="F231" s="257" t="s">
        <v>371</v>
      </c>
      <c r="G231" s="258" t="s">
        <v>210</v>
      </c>
      <c r="H231" s="259">
        <v>13</v>
      </c>
      <c r="I231" s="260"/>
      <c r="J231" s="261">
        <f>ROUND(I231*H231,2)</f>
        <v>0</v>
      </c>
      <c r="K231" s="262"/>
      <c r="L231" s="263"/>
      <c r="M231" s="264" t="s">
        <v>1</v>
      </c>
      <c r="N231" s="265" t="s">
        <v>41</v>
      </c>
      <c r="O231" s="90"/>
      <c r="P231" s="228">
        <f>O231*H231</f>
        <v>0</v>
      </c>
      <c r="Q231" s="228">
        <v>0.058</v>
      </c>
      <c r="R231" s="228">
        <f>Q231*H231</f>
        <v>0.754</v>
      </c>
      <c r="S231" s="228">
        <v>0</v>
      </c>
      <c r="T231" s="229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0" t="s">
        <v>173</v>
      </c>
      <c r="AT231" s="230" t="s">
        <v>196</v>
      </c>
      <c r="AU231" s="230" t="s">
        <v>86</v>
      </c>
      <c r="AY231" s="16" t="s">
        <v>134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6" t="s">
        <v>84</v>
      </c>
      <c r="BK231" s="231">
        <f>ROUND(I231*H231,2)</f>
        <v>0</v>
      </c>
      <c r="BL231" s="16" t="s">
        <v>140</v>
      </c>
      <c r="BM231" s="230" t="s">
        <v>372</v>
      </c>
    </row>
    <row r="232" spans="1:65" s="2" customFormat="1" ht="16.5" customHeight="1">
      <c r="A232" s="37"/>
      <c r="B232" s="38"/>
      <c r="C232" s="218" t="s">
        <v>373</v>
      </c>
      <c r="D232" s="218" t="s">
        <v>136</v>
      </c>
      <c r="E232" s="219" t="s">
        <v>374</v>
      </c>
      <c r="F232" s="220" t="s">
        <v>375</v>
      </c>
      <c r="G232" s="221" t="s">
        <v>144</v>
      </c>
      <c r="H232" s="222">
        <v>1</v>
      </c>
      <c r="I232" s="223"/>
      <c r="J232" s="224">
        <f>ROUND(I232*H232,2)</f>
        <v>0</v>
      </c>
      <c r="K232" s="225"/>
      <c r="L232" s="43"/>
      <c r="M232" s="226" t="s">
        <v>1</v>
      </c>
      <c r="N232" s="227" t="s">
        <v>41</v>
      </c>
      <c r="O232" s="90"/>
      <c r="P232" s="228">
        <f>O232*H232</f>
        <v>0</v>
      </c>
      <c r="Q232" s="228">
        <v>2.25634</v>
      </c>
      <c r="R232" s="228">
        <f>Q232*H232</f>
        <v>2.25634</v>
      </c>
      <c r="S232" s="228">
        <v>0</v>
      </c>
      <c r="T232" s="22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0" t="s">
        <v>140</v>
      </c>
      <c r="AT232" s="230" t="s">
        <v>136</v>
      </c>
      <c r="AU232" s="230" t="s">
        <v>86</v>
      </c>
      <c r="AY232" s="16" t="s">
        <v>134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6" t="s">
        <v>84</v>
      </c>
      <c r="BK232" s="231">
        <f>ROUND(I232*H232,2)</f>
        <v>0</v>
      </c>
      <c r="BL232" s="16" t="s">
        <v>140</v>
      </c>
      <c r="BM232" s="230" t="s">
        <v>376</v>
      </c>
    </row>
    <row r="233" spans="1:51" s="13" customFormat="1" ht="12">
      <c r="A233" s="13"/>
      <c r="B233" s="232"/>
      <c r="C233" s="233"/>
      <c r="D233" s="234" t="s">
        <v>146</v>
      </c>
      <c r="E233" s="235" t="s">
        <v>1</v>
      </c>
      <c r="F233" s="236" t="s">
        <v>377</v>
      </c>
      <c r="G233" s="233"/>
      <c r="H233" s="237">
        <v>1</v>
      </c>
      <c r="I233" s="238"/>
      <c r="J233" s="233"/>
      <c r="K233" s="233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146</v>
      </c>
      <c r="AU233" s="243" t="s">
        <v>86</v>
      </c>
      <c r="AV233" s="13" t="s">
        <v>86</v>
      </c>
      <c r="AW233" s="13" t="s">
        <v>32</v>
      </c>
      <c r="AX233" s="13" t="s">
        <v>84</v>
      </c>
      <c r="AY233" s="243" t="s">
        <v>134</v>
      </c>
    </row>
    <row r="234" spans="1:65" s="2" customFormat="1" ht="37.8" customHeight="1">
      <c r="A234" s="37"/>
      <c r="B234" s="38"/>
      <c r="C234" s="218" t="s">
        <v>378</v>
      </c>
      <c r="D234" s="218" t="s">
        <v>136</v>
      </c>
      <c r="E234" s="219" t="s">
        <v>379</v>
      </c>
      <c r="F234" s="220" t="s">
        <v>380</v>
      </c>
      <c r="G234" s="221" t="s">
        <v>326</v>
      </c>
      <c r="H234" s="222">
        <v>4</v>
      </c>
      <c r="I234" s="223"/>
      <c r="J234" s="224">
        <f>ROUND(I234*H234,2)</f>
        <v>0</v>
      </c>
      <c r="K234" s="225"/>
      <c r="L234" s="43"/>
      <c r="M234" s="226" t="s">
        <v>1</v>
      </c>
      <c r="N234" s="227" t="s">
        <v>41</v>
      </c>
      <c r="O234" s="90"/>
      <c r="P234" s="228">
        <f>O234*H234</f>
        <v>0</v>
      </c>
      <c r="Q234" s="228">
        <v>6.26155</v>
      </c>
      <c r="R234" s="228">
        <f>Q234*H234</f>
        <v>25.0462</v>
      </c>
      <c r="S234" s="228">
        <v>0</v>
      </c>
      <c r="T234" s="229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0" t="s">
        <v>140</v>
      </c>
      <c r="AT234" s="230" t="s">
        <v>136</v>
      </c>
      <c r="AU234" s="230" t="s">
        <v>86</v>
      </c>
      <c r="AY234" s="16" t="s">
        <v>134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6" t="s">
        <v>84</v>
      </c>
      <c r="BK234" s="231">
        <f>ROUND(I234*H234,2)</f>
        <v>0</v>
      </c>
      <c r="BL234" s="16" t="s">
        <v>140</v>
      </c>
      <c r="BM234" s="230" t="s">
        <v>381</v>
      </c>
    </row>
    <row r="235" spans="1:65" s="2" customFormat="1" ht="24.15" customHeight="1">
      <c r="A235" s="37"/>
      <c r="B235" s="38"/>
      <c r="C235" s="218" t="s">
        <v>382</v>
      </c>
      <c r="D235" s="218" t="s">
        <v>136</v>
      </c>
      <c r="E235" s="219" t="s">
        <v>383</v>
      </c>
      <c r="F235" s="220" t="s">
        <v>384</v>
      </c>
      <c r="G235" s="221" t="s">
        <v>210</v>
      </c>
      <c r="H235" s="222">
        <v>11.5</v>
      </c>
      <c r="I235" s="223"/>
      <c r="J235" s="224">
        <f>ROUND(I235*H235,2)</f>
        <v>0</v>
      </c>
      <c r="K235" s="225"/>
      <c r="L235" s="43"/>
      <c r="M235" s="226" t="s">
        <v>1</v>
      </c>
      <c r="N235" s="227" t="s">
        <v>41</v>
      </c>
      <c r="O235" s="90"/>
      <c r="P235" s="228">
        <f>O235*H235</f>
        <v>0</v>
      </c>
      <c r="Q235" s="228">
        <v>0.61348</v>
      </c>
      <c r="R235" s="228">
        <f>Q235*H235</f>
        <v>7.055020000000001</v>
      </c>
      <c r="S235" s="228">
        <v>0</v>
      </c>
      <c r="T235" s="229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0" t="s">
        <v>140</v>
      </c>
      <c r="AT235" s="230" t="s">
        <v>136</v>
      </c>
      <c r="AU235" s="230" t="s">
        <v>86</v>
      </c>
      <c r="AY235" s="16" t="s">
        <v>134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6" t="s">
        <v>84</v>
      </c>
      <c r="BK235" s="231">
        <f>ROUND(I235*H235,2)</f>
        <v>0</v>
      </c>
      <c r="BL235" s="16" t="s">
        <v>140</v>
      </c>
      <c r="BM235" s="230" t="s">
        <v>385</v>
      </c>
    </row>
    <row r="236" spans="1:51" s="13" customFormat="1" ht="12">
      <c r="A236" s="13"/>
      <c r="B236" s="232"/>
      <c r="C236" s="233"/>
      <c r="D236" s="234" t="s">
        <v>146</v>
      </c>
      <c r="E236" s="235" t="s">
        <v>1</v>
      </c>
      <c r="F236" s="236" t="s">
        <v>386</v>
      </c>
      <c r="G236" s="233"/>
      <c r="H236" s="237">
        <v>11.5</v>
      </c>
      <c r="I236" s="238"/>
      <c r="J236" s="233"/>
      <c r="K236" s="233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146</v>
      </c>
      <c r="AU236" s="243" t="s">
        <v>86</v>
      </c>
      <c r="AV236" s="13" t="s">
        <v>86</v>
      </c>
      <c r="AW236" s="13" t="s">
        <v>32</v>
      </c>
      <c r="AX236" s="13" t="s">
        <v>84</v>
      </c>
      <c r="AY236" s="243" t="s">
        <v>134</v>
      </c>
    </row>
    <row r="237" spans="1:65" s="2" customFormat="1" ht="33" customHeight="1">
      <c r="A237" s="37"/>
      <c r="B237" s="38"/>
      <c r="C237" s="255" t="s">
        <v>387</v>
      </c>
      <c r="D237" s="255" t="s">
        <v>196</v>
      </c>
      <c r="E237" s="256" t="s">
        <v>388</v>
      </c>
      <c r="F237" s="257" t="s">
        <v>389</v>
      </c>
      <c r="G237" s="258" t="s">
        <v>326</v>
      </c>
      <c r="H237" s="259">
        <v>12</v>
      </c>
      <c r="I237" s="260"/>
      <c r="J237" s="261">
        <f>ROUND(I237*H237,2)</f>
        <v>0</v>
      </c>
      <c r="K237" s="262"/>
      <c r="L237" s="263"/>
      <c r="M237" s="264" t="s">
        <v>1</v>
      </c>
      <c r="N237" s="265" t="s">
        <v>41</v>
      </c>
      <c r="O237" s="90"/>
      <c r="P237" s="228">
        <f>O237*H237</f>
        <v>0</v>
      </c>
      <c r="Q237" s="228">
        <v>0.32</v>
      </c>
      <c r="R237" s="228">
        <f>Q237*H237</f>
        <v>3.84</v>
      </c>
      <c r="S237" s="228">
        <v>0</v>
      </c>
      <c r="T237" s="22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0" t="s">
        <v>173</v>
      </c>
      <c r="AT237" s="230" t="s">
        <v>196</v>
      </c>
      <c r="AU237" s="230" t="s">
        <v>86</v>
      </c>
      <c r="AY237" s="16" t="s">
        <v>134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6" t="s">
        <v>84</v>
      </c>
      <c r="BK237" s="231">
        <f>ROUND(I237*H237,2)</f>
        <v>0</v>
      </c>
      <c r="BL237" s="16" t="s">
        <v>140</v>
      </c>
      <c r="BM237" s="230" t="s">
        <v>390</v>
      </c>
    </row>
    <row r="238" spans="1:65" s="2" customFormat="1" ht="24.15" customHeight="1">
      <c r="A238" s="37"/>
      <c r="B238" s="38"/>
      <c r="C238" s="218" t="s">
        <v>391</v>
      </c>
      <c r="D238" s="218" t="s">
        <v>136</v>
      </c>
      <c r="E238" s="219" t="s">
        <v>392</v>
      </c>
      <c r="F238" s="220" t="s">
        <v>393</v>
      </c>
      <c r="G238" s="221" t="s">
        <v>144</v>
      </c>
      <c r="H238" s="222">
        <v>6.082</v>
      </c>
      <c r="I238" s="223"/>
      <c r="J238" s="224">
        <f>ROUND(I238*H238,2)</f>
        <v>0</v>
      </c>
      <c r="K238" s="225"/>
      <c r="L238" s="43"/>
      <c r="M238" s="226" t="s">
        <v>1</v>
      </c>
      <c r="N238" s="227" t="s">
        <v>41</v>
      </c>
      <c r="O238" s="90"/>
      <c r="P238" s="228">
        <f>O238*H238</f>
        <v>0</v>
      </c>
      <c r="Q238" s="228">
        <v>2.46367</v>
      </c>
      <c r="R238" s="228">
        <f>Q238*H238</f>
        <v>14.98404094</v>
      </c>
      <c r="S238" s="228">
        <v>0</v>
      </c>
      <c r="T238" s="229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0" t="s">
        <v>140</v>
      </c>
      <c r="AT238" s="230" t="s">
        <v>136</v>
      </c>
      <c r="AU238" s="230" t="s">
        <v>86</v>
      </c>
      <c r="AY238" s="16" t="s">
        <v>134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6" t="s">
        <v>84</v>
      </c>
      <c r="BK238" s="231">
        <f>ROUND(I238*H238,2)</f>
        <v>0</v>
      </c>
      <c r="BL238" s="16" t="s">
        <v>140</v>
      </c>
      <c r="BM238" s="230" t="s">
        <v>394</v>
      </c>
    </row>
    <row r="239" spans="1:51" s="13" customFormat="1" ht="12">
      <c r="A239" s="13"/>
      <c r="B239" s="232"/>
      <c r="C239" s="233"/>
      <c r="D239" s="234" t="s">
        <v>146</v>
      </c>
      <c r="E239" s="235" t="s">
        <v>1</v>
      </c>
      <c r="F239" s="236" t="s">
        <v>395</v>
      </c>
      <c r="G239" s="233"/>
      <c r="H239" s="237">
        <v>6.082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146</v>
      </c>
      <c r="AU239" s="243" t="s">
        <v>86</v>
      </c>
      <c r="AV239" s="13" t="s">
        <v>86</v>
      </c>
      <c r="AW239" s="13" t="s">
        <v>32</v>
      </c>
      <c r="AX239" s="13" t="s">
        <v>84</v>
      </c>
      <c r="AY239" s="243" t="s">
        <v>134</v>
      </c>
    </row>
    <row r="240" spans="1:65" s="2" customFormat="1" ht="21.75" customHeight="1">
      <c r="A240" s="37"/>
      <c r="B240" s="38"/>
      <c r="C240" s="218" t="s">
        <v>396</v>
      </c>
      <c r="D240" s="218" t="s">
        <v>136</v>
      </c>
      <c r="E240" s="219" t="s">
        <v>397</v>
      </c>
      <c r="F240" s="220" t="s">
        <v>398</v>
      </c>
      <c r="G240" s="221" t="s">
        <v>139</v>
      </c>
      <c r="H240" s="222">
        <v>2232</v>
      </c>
      <c r="I240" s="223"/>
      <c r="J240" s="224">
        <f>ROUND(I240*H240,2)</f>
        <v>0</v>
      </c>
      <c r="K240" s="225"/>
      <c r="L240" s="43"/>
      <c r="M240" s="226" t="s">
        <v>1</v>
      </c>
      <c r="N240" s="227" t="s">
        <v>41</v>
      </c>
      <c r="O240" s="90"/>
      <c r="P240" s="228">
        <f>O240*H240</f>
        <v>0</v>
      </c>
      <c r="Q240" s="228">
        <v>0.00036</v>
      </c>
      <c r="R240" s="228">
        <f>Q240*H240</f>
        <v>0.80352</v>
      </c>
      <c r="S240" s="228">
        <v>0</v>
      </c>
      <c r="T240" s="229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30" t="s">
        <v>140</v>
      </c>
      <c r="AT240" s="230" t="s">
        <v>136</v>
      </c>
      <c r="AU240" s="230" t="s">
        <v>86</v>
      </c>
      <c r="AY240" s="16" t="s">
        <v>134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6" t="s">
        <v>84</v>
      </c>
      <c r="BK240" s="231">
        <f>ROUND(I240*H240,2)</f>
        <v>0</v>
      </c>
      <c r="BL240" s="16" t="s">
        <v>140</v>
      </c>
      <c r="BM240" s="230" t="s">
        <v>399</v>
      </c>
    </row>
    <row r="241" spans="1:51" s="13" customFormat="1" ht="12">
      <c r="A241" s="13"/>
      <c r="B241" s="232"/>
      <c r="C241" s="233"/>
      <c r="D241" s="234" t="s">
        <v>146</v>
      </c>
      <c r="E241" s="235" t="s">
        <v>1</v>
      </c>
      <c r="F241" s="236" t="s">
        <v>236</v>
      </c>
      <c r="G241" s="233"/>
      <c r="H241" s="237">
        <v>1554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146</v>
      </c>
      <c r="AU241" s="243" t="s">
        <v>86</v>
      </c>
      <c r="AV241" s="13" t="s">
        <v>86</v>
      </c>
      <c r="AW241" s="13" t="s">
        <v>32</v>
      </c>
      <c r="AX241" s="13" t="s">
        <v>76</v>
      </c>
      <c r="AY241" s="243" t="s">
        <v>134</v>
      </c>
    </row>
    <row r="242" spans="1:51" s="13" customFormat="1" ht="12">
      <c r="A242" s="13"/>
      <c r="B242" s="232"/>
      <c r="C242" s="233"/>
      <c r="D242" s="234" t="s">
        <v>146</v>
      </c>
      <c r="E242" s="235" t="s">
        <v>1</v>
      </c>
      <c r="F242" s="236" t="s">
        <v>237</v>
      </c>
      <c r="G242" s="233"/>
      <c r="H242" s="237">
        <v>678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146</v>
      </c>
      <c r="AU242" s="243" t="s">
        <v>86</v>
      </c>
      <c r="AV242" s="13" t="s">
        <v>86</v>
      </c>
      <c r="AW242" s="13" t="s">
        <v>32</v>
      </c>
      <c r="AX242" s="13" t="s">
        <v>76</v>
      </c>
      <c r="AY242" s="243" t="s">
        <v>134</v>
      </c>
    </row>
    <row r="243" spans="1:51" s="14" customFormat="1" ht="12">
      <c r="A243" s="14"/>
      <c r="B243" s="244"/>
      <c r="C243" s="245"/>
      <c r="D243" s="234" t="s">
        <v>146</v>
      </c>
      <c r="E243" s="246" t="s">
        <v>1</v>
      </c>
      <c r="F243" s="247" t="s">
        <v>162</v>
      </c>
      <c r="G243" s="245"/>
      <c r="H243" s="248">
        <v>2232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4" t="s">
        <v>146</v>
      </c>
      <c r="AU243" s="254" t="s">
        <v>86</v>
      </c>
      <c r="AV243" s="14" t="s">
        <v>140</v>
      </c>
      <c r="AW243" s="14" t="s">
        <v>32</v>
      </c>
      <c r="AX243" s="14" t="s">
        <v>84</v>
      </c>
      <c r="AY243" s="254" t="s">
        <v>134</v>
      </c>
    </row>
    <row r="244" spans="1:65" s="2" customFormat="1" ht="33" customHeight="1">
      <c r="A244" s="37"/>
      <c r="B244" s="38"/>
      <c r="C244" s="218" t="s">
        <v>400</v>
      </c>
      <c r="D244" s="218" t="s">
        <v>136</v>
      </c>
      <c r="E244" s="219" t="s">
        <v>401</v>
      </c>
      <c r="F244" s="220" t="s">
        <v>402</v>
      </c>
      <c r="G244" s="221" t="s">
        <v>210</v>
      </c>
      <c r="H244" s="222">
        <v>4</v>
      </c>
      <c r="I244" s="223"/>
      <c r="J244" s="224">
        <f>ROUND(I244*H244,2)</f>
        <v>0</v>
      </c>
      <c r="K244" s="225"/>
      <c r="L244" s="43"/>
      <c r="M244" s="226" t="s">
        <v>1</v>
      </c>
      <c r="N244" s="227" t="s">
        <v>41</v>
      </c>
      <c r="O244" s="90"/>
      <c r="P244" s="228">
        <f>O244*H244</f>
        <v>0</v>
      </c>
      <c r="Q244" s="228">
        <v>0.00061</v>
      </c>
      <c r="R244" s="228">
        <f>Q244*H244</f>
        <v>0.00244</v>
      </c>
      <c r="S244" s="228">
        <v>0</v>
      </c>
      <c r="T244" s="229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0" t="s">
        <v>140</v>
      </c>
      <c r="AT244" s="230" t="s">
        <v>136</v>
      </c>
      <c r="AU244" s="230" t="s">
        <v>86</v>
      </c>
      <c r="AY244" s="16" t="s">
        <v>134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6" t="s">
        <v>84</v>
      </c>
      <c r="BK244" s="231">
        <f>ROUND(I244*H244,2)</f>
        <v>0</v>
      </c>
      <c r="BL244" s="16" t="s">
        <v>140</v>
      </c>
      <c r="BM244" s="230" t="s">
        <v>403</v>
      </c>
    </row>
    <row r="245" spans="1:65" s="2" customFormat="1" ht="33" customHeight="1">
      <c r="A245" s="37"/>
      <c r="B245" s="38"/>
      <c r="C245" s="218" t="s">
        <v>404</v>
      </c>
      <c r="D245" s="218" t="s">
        <v>136</v>
      </c>
      <c r="E245" s="219" t="s">
        <v>405</v>
      </c>
      <c r="F245" s="220" t="s">
        <v>406</v>
      </c>
      <c r="G245" s="221" t="s">
        <v>326</v>
      </c>
      <c r="H245" s="222">
        <v>2</v>
      </c>
      <c r="I245" s="223"/>
      <c r="J245" s="224">
        <f>ROUND(I245*H245,2)</f>
        <v>0</v>
      </c>
      <c r="K245" s="225"/>
      <c r="L245" s="43"/>
      <c r="M245" s="226" t="s">
        <v>1</v>
      </c>
      <c r="N245" s="227" t="s">
        <v>41</v>
      </c>
      <c r="O245" s="90"/>
      <c r="P245" s="228">
        <f>O245*H245</f>
        <v>0</v>
      </c>
      <c r="Q245" s="228">
        <v>0.00023</v>
      </c>
      <c r="R245" s="228">
        <f>Q245*H245</f>
        <v>0.00046</v>
      </c>
      <c r="S245" s="228">
        <v>0</v>
      </c>
      <c r="T245" s="229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0" t="s">
        <v>140</v>
      </c>
      <c r="AT245" s="230" t="s">
        <v>136</v>
      </c>
      <c r="AU245" s="230" t="s">
        <v>86</v>
      </c>
      <c r="AY245" s="16" t="s">
        <v>134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6" t="s">
        <v>84</v>
      </c>
      <c r="BK245" s="231">
        <f>ROUND(I245*H245,2)</f>
        <v>0</v>
      </c>
      <c r="BL245" s="16" t="s">
        <v>140</v>
      </c>
      <c r="BM245" s="230" t="s">
        <v>407</v>
      </c>
    </row>
    <row r="246" spans="1:65" s="2" customFormat="1" ht="16.5" customHeight="1">
      <c r="A246" s="37"/>
      <c r="B246" s="38"/>
      <c r="C246" s="218" t="s">
        <v>408</v>
      </c>
      <c r="D246" s="218" t="s">
        <v>136</v>
      </c>
      <c r="E246" s="219" t="s">
        <v>409</v>
      </c>
      <c r="F246" s="220" t="s">
        <v>410</v>
      </c>
      <c r="G246" s="221" t="s">
        <v>210</v>
      </c>
      <c r="H246" s="222">
        <v>30</v>
      </c>
      <c r="I246" s="223"/>
      <c r="J246" s="224">
        <f>ROUND(I246*H246,2)</f>
        <v>0</v>
      </c>
      <c r="K246" s="225"/>
      <c r="L246" s="43"/>
      <c r="M246" s="226" t="s">
        <v>1</v>
      </c>
      <c r="N246" s="227" t="s">
        <v>41</v>
      </c>
      <c r="O246" s="90"/>
      <c r="P246" s="228">
        <f>O246*H246</f>
        <v>0</v>
      </c>
      <c r="Q246" s="228">
        <v>0</v>
      </c>
      <c r="R246" s="228">
        <f>Q246*H246</f>
        <v>0</v>
      </c>
      <c r="S246" s="228">
        <v>0.086</v>
      </c>
      <c r="T246" s="229">
        <f>S246*H246</f>
        <v>2.5799999999999996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30" t="s">
        <v>140</v>
      </c>
      <c r="AT246" s="230" t="s">
        <v>136</v>
      </c>
      <c r="AU246" s="230" t="s">
        <v>86</v>
      </c>
      <c r="AY246" s="16" t="s">
        <v>134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6" t="s">
        <v>84</v>
      </c>
      <c r="BK246" s="231">
        <f>ROUND(I246*H246,2)</f>
        <v>0</v>
      </c>
      <c r="BL246" s="16" t="s">
        <v>140</v>
      </c>
      <c r="BM246" s="230" t="s">
        <v>411</v>
      </c>
    </row>
    <row r="247" spans="1:51" s="13" customFormat="1" ht="12">
      <c r="A247" s="13"/>
      <c r="B247" s="232"/>
      <c r="C247" s="233"/>
      <c r="D247" s="234" t="s">
        <v>146</v>
      </c>
      <c r="E247" s="235" t="s">
        <v>1</v>
      </c>
      <c r="F247" s="236" t="s">
        <v>412</v>
      </c>
      <c r="G247" s="233"/>
      <c r="H247" s="237">
        <v>30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146</v>
      </c>
      <c r="AU247" s="243" t="s">
        <v>86</v>
      </c>
      <c r="AV247" s="13" t="s">
        <v>86</v>
      </c>
      <c r="AW247" s="13" t="s">
        <v>32</v>
      </c>
      <c r="AX247" s="13" t="s">
        <v>84</v>
      </c>
      <c r="AY247" s="243" t="s">
        <v>134</v>
      </c>
    </row>
    <row r="248" spans="1:65" s="2" customFormat="1" ht="16.5" customHeight="1">
      <c r="A248" s="37"/>
      <c r="B248" s="38"/>
      <c r="C248" s="218" t="s">
        <v>413</v>
      </c>
      <c r="D248" s="218" t="s">
        <v>136</v>
      </c>
      <c r="E248" s="219" t="s">
        <v>414</v>
      </c>
      <c r="F248" s="220" t="s">
        <v>415</v>
      </c>
      <c r="G248" s="221" t="s">
        <v>416</v>
      </c>
      <c r="H248" s="222">
        <v>1</v>
      </c>
      <c r="I248" s="223"/>
      <c r="J248" s="224">
        <f>ROUND(I248*H248,2)</f>
        <v>0</v>
      </c>
      <c r="K248" s="225"/>
      <c r="L248" s="43"/>
      <c r="M248" s="226" t="s">
        <v>1</v>
      </c>
      <c r="N248" s="227" t="s">
        <v>41</v>
      </c>
      <c r="O248" s="90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0" t="s">
        <v>140</v>
      </c>
      <c r="AT248" s="230" t="s">
        <v>136</v>
      </c>
      <c r="AU248" s="230" t="s">
        <v>86</v>
      </c>
      <c r="AY248" s="16" t="s">
        <v>134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6" t="s">
        <v>84</v>
      </c>
      <c r="BK248" s="231">
        <f>ROUND(I248*H248,2)</f>
        <v>0</v>
      </c>
      <c r="BL248" s="16" t="s">
        <v>140</v>
      </c>
      <c r="BM248" s="230" t="s">
        <v>417</v>
      </c>
    </row>
    <row r="249" spans="1:65" s="2" customFormat="1" ht="33" customHeight="1">
      <c r="A249" s="37"/>
      <c r="B249" s="38"/>
      <c r="C249" s="218" t="s">
        <v>418</v>
      </c>
      <c r="D249" s="218" t="s">
        <v>136</v>
      </c>
      <c r="E249" s="219" t="s">
        <v>419</v>
      </c>
      <c r="F249" s="220" t="s">
        <v>420</v>
      </c>
      <c r="G249" s="221" t="s">
        <v>326</v>
      </c>
      <c r="H249" s="222">
        <v>36</v>
      </c>
      <c r="I249" s="223"/>
      <c r="J249" s="224">
        <f>ROUND(I249*H249,2)</f>
        <v>0</v>
      </c>
      <c r="K249" s="225"/>
      <c r="L249" s="43"/>
      <c r="M249" s="226" t="s">
        <v>1</v>
      </c>
      <c r="N249" s="227" t="s">
        <v>41</v>
      </c>
      <c r="O249" s="90"/>
      <c r="P249" s="228">
        <f>O249*H249</f>
        <v>0</v>
      </c>
      <c r="Q249" s="228">
        <v>0.00071</v>
      </c>
      <c r="R249" s="228">
        <f>Q249*H249</f>
        <v>0.02556</v>
      </c>
      <c r="S249" s="228">
        <v>0</v>
      </c>
      <c r="T249" s="229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0" t="s">
        <v>140</v>
      </c>
      <c r="AT249" s="230" t="s">
        <v>136</v>
      </c>
      <c r="AU249" s="230" t="s">
        <v>86</v>
      </c>
      <c r="AY249" s="16" t="s">
        <v>134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6" t="s">
        <v>84</v>
      </c>
      <c r="BK249" s="231">
        <f>ROUND(I249*H249,2)</f>
        <v>0</v>
      </c>
      <c r="BL249" s="16" t="s">
        <v>140</v>
      </c>
      <c r="BM249" s="230" t="s">
        <v>421</v>
      </c>
    </row>
    <row r="250" spans="1:65" s="2" customFormat="1" ht="24.15" customHeight="1">
      <c r="A250" s="37"/>
      <c r="B250" s="38"/>
      <c r="C250" s="218" t="s">
        <v>422</v>
      </c>
      <c r="D250" s="218" t="s">
        <v>136</v>
      </c>
      <c r="E250" s="219" t="s">
        <v>423</v>
      </c>
      <c r="F250" s="220" t="s">
        <v>424</v>
      </c>
      <c r="G250" s="221" t="s">
        <v>326</v>
      </c>
      <c r="H250" s="222">
        <v>36</v>
      </c>
      <c r="I250" s="223"/>
      <c r="J250" s="224">
        <f>ROUND(I250*H250,2)</f>
        <v>0</v>
      </c>
      <c r="K250" s="225"/>
      <c r="L250" s="43"/>
      <c r="M250" s="226" t="s">
        <v>1</v>
      </c>
      <c r="N250" s="227" t="s">
        <v>41</v>
      </c>
      <c r="O250" s="90"/>
      <c r="P250" s="228">
        <f>O250*H250</f>
        <v>0</v>
      </c>
      <c r="Q250" s="228">
        <v>8E-05</v>
      </c>
      <c r="R250" s="228">
        <f>Q250*H250</f>
        <v>0.00288</v>
      </c>
      <c r="S250" s="228">
        <v>0</v>
      </c>
      <c r="T250" s="229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0" t="s">
        <v>140</v>
      </c>
      <c r="AT250" s="230" t="s">
        <v>136</v>
      </c>
      <c r="AU250" s="230" t="s">
        <v>86</v>
      </c>
      <c r="AY250" s="16" t="s">
        <v>134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6" t="s">
        <v>84</v>
      </c>
      <c r="BK250" s="231">
        <f>ROUND(I250*H250,2)</f>
        <v>0</v>
      </c>
      <c r="BL250" s="16" t="s">
        <v>140</v>
      </c>
      <c r="BM250" s="230" t="s">
        <v>425</v>
      </c>
    </row>
    <row r="251" spans="1:65" s="2" customFormat="1" ht="16.5" customHeight="1">
      <c r="A251" s="37"/>
      <c r="B251" s="38"/>
      <c r="C251" s="218" t="s">
        <v>426</v>
      </c>
      <c r="D251" s="218" t="s">
        <v>136</v>
      </c>
      <c r="E251" s="219" t="s">
        <v>427</v>
      </c>
      <c r="F251" s="220" t="s">
        <v>428</v>
      </c>
      <c r="G251" s="221" t="s">
        <v>326</v>
      </c>
      <c r="H251" s="222">
        <v>12</v>
      </c>
      <c r="I251" s="223"/>
      <c r="J251" s="224">
        <f>ROUND(I251*H251,2)</f>
        <v>0</v>
      </c>
      <c r="K251" s="225"/>
      <c r="L251" s="43"/>
      <c r="M251" s="226" t="s">
        <v>1</v>
      </c>
      <c r="N251" s="227" t="s">
        <v>41</v>
      </c>
      <c r="O251" s="90"/>
      <c r="P251" s="228">
        <f>O251*H251</f>
        <v>0</v>
      </c>
      <c r="Q251" s="228">
        <v>0.00027</v>
      </c>
      <c r="R251" s="228">
        <f>Q251*H251</f>
        <v>0.00324</v>
      </c>
      <c r="S251" s="228">
        <v>0</v>
      </c>
      <c r="T251" s="229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0" t="s">
        <v>140</v>
      </c>
      <c r="AT251" s="230" t="s">
        <v>136</v>
      </c>
      <c r="AU251" s="230" t="s">
        <v>86</v>
      </c>
      <c r="AY251" s="16" t="s">
        <v>134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6" t="s">
        <v>84</v>
      </c>
      <c r="BK251" s="231">
        <f>ROUND(I251*H251,2)</f>
        <v>0</v>
      </c>
      <c r="BL251" s="16" t="s">
        <v>140</v>
      </c>
      <c r="BM251" s="230" t="s">
        <v>429</v>
      </c>
    </row>
    <row r="252" spans="1:65" s="2" customFormat="1" ht="16.5" customHeight="1">
      <c r="A252" s="37"/>
      <c r="B252" s="38"/>
      <c r="C252" s="218" t="s">
        <v>430</v>
      </c>
      <c r="D252" s="218" t="s">
        <v>136</v>
      </c>
      <c r="E252" s="219" t="s">
        <v>431</v>
      </c>
      <c r="F252" s="220" t="s">
        <v>432</v>
      </c>
      <c r="G252" s="221" t="s">
        <v>326</v>
      </c>
      <c r="H252" s="222">
        <v>12</v>
      </c>
      <c r="I252" s="223"/>
      <c r="J252" s="224">
        <f>ROUND(I252*H252,2)</f>
        <v>0</v>
      </c>
      <c r="K252" s="225"/>
      <c r="L252" s="43"/>
      <c r="M252" s="226" t="s">
        <v>1</v>
      </c>
      <c r="N252" s="227" t="s">
        <v>41</v>
      </c>
      <c r="O252" s="90"/>
      <c r="P252" s="228">
        <f>O252*H252</f>
        <v>0</v>
      </c>
      <c r="Q252" s="228">
        <v>0.00036</v>
      </c>
      <c r="R252" s="228">
        <f>Q252*H252</f>
        <v>0.00432</v>
      </c>
      <c r="S252" s="228">
        <v>0</v>
      </c>
      <c r="T252" s="229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0" t="s">
        <v>140</v>
      </c>
      <c r="AT252" s="230" t="s">
        <v>136</v>
      </c>
      <c r="AU252" s="230" t="s">
        <v>86</v>
      </c>
      <c r="AY252" s="16" t="s">
        <v>134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6" t="s">
        <v>84</v>
      </c>
      <c r="BK252" s="231">
        <f>ROUND(I252*H252,2)</f>
        <v>0</v>
      </c>
      <c r="BL252" s="16" t="s">
        <v>140</v>
      </c>
      <c r="BM252" s="230" t="s">
        <v>433</v>
      </c>
    </row>
    <row r="253" spans="1:63" s="12" customFormat="1" ht="20.85" customHeight="1">
      <c r="A253" s="12"/>
      <c r="B253" s="202"/>
      <c r="C253" s="203"/>
      <c r="D253" s="204" t="s">
        <v>75</v>
      </c>
      <c r="E253" s="216" t="s">
        <v>434</v>
      </c>
      <c r="F253" s="216" t="s">
        <v>435</v>
      </c>
      <c r="G253" s="203"/>
      <c r="H253" s="203"/>
      <c r="I253" s="206"/>
      <c r="J253" s="217">
        <f>BK253</f>
        <v>0</v>
      </c>
      <c r="K253" s="203"/>
      <c r="L253" s="208"/>
      <c r="M253" s="209"/>
      <c r="N253" s="210"/>
      <c r="O253" s="210"/>
      <c r="P253" s="211">
        <f>SUM(P254:P255)</f>
        <v>0</v>
      </c>
      <c r="Q253" s="210"/>
      <c r="R253" s="211">
        <f>SUM(R254:R255)</f>
        <v>0</v>
      </c>
      <c r="S253" s="210"/>
      <c r="T253" s="212">
        <f>SUM(T254:T255)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3" t="s">
        <v>84</v>
      </c>
      <c r="AT253" s="214" t="s">
        <v>75</v>
      </c>
      <c r="AU253" s="214" t="s">
        <v>86</v>
      </c>
      <c r="AY253" s="213" t="s">
        <v>134</v>
      </c>
      <c r="BK253" s="215">
        <f>SUM(BK254:BK255)</f>
        <v>0</v>
      </c>
    </row>
    <row r="254" spans="1:65" s="2" customFormat="1" ht="16.5" customHeight="1">
      <c r="A254" s="37"/>
      <c r="B254" s="38"/>
      <c r="C254" s="218" t="s">
        <v>436</v>
      </c>
      <c r="D254" s="218" t="s">
        <v>136</v>
      </c>
      <c r="E254" s="219" t="s">
        <v>437</v>
      </c>
      <c r="F254" s="220" t="s">
        <v>438</v>
      </c>
      <c r="G254" s="221" t="s">
        <v>416</v>
      </c>
      <c r="H254" s="222">
        <v>1</v>
      </c>
      <c r="I254" s="223"/>
      <c r="J254" s="224">
        <f>ROUND(I254*H254,2)</f>
        <v>0</v>
      </c>
      <c r="K254" s="225"/>
      <c r="L254" s="43"/>
      <c r="M254" s="226" t="s">
        <v>1</v>
      </c>
      <c r="N254" s="227" t="s">
        <v>41</v>
      </c>
      <c r="O254" s="90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30" t="s">
        <v>140</v>
      </c>
      <c r="AT254" s="230" t="s">
        <v>136</v>
      </c>
      <c r="AU254" s="230" t="s">
        <v>148</v>
      </c>
      <c r="AY254" s="16" t="s">
        <v>134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6" t="s">
        <v>84</v>
      </c>
      <c r="BK254" s="231">
        <f>ROUND(I254*H254,2)</f>
        <v>0</v>
      </c>
      <c r="BL254" s="16" t="s">
        <v>140</v>
      </c>
      <c r="BM254" s="230" t="s">
        <v>439</v>
      </c>
    </row>
    <row r="255" spans="1:65" s="2" customFormat="1" ht="24.15" customHeight="1">
      <c r="A255" s="37"/>
      <c r="B255" s="38"/>
      <c r="C255" s="218" t="s">
        <v>440</v>
      </c>
      <c r="D255" s="218" t="s">
        <v>136</v>
      </c>
      <c r="E255" s="219" t="s">
        <v>441</v>
      </c>
      <c r="F255" s="220" t="s">
        <v>442</v>
      </c>
      <c r="G255" s="221" t="s">
        <v>240</v>
      </c>
      <c r="H255" s="222">
        <v>375.46</v>
      </c>
      <c r="I255" s="223"/>
      <c r="J255" s="224">
        <f>ROUND(I255*H255,2)</f>
        <v>0</v>
      </c>
      <c r="K255" s="225"/>
      <c r="L255" s="43"/>
      <c r="M255" s="226" t="s">
        <v>1</v>
      </c>
      <c r="N255" s="227" t="s">
        <v>41</v>
      </c>
      <c r="O255" s="90"/>
      <c r="P255" s="228">
        <f>O255*H255</f>
        <v>0</v>
      </c>
      <c r="Q255" s="228">
        <v>0</v>
      </c>
      <c r="R255" s="228">
        <f>Q255*H255</f>
        <v>0</v>
      </c>
      <c r="S255" s="228">
        <v>0</v>
      </c>
      <c r="T255" s="229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0" t="s">
        <v>140</v>
      </c>
      <c r="AT255" s="230" t="s">
        <v>136</v>
      </c>
      <c r="AU255" s="230" t="s">
        <v>148</v>
      </c>
      <c r="AY255" s="16" t="s">
        <v>134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6" t="s">
        <v>84</v>
      </c>
      <c r="BK255" s="231">
        <f>ROUND(I255*H255,2)</f>
        <v>0</v>
      </c>
      <c r="BL255" s="16" t="s">
        <v>140</v>
      </c>
      <c r="BM255" s="230" t="s">
        <v>443</v>
      </c>
    </row>
    <row r="256" spans="1:63" s="12" customFormat="1" ht="25.9" customHeight="1">
      <c r="A256" s="12"/>
      <c r="B256" s="202"/>
      <c r="C256" s="203"/>
      <c r="D256" s="204" t="s">
        <v>75</v>
      </c>
      <c r="E256" s="205" t="s">
        <v>444</v>
      </c>
      <c r="F256" s="205" t="s">
        <v>445</v>
      </c>
      <c r="G256" s="203"/>
      <c r="H256" s="203"/>
      <c r="I256" s="206"/>
      <c r="J256" s="207">
        <f>BK256</f>
        <v>0</v>
      </c>
      <c r="K256" s="203"/>
      <c r="L256" s="208"/>
      <c r="M256" s="209"/>
      <c r="N256" s="210"/>
      <c r="O256" s="210"/>
      <c r="P256" s="211">
        <f>P257+P262+P278+P283+P288</f>
        <v>0</v>
      </c>
      <c r="Q256" s="210"/>
      <c r="R256" s="211">
        <f>R257+R262+R278+R283+R288</f>
        <v>1.8225611299999998</v>
      </c>
      <c r="S256" s="210"/>
      <c r="T256" s="212">
        <f>T257+T262+T278+T283+T288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3" t="s">
        <v>86</v>
      </c>
      <c r="AT256" s="214" t="s">
        <v>75</v>
      </c>
      <c r="AU256" s="214" t="s">
        <v>76</v>
      </c>
      <c r="AY256" s="213" t="s">
        <v>134</v>
      </c>
      <c r="BK256" s="215">
        <f>BK257+BK262+BK278+BK283+BK288</f>
        <v>0</v>
      </c>
    </row>
    <row r="257" spans="1:63" s="12" customFormat="1" ht="22.8" customHeight="1">
      <c r="A257" s="12"/>
      <c r="B257" s="202"/>
      <c r="C257" s="203"/>
      <c r="D257" s="204" t="s">
        <v>75</v>
      </c>
      <c r="E257" s="216" t="s">
        <v>446</v>
      </c>
      <c r="F257" s="216" t="s">
        <v>447</v>
      </c>
      <c r="G257" s="203"/>
      <c r="H257" s="203"/>
      <c r="I257" s="206"/>
      <c r="J257" s="217">
        <f>BK257</f>
        <v>0</v>
      </c>
      <c r="K257" s="203"/>
      <c r="L257" s="208"/>
      <c r="M257" s="209"/>
      <c r="N257" s="210"/>
      <c r="O257" s="210"/>
      <c r="P257" s="211">
        <f>SUM(P258:P261)</f>
        <v>0</v>
      </c>
      <c r="Q257" s="210"/>
      <c r="R257" s="211">
        <f>SUM(R258:R261)</f>
        <v>0.06645</v>
      </c>
      <c r="S257" s="210"/>
      <c r="T257" s="212">
        <f>SUM(T258:T261)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3" t="s">
        <v>86</v>
      </c>
      <c r="AT257" s="214" t="s">
        <v>75</v>
      </c>
      <c r="AU257" s="214" t="s">
        <v>84</v>
      </c>
      <c r="AY257" s="213" t="s">
        <v>134</v>
      </c>
      <c r="BK257" s="215">
        <f>SUM(BK258:BK261)</f>
        <v>0</v>
      </c>
    </row>
    <row r="258" spans="1:65" s="2" customFormat="1" ht="24.15" customHeight="1">
      <c r="A258" s="37"/>
      <c r="B258" s="38"/>
      <c r="C258" s="218" t="s">
        <v>448</v>
      </c>
      <c r="D258" s="218" t="s">
        <v>136</v>
      </c>
      <c r="E258" s="219" t="s">
        <v>449</v>
      </c>
      <c r="F258" s="220" t="s">
        <v>450</v>
      </c>
      <c r="G258" s="221" t="s">
        <v>139</v>
      </c>
      <c r="H258" s="222">
        <v>30</v>
      </c>
      <c r="I258" s="223"/>
      <c r="J258" s="224">
        <f>ROUND(I258*H258,2)</f>
        <v>0</v>
      </c>
      <c r="K258" s="225"/>
      <c r="L258" s="43"/>
      <c r="M258" s="226" t="s">
        <v>1</v>
      </c>
      <c r="N258" s="227" t="s">
        <v>41</v>
      </c>
      <c r="O258" s="90"/>
      <c r="P258" s="228">
        <f>O258*H258</f>
        <v>0</v>
      </c>
      <c r="Q258" s="228">
        <v>3E-05</v>
      </c>
      <c r="R258" s="228">
        <f>Q258*H258</f>
        <v>0.0009</v>
      </c>
      <c r="S258" s="228">
        <v>0</v>
      </c>
      <c r="T258" s="229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30" t="s">
        <v>212</v>
      </c>
      <c r="AT258" s="230" t="s">
        <v>136</v>
      </c>
      <c r="AU258" s="230" t="s">
        <v>86</v>
      </c>
      <c r="AY258" s="16" t="s">
        <v>134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6" t="s">
        <v>84</v>
      </c>
      <c r="BK258" s="231">
        <f>ROUND(I258*H258,2)</f>
        <v>0</v>
      </c>
      <c r="BL258" s="16" t="s">
        <v>212</v>
      </c>
      <c r="BM258" s="230" t="s">
        <v>451</v>
      </c>
    </row>
    <row r="259" spans="1:65" s="2" customFormat="1" ht="24.15" customHeight="1">
      <c r="A259" s="37"/>
      <c r="B259" s="38"/>
      <c r="C259" s="255" t="s">
        <v>452</v>
      </c>
      <c r="D259" s="255" t="s">
        <v>196</v>
      </c>
      <c r="E259" s="256" t="s">
        <v>453</v>
      </c>
      <c r="F259" s="257" t="s">
        <v>454</v>
      </c>
      <c r="G259" s="258" t="s">
        <v>139</v>
      </c>
      <c r="H259" s="259">
        <v>34.5</v>
      </c>
      <c r="I259" s="260"/>
      <c r="J259" s="261">
        <f>ROUND(I259*H259,2)</f>
        <v>0</v>
      </c>
      <c r="K259" s="262"/>
      <c r="L259" s="263"/>
      <c r="M259" s="264" t="s">
        <v>1</v>
      </c>
      <c r="N259" s="265" t="s">
        <v>41</v>
      </c>
      <c r="O259" s="90"/>
      <c r="P259" s="228">
        <f>O259*H259</f>
        <v>0</v>
      </c>
      <c r="Q259" s="228">
        <v>0.0019</v>
      </c>
      <c r="R259" s="228">
        <f>Q259*H259</f>
        <v>0.06555</v>
      </c>
      <c r="S259" s="228">
        <v>0</v>
      </c>
      <c r="T259" s="229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0" t="s">
        <v>289</v>
      </c>
      <c r="AT259" s="230" t="s">
        <v>196</v>
      </c>
      <c r="AU259" s="230" t="s">
        <v>86</v>
      </c>
      <c r="AY259" s="16" t="s">
        <v>134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6" t="s">
        <v>84</v>
      </c>
      <c r="BK259" s="231">
        <f>ROUND(I259*H259,2)</f>
        <v>0</v>
      </c>
      <c r="BL259" s="16" t="s">
        <v>212</v>
      </c>
      <c r="BM259" s="230" t="s">
        <v>455</v>
      </c>
    </row>
    <row r="260" spans="1:51" s="13" customFormat="1" ht="12">
      <c r="A260" s="13"/>
      <c r="B260" s="232"/>
      <c r="C260" s="233"/>
      <c r="D260" s="234" t="s">
        <v>146</v>
      </c>
      <c r="E260" s="233"/>
      <c r="F260" s="236" t="s">
        <v>456</v>
      </c>
      <c r="G260" s="233"/>
      <c r="H260" s="237">
        <v>34.5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146</v>
      </c>
      <c r="AU260" s="243" t="s">
        <v>86</v>
      </c>
      <c r="AV260" s="13" t="s">
        <v>86</v>
      </c>
      <c r="AW260" s="13" t="s">
        <v>4</v>
      </c>
      <c r="AX260" s="13" t="s">
        <v>84</v>
      </c>
      <c r="AY260" s="243" t="s">
        <v>134</v>
      </c>
    </row>
    <row r="261" spans="1:65" s="2" customFormat="1" ht="24.15" customHeight="1">
      <c r="A261" s="37"/>
      <c r="B261" s="38"/>
      <c r="C261" s="218" t="s">
        <v>457</v>
      </c>
      <c r="D261" s="218" t="s">
        <v>136</v>
      </c>
      <c r="E261" s="219" t="s">
        <v>458</v>
      </c>
      <c r="F261" s="220" t="s">
        <v>459</v>
      </c>
      <c r="G261" s="221" t="s">
        <v>460</v>
      </c>
      <c r="H261" s="266"/>
      <c r="I261" s="223"/>
      <c r="J261" s="224">
        <f>ROUND(I261*H261,2)</f>
        <v>0</v>
      </c>
      <c r="K261" s="225"/>
      <c r="L261" s="43"/>
      <c r="M261" s="226" t="s">
        <v>1</v>
      </c>
      <c r="N261" s="227" t="s">
        <v>41</v>
      </c>
      <c r="O261" s="90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30" t="s">
        <v>212</v>
      </c>
      <c r="AT261" s="230" t="s">
        <v>136</v>
      </c>
      <c r="AU261" s="230" t="s">
        <v>86</v>
      </c>
      <c r="AY261" s="16" t="s">
        <v>134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6" t="s">
        <v>84</v>
      </c>
      <c r="BK261" s="231">
        <f>ROUND(I261*H261,2)</f>
        <v>0</v>
      </c>
      <c r="BL261" s="16" t="s">
        <v>212</v>
      </c>
      <c r="BM261" s="230" t="s">
        <v>461</v>
      </c>
    </row>
    <row r="262" spans="1:63" s="12" customFormat="1" ht="22.8" customHeight="1">
      <c r="A262" s="12"/>
      <c r="B262" s="202"/>
      <c r="C262" s="203"/>
      <c r="D262" s="204" t="s">
        <v>75</v>
      </c>
      <c r="E262" s="216" t="s">
        <v>462</v>
      </c>
      <c r="F262" s="216" t="s">
        <v>463</v>
      </c>
      <c r="G262" s="203"/>
      <c r="H262" s="203"/>
      <c r="I262" s="206"/>
      <c r="J262" s="217">
        <f>BK262</f>
        <v>0</v>
      </c>
      <c r="K262" s="203"/>
      <c r="L262" s="208"/>
      <c r="M262" s="209"/>
      <c r="N262" s="210"/>
      <c r="O262" s="210"/>
      <c r="P262" s="211">
        <f>SUM(P263:P277)</f>
        <v>0</v>
      </c>
      <c r="Q262" s="210"/>
      <c r="R262" s="211">
        <f>SUM(R263:R277)</f>
        <v>1.40609306</v>
      </c>
      <c r="S262" s="210"/>
      <c r="T262" s="212">
        <f>SUM(T263:T277)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3" t="s">
        <v>86</v>
      </c>
      <c r="AT262" s="214" t="s">
        <v>75</v>
      </c>
      <c r="AU262" s="214" t="s">
        <v>84</v>
      </c>
      <c r="AY262" s="213" t="s">
        <v>134</v>
      </c>
      <c r="BK262" s="215">
        <f>SUM(BK263:BK277)</f>
        <v>0</v>
      </c>
    </row>
    <row r="263" spans="1:65" s="2" customFormat="1" ht="16.5" customHeight="1">
      <c r="A263" s="37"/>
      <c r="B263" s="38"/>
      <c r="C263" s="218" t="s">
        <v>464</v>
      </c>
      <c r="D263" s="218" t="s">
        <v>136</v>
      </c>
      <c r="E263" s="219" t="s">
        <v>465</v>
      </c>
      <c r="F263" s="220" t="s">
        <v>466</v>
      </c>
      <c r="G263" s="221" t="s">
        <v>144</v>
      </c>
      <c r="H263" s="222">
        <v>1.9</v>
      </c>
      <c r="I263" s="223"/>
      <c r="J263" s="224">
        <f>ROUND(I263*H263,2)</f>
        <v>0</v>
      </c>
      <c r="K263" s="225"/>
      <c r="L263" s="43"/>
      <c r="M263" s="226" t="s">
        <v>1</v>
      </c>
      <c r="N263" s="227" t="s">
        <v>41</v>
      </c>
      <c r="O263" s="90"/>
      <c r="P263" s="228">
        <f>O263*H263</f>
        <v>0</v>
      </c>
      <c r="Q263" s="228">
        <v>0.00189</v>
      </c>
      <c r="R263" s="228">
        <f>Q263*H263</f>
        <v>0.0035909999999999996</v>
      </c>
      <c r="S263" s="228">
        <v>0</v>
      </c>
      <c r="T263" s="22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212</v>
      </c>
      <c r="AT263" s="230" t="s">
        <v>136</v>
      </c>
      <c r="AU263" s="230" t="s">
        <v>86</v>
      </c>
      <c r="AY263" s="16" t="s">
        <v>134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84</v>
      </c>
      <c r="BK263" s="231">
        <f>ROUND(I263*H263,2)</f>
        <v>0</v>
      </c>
      <c r="BL263" s="16" t="s">
        <v>212</v>
      </c>
      <c r="BM263" s="230" t="s">
        <v>467</v>
      </c>
    </row>
    <row r="264" spans="1:65" s="2" customFormat="1" ht="24.15" customHeight="1">
      <c r="A264" s="37"/>
      <c r="B264" s="38"/>
      <c r="C264" s="218" t="s">
        <v>468</v>
      </c>
      <c r="D264" s="218" t="s">
        <v>136</v>
      </c>
      <c r="E264" s="219" t="s">
        <v>469</v>
      </c>
      <c r="F264" s="220" t="s">
        <v>470</v>
      </c>
      <c r="G264" s="221" t="s">
        <v>210</v>
      </c>
      <c r="H264" s="222">
        <v>102.064</v>
      </c>
      <c r="I264" s="223"/>
      <c r="J264" s="224">
        <f>ROUND(I264*H264,2)</f>
        <v>0</v>
      </c>
      <c r="K264" s="225"/>
      <c r="L264" s="43"/>
      <c r="M264" s="226" t="s">
        <v>1</v>
      </c>
      <c r="N264" s="227" t="s">
        <v>41</v>
      </c>
      <c r="O264" s="90"/>
      <c r="P264" s="228">
        <f>O264*H264</f>
        <v>0</v>
      </c>
      <c r="Q264" s="228">
        <v>0.00339</v>
      </c>
      <c r="R264" s="228">
        <f>Q264*H264</f>
        <v>0.34599695999999996</v>
      </c>
      <c r="S264" s="228">
        <v>0</v>
      </c>
      <c r="T264" s="229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0" t="s">
        <v>212</v>
      </c>
      <c r="AT264" s="230" t="s">
        <v>136</v>
      </c>
      <c r="AU264" s="230" t="s">
        <v>86</v>
      </c>
      <c r="AY264" s="16" t="s">
        <v>134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6" t="s">
        <v>84</v>
      </c>
      <c r="BK264" s="231">
        <f>ROUND(I264*H264,2)</f>
        <v>0</v>
      </c>
      <c r="BL264" s="16" t="s">
        <v>212</v>
      </c>
      <c r="BM264" s="230" t="s">
        <v>471</v>
      </c>
    </row>
    <row r="265" spans="1:51" s="13" customFormat="1" ht="12">
      <c r="A265" s="13"/>
      <c r="B265" s="232"/>
      <c r="C265" s="233"/>
      <c r="D265" s="234" t="s">
        <v>146</v>
      </c>
      <c r="E265" s="235" t="s">
        <v>1</v>
      </c>
      <c r="F265" s="236" t="s">
        <v>472</v>
      </c>
      <c r="G265" s="233"/>
      <c r="H265" s="237">
        <v>102.064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146</v>
      </c>
      <c r="AU265" s="243" t="s">
        <v>86</v>
      </c>
      <c r="AV265" s="13" t="s">
        <v>86</v>
      </c>
      <c r="AW265" s="13" t="s">
        <v>32</v>
      </c>
      <c r="AX265" s="13" t="s">
        <v>84</v>
      </c>
      <c r="AY265" s="243" t="s">
        <v>134</v>
      </c>
    </row>
    <row r="266" spans="1:65" s="2" customFormat="1" ht="16.5" customHeight="1">
      <c r="A266" s="37"/>
      <c r="B266" s="38"/>
      <c r="C266" s="255" t="s">
        <v>473</v>
      </c>
      <c r="D266" s="255" t="s">
        <v>196</v>
      </c>
      <c r="E266" s="256" t="s">
        <v>474</v>
      </c>
      <c r="F266" s="257" t="s">
        <v>475</v>
      </c>
      <c r="G266" s="258" t="s">
        <v>144</v>
      </c>
      <c r="H266" s="259">
        <v>0.41</v>
      </c>
      <c r="I266" s="260"/>
      <c r="J266" s="261">
        <f>ROUND(I266*H266,2)</f>
        <v>0</v>
      </c>
      <c r="K266" s="262"/>
      <c r="L266" s="263"/>
      <c r="M266" s="264" t="s">
        <v>1</v>
      </c>
      <c r="N266" s="265" t="s">
        <v>41</v>
      </c>
      <c r="O266" s="90"/>
      <c r="P266" s="228">
        <f>O266*H266</f>
        <v>0</v>
      </c>
      <c r="Q266" s="228">
        <v>0.55</v>
      </c>
      <c r="R266" s="228">
        <f>Q266*H266</f>
        <v>0.2255</v>
      </c>
      <c r="S266" s="228">
        <v>0</v>
      </c>
      <c r="T266" s="229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30" t="s">
        <v>289</v>
      </c>
      <c r="AT266" s="230" t="s">
        <v>196</v>
      </c>
      <c r="AU266" s="230" t="s">
        <v>86</v>
      </c>
      <c r="AY266" s="16" t="s">
        <v>134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6" t="s">
        <v>84</v>
      </c>
      <c r="BK266" s="231">
        <f>ROUND(I266*H266,2)</f>
        <v>0</v>
      </c>
      <c r="BL266" s="16" t="s">
        <v>212</v>
      </c>
      <c r="BM266" s="230" t="s">
        <v>476</v>
      </c>
    </row>
    <row r="267" spans="1:51" s="13" customFormat="1" ht="12">
      <c r="A267" s="13"/>
      <c r="B267" s="232"/>
      <c r="C267" s="233"/>
      <c r="D267" s="234" t="s">
        <v>146</v>
      </c>
      <c r="E267" s="235" t="s">
        <v>1</v>
      </c>
      <c r="F267" s="236" t="s">
        <v>477</v>
      </c>
      <c r="G267" s="233"/>
      <c r="H267" s="237">
        <v>0.41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146</v>
      </c>
      <c r="AU267" s="243" t="s">
        <v>86</v>
      </c>
      <c r="AV267" s="13" t="s">
        <v>86</v>
      </c>
      <c r="AW267" s="13" t="s">
        <v>32</v>
      </c>
      <c r="AX267" s="13" t="s">
        <v>84</v>
      </c>
      <c r="AY267" s="243" t="s">
        <v>134</v>
      </c>
    </row>
    <row r="268" spans="1:65" s="2" customFormat="1" ht="21.75" customHeight="1">
      <c r="A268" s="37"/>
      <c r="B268" s="38"/>
      <c r="C268" s="218" t="s">
        <v>478</v>
      </c>
      <c r="D268" s="218" t="s">
        <v>136</v>
      </c>
      <c r="E268" s="219" t="s">
        <v>479</v>
      </c>
      <c r="F268" s="220" t="s">
        <v>480</v>
      </c>
      <c r="G268" s="221" t="s">
        <v>144</v>
      </c>
      <c r="H268" s="222">
        <v>0.41</v>
      </c>
      <c r="I268" s="223"/>
      <c r="J268" s="224">
        <f>ROUND(I268*H268,2)</f>
        <v>0</v>
      </c>
      <c r="K268" s="225"/>
      <c r="L268" s="43"/>
      <c r="M268" s="226" t="s">
        <v>1</v>
      </c>
      <c r="N268" s="227" t="s">
        <v>41</v>
      </c>
      <c r="O268" s="90"/>
      <c r="P268" s="228">
        <f>O268*H268</f>
        <v>0</v>
      </c>
      <c r="Q268" s="228">
        <v>0.01328</v>
      </c>
      <c r="R268" s="228">
        <f>Q268*H268</f>
        <v>0.0054448</v>
      </c>
      <c r="S268" s="228">
        <v>0</v>
      </c>
      <c r="T268" s="229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0" t="s">
        <v>212</v>
      </c>
      <c r="AT268" s="230" t="s">
        <v>136</v>
      </c>
      <c r="AU268" s="230" t="s">
        <v>86</v>
      </c>
      <c r="AY268" s="16" t="s">
        <v>134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6" t="s">
        <v>84</v>
      </c>
      <c r="BK268" s="231">
        <f>ROUND(I268*H268,2)</f>
        <v>0</v>
      </c>
      <c r="BL268" s="16" t="s">
        <v>212</v>
      </c>
      <c r="BM268" s="230" t="s">
        <v>481</v>
      </c>
    </row>
    <row r="269" spans="1:65" s="2" customFormat="1" ht="24.15" customHeight="1">
      <c r="A269" s="37"/>
      <c r="B269" s="38"/>
      <c r="C269" s="218" t="s">
        <v>482</v>
      </c>
      <c r="D269" s="218" t="s">
        <v>136</v>
      </c>
      <c r="E269" s="219" t="s">
        <v>483</v>
      </c>
      <c r="F269" s="220" t="s">
        <v>484</v>
      </c>
      <c r="G269" s="221" t="s">
        <v>210</v>
      </c>
      <c r="H269" s="222">
        <v>93.6</v>
      </c>
      <c r="I269" s="223"/>
      <c r="J269" s="224">
        <f>ROUND(I269*H269,2)</f>
        <v>0</v>
      </c>
      <c r="K269" s="225"/>
      <c r="L269" s="43"/>
      <c r="M269" s="226" t="s">
        <v>1</v>
      </c>
      <c r="N269" s="227" t="s">
        <v>41</v>
      </c>
      <c r="O269" s="90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0" t="s">
        <v>212</v>
      </c>
      <c r="AT269" s="230" t="s">
        <v>136</v>
      </c>
      <c r="AU269" s="230" t="s">
        <v>86</v>
      </c>
      <c r="AY269" s="16" t="s">
        <v>134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6" t="s">
        <v>84</v>
      </c>
      <c r="BK269" s="231">
        <f>ROUND(I269*H269,2)</f>
        <v>0</v>
      </c>
      <c r="BL269" s="16" t="s">
        <v>212</v>
      </c>
      <c r="BM269" s="230" t="s">
        <v>485</v>
      </c>
    </row>
    <row r="270" spans="1:51" s="13" customFormat="1" ht="12">
      <c r="A270" s="13"/>
      <c r="B270" s="232"/>
      <c r="C270" s="233"/>
      <c r="D270" s="234" t="s">
        <v>146</v>
      </c>
      <c r="E270" s="235" t="s">
        <v>1</v>
      </c>
      <c r="F270" s="236" t="s">
        <v>486</v>
      </c>
      <c r="G270" s="233"/>
      <c r="H270" s="237">
        <v>93.6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146</v>
      </c>
      <c r="AU270" s="243" t="s">
        <v>86</v>
      </c>
      <c r="AV270" s="13" t="s">
        <v>86</v>
      </c>
      <c r="AW270" s="13" t="s">
        <v>32</v>
      </c>
      <c r="AX270" s="13" t="s">
        <v>84</v>
      </c>
      <c r="AY270" s="243" t="s">
        <v>134</v>
      </c>
    </row>
    <row r="271" spans="1:65" s="2" customFormat="1" ht="16.5" customHeight="1">
      <c r="A271" s="37"/>
      <c r="B271" s="38"/>
      <c r="C271" s="255" t="s">
        <v>487</v>
      </c>
      <c r="D271" s="255" t="s">
        <v>196</v>
      </c>
      <c r="E271" s="256" t="s">
        <v>488</v>
      </c>
      <c r="F271" s="257" t="s">
        <v>489</v>
      </c>
      <c r="G271" s="258" t="s">
        <v>144</v>
      </c>
      <c r="H271" s="259">
        <v>0.608</v>
      </c>
      <c r="I271" s="260"/>
      <c r="J271" s="261">
        <f>ROUND(I271*H271,2)</f>
        <v>0</v>
      </c>
      <c r="K271" s="262"/>
      <c r="L271" s="263"/>
      <c r="M271" s="264" t="s">
        <v>1</v>
      </c>
      <c r="N271" s="265" t="s">
        <v>41</v>
      </c>
      <c r="O271" s="90"/>
      <c r="P271" s="228">
        <f>O271*H271</f>
        <v>0</v>
      </c>
      <c r="Q271" s="228">
        <v>0.5</v>
      </c>
      <c r="R271" s="228">
        <f>Q271*H271</f>
        <v>0.304</v>
      </c>
      <c r="S271" s="228">
        <v>0</v>
      </c>
      <c r="T271" s="229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30" t="s">
        <v>289</v>
      </c>
      <c r="AT271" s="230" t="s">
        <v>196</v>
      </c>
      <c r="AU271" s="230" t="s">
        <v>86</v>
      </c>
      <c r="AY271" s="16" t="s">
        <v>134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6" t="s">
        <v>84</v>
      </c>
      <c r="BK271" s="231">
        <f>ROUND(I271*H271,2)</f>
        <v>0</v>
      </c>
      <c r="BL271" s="16" t="s">
        <v>212</v>
      </c>
      <c r="BM271" s="230" t="s">
        <v>490</v>
      </c>
    </row>
    <row r="272" spans="1:65" s="2" customFormat="1" ht="24.15" customHeight="1">
      <c r="A272" s="37"/>
      <c r="B272" s="38"/>
      <c r="C272" s="218" t="s">
        <v>491</v>
      </c>
      <c r="D272" s="218" t="s">
        <v>136</v>
      </c>
      <c r="E272" s="219" t="s">
        <v>492</v>
      </c>
      <c r="F272" s="220" t="s">
        <v>493</v>
      </c>
      <c r="G272" s="221" t="s">
        <v>210</v>
      </c>
      <c r="H272" s="222">
        <v>14.7</v>
      </c>
      <c r="I272" s="223"/>
      <c r="J272" s="224">
        <f>ROUND(I272*H272,2)</f>
        <v>0</v>
      </c>
      <c r="K272" s="225"/>
      <c r="L272" s="43"/>
      <c r="M272" s="226" t="s">
        <v>1</v>
      </c>
      <c r="N272" s="227" t="s">
        <v>41</v>
      </c>
      <c r="O272" s="90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0" t="s">
        <v>212</v>
      </c>
      <c r="AT272" s="230" t="s">
        <v>136</v>
      </c>
      <c r="AU272" s="230" t="s">
        <v>86</v>
      </c>
      <c r="AY272" s="16" t="s">
        <v>134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6" t="s">
        <v>84</v>
      </c>
      <c r="BK272" s="231">
        <f>ROUND(I272*H272,2)</f>
        <v>0</v>
      </c>
      <c r="BL272" s="16" t="s">
        <v>212</v>
      </c>
      <c r="BM272" s="230" t="s">
        <v>494</v>
      </c>
    </row>
    <row r="273" spans="1:51" s="13" customFormat="1" ht="12">
      <c r="A273" s="13"/>
      <c r="B273" s="232"/>
      <c r="C273" s="233"/>
      <c r="D273" s="234" t="s">
        <v>146</v>
      </c>
      <c r="E273" s="235" t="s">
        <v>1</v>
      </c>
      <c r="F273" s="236" t="s">
        <v>495</v>
      </c>
      <c r="G273" s="233"/>
      <c r="H273" s="237">
        <v>14.7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146</v>
      </c>
      <c r="AU273" s="243" t="s">
        <v>86</v>
      </c>
      <c r="AV273" s="13" t="s">
        <v>86</v>
      </c>
      <c r="AW273" s="13" t="s">
        <v>32</v>
      </c>
      <c r="AX273" s="13" t="s">
        <v>84</v>
      </c>
      <c r="AY273" s="243" t="s">
        <v>134</v>
      </c>
    </row>
    <row r="274" spans="1:65" s="2" customFormat="1" ht="16.5" customHeight="1">
      <c r="A274" s="37"/>
      <c r="B274" s="38"/>
      <c r="C274" s="255" t="s">
        <v>496</v>
      </c>
      <c r="D274" s="255" t="s">
        <v>196</v>
      </c>
      <c r="E274" s="256" t="s">
        <v>474</v>
      </c>
      <c r="F274" s="257" t="s">
        <v>475</v>
      </c>
      <c r="G274" s="258" t="s">
        <v>144</v>
      </c>
      <c r="H274" s="259">
        <v>0.882</v>
      </c>
      <c r="I274" s="260"/>
      <c r="J274" s="261">
        <f>ROUND(I274*H274,2)</f>
        <v>0</v>
      </c>
      <c r="K274" s="262"/>
      <c r="L274" s="263"/>
      <c r="M274" s="264" t="s">
        <v>1</v>
      </c>
      <c r="N274" s="265" t="s">
        <v>41</v>
      </c>
      <c r="O274" s="90"/>
      <c r="P274" s="228">
        <f>O274*H274</f>
        <v>0</v>
      </c>
      <c r="Q274" s="228">
        <v>0.55</v>
      </c>
      <c r="R274" s="228">
        <f>Q274*H274</f>
        <v>0.48510000000000003</v>
      </c>
      <c r="S274" s="228">
        <v>0</v>
      </c>
      <c r="T274" s="229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30" t="s">
        <v>289</v>
      </c>
      <c r="AT274" s="230" t="s">
        <v>196</v>
      </c>
      <c r="AU274" s="230" t="s">
        <v>86</v>
      </c>
      <c r="AY274" s="16" t="s">
        <v>134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6" t="s">
        <v>84</v>
      </c>
      <c r="BK274" s="231">
        <f>ROUND(I274*H274,2)</f>
        <v>0</v>
      </c>
      <c r="BL274" s="16" t="s">
        <v>212</v>
      </c>
      <c r="BM274" s="230" t="s">
        <v>497</v>
      </c>
    </row>
    <row r="275" spans="1:65" s="2" customFormat="1" ht="24.15" customHeight="1">
      <c r="A275" s="37"/>
      <c r="B275" s="38"/>
      <c r="C275" s="218" t="s">
        <v>498</v>
      </c>
      <c r="D275" s="218" t="s">
        <v>136</v>
      </c>
      <c r="E275" s="219" t="s">
        <v>499</v>
      </c>
      <c r="F275" s="220" t="s">
        <v>500</v>
      </c>
      <c r="G275" s="221" t="s">
        <v>144</v>
      </c>
      <c r="H275" s="222">
        <v>1.49</v>
      </c>
      <c r="I275" s="223"/>
      <c r="J275" s="224">
        <f>ROUND(I275*H275,2)</f>
        <v>0</v>
      </c>
      <c r="K275" s="225"/>
      <c r="L275" s="43"/>
      <c r="M275" s="226" t="s">
        <v>1</v>
      </c>
      <c r="N275" s="227" t="s">
        <v>41</v>
      </c>
      <c r="O275" s="90"/>
      <c r="P275" s="228">
        <f>O275*H275</f>
        <v>0</v>
      </c>
      <c r="Q275" s="228">
        <v>0.02447</v>
      </c>
      <c r="R275" s="228">
        <f>Q275*H275</f>
        <v>0.0364603</v>
      </c>
      <c r="S275" s="228">
        <v>0</v>
      </c>
      <c r="T275" s="229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0" t="s">
        <v>212</v>
      </c>
      <c r="AT275" s="230" t="s">
        <v>136</v>
      </c>
      <c r="AU275" s="230" t="s">
        <v>86</v>
      </c>
      <c r="AY275" s="16" t="s">
        <v>134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6" t="s">
        <v>84</v>
      </c>
      <c r="BK275" s="231">
        <f>ROUND(I275*H275,2)</f>
        <v>0</v>
      </c>
      <c r="BL275" s="16" t="s">
        <v>212</v>
      </c>
      <c r="BM275" s="230" t="s">
        <v>501</v>
      </c>
    </row>
    <row r="276" spans="1:51" s="13" customFormat="1" ht="12">
      <c r="A276" s="13"/>
      <c r="B276" s="232"/>
      <c r="C276" s="233"/>
      <c r="D276" s="234" t="s">
        <v>146</v>
      </c>
      <c r="E276" s="235" t="s">
        <v>1</v>
      </c>
      <c r="F276" s="236" t="s">
        <v>502</v>
      </c>
      <c r="G276" s="233"/>
      <c r="H276" s="237">
        <v>1.49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146</v>
      </c>
      <c r="AU276" s="243" t="s">
        <v>86</v>
      </c>
      <c r="AV276" s="13" t="s">
        <v>86</v>
      </c>
      <c r="AW276" s="13" t="s">
        <v>32</v>
      </c>
      <c r="AX276" s="13" t="s">
        <v>84</v>
      </c>
      <c r="AY276" s="243" t="s">
        <v>134</v>
      </c>
    </row>
    <row r="277" spans="1:65" s="2" customFormat="1" ht="24.15" customHeight="1">
      <c r="A277" s="37"/>
      <c r="B277" s="38"/>
      <c r="C277" s="218" t="s">
        <v>503</v>
      </c>
      <c r="D277" s="218" t="s">
        <v>136</v>
      </c>
      <c r="E277" s="219" t="s">
        <v>504</v>
      </c>
      <c r="F277" s="220" t="s">
        <v>505</v>
      </c>
      <c r="G277" s="221" t="s">
        <v>460</v>
      </c>
      <c r="H277" s="266"/>
      <c r="I277" s="223"/>
      <c r="J277" s="224">
        <f>ROUND(I277*H277,2)</f>
        <v>0</v>
      </c>
      <c r="K277" s="225"/>
      <c r="L277" s="43"/>
      <c r="M277" s="226" t="s">
        <v>1</v>
      </c>
      <c r="N277" s="227" t="s">
        <v>41</v>
      </c>
      <c r="O277" s="90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30" t="s">
        <v>212</v>
      </c>
      <c r="AT277" s="230" t="s">
        <v>136</v>
      </c>
      <c r="AU277" s="230" t="s">
        <v>86</v>
      </c>
      <c r="AY277" s="16" t="s">
        <v>134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6" t="s">
        <v>84</v>
      </c>
      <c r="BK277" s="231">
        <f>ROUND(I277*H277,2)</f>
        <v>0</v>
      </c>
      <c r="BL277" s="16" t="s">
        <v>212</v>
      </c>
      <c r="BM277" s="230" t="s">
        <v>506</v>
      </c>
    </row>
    <row r="278" spans="1:63" s="12" customFormat="1" ht="22.8" customHeight="1">
      <c r="A278" s="12"/>
      <c r="B278" s="202"/>
      <c r="C278" s="203"/>
      <c r="D278" s="204" t="s">
        <v>75</v>
      </c>
      <c r="E278" s="216" t="s">
        <v>507</v>
      </c>
      <c r="F278" s="216" t="s">
        <v>508</v>
      </c>
      <c r="G278" s="203"/>
      <c r="H278" s="203"/>
      <c r="I278" s="206"/>
      <c r="J278" s="217">
        <f>BK278</f>
        <v>0</v>
      </c>
      <c r="K278" s="203"/>
      <c r="L278" s="208"/>
      <c r="M278" s="209"/>
      <c r="N278" s="210"/>
      <c r="O278" s="210"/>
      <c r="P278" s="211">
        <f>SUM(P279:P282)</f>
        <v>0</v>
      </c>
      <c r="Q278" s="210"/>
      <c r="R278" s="211">
        <f>SUM(R279:R282)</f>
        <v>0.322963</v>
      </c>
      <c r="S278" s="210"/>
      <c r="T278" s="212">
        <f>SUM(T279:T282)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13" t="s">
        <v>86</v>
      </c>
      <c r="AT278" s="214" t="s">
        <v>75</v>
      </c>
      <c r="AU278" s="214" t="s">
        <v>84</v>
      </c>
      <c r="AY278" s="213" t="s">
        <v>134</v>
      </c>
      <c r="BK278" s="215">
        <f>SUM(BK279:BK282)</f>
        <v>0</v>
      </c>
    </row>
    <row r="279" spans="1:65" s="2" customFormat="1" ht="24.15" customHeight="1">
      <c r="A279" s="37"/>
      <c r="B279" s="38"/>
      <c r="C279" s="218" t="s">
        <v>509</v>
      </c>
      <c r="D279" s="218" t="s">
        <v>136</v>
      </c>
      <c r="E279" s="219" t="s">
        <v>510</v>
      </c>
      <c r="F279" s="220" t="s">
        <v>511</v>
      </c>
      <c r="G279" s="221" t="s">
        <v>139</v>
      </c>
      <c r="H279" s="222">
        <v>34.5</v>
      </c>
      <c r="I279" s="223"/>
      <c r="J279" s="224">
        <f>ROUND(I279*H279,2)</f>
        <v>0</v>
      </c>
      <c r="K279" s="225"/>
      <c r="L279" s="43"/>
      <c r="M279" s="226" t="s">
        <v>1</v>
      </c>
      <c r="N279" s="227" t="s">
        <v>41</v>
      </c>
      <c r="O279" s="90"/>
      <c r="P279" s="228">
        <f>O279*H279</f>
        <v>0</v>
      </c>
      <c r="Q279" s="228">
        <v>0</v>
      </c>
      <c r="R279" s="228">
        <f>Q279*H279</f>
        <v>0</v>
      </c>
      <c r="S279" s="228">
        <v>0</v>
      </c>
      <c r="T279" s="229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30" t="s">
        <v>212</v>
      </c>
      <c r="AT279" s="230" t="s">
        <v>136</v>
      </c>
      <c r="AU279" s="230" t="s">
        <v>86</v>
      </c>
      <c r="AY279" s="16" t="s">
        <v>134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6" t="s">
        <v>84</v>
      </c>
      <c r="BK279" s="231">
        <f>ROUND(I279*H279,2)</f>
        <v>0</v>
      </c>
      <c r="BL279" s="16" t="s">
        <v>212</v>
      </c>
      <c r="BM279" s="230" t="s">
        <v>512</v>
      </c>
    </row>
    <row r="280" spans="1:65" s="2" customFormat="1" ht="16.5" customHeight="1">
      <c r="A280" s="37"/>
      <c r="B280" s="38"/>
      <c r="C280" s="255" t="s">
        <v>513</v>
      </c>
      <c r="D280" s="255" t="s">
        <v>196</v>
      </c>
      <c r="E280" s="256" t="s">
        <v>514</v>
      </c>
      <c r="F280" s="257" t="s">
        <v>515</v>
      </c>
      <c r="G280" s="258" t="s">
        <v>210</v>
      </c>
      <c r="H280" s="259">
        <v>10.4</v>
      </c>
      <c r="I280" s="260"/>
      <c r="J280" s="261">
        <f>ROUND(I280*H280,2)</f>
        <v>0</v>
      </c>
      <c r="K280" s="262"/>
      <c r="L280" s="263"/>
      <c r="M280" s="264" t="s">
        <v>1</v>
      </c>
      <c r="N280" s="265" t="s">
        <v>41</v>
      </c>
      <c r="O280" s="90"/>
      <c r="P280" s="228">
        <f>O280*H280</f>
        <v>0</v>
      </c>
      <c r="Q280" s="228">
        <v>0.00017</v>
      </c>
      <c r="R280" s="228">
        <f>Q280*H280</f>
        <v>0.0017680000000000003</v>
      </c>
      <c r="S280" s="228">
        <v>0</v>
      </c>
      <c r="T280" s="229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30" t="s">
        <v>289</v>
      </c>
      <c r="AT280" s="230" t="s">
        <v>196</v>
      </c>
      <c r="AU280" s="230" t="s">
        <v>86</v>
      </c>
      <c r="AY280" s="16" t="s">
        <v>134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6" t="s">
        <v>84</v>
      </c>
      <c r="BK280" s="231">
        <f>ROUND(I280*H280,2)</f>
        <v>0</v>
      </c>
      <c r="BL280" s="16" t="s">
        <v>212</v>
      </c>
      <c r="BM280" s="230" t="s">
        <v>516</v>
      </c>
    </row>
    <row r="281" spans="1:65" s="2" customFormat="1" ht="16.5" customHeight="1">
      <c r="A281" s="37"/>
      <c r="B281" s="38"/>
      <c r="C281" s="255" t="s">
        <v>517</v>
      </c>
      <c r="D281" s="255" t="s">
        <v>196</v>
      </c>
      <c r="E281" s="256" t="s">
        <v>518</v>
      </c>
      <c r="F281" s="257" t="s">
        <v>519</v>
      </c>
      <c r="G281" s="258" t="s">
        <v>139</v>
      </c>
      <c r="H281" s="259">
        <v>34.5</v>
      </c>
      <c r="I281" s="260"/>
      <c r="J281" s="261">
        <f>ROUND(I281*H281,2)</f>
        <v>0</v>
      </c>
      <c r="K281" s="262"/>
      <c r="L281" s="263"/>
      <c r="M281" s="264" t="s">
        <v>1</v>
      </c>
      <c r="N281" s="265" t="s">
        <v>41</v>
      </c>
      <c r="O281" s="90"/>
      <c r="P281" s="228">
        <f>O281*H281</f>
        <v>0</v>
      </c>
      <c r="Q281" s="228">
        <v>0.00931</v>
      </c>
      <c r="R281" s="228">
        <f>Q281*H281</f>
        <v>0.321195</v>
      </c>
      <c r="S281" s="228">
        <v>0</v>
      </c>
      <c r="T281" s="229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30" t="s">
        <v>289</v>
      </c>
      <c r="AT281" s="230" t="s">
        <v>196</v>
      </c>
      <c r="AU281" s="230" t="s">
        <v>86</v>
      </c>
      <c r="AY281" s="16" t="s">
        <v>134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6" t="s">
        <v>84</v>
      </c>
      <c r="BK281" s="231">
        <f>ROUND(I281*H281,2)</f>
        <v>0</v>
      </c>
      <c r="BL281" s="16" t="s">
        <v>212</v>
      </c>
      <c r="BM281" s="230" t="s">
        <v>520</v>
      </c>
    </row>
    <row r="282" spans="1:65" s="2" customFormat="1" ht="24.15" customHeight="1">
      <c r="A282" s="37"/>
      <c r="B282" s="38"/>
      <c r="C282" s="218" t="s">
        <v>521</v>
      </c>
      <c r="D282" s="218" t="s">
        <v>136</v>
      </c>
      <c r="E282" s="219" t="s">
        <v>522</v>
      </c>
      <c r="F282" s="220" t="s">
        <v>523</v>
      </c>
      <c r="G282" s="221" t="s">
        <v>460</v>
      </c>
      <c r="H282" s="266"/>
      <c r="I282" s="223"/>
      <c r="J282" s="224">
        <f>ROUND(I282*H282,2)</f>
        <v>0</v>
      </c>
      <c r="K282" s="225"/>
      <c r="L282" s="43"/>
      <c r="M282" s="226" t="s">
        <v>1</v>
      </c>
      <c r="N282" s="227" t="s">
        <v>41</v>
      </c>
      <c r="O282" s="90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30" t="s">
        <v>212</v>
      </c>
      <c r="AT282" s="230" t="s">
        <v>136</v>
      </c>
      <c r="AU282" s="230" t="s">
        <v>86</v>
      </c>
      <c r="AY282" s="16" t="s">
        <v>134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6" t="s">
        <v>84</v>
      </c>
      <c r="BK282" s="231">
        <f>ROUND(I282*H282,2)</f>
        <v>0</v>
      </c>
      <c r="BL282" s="16" t="s">
        <v>212</v>
      </c>
      <c r="BM282" s="230" t="s">
        <v>524</v>
      </c>
    </row>
    <row r="283" spans="1:63" s="12" customFormat="1" ht="22.8" customHeight="1">
      <c r="A283" s="12"/>
      <c r="B283" s="202"/>
      <c r="C283" s="203"/>
      <c r="D283" s="204" t="s">
        <v>75</v>
      </c>
      <c r="E283" s="216" t="s">
        <v>525</v>
      </c>
      <c r="F283" s="216" t="s">
        <v>526</v>
      </c>
      <c r="G283" s="203"/>
      <c r="H283" s="203"/>
      <c r="I283" s="206"/>
      <c r="J283" s="217">
        <f>BK283</f>
        <v>0</v>
      </c>
      <c r="K283" s="203"/>
      <c r="L283" s="208"/>
      <c r="M283" s="209"/>
      <c r="N283" s="210"/>
      <c r="O283" s="210"/>
      <c r="P283" s="211">
        <f>SUM(P284:P287)</f>
        <v>0</v>
      </c>
      <c r="Q283" s="210"/>
      <c r="R283" s="211">
        <f>SUM(R284:R287)</f>
        <v>0.011960000000000002</v>
      </c>
      <c r="S283" s="210"/>
      <c r="T283" s="212">
        <f>SUM(T284:T287)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3" t="s">
        <v>86</v>
      </c>
      <c r="AT283" s="214" t="s">
        <v>75</v>
      </c>
      <c r="AU283" s="214" t="s">
        <v>84</v>
      </c>
      <c r="AY283" s="213" t="s">
        <v>134</v>
      </c>
      <c r="BK283" s="215">
        <f>SUM(BK284:BK287)</f>
        <v>0</v>
      </c>
    </row>
    <row r="284" spans="1:65" s="2" customFormat="1" ht="24.15" customHeight="1">
      <c r="A284" s="37"/>
      <c r="B284" s="38"/>
      <c r="C284" s="218" t="s">
        <v>527</v>
      </c>
      <c r="D284" s="218" t="s">
        <v>136</v>
      </c>
      <c r="E284" s="219" t="s">
        <v>528</v>
      </c>
      <c r="F284" s="220" t="s">
        <v>529</v>
      </c>
      <c r="G284" s="221" t="s">
        <v>199</v>
      </c>
      <c r="H284" s="222">
        <v>41.7</v>
      </c>
      <c r="I284" s="223"/>
      <c r="J284" s="224">
        <f>ROUND(I284*H284,2)</f>
        <v>0</v>
      </c>
      <c r="K284" s="225"/>
      <c r="L284" s="43"/>
      <c r="M284" s="226" t="s">
        <v>1</v>
      </c>
      <c r="N284" s="227" t="s">
        <v>41</v>
      </c>
      <c r="O284" s="90"/>
      <c r="P284" s="228">
        <f>O284*H284</f>
        <v>0</v>
      </c>
      <c r="Q284" s="228">
        <v>5E-05</v>
      </c>
      <c r="R284" s="228">
        <f>Q284*H284</f>
        <v>0.002085</v>
      </c>
      <c r="S284" s="228">
        <v>0</v>
      </c>
      <c r="T284" s="229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30" t="s">
        <v>212</v>
      </c>
      <c r="AT284" s="230" t="s">
        <v>136</v>
      </c>
      <c r="AU284" s="230" t="s">
        <v>86</v>
      </c>
      <c r="AY284" s="16" t="s">
        <v>134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6" t="s">
        <v>84</v>
      </c>
      <c r="BK284" s="231">
        <f>ROUND(I284*H284,2)</f>
        <v>0</v>
      </c>
      <c r="BL284" s="16" t="s">
        <v>212</v>
      </c>
      <c r="BM284" s="230" t="s">
        <v>530</v>
      </c>
    </row>
    <row r="285" spans="1:65" s="2" customFormat="1" ht="24.15" customHeight="1">
      <c r="A285" s="37"/>
      <c r="B285" s="38"/>
      <c r="C285" s="218" t="s">
        <v>531</v>
      </c>
      <c r="D285" s="218" t="s">
        <v>136</v>
      </c>
      <c r="E285" s="219" t="s">
        <v>532</v>
      </c>
      <c r="F285" s="220" t="s">
        <v>533</v>
      </c>
      <c r="G285" s="221" t="s">
        <v>199</v>
      </c>
      <c r="H285" s="222">
        <v>78.5</v>
      </c>
      <c r="I285" s="223"/>
      <c r="J285" s="224">
        <f>ROUND(I285*H285,2)</f>
        <v>0</v>
      </c>
      <c r="K285" s="225"/>
      <c r="L285" s="43"/>
      <c r="M285" s="226" t="s">
        <v>1</v>
      </c>
      <c r="N285" s="227" t="s">
        <v>41</v>
      </c>
      <c r="O285" s="90"/>
      <c r="P285" s="228">
        <f>O285*H285</f>
        <v>0</v>
      </c>
      <c r="Q285" s="228">
        <v>5E-05</v>
      </c>
      <c r="R285" s="228">
        <f>Q285*H285</f>
        <v>0.0039250000000000005</v>
      </c>
      <c r="S285" s="228">
        <v>0</v>
      </c>
      <c r="T285" s="229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0" t="s">
        <v>212</v>
      </c>
      <c r="AT285" s="230" t="s">
        <v>136</v>
      </c>
      <c r="AU285" s="230" t="s">
        <v>86</v>
      </c>
      <c r="AY285" s="16" t="s">
        <v>134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6" t="s">
        <v>84</v>
      </c>
      <c r="BK285" s="231">
        <f>ROUND(I285*H285,2)</f>
        <v>0</v>
      </c>
      <c r="BL285" s="16" t="s">
        <v>212</v>
      </c>
      <c r="BM285" s="230" t="s">
        <v>534</v>
      </c>
    </row>
    <row r="286" spans="1:65" s="2" customFormat="1" ht="24.15" customHeight="1">
      <c r="A286" s="37"/>
      <c r="B286" s="38"/>
      <c r="C286" s="218" t="s">
        <v>535</v>
      </c>
      <c r="D286" s="218" t="s">
        <v>136</v>
      </c>
      <c r="E286" s="219" t="s">
        <v>536</v>
      </c>
      <c r="F286" s="220" t="s">
        <v>537</v>
      </c>
      <c r="G286" s="221" t="s">
        <v>199</v>
      </c>
      <c r="H286" s="222">
        <v>119</v>
      </c>
      <c r="I286" s="223"/>
      <c r="J286" s="224">
        <f>ROUND(I286*H286,2)</f>
        <v>0</v>
      </c>
      <c r="K286" s="225"/>
      <c r="L286" s="43"/>
      <c r="M286" s="226" t="s">
        <v>1</v>
      </c>
      <c r="N286" s="227" t="s">
        <v>41</v>
      </c>
      <c r="O286" s="90"/>
      <c r="P286" s="228">
        <f>O286*H286</f>
        <v>0</v>
      </c>
      <c r="Q286" s="228">
        <v>5E-05</v>
      </c>
      <c r="R286" s="228">
        <f>Q286*H286</f>
        <v>0.00595</v>
      </c>
      <c r="S286" s="228">
        <v>0</v>
      </c>
      <c r="T286" s="229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0" t="s">
        <v>212</v>
      </c>
      <c r="AT286" s="230" t="s">
        <v>136</v>
      </c>
      <c r="AU286" s="230" t="s">
        <v>86</v>
      </c>
      <c r="AY286" s="16" t="s">
        <v>134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6" t="s">
        <v>84</v>
      </c>
      <c r="BK286" s="231">
        <f>ROUND(I286*H286,2)</f>
        <v>0</v>
      </c>
      <c r="BL286" s="16" t="s">
        <v>212</v>
      </c>
      <c r="BM286" s="230" t="s">
        <v>538</v>
      </c>
    </row>
    <row r="287" spans="1:65" s="2" customFormat="1" ht="24.15" customHeight="1">
      <c r="A287" s="37"/>
      <c r="B287" s="38"/>
      <c r="C287" s="218" t="s">
        <v>539</v>
      </c>
      <c r="D287" s="218" t="s">
        <v>136</v>
      </c>
      <c r="E287" s="219" t="s">
        <v>540</v>
      </c>
      <c r="F287" s="220" t="s">
        <v>541</v>
      </c>
      <c r="G287" s="221" t="s">
        <v>460</v>
      </c>
      <c r="H287" s="266"/>
      <c r="I287" s="223"/>
      <c r="J287" s="224">
        <f>ROUND(I287*H287,2)</f>
        <v>0</v>
      </c>
      <c r="K287" s="225"/>
      <c r="L287" s="43"/>
      <c r="M287" s="226" t="s">
        <v>1</v>
      </c>
      <c r="N287" s="227" t="s">
        <v>41</v>
      </c>
      <c r="O287" s="90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0" t="s">
        <v>212</v>
      </c>
      <c r="AT287" s="230" t="s">
        <v>136</v>
      </c>
      <c r="AU287" s="230" t="s">
        <v>86</v>
      </c>
      <c r="AY287" s="16" t="s">
        <v>134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6" t="s">
        <v>84</v>
      </c>
      <c r="BK287" s="231">
        <f>ROUND(I287*H287,2)</f>
        <v>0</v>
      </c>
      <c r="BL287" s="16" t="s">
        <v>212</v>
      </c>
      <c r="BM287" s="230" t="s">
        <v>542</v>
      </c>
    </row>
    <row r="288" spans="1:63" s="12" customFormat="1" ht="22.8" customHeight="1">
      <c r="A288" s="12"/>
      <c r="B288" s="202"/>
      <c r="C288" s="203"/>
      <c r="D288" s="204" t="s">
        <v>75</v>
      </c>
      <c r="E288" s="216" t="s">
        <v>543</v>
      </c>
      <c r="F288" s="216" t="s">
        <v>544</v>
      </c>
      <c r="G288" s="203"/>
      <c r="H288" s="203"/>
      <c r="I288" s="206"/>
      <c r="J288" s="217">
        <f>BK288</f>
        <v>0</v>
      </c>
      <c r="K288" s="203"/>
      <c r="L288" s="208"/>
      <c r="M288" s="209"/>
      <c r="N288" s="210"/>
      <c r="O288" s="210"/>
      <c r="P288" s="211">
        <f>SUM(P289:P292)</f>
        <v>0</v>
      </c>
      <c r="Q288" s="210"/>
      <c r="R288" s="211">
        <f>SUM(R289:R292)</f>
        <v>0.015095069999999999</v>
      </c>
      <c r="S288" s="210"/>
      <c r="T288" s="212">
        <f>SUM(T289:T292)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13" t="s">
        <v>86</v>
      </c>
      <c r="AT288" s="214" t="s">
        <v>75</v>
      </c>
      <c r="AU288" s="214" t="s">
        <v>84</v>
      </c>
      <c r="AY288" s="213" t="s">
        <v>134</v>
      </c>
      <c r="BK288" s="215">
        <f>SUM(BK289:BK292)</f>
        <v>0</v>
      </c>
    </row>
    <row r="289" spans="1:65" s="2" customFormat="1" ht="24.15" customHeight="1">
      <c r="A289" s="37"/>
      <c r="B289" s="38"/>
      <c r="C289" s="218" t="s">
        <v>545</v>
      </c>
      <c r="D289" s="218" t="s">
        <v>136</v>
      </c>
      <c r="E289" s="219" t="s">
        <v>546</v>
      </c>
      <c r="F289" s="220" t="s">
        <v>547</v>
      </c>
      <c r="G289" s="221" t="s">
        <v>139</v>
      </c>
      <c r="H289" s="222">
        <v>33.696</v>
      </c>
      <c r="I289" s="223"/>
      <c r="J289" s="224">
        <f>ROUND(I289*H289,2)</f>
        <v>0</v>
      </c>
      <c r="K289" s="225"/>
      <c r="L289" s="43"/>
      <c r="M289" s="226" t="s">
        <v>1</v>
      </c>
      <c r="N289" s="227" t="s">
        <v>41</v>
      </c>
      <c r="O289" s="90"/>
      <c r="P289" s="228">
        <f>O289*H289</f>
        <v>0</v>
      </c>
      <c r="Q289" s="228">
        <v>0.00014</v>
      </c>
      <c r="R289" s="228">
        <f>Q289*H289</f>
        <v>0.004717439999999999</v>
      </c>
      <c r="S289" s="228">
        <v>0</v>
      </c>
      <c r="T289" s="229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0" t="s">
        <v>212</v>
      </c>
      <c r="AT289" s="230" t="s">
        <v>136</v>
      </c>
      <c r="AU289" s="230" t="s">
        <v>86</v>
      </c>
      <c r="AY289" s="16" t="s">
        <v>134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6" t="s">
        <v>84</v>
      </c>
      <c r="BK289" s="231">
        <f>ROUND(I289*H289,2)</f>
        <v>0</v>
      </c>
      <c r="BL289" s="16" t="s">
        <v>212</v>
      </c>
      <c r="BM289" s="230" t="s">
        <v>548</v>
      </c>
    </row>
    <row r="290" spans="1:65" s="2" customFormat="1" ht="24.15" customHeight="1">
      <c r="A290" s="37"/>
      <c r="B290" s="38"/>
      <c r="C290" s="218" t="s">
        <v>549</v>
      </c>
      <c r="D290" s="218" t="s">
        <v>136</v>
      </c>
      <c r="E290" s="219" t="s">
        <v>550</v>
      </c>
      <c r="F290" s="220" t="s">
        <v>551</v>
      </c>
      <c r="G290" s="221" t="s">
        <v>139</v>
      </c>
      <c r="H290" s="222">
        <v>33.696</v>
      </c>
      <c r="I290" s="223"/>
      <c r="J290" s="224">
        <f>ROUND(I290*H290,2)</f>
        <v>0</v>
      </c>
      <c r="K290" s="225"/>
      <c r="L290" s="43"/>
      <c r="M290" s="226" t="s">
        <v>1</v>
      </c>
      <c r="N290" s="227" t="s">
        <v>41</v>
      </c>
      <c r="O290" s="90"/>
      <c r="P290" s="228">
        <f>O290*H290</f>
        <v>0</v>
      </c>
      <c r="Q290" s="228">
        <v>0.00013</v>
      </c>
      <c r="R290" s="228">
        <f>Q290*H290</f>
        <v>0.004380479999999999</v>
      </c>
      <c r="S290" s="228">
        <v>0</v>
      </c>
      <c r="T290" s="229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30" t="s">
        <v>212</v>
      </c>
      <c r="AT290" s="230" t="s">
        <v>136</v>
      </c>
      <c r="AU290" s="230" t="s">
        <v>86</v>
      </c>
      <c r="AY290" s="16" t="s">
        <v>134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6" t="s">
        <v>84</v>
      </c>
      <c r="BK290" s="231">
        <f>ROUND(I290*H290,2)</f>
        <v>0</v>
      </c>
      <c r="BL290" s="16" t="s">
        <v>212</v>
      </c>
      <c r="BM290" s="230" t="s">
        <v>552</v>
      </c>
    </row>
    <row r="291" spans="1:65" s="2" customFormat="1" ht="24.15" customHeight="1">
      <c r="A291" s="37"/>
      <c r="B291" s="38"/>
      <c r="C291" s="218" t="s">
        <v>553</v>
      </c>
      <c r="D291" s="218" t="s">
        <v>136</v>
      </c>
      <c r="E291" s="219" t="s">
        <v>554</v>
      </c>
      <c r="F291" s="220" t="s">
        <v>555</v>
      </c>
      <c r="G291" s="221" t="s">
        <v>139</v>
      </c>
      <c r="H291" s="222">
        <v>39.981</v>
      </c>
      <c r="I291" s="223"/>
      <c r="J291" s="224">
        <f>ROUND(I291*H291,2)</f>
        <v>0</v>
      </c>
      <c r="K291" s="225"/>
      <c r="L291" s="43"/>
      <c r="M291" s="226" t="s">
        <v>1</v>
      </c>
      <c r="N291" s="227" t="s">
        <v>41</v>
      </c>
      <c r="O291" s="90"/>
      <c r="P291" s="228">
        <f>O291*H291</f>
        <v>0</v>
      </c>
      <c r="Q291" s="228">
        <v>0.00015</v>
      </c>
      <c r="R291" s="228">
        <f>Q291*H291</f>
        <v>0.00599715</v>
      </c>
      <c r="S291" s="228">
        <v>0</v>
      </c>
      <c r="T291" s="229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30" t="s">
        <v>212</v>
      </c>
      <c r="AT291" s="230" t="s">
        <v>136</v>
      </c>
      <c r="AU291" s="230" t="s">
        <v>86</v>
      </c>
      <c r="AY291" s="16" t="s">
        <v>134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6" t="s">
        <v>84</v>
      </c>
      <c r="BK291" s="231">
        <f>ROUND(I291*H291,2)</f>
        <v>0</v>
      </c>
      <c r="BL291" s="16" t="s">
        <v>212</v>
      </c>
      <c r="BM291" s="230" t="s">
        <v>556</v>
      </c>
    </row>
    <row r="292" spans="1:51" s="13" customFormat="1" ht="12">
      <c r="A292" s="13"/>
      <c r="B292" s="232"/>
      <c r="C292" s="233"/>
      <c r="D292" s="234" t="s">
        <v>146</v>
      </c>
      <c r="E292" s="235" t="s">
        <v>1</v>
      </c>
      <c r="F292" s="236" t="s">
        <v>557</v>
      </c>
      <c r="G292" s="233"/>
      <c r="H292" s="237">
        <v>39.981</v>
      </c>
      <c r="I292" s="238"/>
      <c r="J292" s="233"/>
      <c r="K292" s="233"/>
      <c r="L292" s="239"/>
      <c r="M292" s="240"/>
      <c r="N292" s="241"/>
      <c r="O292" s="241"/>
      <c r="P292" s="241"/>
      <c r="Q292" s="241"/>
      <c r="R292" s="241"/>
      <c r="S292" s="241"/>
      <c r="T292" s="24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3" t="s">
        <v>146</v>
      </c>
      <c r="AU292" s="243" t="s">
        <v>86</v>
      </c>
      <c r="AV292" s="13" t="s">
        <v>86</v>
      </c>
      <c r="AW292" s="13" t="s">
        <v>32</v>
      </c>
      <c r="AX292" s="13" t="s">
        <v>84</v>
      </c>
      <c r="AY292" s="243" t="s">
        <v>134</v>
      </c>
    </row>
    <row r="293" spans="1:63" s="12" customFormat="1" ht="25.9" customHeight="1">
      <c r="A293" s="12"/>
      <c r="B293" s="202"/>
      <c r="C293" s="203"/>
      <c r="D293" s="204" t="s">
        <v>75</v>
      </c>
      <c r="E293" s="205" t="s">
        <v>558</v>
      </c>
      <c r="F293" s="205" t="s">
        <v>559</v>
      </c>
      <c r="G293" s="203"/>
      <c r="H293" s="203"/>
      <c r="I293" s="206"/>
      <c r="J293" s="207">
        <f>BK293</f>
        <v>0</v>
      </c>
      <c r="K293" s="203"/>
      <c r="L293" s="208"/>
      <c r="M293" s="209"/>
      <c r="N293" s="210"/>
      <c r="O293" s="210"/>
      <c r="P293" s="211">
        <f>P294+P296+P298+P300</f>
        <v>0</v>
      </c>
      <c r="Q293" s="210"/>
      <c r="R293" s="211">
        <f>R294+R296+R298+R300</f>
        <v>0</v>
      </c>
      <c r="S293" s="210"/>
      <c r="T293" s="212">
        <f>T294+T296+T298+T300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3" t="s">
        <v>156</v>
      </c>
      <c r="AT293" s="214" t="s">
        <v>75</v>
      </c>
      <c r="AU293" s="214" t="s">
        <v>76</v>
      </c>
      <c r="AY293" s="213" t="s">
        <v>134</v>
      </c>
      <c r="BK293" s="215">
        <f>BK294+BK296+BK298+BK300</f>
        <v>0</v>
      </c>
    </row>
    <row r="294" spans="1:63" s="12" customFormat="1" ht="22.8" customHeight="1">
      <c r="A294" s="12"/>
      <c r="B294" s="202"/>
      <c r="C294" s="203"/>
      <c r="D294" s="204" t="s">
        <v>75</v>
      </c>
      <c r="E294" s="216" t="s">
        <v>560</v>
      </c>
      <c r="F294" s="216" t="s">
        <v>561</v>
      </c>
      <c r="G294" s="203"/>
      <c r="H294" s="203"/>
      <c r="I294" s="206"/>
      <c r="J294" s="217">
        <f>BK294</f>
        <v>0</v>
      </c>
      <c r="K294" s="203"/>
      <c r="L294" s="208"/>
      <c r="M294" s="209"/>
      <c r="N294" s="210"/>
      <c r="O294" s="210"/>
      <c r="P294" s="211">
        <f>P295</f>
        <v>0</v>
      </c>
      <c r="Q294" s="210"/>
      <c r="R294" s="211">
        <f>R295</f>
        <v>0</v>
      </c>
      <c r="S294" s="210"/>
      <c r="T294" s="212">
        <f>T295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13" t="s">
        <v>156</v>
      </c>
      <c r="AT294" s="214" t="s">
        <v>75</v>
      </c>
      <c r="AU294" s="214" t="s">
        <v>84</v>
      </c>
      <c r="AY294" s="213" t="s">
        <v>134</v>
      </c>
      <c r="BK294" s="215">
        <f>BK295</f>
        <v>0</v>
      </c>
    </row>
    <row r="295" spans="1:65" s="2" customFormat="1" ht="24.15" customHeight="1">
      <c r="A295" s="37"/>
      <c r="B295" s="38"/>
      <c r="C295" s="218" t="s">
        <v>562</v>
      </c>
      <c r="D295" s="218" t="s">
        <v>136</v>
      </c>
      <c r="E295" s="219" t="s">
        <v>563</v>
      </c>
      <c r="F295" s="220" t="s">
        <v>564</v>
      </c>
      <c r="G295" s="221" t="s">
        <v>416</v>
      </c>
      <c r="H295" s="222">
        <v>1</v>
      </c>
      <c r="I295" s="223"/>
      <c r="J295" s="224">
        <f>ROUND(I295*H295,2)</f>
        <v>0</v>
      </c>
      <c r="K295" s="225"/>
      <c r="L295" s="43"/>
      <c r="M295" s="226" t="s">
        <v>1</v>
      </c>
      <c r="N295" s="227" t="s">
        <v>41</v>
      </c>
      <c r="O295" s="90"/>
      <c r="P295" s="228">
        <f>O295*H295</f>
        <v>0</v>
      </c>
      <c r="Q295" s="228">
        <v>0</v>
      </c>
      <c r="R295" s="228">
        <f>Q295*H295</f>
        <v>0</v>
      </c>
      <c r="S295" s="228">
        <v>0</v>
      </c>
      <c r="T295" s="229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30" t="s">
        <v>140</v>
      </c>
      <c r="AT295" s="230" t="s">
        <v>136</v>
      </c>
      <c r="AU295" s="230" t="s">
        <v>86</v>
      </c>
      <c r="AY295" s="16" t="s">
        <v>134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6" t="s">
        <v>84</v>
      </c>
      <c r="BK295" s="231">
        <f>ROUND(I295*H295,2)</f>
        <v>0</v>
      </c>
      <c r="BL295" s="16" t="s">
        <v>140</v>
      </c>
      <c r="BM295" s="230" t="s">
        <v>565</v>
      </c>
    </row>
    <row r="296" spans="1:63" s="12" customFormat="1" ht="22.8" customHeight="1">
      <c r="A296" s="12"/>
      <c r="B296" s="202"/>
      <c r="C296" s="203"/>
      <c r="D296" s="204" t="s">
        <v>75</v>
      </c>
      <c r="E296" s="216" t="s">
        <v>566</v>
      </c>
      <c r="F296" s="216" t="s">
        <v>567</v>
      </c>
      <c r="G296" s="203"/>
      <c r="H296" s="203"/>
      <c r="I296" s="206"/>
      <c r="J296" s="217">
        <f>BK296</f>
        <v>0</v>
      </c>
      <c r="K296" s="203"/>
      <c r="L296" s="208"/>
      <c r="M296" s="209"/>
      <c r="N296" s="210"/>
      <c r="O296" s="210"/>
      <c r="P296" s="211">
        <f>P297</f>
        <v>0</v>
      </c>
      <c r="Q296" s="210"/>
      <c r="R296" s="211">
        <f>R297</f>
        <v>0</v>
      </c>
      <c r="S296" s="210"/>
      <c r="T296" s="212">
        <f>T297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3" t="s">
        <v>156</v>
      </c>
      <c r="AT296" s="214" t="s">
        <v>75</v>
      </c>
      <c r="AU296" s="214" t="s">
        <v>84</v>
      </c>
      <c r="AY296" s="213" t="s">
        <v>134</v>
      </c>
      <c r="BK296" s="215">
        <f>BK297</f>
        <v>0</v>
      </c>
    </row>
    <row r="297" spans="1:65" s="2" customFormat="1" ht="16.5" customHeight="1">
      <c r="A297" s="37"/>
      <c r="B297" s="38"/>
      <c r="C297" s="218" t="s">
        <v>568</v>
      </c>
      <c r="D297" s="218" t="s">
        <v>136</v>
      </c>
      <c r="E297" s="219" t="s">
        <v>569</v>
      </c>
      <c r="F297" s="220" t="s">
        <v>567</v>
      </c>
      <c r="G297" s="221" t="s">
        <v>416</v>
      </c>
      <c r="H297" s="222">
        <v>1</v>
      </c>
      <c r="I297" s="223"/>
      <c r="J297" s="224">
        <f>ROUND(I297*H297,2)</f>
        <v>0</v>
      </c>
      <c r="K297" s="225"/>
      <c r="L297" s="43"/>
      <c r="M297" s="226" t="s">
        <v>1</v>
      </c>
      <c r="N297" s="227" t="s">
        <v>41</v>
      </c>
      <c r="O297" s="90"/>
      <c r="P297" s="228">
        <f>O297*H297</f>
        <v>0</v>
      </c>
      <c r="Q297" s="228">
        <v>0</v>
      </c>
      <c r="R297" s="228">
        <f>Q297*H297</f>
        <v>0</v>
      </c>
      <c r="S297" s="228">
        <v>0</v>
      </c>
      <c r="T297" s="229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0" t="s">
        <v>570</v>
      </c>
      <c r="AT297" s="230" t="s">
        <v>136</v>
      </c>
      <c r="AU297" s="230" t="s">
        <v>86</v>
      </c>
      <c r="AY297" s="16" t="s">
        <v>134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6" t="s">
        <v>84</v>
      </c>
      <c r="BK297" s="231">
        <f>ROUND(I297*H297,2)</f>
        <v>0</v>
      </c>
      <c r="BL297" s="16" t="s">
        <v>570</v>
      </c>
      <c r="BM297" s="230" t="s">
        <v>571</v>
      </c>
    </row>
    <row r="298" spans="1:63" s="12" customFormat="1" ht="22.8" customHeight="1">
      <c r="A298" s="12"/>
      <c r="B298" s="202"/>
      <c r="C298" s="203"/>
      <c r="D298" s="204" t="s">
        <v>75</v>
      </c>
      <c r="E298" s="216" t="s">
        <v>572</v>
      </c>
      <c r="F298" s="216" t="s">
        <v>573</v>
      </c>
      <c r="G298" s="203"/>
      <c r="H298" s="203"/>
      <c r="I298" s="206"/>
      <c r="J298" s="217">
        <f>BK298</f>
        <v>0</v>
      </c>
      <c r="K298" s="203"/>
      <c r="L298" s="208"/>
      <c r="M298" s="209"/>
      <c r="N298" s="210"/>
      <c r="O298" s="210"/>
      <c r="P298" s="211">
        <f>P299</f>
        <v>0</v>
      </c>
      <c r="Q298" s="210"/>
      <c r="R298" s="211">
        <f>R299</f>
        <v>0</v>
      </c>
      <c r="S298" s="210"/>
      <c r="T298" s="212">
        <f>T299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13" t="s">
        <v>156</v>
      </c>
      <c r="AT298" s="214" t="s">
        <v>75</v>
      </c>
      <c r="AU298" s="214" t="s">
        <v>84</v>
      </c>
      <c r="AY298" s="213" t="s">
        <v>134</v>
      </c>
      <c r="BK298" s="215">
        <f>BK299</f>
        <v>0</v>
      </c>
    </row>
    <row r="299" spans="1:65" s="2" customFormat="1" ht="16.5" customHeight="1">
      <c r="A299" s="37"/>
      <c r="B299" s="38"/>
      <c r="C299" s="218" t="s">
        <v>574</v>
      </c>
      <c r="D299" s="218" t="s">
        <v>136</v>
      </c>
      <c r="E299" s="219" t="s">
        <v>575</v>
      </c>
      <c r="F299" s="220" t="s">
        <v>576</v>
      </c>
      <c r="G299" s="221" t="s">
        <v>416</v>
      </c>
      <c r="H299" s="222">
        <v>1</v>
      </c>
      <c r="I299" s="223"/>
      <c r="J299" s="224">
        <f>ROUND(I299*H299,2)</f>
        <v>0</v>
      </c>
      <c r="K299" s="225"/>
      <c r="L299" s="43"/>
      <c r="M299" s="226" t="s">
        <v>1</v>
      </c>
      <c r="N299" s="227" t="s">
        <v>41</v>
      </c>
      <c r="O299" s="90"/>
      <c r="P299" s="228">
        <f>O299*H299</f>
        <v>0</v>
      </c>
      <c r="Q299" s="228">
        <v>0</v>
      </c>
      <c r="R299" s="228">
        <f>Q299*H299</f>
        <v>0</v>
      </c>
      <c r="S299" s="228">
        <v>0</v>
      </c>
      <c r="T299" s="229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30" t="s">
        <v>570</v>
      </c>
      <c r="AT299" s="230" t="s">
        <v>136</v>
      </c>
      <c r="AU299" s="230" t="s">
        <v>86</v>
      </c>
      <c r="AY299" s="16" t="s">
        <v>134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6" t="s">
        <v>84</v>
      </c>
      <c r="BK299" s="231">
        <f>ROUND(I299*H299,2)</f>
        <v>0</v>
      </c>
      <c r="BL299" s="16" t="s">
        <v>570</v>
      </c>
      <c r="BM299" s="230" t="s">
        <v>577</v>
      </c>
    </row>
    <row r="300" spans="1:63" s="12" customFormat="1" ht="22.8" customHeight="1">
      <c r="A300" s="12"/>
      <c r="B300" s="202"/>
      <c r="C300" s="203"/>
      <c r="D300" s="204" t="s">
        <v>75</v>
      </c>
      <c r="E300" s="216" t="s">
        <v>578</v>
      </c>
      <c r="F300" s="216" t="s">
        <v>579</v>
      </c>
      <c r="G300" s="203"/>
      <c r="H300" s="203"/>
      <c r="I300" s="206"/>
      <c r="J300" s="217">
        <f>BK300</f>
        <v>0</v>
      </c>
      <c r="K300" s="203"/>
      <c r="L300" s="208"/>
      <c r="M300" s="209"/>
      <c r="N300" s="210"/>
      <c r="O300" s="210"/>
      <c r="P300" s="211">
        <f>P301</f>
        <v>0</v>
      </c>
      <c r="Q300" s="210"/>
      <c r="R300" s="211">
        <f>R301</f>
        <v>0</v>
      </c>
      <c r="S300" s="210"/>
      <c r="T300" s="212">
        <f>T301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13" t="s">
        <v>156</v>
      </c>
      <c r="AT300" s="214" t="s">
        <v>75</v>
      </c>
      <c r="AU300" s="214" t="s">
        <v>84</v>
      </c>
      <c r="AY300" s="213" t="s">
        <v>134</v>
      </c>
      <c r="BK300" s="215">
        <f>BK301</f>
        <v>0</v>
      </c>
    </row>
    <row r="301" spans="1:65" s="2" customFormat="1" ht="16.5" customHeight="1">
      <c r="A301" s="37"/>
      <c r="B301" s="38"/>
      <c r="C301" s="218" t="s">
        <v>580</v>
      </c>
      <c r="D301" s="218" t="s">
        <v>136</v>
      </c>
      <c r="E301" s="219" t="s">
        <v>581</v>
      </c>
      <c r="F301" s="220" t="s">
        <v>579</v>
      </c>
      <c r="G301" s="221" t="s">
        <v>416</v>
      </c>
      <c r="H301" s="222">
        <v>1</v>
      </c>
      <c r="I301" s="223"/>
      <c r="J301" s="224">
        <f>ROUND(I301*H301,2)</f>
        <v>0</v>
      </c>
      <c r="K301" s="225"/>
      <c r="L301" s="43"/>
      <c r="M301" s="267" t="s">
        <v>1</v>
      </c>
      <c r="N301" s="268" t="s">
        <v>41</v>
      </c>
      <c r="O301" s="269"/>
      <c r="P301" s="270">
        <f>O301*H301</f>
        <v>0</v>
      </c>
      <c r="Q301" s="270">
        <v>0</v>
      </c>
      <c r="R301" s="270">
        <f>Q301*H301</f>
        <v>0</v>
      </c>
      <c r="S301" s="270">
        <v>0</v>
      </c>
      <c r="T301" s="271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30" t="s">
        <v>570</v>
      </c>
      <c r="AT301" s="230" t="s">
        <v>136</v>
      </c>
      <c r="AU301" s="230" t="s">
        <v>86</v>
      </c>
      <c r="AY301" s="16" t="s">
        <v>134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6" t="s">
        <v>84</v>
      </c>
      <c r="BK301" s="231">
        <f>ROUND(I301*H301,2)</f>
        <v>0</v>
      </c>
      <c r="BL301" s="16" t="s">
        <v>570</v>
      </c>
      <c r="BM301" s="230" t="s">
        <v>582</v>
      </c>
    </row>
    <row r="302" spans="1:31" s="2" customFormat="1" ht="6.95" customHeight="1">
      <c r="A302" s="37"/>
      <c r="B302" s="65"/>
      <c r="C302" s="66"/>
      <c r="D302" s="66"/>
      <c r="E302" s="66"/>
      <c r="F302" s="66"/>
      <c r="G302" s="66"/>
      <c r="H302" s="66"/>
      <c r="I302" s="66"/>
      <c r="J302" s="66"/>
      <c r="K302" s="66"/>
      <c r="L302" s="43"/>
      <c r="M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</row>
  </sheetData>
  <sheetProtection password="8A4F" sheet="1" objects="1" scenarios="1" formatColumns="0" formatRows="0" autoFilter="0"/>
  <autoFilter ref="C134:K301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Cyklostezka Hořovice - cyklostezka a můstek přes přepad 2022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583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3. 2. 2022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ROUND(J137,2)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ROUND((SUM(BE137:BE324)),2)</f>
        <v>0</v>
      </c>
      <c r="G33" s="37"/>
      <c r="H33" s="37"/>
      <c r="I33" s="154">
        <v>0.21</v>
      </c>
      <c r="J33" s="153">
        <f>ROUND(((SUM(BE137:BE324))*I33),2)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ROUND((SUM(BF137:BF324)),2)</f>
        <v>0</v>
      </c>
      <c r="G34" s="37"/>
      <c r="H34" s="37"/>
      <c r="I34" s="154">
        <v>0.15</v>
      </c>
      <c r="J34" s="153">
        <f>ROUND(((SUM(BF137:BF324))*I34),2)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ROUND((SUM(BG137:BG324)),2)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ROUND((SUM(BH137:BH324)),2)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ROUND((SUM(BI137:BI324)),2)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Cyklostezka Hořovice - cyklostezka a můstek přes přepad 2022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02 - Lávka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Hořovice</v>
      </c>
      <c r="G89" s="39"/>
      <c r="H89" s="39"/>
      <c r="I89" s="31" t="s">
        <v>22</v>
      </c>
      <c r="J89" s="78" t="str">
        <f>IF(J12="","",J12)</f>
        <v>3. 2. 2022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Hořovice</v>
      </c>
      <c r="G91" s="39"/>
      <c r="H91" s="39"/>
      <c r="I91" s="31" t="s">
        <v>30</v>
      </c>
      <c r="J91" s="35" t="str">
        <f>E21</f>
        <v>BDA Architekti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Ing.P.Čoudek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96</v>
      </c>
      <c r="D94" s="175"/>
      <c r="E94" s="175"/>
      <c r="F94" s="175"/>
      <c r="G94" s="175"/>
      <c r="H94" s="175"/>
      <c r="I94" s="175"/>
      <c r="J94" s="176" t="s">
        <v>97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98</v>
      </c>
      <c r="D96" s="39"/>
      <c r="E96" s="39"/>
      <c r="F96" s="39"/>
      <c r="G96" s="39"/>
      <c r="H96" s="39"/>
      <c r="I96" s="39"/>
      <c r="J96" s="109">
        <f>J137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99</v>
      </c>
    </row>
    <row r="97" spans="1:31" s="9" customFormat="1" ht="24.95" customHeight="1">
      <c r="A97" s="9"/>
      <c r="B97" s="178"/>
      <c r="C97" s="179"/>
      <c r="D97" s="180" t="s">
        <v>100</v>
      </c>
      <c r="E97" s="181"/>
      <c r="F97" s="181"/>
      <c r="G97" s="181"/>
      <c r="H97" s="181"/>
      <c r="I97" s="181"/>
      <c r="J97" s="182">
        <f>J138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101</v>
      </c>
      <c r="E98" s="187"/>
      <c r="F98" s="187"/>
      <c r="G98" s="187"/>
      <c r="H98" s="187"/>
      <c r="I98" s="187"/>
      <c r="J98" s="188">
        <f>J139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102</v>
      </c>
      <c r="E99" s="187"/>
      <c r="F99" s="187"/>
      <c r="G99" s="187"/>
      <c r="H99" s="187"/>
      <c r="I99" s="187"/>
      <c r="J99" s="188">
        <f>J179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584</v>
      </c>
      <c r="E100" s="187"/>
      <c r="F100" s="187"/>
      <c r="G100" s="187"/>
      <c r="H100" s="187"/>
      <c r="I100" s="187"/>
      <c r="J100" s="188">
        <f>J190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103</v>
      </c>
      <c r="E101" s="187"/>
      <c r="F101" s="187"/>
      <c r="G101" s="187"/>
      <c r="H101" s="187"/>
      <c r="I101" s="187"/>
      <c r="J101" s="188">
        <f>J204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104</v>
      </c>
      <c r="E102" s="187"/>
      <c r="F102" s="187"/>
      <c r="G102" s="187"/>
      <c r="H102" s="187"/>
      <c r="I102" s="187"/>
      <c r="J102" s="188">
        <f>J213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106</v>
      </c>
      <c r="E103" s="187"/>
      <c r="F103" s="187"/>
      <c r="G103" s="187"/>
      <c r="H103" s="187"/>
      <c r="I103" s="187"/>
      <c r="J103" s="188">
        <f>J221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84"/>
      <c r="C104" s="185"/>
      <c r="D104" s="186" t="s">
        <v>107</v>
      </c>
      <c r="E104" s="187"/>
      <c r="F104" s="187"/>
      <c r="G104" s="187"/>
      <c r="H104" s="187"/>
      <c r="I104" s="187"/>
      <c r="J104" s="188">
        <f>J230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8"/>
      <c r="C105" s="179"/>
      <c r="D105" s="180" t="s">
        <v>108</v>
      </c>
      <c r="E105" s="181"/>
      <c r="F105" s="181"/>
      <c r="G105" s="181"/>
      <c r="H105" s="181"/>
      <c r="I105" s="181"/>
      <c r="J105" s="182">
        <f>J233</f>
        <v>0</v>
      </c>
      <c r="K105" s="179"/>
      <c r="L105" s="18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4"/>
      <c r="C106" s="185"/>
      <c r="D106" s="186" t="s">
        <v>109</v>
      </c>
      <c r="E106" s="187"/>
      <c r="F106" s="187"/>
      <c r="G106" s="187"/>
      <c r="H106" s="187"/>
      <c r="I106" s="187"/>
      <c r="J106" s="188">
        <f>J234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110</v>
      </c>
      <c r="E107" s="187"/>
      <c r="F107" s="187"/>
      <c r="G107" s="187"/>
      <c r="H107" s="187"/>
      <c r="I107" s="187"/>
      <c r="J107" s="188">
        <f>J240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585</v>
      </c>
      <c r="E108" s="187"/>
      <c r="F108" s="187"/>
      <c r="G108" s="187"/>
      <c r="H108" s="187"/>
      <c r="I108" s="187"/>
      <c r="J108" s="188">
        <f>J266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111</v>
      </c>
      <c r="E109" s="187"/>
      <c r="F109" s="187"/>
      <c r="G109" s="187"/>
      <c r="H109" s="187"/>
      <c r="I109" s="187"/>
      <c r="J109" s="188">
        <f>J279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4"/>
      <c r="C110" s="185"/>
      <c r="D110" s="186" t="s">
        <v>113</v>
      </c>
      <c r="E110" s="187"/>
      <c r="F110" s="187"/>
      <c r="G110" s="187"/>
      <c r="H110" s="187"/>
      <c r="I110" s="187"/>
      <c r="J110" s="188">
        <f>J288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78"/>
      <c r="C111" s="179"/>
      <c r="D111" s="180" t="s">
        <v>586</v>
      </c>
      <c r="E111" s="181"/>
      <c r="F111" s="181"/>
      <c r="G111" s="181"/>
      <c r="H111" s="181"/>
      <c r="I111" s="181"/>
      <c r="J111" s="182">
        <f>J307</f>
        <v>0</v>
      </c>
      <c r="K111" s="179"/>
      <c r="L111" s="183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84"/>
      <c r="C112" s="185"/>
      <c r="D112" s="186" t="s">
        <v>587</v>
      </c>
      <c r="E112" s="187"/>
      <c r="F112" s="187"/>
      <c r="G112" s="187"/>
      <c r="H112" s="187"/>
      <c r="I112" s="187"/>
      <c r="J112" s="188">
        <f>J308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78"/>
      <c r="C113" s="179"/>
      <c r="D113" s="180" t="s">
        <v>114</v>
      </c>
      <c r="E113" s="181"/>
      <c r="F113" s="181"/>
      <c r="G113" s="181"/>
      <c r="H113" s="181"/>
      <c r="I113" s="181"/>
      <c r="J113" s="182">
        <f>J316</f>
        <v>0</v>
      </c>
      <c r="K113" s="179"/>
      <c r="L113" s="183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184"/>
      <c r="C114" s="185"/>
      <c r="D114" s="186" t="s">
        <v>115</v>
      </c>
      <c r="E114" s="187"/>
      <c r="F114" s="187"/>
      <c r="G114" s="187"/>
      <c r="H114" s="187"/>
      <c r="I114" s="187"/>
      <c r="J114" s="188">
        <f>J317</f>
        <v>0</v>
      </c>
      <c r="K114" s="185"/>
      <c r="L114" s="18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4"/>
      <c r="C115" s="185"/>
      <c r="D115" s="186" t="s">
        <v>116</v>
      </c>
      <c r="E115" s="187"/>
      <c r="F115" s="187"/>
      <c r="G115" s="187"/>
      <c r="H115" s="187"/>
      <c r="I115" s="187"/>
      <c r="J115" s="188">
        <f>J319</f>
        <v>0</v>
      </c>
      <c r="K115" s="185"/>
      <c r="L115" s="18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4"/>
      <c r="C116" s="185"/>
      <c r="D116" s="186" t="s">
        <v>117</v>
      </c>
      <c r="E116" s="187"/>
      <c r="F116" s="187"/>
      <c r="G116" s="187"/>
      <c r="H116" s="187"/>
      <c r="I116" s="187"/>
      <c r="J116" s="188">
        <f>J321</f>
        <v>0</v>
      </c>
      <c r="K116" s="185"/>
      <c r="L116" s="18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4"/>
      <c r="C117" s="185"/>
      <c r="D117" s="186" t="s">
        <v>118</v>
      </c>
      <c r="E117" s="187"/>
      <c r="F117" s="187"/>
      <c r="G117" s="187"/>
      <c r="H117" s="187"/>
      <c r="I117" s="187"/>
      <c r="J117" s="188">
        <f>J323</f>
        <v>0</v>
      </c>
      <c r="K117" s="185"/>
      <c r="L117" s="18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65"/>
      <c r="C119" s="66"/>
      <c r="D119" s="66"/>
      <c r="E119" s="66"/>
      <c r="F119" s="66"/>
      <c r="G119" s="66"/>
      <c r="H119" s="66"/>
      <c r="I119" s="66"/>
      <c r="J119" s="66"/>
      <c r="K119" s="66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3" spans="1:31" s="2" customFormat="1" ht="6.95" customHeight="1">
      <c r="A123" s="37"/>
      <c r="B123" s="67"/>
      <c r="C123" s="68"/>
      <c r="D123" s="68"/>
      <c r="E123" s="68"/>
      <c r="F123" s="68"/>
      <c r="G123" s="68"/>
      <c r="H123" s="68"/>
      <c r="I123" s="68"/>
      <c r="J123" s="68"/>
      <c r="K123" s="68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24.95" customHeight="1">
      <c r="A124" s="37"/>
      <c r="B124" s="38"/>
      <c r="C124" s="22" t="s">
        <v>119</v>
      </c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16</v>
      </c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6.5" customHeight="1">
      <c r="A127" s="37"/>
      <c r="B127" s="38"/>
      <c r="C127" s="39"/>
      <c r="D127" s="39"/>
      <c r="E127" s="173" t="str">
        <f>E7</f>
        <v>Cyklostezka Hořovice - cyklostezka a můstek přes přepad 2022</v>
      </c>
      <c r="F127" s="31"/>
      <c r="G127" s="31"/>
      <c r="H127" s="31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2" customHeight="1">
      <c r="A128" s="37"/>
      <c r="B128" s="38"/>
      <c r="C128" s="31" t="s">
        <v>91</v>
      </c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6.5" customHeight="1">
      <c r="A129" s="37"/>
      <c r="B129" s="38"/>
      <c r="C129" s="39"/>
      <c r="D129" s="39"/>
      <c r="E129" s="75" t="str">
        <f>E9</f>
        <v>SO 02 - Lávka</v>
      </c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20</v>
      </c>
      <c r="D131" s="39"/>
      <c r="E131" s="39"/>
      <c r="F131" s="26" t="str">
        <f>F12</f>
        <v>Hořovice</v>
      </c>
      <c r="G131" s="39"/>
      <c r="H131" s="39"/>
      <c r="I131" s="31" t="s">
        <v>22</v>
      </c>
      <c r="J131" s="78" t="str">
        <f>IF(J12="","",J12)</f>
        <v>3. 2. 2022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6.95" customHeight="1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5.15" customHeight="1">
      <c r="A133" s="37"/>
      <c r="B133" s="38"/>
      <c r="C133" s="31" t="s">
        <v>24</v>
      </c>
      <c r="D133" s="39"/>
      <c r="E133" s="39"/>
      <c r="F133" s="26" t="str">
        <f>E15</f>
        <v>Město Hořovice</v>
      </c>
      <c r="G133" s="39"/>
      <c r="H133" s="39"/>
      <c r="I133" s="31" t="s">
        <v>30</v>
      </c>
      <c r="J133" s="35" t="str">
        <f>E21</f>
        <v>BDA Architekti s.r.o.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5.15" customHeight="1">
      <c r="A134" s="37"/>
      <c r="B134" s="38"/>
      <c r="C134" s="31" t="s">
        <v>28</v>
      </c>
      <c r="D134" s="39"/>
      <c r="E134" s="39"/>
      <c r="F134" s="26" t="str">
        <f>IF(E18="","",E18)</f>
        <v>Vyplň údaj</v>
      </c>
      <c r="G134" s="39"/>
      <c r="H134" s="39"/>
      <c r="I134" s="31" t="s">
        <v>33</v>
      </c>
      <c r="J134" s="35" t="str">
        <f>E24</f>
        <v>Ing.P.Čoudek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0.3" customHeight="1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11" customFormat="1" ht="29.25" customHeight="1">
      <c r="A136" s="190"/>
      <c r="B136" s="191"/>
      <c r="C136" s="192" t="s">
        <v>120</v>
      </c>
      <c r="D136" s="193" t="s">
        <v>61</v>
      </c>
      <c r="E136" s="193" t="s">
        <v>57</v>
      </c>
      <c r="F136" s="193" t="s">
        <v>58</v>
      </c>
      <c r="G136" s="193" t="s">
        <v>121</v>
      </c>
      <c r="H136" s="193" t="s">
        <v>122</v>
      </c>
      <c r="I136" s="193" t="s">
        <v>123</v>
      </c>
      <c r="J136" s="194" t="s">
        <v>97</v>
      </c>
      <c r="K136" s="195" t="s">
        <v>124</v>
      </c>
      <c r="L136" s="196"/>
      <c r="M136" s="99" t="s">
        <v>1</v>
      </c>
      <c r="N136" s="100" t="s">
        <v>40</v>
      </c>
      <c r="O136" s="100" t="s">
        <v>125</v>
      </c>
      <c r="P136" s="100" t="s">
        <v>126</v>
      </c>
      <c r="Q136" s="100" t="s">
        <v>127</v>
      </c>
      <c r="R136" s="100" t="s">
        <v>128</v>
      </c>
      <c r="S136" s="100" t="s">
        <v>129</v>
      </c>
      <c r="T136" s="101" t="s">
        <v>130</v>
      </c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</row>
    <row r="137" spans="1:63" s="2" customFormat="1" ht="22.8" customHeight="1">
      <c r="A137" s="37"/>
      <c r="B137" s="38"/>
      <c r="C137" s="106" t="s">
        <v>131</v>
      </c>
      <c r="D137" s="39"/>
      <c r="E137" s="39"/>
      <c r="F137" s="39"/>
      <c r="G137" s="39"/>
      <c r="H137" s="39"/>
      <c r="I137" s="39"/>
      <c r="J137" s="197">
        <f>BK137</f>
        <v>0</v>
      </c>
      <c r="K137" s="39"/>
      <c r="L137" s="43"/>
      <c r="M137" s="102"/>
      <c r="N137" s="198"/>
      <c r="O137" s="103"/>
      <c r="P137" s="199">
        <f>P138+P233+P307+P316</f>
        <v>0</v>
      </c>
      <c r="Q137" s="103"/>
      <c r="R137" s="199">
        <f>R138+R233+R307+R316</f>
        <v>145.27079221</v>
      </c>
      <c r="S137" s="103"/>
      <c r="T137" s="200">
        <f>T138+T233+T307+T316</f>
        <v>1.36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75</v>
      </c>
      <c r="AU137" s="16" t="s">
        <v>99</v>
      </c>
      <c r="BK137" s="201">
        <f>BK138+BK233+BK307+BK316</f>
        <v>0</v>
      </c>
    </row>
    <row r="138" spans="1:63" s="12" customFormat="1" ht="25.9" customHeight="1">
      <c r="A138" s="12"/>
      <c r="B138" s="202"/>
      <c r="C138" s="203"/>
      <c r="D138" s="204" t="s">
        <v>75</v>
      </c>
      <c r="E138" s="205" t="s">
        <v>132</v>
      </c>
      <c r="F138" s="205" t="s">
        <v>133</v>
      </c>
      <c r="G138" s="203"/>
      <c r="H138" s="203"/>
      <c r="I138" s="206"/>
      <c r="J138" s="207">
        <f>BK138</f>
        <v>0</v>
      </c>
      <c r="K138" s="203"/>
      <c r="L138" s="208"/>
      <c r="M138" s="209"/>
      <c r="N138" s="210"/>
      <c r="O138" s="210"/>
      <c r="P138" s="211">
        <f>P139+P179+P190+P204+P213+P221</f>
        <v>0</v>
      </c>
      <c r="Q138" s="210"/>
      <c r="R138" s="211">
        <f>R139+R179+R190+R204+R213+R221</f>
        <v>90.50170216</v>
      </c>
      <c r="S138" s="210"/>
      <c r="T138" s="212">
        <f>T139+T179+T190+T204+T213+T221</f>
        <v>1.36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3" t="s">
        <v>84</v>
      </c>
      <c r="AT138" s="214" t="s">
        <v>75</v>
      </c>
      <c r="AU138" s="214" t="s">
        <v>76</v>
      </c>
      <c r="AY138" s="213" t="s">
        <v>134</v>
      </c>
      <c r="BK138" s="215">
        <f>BK139+BK179+BK190+BK204+BK213+BK221</f>
        <v>0</v>
      </c>
    </row>
    <row r="139" spans="1:63" s="12" customFormat="1" ht="22.8" customHeight="1">
      <c r="A139" s="12"/>
      <c r="B139" s="202"/>
      <c r="C139" s="203"/>
      <c r="D139" s="204" t="s">
        <v>75</v>
      </c>
      <c r="E139" s="216" t="s">
        <v>84</v>
      </c>
      <c r="F139" s="216" t="s">
        <v>135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SUM(P140:P178)</f>
        <v>0</v>
      </c>
      <c r="Q139" s="210"/>
      <c r="R139" s="211">
        <f>SUM(R140:R178)</f>
        <v>0.00103</v>
      </c>
      <c r="S139" s="210"/>
      <c r="T139" s="212">
        <f>SUM(T140:T178)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84</v>
      </c>
      <c r="AT139" s="214" t="s">
        <v>75</v>
      </c>
      <c r="AU139" s="214" t="s">
        <v>84</v>
      </c>
      <c r="AY139" s="213" t="s">
        <v>134</v>
      </c>
      <c r="BK139" s="215">
        <f>SUM(BK140:BK178)</f>
        <v>0</v>
      </c>
    </row>
    <row r="140" spans="1:65" s="2" customFormat="1" ht="21.75" customHeight="1">
      <c r="A140" s="37"/>
      <c r="B140" s="38"/>
      <c r="C140" s="218" t="s">
        <v>84</v>
      </c>
      <c r="D140" s="218" t="s">
        <v>136</v>
      </c>
      <c r="E140" s="219" t="s">
        <v>588</v>
      </c>
      <c r="F140" s="220" t="s">
        <v>589</v>
      </c>
      <c r="G140" s="221" t="s">
        <v>139</v>
      </c>
      <c r="H140" s="222">
        <v>181.5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41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140</v>
      </c>
      <c r="AT140" s="230" t="s">
        <v>136</v>
      </c>
      <c r="AU140" s="230" t="s">
        <v>86</v>
      </c>
      <c r="AY140" s="16" t="s">
        <v>134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84</v>
      </c>
      <c r="BK140" s="231">
        <f>ROUND(I140*H140,2)</f>
        <v>0</v>
      </c>
      <c r="BL140" s="16" t="s">
        <v>140</v>
      </c>
      <c r="BM140" s="230" t="s">
        <v>590</v>
      </c>
    </row>
    <row r="141" spans="1:51" s="13" customFormat="1" ht="12">
      <c r="A141" s="13"/>
      <c r="B141" s="232"/>
      <c r="C141" s="233"/>
      <c r="D141" s="234" t="s">
        <v>146</v>
      </c>
      <c r="E141" s="235" t="s">
        <v>1</v>
      </c>
      <c r="F141" s="236" t="s">
        <v>591</v>
      </c>
      <c r="G141" s="233"/>
      <c r="H141" s="237">
        <v>88.5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146</v>
      </c>
      <c r="AU141" s="243" t="s">
        <v>86</v>
      </c>
      <c r="AV141" s="13" t="s">
        <v>86</v>
      </c>
      <c r="AW141" s="13" t="s">
        <v>32</v>
      </c>
      <c r="AX141" s="13" t="s">
        <v>76</v>
      </c>
      <c r="AY141" s="243" t="s">
        <v>134</v>
      </c>
    </row>
    <row r="142" spans="1:51" s="13" customFormat="1" ht="12">
      <c r="A142" s="13"/>
      <c r="B142" s="232"/>
      <c r="C142" s="233"/>
      <c r="D142" s="234" t="s">
        <v>146</v>
      </c>
      <c r="E142" s="235" t="s">
        <v>1</v>
      </c>
      <c r="F142" s="236" t="s">
        <v>592</v>
      </c>
      <c r="G142" s="233"/>
      <c r="H142" s="237">
        <v>93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146</v>
      </c>
      <c r="AU142" s="243" t="s">
        <v>86</v>
      </c>
      <c r="AV142" s="13" t="s">
        <v>86</v>
      </c>
      <c r="AW142" s="13" t="s">
        <v>32</v>
      </c>
      <c r="AX142" s="13" t="s">
        <v>76</v>
      </c>
      <c r="AY142" s="243" t="s">
        <v>134</v>
      </c>
    </row>
    <row r="143" spans="1:51" s="14" customFormat="1" ht="12">
      <c r="A143" s="14"/>
      <c r="B143" s="244"/>
      <c r="C143" s="245"/>
      <c r="D143" s="234" t="s">
        <v>146</v>
      </c>
      <c r="E143" s="246" t="s">
        <v>1</v>
      </c>
      <c r="F143" s="247" t="s">
        <v>162</v>
      </c>
      <c r="G143" s="245"/>
      <c r="H143" s="248">
        <v>181.5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146</v>
      </c>
      <c r="AU143" s="254" t="s">
        <v>86</v>
      </c>
      <c r="AV143" s="14" t="s">
        <v>140</v>
      </c>
      <c r="AW143" s="14" t="s">
        <v>32</v>
      </c>
      <c r="AX143" s="14" t="s">
        <v>84</v>
      </c>
      <c r="AY143" s="254" t="s">
        <v>134</v>
      </c>
    </row>
    <row r="144" spans="1:65" s="2" customFormat="1" ht="24.15" customHeight="1">
      <c r="A144" s="37"/>
      <c r="B144" s="38"/>
      <c r="C144" s="218" t="s">
        <v>86</v>
      </c>
      <c r="D144" s="218" t="s">
        <v>136</v>
      </c>
      <c r="E144" s="219" t="s">
        <v>593</v>
      </c>
      <c r="F144" s="220" t="s">
        <v>594</v>
      </c>
      <c r="G144" s="221" t="s">
        <v>144</v>
      </c>
      <c r="H144" s="222">
        <v>2.5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41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140</v>
      </c>
      <c r="AT144" s="230" t="s">
        <v>136</v>
      </c>
      <c r="AU144" s="230" t="s">
        <v>86</v>
      </c>
      <c r="AY144" s="16" t="s">
        <v>134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84</v>
      </c>
      <c r="BK144" s="231">
        <f>ROUND(I144*H144,2)</f>
        <v>0</v>
      </c>
      <c r="BL144" s="16" t="s">
        <v>140</v>
      </c>
      <c r="BM144" s="230" t="s">
        <v>595</v>
      </c>
    </row>
    <row r="145" spans="1:65" s="2" customFormat="1" ht="24.15" customHeight="1">
      <c r="A145" s="37"/>
      <c r="B145" s="38"/>
      <c r="C145" s="218" t="s">
        <v>148</v>
      </c>
      <c r="D145" s="218" t="s">
        <v>136</v>
      </c>
      <c r="E145" s="219" t="s">
        <v>596</v>
      </c>
      <c r="F145" s="220" t="s">
        <v>597</v>
      </c>
      <c r="G145" s="221" t="s">
        <v>326</v>
      </c>
      <c r="H145" s="222">
        <v>5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41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140</v>
      </c>
      <c r="AT145" s="230" t="s">
        <v>136</v>
      </c>
      <c r="AU145" s="230" t="s">
        <v>86</v>
      </c>
      <c r="AY145" s="16" t="s">
        <v>134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84</v>
      </c>
      <c r="BK145" s="231">
        <f>ROUND(I145*H145,2)</f>
        <v>0</v>
      </c>
      <c r="BL145" s="16" t="s">
        <v>140</v>
      </c>
      <c r="BM145" s="230" t="s">
        <v>598</v>
      </c>
    </row>
    <row r="146" spans="1:65" s="2" customFormat="1" ht="16.5" customHeight="1">
      <c r="A146" s="37"/>
      <c r="B146" s="38"/>
      <c r="C146" s="218" t="s">
        <v>140</v>
      </c>
      <c r="D146" s="218" t="s">
        <v>136</v>
      </c>
      <c r="E146" s="219" t="s">
        <v>599</v>
      </c>
      <c r="F146" s="220" t="s">
        <v>600</v>
      </c>
      <c r="G146" s="221" t="s">
        <v>326</v>
      </c>
      <c r="H146" s="222">
        <v>5</v>
      </c>
      <c r="I146" s="223"/>
      <c r="J146" s="224">
        <f>ROUND(I146*H146,2)</f>
        <v>0</v>
      </c>
      <c r="K146" s="225"/>
      <c r="L146" s="43"/>
      <c r="M146" s="226" t="s">
        <v>1</v>
      </c>
      <c r="N146" s="227" t="s">
        <v>41</v>
      </c>
      <c r="O146" s="90"/>
      <c r="P146" s="228">
        <f>O146*H146</f>
        <v>0</v>
      </c>
      <c r="Q146" s="228">
        <v>5E-05</v>
      </c>
      <c r="R146" s="228">
        <f>Q146*H146</f>
        <v>0.00025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140</v>
      </c>
      <c r="AT146" s="230" t="s">
        <v>136</v>
      </c>
      <c r="AU146" s="230" t="s">
        <v>86</v>
      </c>
      <c r="AY146" s="16" t="s">
        <v>134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84</v>
      </c>
      <c r="BK146" s="231">
        <f>ROUND(I146*H146,2)</f>
        <v>0</v>
      </c>
      <c r="BL146" s="16" t="s">
        <v>140</v>
      </c>
      <c r="BM146" s="230" t="s">
        <v>601</v>
      </c>
    </row>
    <row r="147" spans="1:65" s="2" customFormat="1" ht="21.75" customHeight="1">
      <c r="A147" s="37"/>
      <c r="B147" s="38"/>
      <c r="C147" s="218" t="s">
        <v>156</v>
      </c>
      <c r="D147" s="218" t="s">
        <v>136</v>
      </c>
      <c r="E147" s="219" t="s">
        <v>602</v>
      </c>
      <c r="F147" s="220" t="s">
        <v>603</v>
      </c>
      <c r="G147" s="221" t="s">
        <v>144</v>
      </c>
      <c r="H147" s="222">
        <v>18.6</v>
      </c>
      <c r="I147" s="223"/>
      <c r="J147" s="224">
        <f>ROUND(I147*H147,2)</f>
        <v>0</v>
      </c>
      <c r="K147" s="225"/>
      <c r="L147" s="43"/>
      <c r="M147" s="226" t="s">
        <v>1</v>
      </c>
      <c r="N147" s="227" t="s">
        <v>41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140</v>
      </c>
      <c r="AT147" s="230" t="s">
        <v>136</v>
      </c>
      <c r="AU147" s="230" t="s">
        <v>86</v>
      </c>
      <c r="AY147" s="16" t="s">
        <v>134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84</v>
      </c>
      <c r="BK147" s="231">
        <f>ROUND(I147*H147,2)</f>
        <v>0</v>
      </c>
      <c r="BL147" s="16" t="s">
        <v>140</v>
      </c>
      <c r="BM147" s="230" t="s">
        <v>604</v>
      </c>
    </row>
    <row r="148" spans="1:51" s="13" customFormat="1" ht="12">
      <c r="A148" s="13"/>
      <c r="B148" s="232"/>
      <c r="C148" s="233"/>
      <c r="D148" s="234" t="s">
        <v>146</v>
      </c>
      <c r="E148" s="235" t="s">
        <v>1</v>
      </c>
      <c r="F148" s="236" t="s">
        <v>605</v>
      </c>
      <c r="G148" s="233"/>
      <c r="H148" s="237">
        <v>18.6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146</v>
      </c>
      <c r="AU148" s="243" t="s">
        <v>86</v>
      </c>
      <c r="AV148" s="13" t="s">
        <v>86</v>
      </c>
      <c r="AW148" s="13" t="s">
        <v>32</v>
      </c>
      <c r="AX148" s="13" t="s">
        <v>84</v>
      </c>
      <c r="AY148" s="243" t="s">
        <v>134</v>
      </c>
    </row>
    <row r="149" spans="1:65" s="2" customFormat="1" ht="24.15" customHeight="1">
      <c r="A149" s="37"/>
      <c r="B149" s="38"/>
      <c r="C149" s="218" t="s">
        <v>163</v>
      </c>
      <c r="D149" s="218" t="s">
        <v>136</v>
      </c>
      <c r="E149" s="219" t="s">
        <v>606</v>
      </c>
      <c r="F149" s="220" t="s">
        <v>607</v>
      </c>
      <c r="G149" s="221" t="s">
        <v>144</v>
      </c>
      <c r="H149" s="222">
        <v>3.78</v>
      </c>
      <c r="I149" s="223"/>
      <c r="J149" s="224">
        <f>ROUND(I149*H149,2)</f>
        <v>0</v>
      </c>
      <c r="K149" s="225"/>
      <c r="L149" s="43"/>
      <c r="M149" s="226" t="s">
        <v>1</v>
      </c>
      <c r="N149" s="227" t="s">
        <v>41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140</v>
      </c>
      <c r="AT149" s="230" t="s">
        <v>136</v>
      </c>
      <c r="AU149" s="230" t="s">
        <v>86</v>
      </c>
      <c r="AY149" s="16" t="s">
        <v>134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84</v>
      </c>
      <c r="BK149" s="231">
        <f>ROUND(I149*H149,2)</f>
        <v>0</v>
      </c>
      <c r="BL149" s="16" t="s">
        <v>140</v>
      </c>
      <c r="BM149" s="230" t="s">
        <v>608</v>
      </c>
    </row>
    <row r="150" spans="1:51" s="13" customFormat="1" ht="12">
      <c r="A150" s="13"/>
      <c r="B150" s="232"/>
      <c r="C150" s="233"/>
      <c r="D150" s="234" t="s">
        <v>146</v>
      </c>
      <c r="E150" s="235" t="s">
        <v>1</v>
      </c>
      <c r="F150" s="236" t="s">
        <v>609</v>
      </c>
      <c r="G150" s="233"/>
      <c r="H150" s="237">
        <v>3.78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146</v>
      </c>
      <c r="AU150" s="243" t="s">
        <v>86</v>
      </c>
      <c r="AV150" s="13" t="s">
        <v>86</v>
      </c>
      <c r="AW150" s="13" t="s">
        <v>32</v>
      </c>
      <c r="AX150" s="13" t="s">
        <v>84</v>
      </c>
      <c r="AY150" s="243" t="s">
        <v>134</v>
      </c>
    </row>
    <row r="151" spans="1:65" s="2" customFormat="1" ht="33" customHeight="1">
      <c r="A151" s="37"/>
      <c r="B151" s="38"/>
      <c r="C151" s="218" t="s">
        <v>168</v>
      </c>
      <c r="D151" s="218" t="s">
        <v>136</v>
      </c>
      <c r="E151" s="219" t="s">
        <v>610</v>
      </c>
      <c r="F151" s="220" t="s">
        <v>611</v>
      </c>
      <c r="G151" s="221" t="s">
        <v>144</v>
      </c>
      <c r="H151" s="222">
        <v>74.58</v>
      </c>
      <c r="I151" s="223"/>
      <c r="J151" s="224">
        <f>ROUND(I151*H151,2)</f>
        <v>0</v>
      </c>
      <c r="K151" s="225"/>
      <c r="L151" s="43"/>
      <c r="M151" s="226" t="s">
        <v>1</v>
      </c>
      <c r="N151" s="227" t="s">
        <v>41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140</v>
      </c>
      <c r="AT151" s="230" t="s">
        <v>136</v>
      </c>
      <c r="AU151" s="230" t="s">
        <v>86</v>
      </c>
      <c r="AY151" s="16" t="s">
        <v>134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84</v>
      </c>
      <c r="BK151" s="231">
        <f>ROUND(I151*H151,2)</f>
        <v>0</v>
      </c>
      <c r="BL151" s="16" t="s">
        <v>140</v>
      </c>
      <c r="BM151" s="230" t="s">
        <v>612</v>
      </c>
    </row>
    <row r="152" spans="1:51" s="13" customFormat="1" ht="12">
      <c r="A152" s="13"/>
      <c r="B152" s="232"/>
      <c r="C152" s="233"/>
      <c r="D152" s="234" t="s">
        <v>146</v>
      </c>
      <c r="E152" s="235" t="s">
        <v>1</v>
      </c>
      <c r="F152" s="236" t="s">
        <v>613</v>
      </c>
      <c r="G152" s="233"/>
      <c r="H152" s="237">
        <v>40.5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146</v>
      </c>
      <c r="AU152" s="243" t="s">
        <v>86</v>
      </c>
      <c r="AV152" s="13" t="s">
        <v>86</v>
      </c>
      <c r="AW152" s="13" t="s">
        <v>32</v>
      </c>
      <c r="AX152" s="13" t="s">
        <v>76</v>
      </c>
      <c r="AY152" s="243" t="s">
        <v>134</v>
      </c>
    </row>
    <row r="153" spans="1:51" s="13" customFormat="1" ht="12">
      <c r="A153" s="13"/>
      <c r="B153" s="232"/>
      <c r="C153" s="233"/>
      <c r="D153" s="234" t="s">
        <v>146</v>
      </c>
      <c r="E153" s="235" t="s">
        <v>1</v>
      </c>
      <c r="F153" s="236" t="s">
        <v>614</v>
      </c>
      <c r="G153" s="233"/>
      <c r="H153" s="237">
        <v>17.75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146</v>
      </c>
      <c r="AU153" s="243" t="s">
        <v>86</v>
      </c>
      <c r="AV153" s="13" t="s">
        <v>86</v>
      </c>
      <c r="AW153" s="13" t="s">
        <v>32</v>
      </c>
      <c r="AX153" s="13" t="s">
        <v>76</v>
      </c>
      <c r="AY153" s="243" t="s">
        <v>134</v>
      </c>
    </row>
    <row r="154" spans="1:51" s="13" customFormat="1" ht="12">
      <c r="A154" s="13"/>
      <c r="B154" s="232"/>
      <c r="C154" s="233"/>
      <c r="D154" s="234" t="s">
        <v>146</v>
      </c>
      <c r="E154" s="235" t="s">
        <v>1</v>
      </c>
      <c r="F154" s="236" t="s">
        <v>615</v>
      </c>
      <c r="G154" s="233"/>
      <c r="H154" s="237">
        <v>16.33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146</v>
      </c>
      <c r="AU154" s="243" t="s">
        <v>86</v>
      </c>
      <c r="AV154" s="13" t="s">
        <v>86</v>
      </c>
      <c r="AW154" s="13" t="s">
        <v>32</v>
      </c>
      <c r="AX154" s="13" t="s">
        <v>76</v>
      </c>
      <c r="AY154" s="243" t="s">
        <v>134</v>
      </c>
    </row>
    <row r="155" spans="1:51" s="14" customFormat="1" ht="12">
      <c r="A155" s="14"/>
      <c r="B155" s="244"/>
      <c r="C155" s="245"/>
      <c r="D155" s="234" t="s">
        <v>146</v>
      </c>
      <c r="E155" s="246" t="s">
        <v>1</v>
      </c>
      <c r="F155" s="247" t="s">
        <v>162</v>
      </c>
      <c r="G155" s="245"/>
      <c r="H155" s="248">
        <v>74.58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4" t="s">
        <v>146</v>
      </c>
      <c r="AU155" s="254" t="s">
        <v>86</v>
      </c>
      <c r="AV155" s="14" t="s">
        <v>140</v>
      </c>
      <c r="AW155" s="14" t="s">
        <v>32</v>
      </c>
      <c r="AX155" s="14" t="s">
        <v>84</v>
      </c>
      <c r="AY155" s="254" t="s">
        <v>134</v>
      </c>
    </row>
    <row r="156" spans="1:65" s="2" customFormat="1" ht="24.15" customHeight="1">
      <c r="A156" s="37"/>
      <c r="B156" s="38"/>
      <c r="C156" s="218" t="s">
        <v>173</v>
      </c>
      <c r="D156" s="218" t="s">
        <v>136</v>
      </c>
      <c r="E156" s="219" t="s">
        <v>616</v>
      </c>
      <c r="F156" s="220" t="s">
        <v>617</v>
      </c>
      <c r="G156" s="221" t="s">
        <v>144</v>
      </c>
      <c r="H156" s="222">
        <v>74.58</v>
      </c>
      <c r="I156" s="223"/>
      <c r="J156" s="224">
        <f>ROUND(I156*H156,2)</f>
        <v>0</v>
      </c>
      <c r="K156" s="225"/>
      <c r="L156" s="43"/>
      <c r="M156" s="226" t="s">
        <v>1</v>
      </c>
      <c r="N156" s="227" t="s">
        <v>41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140</v>
      </c>
      <c r="AT156" s="230" t="s">
        <v>136</v>
      </c>
      <c r="AU156" s="230" t="s">
        <v>86</v>
      </c>
      <c r="AY156" s="16" t="s">
        <v>134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84</v>
      </c>
      <c r="BK156" s="231">
        <f>ROUND(I156*H156,2)</f>
        <v>0</v>
      </c>
      <c r="BL156" s="16" t="s">
        <v>140</v>
      </c>
      <c r="BM156" s="230" t="s">
        <v>618</v>
      </c>
    </row>
    <row r="157" spans="1:65" s="2" customFormat="1" ht="33" customHeight="1">
      <c r="A157" s="37"/>
      <c r="B157" s="38"/>
      <c r="C157" s="218" t="s">
        <v>177</v>
      </c>
      <c r="D157" s="218" t="s">
        <v>136</v>
      </c>
      <c r="E157" s="219" t="s">
        <v>619</v>
      </c>
      <c r="F157" s="220" t="s">
        <v>620</v>
      </c>
      <c r="G157" s="221" t="s">
        <v>144</v>
      </c>
      <c r="H157" s="222">
        <v>55.258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41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140</v>
      </c>
      <c r="AT157" s="230" t="s">
        <v>136</v>
      </c>
      <c r="AU157" s="230" t="s">
        <v>86</v>
      </c>
      <c r="AY157" s="16" t="s">
        <v>134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84</v>
      </c>
      <c r="BK157" s="231">
        <f>ROUND(I157*H157,2)</f>
        <v>0</v>
      </c>
      <c r="BL157" s="16" t="s">
        <v>140</v>
      </c>
      <c r="BM157" s="230" t="s">
        <v>621</v>
      </c>
    </row>
    <row r="158" spans="1:65" s="2" customFormat="1" ht="24.15" customHeight="1">
      <c r="A158" s="37"/>
      <c r="B158" s="38"/>
      <c r="C158" s="218" t="s">
        <v>181</v>
      </c>
      <c r="D158" s="218" t="s">
        <v>136</v>
      </c>
      <c r="E158" s="219" t="s">
        <v>153</v>
      </c>
      <c r="F158" s="220" t="s">
        <v>154</v>
      </c>
      <c r="G158" s="221" t="s">
        <v>139</v>
      </c>
      <c r="H158" s="222">
        <v>93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41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140</v>
      </c>
      <c r="AT158" s="230" t="s">
        <v>136</v>
      </c>
      <c r="AU158" s="230" t="s">
        <v>86</v>
      </c>
      <c r="AY158" s="16" t="s">
        <v>134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84</v>
      </c>
      <c r="BK158" s="231">
        <f>ROUND(I158*H158,2)</f>
        <v>0</v>
      </c>
      <c r="BL158" s="16" t="s">
        <v>140</v>
      </c>
      <c r="BM158" s="230" t="s">
        <v>622</v>
      </c>
    </row>
    <row r="159" spans="1:65" s="2" customFormat="1" ht="33" customHeight="1">
      <c r="A159" s="37"/>
      <c r="B159" s="38"/>
      <c r="C159" s="218" t="s">
        <v>186</v>
      </c>
      <c r="D159" s="218" t="s">
        <v>136</v>
      </c>
      <c r="E159" s="219" t="s">
        <v>623</v>
      </c>
      <c r="F159" s="220" t="s">
        <v>624</v>
      </c>
      <c r="G159" s="221" t="s">
        <v>144</v>
      </c>
      <c r="H159" s="222">
        <v>54.738</v>
      </c>
      <c r="I159" s="223"/>
      <c r="J159" s="224">
        <f>ROUND(I159*H159,2)</f>
        <v>0</v>
      </c>
      <c r="K159" s="225"/>
      <c r="L159" s="43"/>
      <c r="M159" s="226" t="s">
        <v>1</v>
      </c>
      <c r="N159" s="227" t="s">
        <v>41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140</v>
      </c>
      <c r="AT159" s="230" t="s">
        <v>136</v>
      </c>
      <c r="AU159" s="230" t="s">
        <v>86</v>
      </c>
      <c r="AY159" s="16" t="s">
        <v>134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84</v>
      </c>
      <c r="BK159" s="231">
        <f>ROUND(I159*H159,2)</f>
        <v>0</v>
      </c>
      <c r="BL159" s="16" t="s">
        <v>140</v>
      </c>
      <c r="BM159" s="230" t="s">
        <v>625</v>
      </c>
    </row>
    <row r="160" spans="1:51" s="13" customFormat="1" ht="12">
      <c r="A160" s="13"/>
      <c r="B160" s="232"/>
      <c r="C160" s="233"/>
      <c r="D160" s="234" t="s">
        <v>146</v>
      </c>
      <c r="E160" s="235" t="s">
        <v>1</v>
      </c>
      <c r="F160" s="236" t="s">
        <v>626</v>
      </c>
      <c r="G160" s="233"/>
      <c r="H160" s="237">
        <v>54.738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146</v>
      </c>
      <c r="AU160" s="243" t="s">
        <v>86</v>
      </c>
      <c r="AV160" s="13" t="s">
        <v>86</v>
      </c>
      <c r="AW160" s="13" t="s">
        <v>32</v>
      </c>
      <c r="AX160" s="13" t="s">
        <v>84</v>
      </c>
      <c r="AY160" s="243" t="s">
        <v>134</v>
      </c>
    </row>
    <row r="161" spans="1:65" s="2" customFormat="1" ht="21.75" customHeight="1">
      <c r="A161" s="37"/>
      <c r="B161" s="38"/>
      <c r="C161" s="218" t="s">
        <v>191</v>
      </c>
      <c r="D161" s="218" t="s">
        <v>136</v>
      </c>
      <c r="E161" s="219" t="s">
        <v>627</v>
      </c>
      <c r="F161" s="220" t="s">
        <v>628</v>
      </c>
      <c r="G161" s="221" t="s">
        <v>144</v>
      </c>
      <c r="H161" s="222">
        <v>55.258</v>
      </c>
      <c r="I161" s="223"/>
      <c r="J161" s="224">
        <f>ROUND(I161*H161,2)</f>
        <v>0</v>
      </c>
      <c r="K161" s="225"/>
      <c r="L161" s="43"/>
      <c r="M161" s="226" t="s">
        <v>1</v>
      </c>
      <c r="N161" s="227" t="s">
        <v>41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140</v>
      </c>
      <c r="AT161" s="230" t="s">
        <v>136</v>
      </c>
      <c r="AU161" s="230" t="s">
        <v>86</v>
      </c>
      <c r="AY161" s="16" t="s">
        <v>134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84</v>
      </c>
      <c r="BK161" s="231">
        <f>ROUND(I161*H161,2)</f>
        <v>0</v>
      </c>
      <c r="BL161" s="16" t="s">
        <v>140</v>
      </c>
      <c r="BM161" s="230" t="s">
        <v>629</v>
      </c>
    </row>
    <row r="162" spans="1:65" s="2" customFormat="1" ht="24.15" customHeight="1">
      <c r="A162" s="37"/>
      <c r="B162" s="38"/>
      <c r="C162" s="218" t="s">
        <v>195</v>
      </c>
      <c r="D162" s="218" t="s">
        <v>136</v>
      </c>
      <c r="E162" s="219" t="s">
        <v>630</v>
      </c>
      <c r="F162" s="220" t="s">
        <v>631</v>
      </c>
      <c r="G162" s="221" t="s">
        <v>144</v>
      </c>
      <c r="H162" s="222">
        <v>92.664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41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140</v>
      </c>
      <c r="AT162" s="230" t="s">
        <v>136</v>
      </c>
      <c r="AU162" s="230" t="s">
        <v>86</v>
      </c>
      <c r="AY162" s="16" t="s">
        <v>134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84</v>
      </c>
      <c r="BK162" s="231">
        <f>ROUND(I162*H162,2)</f>
        <v>0</v>
      </c>
      <c r="BL162" s="16" t="s">
        <v>140</v>
      </c>
      <c r="BM162" s="230" t="s">
        <v>632</v>
      </c>
    </row>
    <row r="163" spans="1:51" s="13" customFormat="1" ht="12">
      <c r="A163" s="13"/>
      <c r="B163" s="232"/>
      <c r="C163" s="233"/>
      <c r="D163" s="234" t="s">
        <v>146</v>
      </c>
      <c r="E163" s="235" t="s">
        <v>1</v>
      </c>
      <c r="F163" s="236" t="s">
        <v>633</v>
      </c>
      <c r="G163" s="233"/>
      <c r="H163" s="237">
        <v>92.664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146</v>
      </c>
      <c r="AU163" s="243" t="s">
        <v>86</v>
      </c>
      <c r="AV163" s="13" t="s">
        <v>86</v>
      </c>
      <c r="AW163" s="13" t="s">
        <v>32</v>
      </c>
      <c r="AX163" s="13" t="s">
        <v>84</v>
      </c>
      <c r="AY163" s="243" t="s">
        <v>134</v>
      </c>
    </row>
    <row r="164" spans="1:65" s="2" customFormat="1" ht="24.15" customHeight="1">
      <c r="A164" s="37"/>
      <c r="B164" s="38"/>
      <c r="C164" s="218" t="s">
        <v>203</v>
      </c>
      <c r="D164" s="218" t="s">
        <v>136</v>
      </c>
      <c r="E164" s="219" t="s">
        <v>634</v>
      </c>
      <c r="F164" s="220" t="s">
        <v>635</v>
      </c>
      <c r="G164" s="221" t="s">
        <v>139</v>
      </c>
      <c r="H164" s="222">
        <v>51.975</v>
      </c>
      <c r="I164" s="223"/>
      <c r="J164" s="224">
        <f>ROUND(I164*H164,2)</f>
        <v>0</v>
      </c>
      <c r="K164" s="225"/>
      <c r="L164" s="43"/>
      <c r="M164" s="226" t="s">
        <v>1</v>
      </c>
      <c r="N164" s="227" t="s">
        <v>41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140</v>
      </c>
      <c r="AT164" s="230" t="s">
        <v>136</v>
      </c>
      <c r="AU164" s="230" t="s">
        <v>86</v>
      </c>
      <c r="AY164" s="16" t="s">
        <v>134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84</v>
      </c>
      <c r="BK164" s="231">
        <f>ROUND(I164*H164,2)</f>
        <v>0</v>
      </c>
      <c r="BL164" s="16" t="s">
        <v>140</v>
      </c>
      <c r="BM164" s="230" t="s">
        <v>636</v>
      </c>
    </row>
    <row r="165" spans="1:51" s="13" customFormat="1" ht="12">
      <c r="A165" s="13"/>
      <c r="B165" s="232"/>
      <c r="C165" s="233"/>
      <c r="D165" s="234" t="s">
        <v>146</v>
      </c>
      <c r="E165" s="235" t="s">
        <v>1</v>
      </c>
      <c r="F165" s="236" t="s">
        <v>637</v>
      </c>
      <c r="G165" s="233"/>
      <c r="H165" s="237">
        <v>51.975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146</v>
      </c>
      <c r="AU165" s="243" t="s">
        <v>86</v>
      </c>
      <c r="AV165" s="13" t="s">
        <v>86</v>
      </c>
      <c r="AW165" s="13" t="s">
        <v>32</v>
      </c>
      <c r="AX165" s="13" t="s">
        <v>84</v>
      </c>
      <c r="AY165" s="243" t="s">
        <v>134</v>
      </c>
    </row>
    <row r="166" spans="1:65" s="2" customFormat="1" ht="16.5" customHeight="1">
      <c r="A166" s="37"/>
      <c r="B166" s="38"/>
      <c r="C166" s="218" t="s">
        <v>8</v>
      </c>
      <c r="D166" s="218" t="s">
        <v>136</v>
      </c>
      <c r="E166" s="219" t="s">
        <v>638</v>
      </c>
      <c r="F166" s="220" t="s">
        <v>639</v>
      </c>
      <c r="G166" s="221" t="s">
        <v>144</v>
      </c>
      <c r="H166" s="222">
        <v>74.58</v>
      </c>
      <c r="I166" s="223"/>
      <c r="J166" s="224">
        <f>ROUND(I166*H166,2)</f>
        <v>0</v>
      </c>
      <c r="K166" s="225"/>
      <c r="L166" s="43"/>
      <c r="M166" s="226" t="s">
        <v>1</v>
      </c>
      <c r="N166" s="227" t="s">
        <v>41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140</v>
      </c>
      <c r="AT166" s="230" t="s">
        <v>136</v>
      </c>
      <c r="AU166" s="230" t="s">
        <v>86</v>
      </c>
      <c r="AY166" s="16" t="s">
        <v>134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84</v>
      </c>
      <c r="BK166" s="231">
        <f>ROUND(I166*H166,2)</f>
        <v>0</v>
      </c>
      <c r="BL166" s="16" t="s">
        <v>140</v>
      </c>
      <c r="BM166" s="230" t="s">
        <v>640</v>
      </c>
    </row>
    <row r="167" spans="1:65" s="2" customFormat="1" ht="16.5" customHeight="1">
      <c r="A167" s="37"/>
      <c r="B167" s="38"/>
      <c r="C167" s="218" t="s">
        <v>212</v>
      </c>
      <c r="D167" s="218" t="s">
        <v>136</v>
      </c>
      <c r="E167" s="219" t="s">
        <v>641</v>
      </c>
      <c r="F167" s="220" t="s">
        <v>642</v>
      </c>
      <c r="G167" s="221" t="s">
        <v>144</v>
      </c>
      <c r="H167" s="222">
        <v>55.258</v>
      </c>
      <c r="I167" s="223"/>
      <c r="J167" s="224">
        <f>ROUND(I167*H167,2)</f>
        <v>0</v>
      </c>
      <c r="K167" s="225"/>
      <c r="L167" s="43"/>
      <c r="M167" s="226" t="s">
        <v>1</v>
      </c>
      <c r="N167" s="227" t="s">
        <v>41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140</v>
      </c>
      <c r="AT167" s="230" t="s">
        <v>136</v>
      </c>
      <c r="AU167" s="230" t="s">
        <v>86</v>
      </c>
      <c r="AY167" s="16" t="s">
        <v>134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84</v>
      </c>
      <c r="BK167" s="231">
        <f>ROUND(I167*H167,2)</f>
        <v>0</v>
      </c>
      <c r="BL167" s="16" t="s">
        <v>140</v>
      </c>
      <c r="BM167" s="230" t="s">
        <v>643</v>
      </c>
    </row>
    <row r="168" spans="1:51" s="13" customFormat="1" ht="12">
      <c r="A168" s="13"/>
      <c r="B168" s="232"/>
      <c r="C168" s="233"/>
      <c r="D168" s="234" t="s">
        <v>146</v>
      </c>
      <c r="E168" s="235" t="s">
        <v>1</v>
      </c>
      <c r="F168" s="236" t="s">
        <v>644</v>
      </c>
      <c r="G168" s="233"/>
      <c r="H168" s="237">
        <v>30.038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146</v>
      </c>
      <c r="AU168" s="243" t="s">
        <v>86</v>
      </c>
      <c r="AV168" s="13" t="s">
        <v>86</v>
      </c>
      <c r="AW168" s="13" t="s">
        <v>32</v>
      </c>
      <c r="AX168" s="13" t="s">
        <v>76</v>
      </c>
      <c r="AY168" s="243" t="s">
        <v>134</v>
      </c>
    </row>
    <row r="169" spans="1:51" s="13" customFormat="1" ht="12">
      <c r="A169" s="13"/>
      <c r="B169" s="232"/>
      <c r="C169" s="233"/>
      <c r="D169" s="234" t="s">
        <v>146</v>
      </c>
      <c r="E169" s="235" t="s">
        <v>1</v>
      </c>
      <c r="F169" s="236" t="s">
        <v>645</v>
      </c>
      <c r="G169" s="233"/>
      <c r="H169" s="237">
        <v>14.121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146</v>
      </c>
      <c r="AU169" s="243" t="s">
        <v>86</v>
      </c>
      <c r="AV169" s="13" t="s">
        <v>86</v>
      </c>
      <c r="AW169" s="13" t="s">
        <v>32</v>
      </c>
      <c r="AX169" s="13" t="s">
        <v>76</v>
      </c>
      <c r="AY169" s="243" t="s">
        <v>134</v>
      </c>
    </row>
    <row r="170" spans="1:51" s="13" customFormat="1" ht="12">
      <c r="A170" s="13"/>
      <c r="B170" s="232"/>
      <c r="C170" s="233"/>
      <c r="D170" s="234" t="s">
        <v>146</v>
      </c>
      <c r="E170" s="235" t="s">
        <v>1</v>
      </c>
      <c r="F170" s="236" t="s">
        <v>646</v>
      </c>
      <c r="G170" s="233"/>
      <c r="H170" s="237">
        <v>11.099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146</v>
      </c>
      <c r="AU170" s="243" t="s">
        <v>86</v>
      </c>
      <c r="AV170" s="13" t="s">
        <v>86</v>
      </c>
      <c r="AW170" s="13" t="s">
        <v>32</v>
      </c>
      <c r="AX170" s="13" t="s">
        <v>76</v>
      </c>
      <c r="AY170" s="243" t="s">
        <v>134</v>
      </c>
    </row>
    <row r="171" spans="1:51" s="14" customFormat="1" ht="12">
      <c r="A171" s="14"/>
      <c r="B171" s="244"/>
      <c r="C171" s="245"/>
      <c r="D171" s="234" t="s">
        <v>146</v>
      </c>
      <c r="E171" s="246" t="s">
        <v>1</v>
      </c>
      <c r="F171" s="247" t="s">
        <v>162</v>
      </c>
      <c r="G171" s="245"/>
      <c r="H171" s="248">
        <v>55.258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4" t="s">
        <v>146</v>
      </c>
      <c r="AU171" s="254" t="s">
        <v>86</v>
      </c>
      <c r="AV171" s="14" t="s">
        <v>140</v>
      </c>
      <c r="AW171" s="14" t="s">
        <v>32</v>
      </c>
      <c r="AX171" s="14" t="s">
        <v>84</v>
      </c>
      <c r="AY171" s="254" t="s">
        <v>134</v>
      </c>
    </row>
    <row r="172" spans="1:65" s="2" customFormat="1" ht="33" customHeight="1">
      <c r="A172" s="37"/>
      <c r="B172" s="38"/>
      <c r="C172" s="218" t="s">
        <v>217</v>
      </c>
      <c r="D172" s="218" t="s">
        <v>136</v>
      </c>
      <c r="E172" s="219" t="s">
        <v>647</v>
      </c>
      <c r="F172" s="220" t="s">
        <v>648</v>
      </c>
      <c r="G172" s="221" t="s">
        <v>139</v>
      </c>
      <c r="H172" s="222">
        <v>51.975</v>
      </c>
      <c r="I172" s="223"/>
      <c r="J172" s="224">
        <f>ROUND(I172*H172,2)</f>
        <v>0</v>
      </c>
      <c r="K172" s="225"/>
      <c r="L172" s="43"/>
      <c r="M172" s="226" t="s">
        <v>1</v>
      </c>
      <c r="N172" s="227" t="s">
        <v>41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140</v>
      </c>
      <c r="AT172" s="230" t="s">
        <v>136</v>
      </c>
      <c r="AU172" s="230" t="s">
        <v>86</v>
      </c>
      <c r="AY172" s="16" t="s">
        <v>134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84</v>
      </c>
      <c r="BK172" s="231">
        <f>ROUND(I172*H172,2)</f>
        <v>0</v>
      </c>
      <c r="BL172" s="16" t="s">
        <v>140</v>
      </c>
      <c r="BM172" s="230" t="s">
        <v>649</v>
      </c>
    </row>
    <row r="173" spans="1:65" s="2" customFormat="1" ht="33" customHeight="1">
      <c r="A173" s="37"/>
      <c r="B173" s="38"/>
      <c r="C173" s="218" t="s">
        <v>223</v>
      </c>
      <c r="D173" s="218" t="s">
        <v>136</v>
      </c>
      <c r="E173" s="219" t="s">
        <v>650</v>
      </c>
      <c r="F173" s="220" t="s">
        <v>651</v>
      </c>
      <c r="G173" s="221" t="s">
        <v>139</v>
      </c>
      <c r="H173" s="222">
        <v>51.975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41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140</v>
      </c>
      <c r="AT173" s="230" t="s">
        <v>136</v>
      </c>
      <c r="AU173" s="230" t="s">
        <v>86</v>
      </c>
      <c r="AY173" s="16" t="s">
        <v>134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84</v>
      </c>
      <c r="BK173" s="231">
        <f>ROUND(I173*H173,2)</f>
        <v>0</v>
      </c>
      <c r="BL173" s="16" t="s">
        <v>140</v>
      </c>
      <c r="BM173" s="230" t="s">
        <v>652</v>
      </c>
    </row>
    <row r="174" spans="1:65" s="2" customFormat="1" ht="24.15" customHeight="1">
      <c r="A174" s="37"/>
      <c r="B174" s="38"/>
      <c r="C174" s="218" t="s">
        <v>227</v>
      </c>
      <c r="D174" s="218" t="s">
        <v>136</v>
      </c>
      <c r="E174" s="219" t="s">
        <v>653</v>
      </c>
      <c r="F174" s="220" t="s">
        <v>654</v>
      </c>
      <c r="G174" s="221" t="s">
        <v>139</v>
      </c>
      <c r="H174" s="222">
        <v>51.975</v>
      </c>
      <c r="I174" s="223"/>
      <c r="J174" s="224">
        <f>ROUND(I174*H174,2)</f>
        <v>0</v>
      </c>
      <c r="K174" s="225"/>
      <c r="L174" s="43"/>
      <c r="M174" s="226" t="s">
        <v>1</v>
      </c>
      <c r="N174" s="227" t="s">
        <v>41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140</v>
      </c>
      <c r="AT174" s="230" t="s">
        <v>136</v>
      </c>
      <c r="AU174" s="230" t="s">
        <v>86</v>
      </c>
      <c r="AY174" s="16" t="s">
        <v>134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84</v>
      </c>
      <c r="BK174" s="231">
        <f>ROUND(I174*H174,2)</f>
        <v>0</v>
      </c>
      <c r="BL174" s="16" t="s">
        <v>140</v>
      </c>
      <c r="BM174" s="230" t="s">
        <v>655</v>
      </c>
    </row>
    <row r="175" spans="1:65" s="2" customFormat="1" ht="24.15" customHeight="1">
      <c r="A175" s="37"/>
      <c r="B175" s="38"/>
      <c r="C175" s="255" t="s">
        <v>232</v>
      </c>
      <c r="D175" s="255" t="s">
        <v>196</v>
      </c>
      <c r="E175" s="256" t="s">
        <v>656</v>
      </c>
      <c r="F175" s="257" t="s">
        <v>657</v>
      </c>
      <c r="G175" s="258" t="s">
        <v>199</v>
      </c>
      <c r="H175" s="259">
        <v>0.78</v>
      </c>
      <c r="I175" s="260"/>
      <c r="J175" s="261">
        <f>ROUND(I175*H175,2)</f>
        <v>0</v>
      </c>
      <c r="K175" s="262"/>
      <c r="L175" s="263"/>
      <c r="M175" s="264" t="s">
        <v>1</v>
      </c>
      <c r="N175" s="265" t="s">
        <v>41</v>
      </c>
      <c r="O175" s="90"/>
      <c r="P175" s="228">
        <f>O175*H175</f>
        <v>0</v>
      </c>
      <c r="Q175" s="228">
        <v>0.001</v>
      </c>
      <c r="R175" s="228">
        <f>Q175*H175</f>
        <v>0.0007800000000000001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173</v>
      </c>
      <c r="AT175" s="230" t="s">
        <v>196</v>
      </c>
      <c r="AU175" s="230" t="s">
        <v>86</v>
      </c>
      <c r="AY175" s="16" t="s">
        <v>134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84</v>
      </c>
      <c r="BK175" s="231">
        <f>ROUND(I175*H175,2)</f>
        <v>0</v>
      </c>
      <c r="BL175" s="16" t="s">
        <v>140</v>
      </c>
      <c r="BM175" s="230" t="s">
        <v>658</v>
      </c>
    </row>
    <row r="176" spans="1:51" s="13" customFormat="1" ht="12">
      <c r="A176" s="13"/>
      <c r="B176" s="232"/>
      <c r="C176" s="233"/>
      <c r="D176" s="234" t="s">
        <v>146</v>
      </c>
      <c r="E176" s="233"/>
      <c r="F176" s="236" t="s">
        <v>659</v>
      </c>
      <c r="G176" s="233"/>
      <c r="H176" s="237">
        <v>0.78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146</v>
      </c>
      <c r="AU176" s="243" t="s">
        <v>86</v>
      </c>
      <c r="AV176" s="13" t="s">
        <v>86</v>
      </c>
      <c r="AW176" s="13" t="s">
        <v>4</v>
      </c>
      <c r="AX176" s="13" t="s">
        <v>84</v>
      </c>
      <c r="AY176" s="243" t="s">
        <v>134</v>
      </c>
    </row>
    <row r="177" spans="1:65" s="2" customFormat="1" ht="24.15" customHeight="1">
      <c r="A177" s="37"/>
      <c r="B177" s="38"/>
      <c r="C177" s="218" t="s">
        <v>7</v>
      </c>
      <c r="D177" s="218" t="s">
        <v>136</v>
      </c>
      <c r="E177" s="219" t="s">
        <v>660</v>
      </c>
      <c r="F177" s="220" t="s">
        <v>661</v>
      </c>
      <c r="G177" s="221" t="s">
        <v>139</v>
      </c>
      <c r="H177" s="222">
        <v>63.966</v>
      </c>
      <c r="I177" s="223"/>
      <c r="J177" s="224">
        <f>ROUND(I177*H177,2)</f>
        <v>0</v>
      </c>
      <c r="K177" s="225"/>
      <c r="L177" s="43"/>
      <c r="M177" s="226" t="s">
        <v>1</v>
      </c>
      <c r="N177" s="227" t="s">
        <v>41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140</v>
      </c>
      <c r="AT177" s="230" t="s">
        <v>136</v>
      </c>
      <c r="AU177" s="230" t="s">
        <v>86</v>
      </c>
      <c r="AY177" s="16" t="s">
        <v>134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84</v>
      </c>
      <c r="BK177" s="231">
        <f>ROUND(I177*H177,2)</f>
        <v>0</v>
      </c>
      <c r="BL177" s="16" t="s">
        <v>140</v>
      </c>
      <c r="BM177" s="230" t="s">
        <v>662</v>
      </c>
    </row>
    <row r="178" spans="1:51" s="13" customFormat="1" ht="12">
      <c r="A178" s="13"/>
      <c r="B178" s="232"/>
      <c r="C178" s="233"/>
      <c r="D178" s="234" t="s">
        <v>146</v>
      </c>
      <c r="E178" s="235" t="s">
        <v>1</v>
      </c>
      <c r="F178" s="236" t="s">
        <v>663</v>
      </c>
      <c r="G178" s="233"/>
      <c r="H178" s="237">
        <v>63.966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146</v>
      </c>
      <c r="AU178" s="243" t="s">
        <v>86</v>
      </c>
      <c r="AV178" s="13" t="s">
        <v>86</v>
      </c>
      <c r="AW178" s="13" t="s">
        <v>32</v>
      </c>
      <c r="AX178" s="13" t="s">
        <v>84</v>
      </c>
      <c r="AY178" s="243" t="s">
        <v>134</v>
      </c>
    </row>
    <row r="179" spans="1:63" s="12" customFormat="1" ht="22.8" customHeight="1">
      <c r="A179" s="12"/>
      <c r="B179" s="202"/>
      <c r="C179" s="203"/>
      <c r="D179" s="204" t="s">
        <v>75</v>
      </c>
      <c r="E179" s="216" t="s">
        <v>86</v>
      </c>
      <c r="F179" s="216" t="s">
        <v>202</v>
      </c>
      <c r="G179" s="203"/>
      <c r="H179" s="203"/>
      <c r="I179" s="206"/>
      <c r="J179" s="217">
        <f>BK179</f>
        <v>0</v>
      </c>
      <c r="K179" s="203"/>
      <c r="L179" s="208"/>
      <c r="M179" s="209"/>
      <c r="N179" s="210"/>
      <c r="O179" s="210"/>
      <c r="P179" s="211">
        <f>SUM(P180:P189)</f>
        <v>0</v>
      </c>
      <c r="Q179" s="210"/>
      <c r="R179" s="211">
        <f>SUM(R180:R189)</f>
        <v>0.045356</v>
      </c>
      <c r="S179" s="210"/>
      <c r="T179" s="212">
        <f>SUM(T180:T189)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3" t="s">
        <v>84</v>
      </c>
      <c r="AT179" s="214" t="s">
        <v>75</v>
      </c>
      <c r="AU179" s="214" t="s">
        <v>84</v>
      </c>
      <c r="AY179" s="213" t="s">
        <v>134</v>
      </c>
      <c r="BK179" s="215">
        <f>SUM(BK180:BK189)</f>
        <v>0</v>
      </c>
    </row>
    <row r="180" spans="1:65" s="2" customFormat="1" ht="16.5" customHeight="1">
      <c r="A180" s="37"/>
      <c r="B180" s="38"/>
      <c r="C180" s="218" t="s">
        <v>242</v>
      </c>
      <c r="D180" s="218" t="s">
        <v>136</v>
      </c>
      <c r="E180" s="219" t="s">
        <v>664</v>
      </c>
      <c r="F180" s="220" t="s">
        <v>665</v>
      </c>
      <c r="G180" s="221" t="s">
        <v>139</v>
      </c>
      <c r="H180" s="222">
        <v>66.7</v>
      </c>
      <c r="I180" s="223"/>
      <c r="J180" s="224">
        <f>ROUND(I180*H180,2)</f>
        <v>0</v>
      </c>
      <c r="K180" s="225"/>
      <c r="L180" s="43"/>
      <c r="M180" s="226" t="s">
        <v>1</v>
      </c>
      <c r="N180" s="227" t="s">
        <v>41</v>
      </c>
      <c r="O180" s="90"/>
      <c r="P180" s="228">
        <f>O180*H180</f>
        <v>0</v>
      </c>
      <c r="Q180" s="228">
        <v>0.00022</v>
      </c>
      <c r="R180" s="228">
        <f>Q180*H180</f>
        <v>0.014674000000000001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140</v>
      </c>
      <c r="AT180" s="230" t="s">
        <v>136</v>
      </c>
      <c r="AU180" s="230" t="s">
        <v>86</v>
      </c>
      <c r="AY180" s="16" t="s">
        <v>134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84</v>
      </c>
      <c r="BK180" s="231">
        <f>ROUND(I180*H180,2)</f>
        <v>0</v>
      </c>
      <c r="BL180" s="16" t="s">
        <v>140</v>
      </c>
      <c r="BM180" s="230" t="s">
        <v>666</v>
      </c>
    </row>
    <row r="181" spans="1:51" s="13" customFormat="1" ht="12">
      <c r="A181" s="13"/>
      <c r="B181" s="232"/>
      <c r="C181" s="233"/>
      <c r="D181" s="234" t="s">
        <v>146</v>
      </c>
      <c r="E181" s="235" t="s">
        <v>1</v>
      </c>
      <c r="F181" s="236" t="s">
        <v>667</v>
      </c>
      <c r="G181" s="233"/>
      <c r="H181" s="237">
        <v>29.85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146</v>
      </c>
      <c r="AU181" s="243" t="s">
        <v>86</v>
      </c>
      <c r="AV181" s="13" t="s">
        <v>86</v>
      </c>
      <c r="AW181" s="13" t="s">
        <v>32</v>
      </c>
      <c r="AX181" s="13" t="s">
        <v>76</v>
      </c>
      <c r="AY181" s="243" t="s">
        <v>134</v>
      </c>
    </row>
    <row r="182" spans="1:51" s="13" customFormat="1" ht="12">
      <c r="A182" s="13"/>
      <c r="B182" s="232"/>
      <c r="C182" s="233"/>
      <c r="D182" s="234" t="s">
        <v>146</v>
      </c>
      <c r="E182" s="235" t="s">
        <v>1</v>
      </c>
      <c r="F182" s="236" t="s">
        <v>668</v>
      </c>
      <c r="G182" s="233"/>
      <c r="H182" s="237">
        <v>20.8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146</v>
      </c>
      <c r="AU182" s="243" t="s">
        <v>86</v>
      </c>
      <c r="AV182" s="13" t="s">
        <v>86</v>
      </c>
      <c r="AW182" s="13" t="s">
        <v>32</v>
      </c>
      <c r="AX182" s="13" t="s">
        <v>76</v>
      </c>
      <c r="AY182" s="243" t="s">
        <v>134</v>
      </c>
    </row>
    <row r="183" spans="1:51" s="13" customFormat="1" ht="12">
      <c r="A183" s="13"/>
      <c r="B183" s="232"/>
      <c r="C183" s="233"/>
      <c r="D183" s="234" t="s">
        <v>146</v>
      </c>
      <c r="E183" s="235" t="s">
        <v>1</v>
      </c>
      <c r="F183" s="236" t="s">
        <v>669</v>
      </c>
      <c r="G183" s="233"/>
      <c r="H183" s="237">
        <v>16.05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146</v>
      </c>
      <c r="AU183" s="243" t="s">
        <v>86</v>
      </c>
      <c r="AV183" s="13" t="s">
        <v>86</v>
      </c>
      <c r="AW183" s="13" t="s">
        <v>32</v>
      </c>
      <c r="AX183" s="13" t="s">
        <v>76</v>
      </c>
      <c r="AY183" s="243" t="s">
        <v>134</v>
      </c>
    </row>
    <row r="184" spans="1:51" s="14" customFormat="1" ht="12">
      <c r="A184" s="14"/>
      <c r="B184" s="244"/>
      <c r="C184" s="245"/>
      <c r="D184" s="234" t="s">
        <v>146</v>
      </c>
      <c r="E184" s="246" t="s">
        <v>1</v>
      </c>
      <c r="F184" s="247" t="s">
        <v>162</v>
      </c>
      <c r="G184" s="245"/>
      <c r="H184" s="248">
        <v>66.7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4" t="s">
        <v>146</v>
      </c>
      <c r="AU184" s="254" t="s">
        <v>86</v>
      </c>
      <c r="AV184" s="14" t="s">
        <v>140</v>
      </c>
      <c r="AW184" s="14" t="s">
        <v>32</v>
      </c>
      <c r="AX184" s="14" t="s">
        <v>84</v>
      </c>
      <c r="AY184" s="254" t="s">
        <v>134</v>
      </c>
    </row>
    <row r="185" spans="1:65" s="2" customFormat="1" ht="16.5" customHeight="1">
      <c r="A185" s="37"/>
      <c r="B185" s="38"/>
      <c r="C185" s="255" t="s">
        <v>246</v>
      </c>
      <c r="D185" s="255" t="s">
        <v>196</v>
      </c>
      <c r="E185" s="256" t="s">
        <v>670</v>
      </c>
      <c r="F185" s="257" t="s">
        <v>671</v>
      </c>
      <c r="G185" s="258" t="s">
        <v>139</v>
      </c>
      <c r="H185" s="259">
        <v>76.705</v>
      </c>
      <c r="I185" s="260"/>
      <c r="J185" s="261">
        <f>ROUND(I185*H185,2)</f>
        <v>0</v>
      </c>
      <c r="K185" s="262"/>
      <c r="L185" s="263"/>
      <c r="M185" s="264" t="s">
        <v>1</v>
      </c>
      <c r="N185" s="265" t="s">
        <v>41</v>
      </c>
      <c r="O185" s="90"/>
      <c r="P185" s="228">
        <f>O185*H185</f>
        <v>0</v>
      </c>
      <c r="Q185" s="228">
        <v>0.0004</v>
      </c>
      <c r="R185" s="228">
        <f>Q185*H185</f>
        <v>0.030682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173</v>
      </c>
      <c r="AT185" s="230" t="s">
        <v>196</v>
      </c>
      <c r="AU185" s="230" t="s">
        <v>86</v>
      </c>
      <c r="AY185" s="16" t="s">
        <v>134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84</v>
      </c>
      <c r="BK185" s="231">
        <f>ROUND(I185*H185,2)</f>
        <v>0</v>
      </c>
      <c r="BL185" s="16" t="s">
        <v>140</v>
      </c>
      <c r="BM185" s="230" t="s">
        <v>672</v>
      </c>
    </row>
    <row r="186" spans="1:51" s="13" customFormat="1" ht="12">
      <c r="A186" s="13"/>
      <c r="B186" s="232"/>
      <c r="C186" s="233"/>
      <c r="D186" s="234" t="s">
        <v>146</v>
      </c>
      <c r="E186" s="233"/>
      <c r="F186" s="236" t="s">
        <v>673</v>
      </c>
      <c r="G186" s="233"/>
      <c r="H186" s="237">
        <v>76.705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146</v>
      </c>
      <c r="AU186" s="243" t="s">
        <v>86</v>
      </c>
      <c r="AV186" s="13" t="s">
        <v>86</v>
      </c>
      <c r="AW186" s="13" t="s">
        <v>4</v>
      </c>
      <c r="AX186" s="13" t="s">
        <v>84</v>
      </c>
      <c r="AY186" s="243" t="s">
        <v>134</v>
      </c>
    </row>
    <row r="187" spans="1:65" s="2" customFormat="1" ht="24.15" customHeight="1">
      <c r="A187" s="37"/>
      <c r="B187" s="38"/>
      <c r="C187" s="218" t="s">
        <v>250</v>
      </c>
      <c r="D187" s="218" t="s">
        <v>136</v>
      </c>
      <c r="E187" s="219" t="s">
        <v>674</v>
      </c>
      <c r="F187" s="220" t="s">
        <v>675</v>
      </c>
      <c r="G187" s="221" t="s">
        <v>139</v>
      </c>
      <c r="H187" s="222">
        <v>93</v>
      </c>
      <c r="I187" s="223"/>
      <c r="J187" s="224">
        <f>ROUND(I187*H187,2)</f>
        <v>0</v>
      </c>
      <c r="K187" s="225"/>
      <c r="L187" s="43"/>
      <c r="M187" s="226" t="s">
        <v>1</v>
      </c>
      <c r="N187" s="227" t="s">
        <v>41</v>
      </c>
      <c r="O187" s="90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140</v>
      </c>
      <c r="AT187" s="230" t="s">
        <v>136</v>
      </c>
      <c r="AU187" s="230" t="s">
        <v>86</v>
      </c>
      <c r="AY187" s="16" t="s">
        <v>134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84</v>
      </c>
      <c r="BK187" s="231">
        <f>ROUND(I187*H187,2)</f>
        <v>0</v>
      </c>
      <c r="BL187" s="16" t="s">
        <v>140</v>
      </c>
      <c r="BM187" s="230" t="s">
        <v>676</v>
      </c>
    </row>
    <row r="188" spans="1:65" s="2" customFormat="1" ht="16.5" customHeight="1">
      <c r="A188" s="37"/>
      <c r="B188" s="38"/>
      <c r="C188" s="218" t="s">
        <v>254</v>
      </c>
      <c r="D188" s="218" t="s">
        <v>677</v>
      </c>
      <c r="E188" s="219" t="s">
        <v>678</v>
      </c>
      <c r="F188" s="220" t="s">
        <v>679</v>
      </c>
      <c r="G188" s="221" t="s">
        <v>210</v>
      </c>
      <c r="H188" s="222">
        <v>48</v>
      </c>
      <c r="I188" s="223"/>
      <c r="J188" s="224">
        <f>ROUND(I188*H188,2)</f>
        <v>0</v>
      </c>
      <c r="K188" s="225"/>
      <c r="L188" s="43"/>
      <c r="M188" s="226" t="s">
        <v>1</v>
      </c>
      <c r="N188" s="227" t="s">
        <v>41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140</v>
      </c>
      <c r="AT188" s="230" t="s">
        <v>136</v>
      </c>
      <c r="AU188" s="230" t="s">
        <v>86</v>
      </c>
      <c r="AY188" s="16" t="s">
        <v>134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84</v>
      </c>
      <c r="BK188" s="231">
        <f>ROUND(I188*H188,2)</f>
        <v>0</v>
      </c>
      <c r="BL188" s="16" t="s">
        <v>140</v>
      </c>
      <c r="BM188" s="230" t="s">
        <v>680</v>
      </c>
    </row>
    <row r="189" spans="1:51" s="13" customFormat="1" ht="12">
      <c r="A189" s="13"/>
      <c r="B189" s="232"/>
      <c r="C189" s="233"/>
      <c r="D189" s="234" t="s">
        <v>146</v>
      </c>
      <c r="E189" s="235" t="s">
        <v>1</v>
      </c>
      <c r="F189" s="236" t="s">
        <v>681</v>
      </c>
      <c r="G189" s="233"/>
      <c r="H189" s="237">
        <v>48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146</v>
      </c>
      <c r="AU189" s="243" t="s">
        <v>86</v>
      </c>
      <c r="AV189" s="13" t="s">
        <v>86</v>
      </c>
      <c r="AW189" s="13" t="s">
        <v>32</v>
      </c>
      <c r="AX189" s="13" t="s">
        <v>84</v>
      </c>
      <c r="AY189" s="243" t="s">
        <v>134</v>
      </c>
    </row>
    <row r="190" spans="1:63" s="12" customFormat="1" ht="22.8" customHeight="1">
      <c r="A190" s="12"/>
      <c r="B190" s="202"/>
      <c r="C190" s="203"/>
      <c r="D190" s="204" t="s">
        <v>75</v>
      </c>
      <c r="E190" s="216" t="s">
        <v>148</v>
      </c>
      <c r="F190" s="216" t="s">
        <v>682</v>
      </c>
      <c r="G190" s="203"/>
      <c r="H190" s="203"/>
      <c r="I190" s="206"/>
      <c r="J190" s="217">
        <f>BK190</f>
        <v>0</v>
      </c>
      <c r="K190" s="203"/>
      <c r="L190" s="208"/>
      <c r="M190" s="209"/>
      <c r="N190" s="210"/>
      <c r="O190" s="210"/>
      <c r="P190" s="211">
        <f>SUM(P191:P203)</f>
        <v>0</v>
      </c>
      <c r="Q190" s="210"/>
      <c r="R190" s="211">
        <f>SUM(R191:R203)</f>
        <v>3.09739068</v>
      </c>
      <c r="S190" s="210"/>
      <c r="T190" s="212">
        <f>SUM(T191:T203)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3" t="s">
        <v>84</v>
      </c>
      <c r="AT190" s="214" t="s">
        <v>75</v>
      </c>
      <c r="AU190" s="214" t="s">
        <v>84</v>
      </c>
      <c r="AY190" s="213" t="s">
        <v>134</v>
      </c>
      <c r="BK190" s="215">
        <f>SUM(BK191:BK203)</f>
        <v>0</v>
      </c>
    </row>
    <row r="191" spans="1:65" s="2" customFormat="1" ht="16.5" customHeight="1">
      <c r="A191" s="37"/>
      <c r="B191" s="38"/>
      <c r="C191" s="218" t="s">
        <v>258</v>
      </c>
      <c r="D191" s="218" t="s">
        <v>136</v>
      </c>
      <c r="E191" s="219" t="s">
        <v>683</v>
      </c>
      <c r="F191" s="220" t="s">
        <v>684</v>
      </c>
      <c r="G191" s="221" t="s">
        <v>144</v>
      </c>
      <c r="H191" s="222">
        <v>31.44</v>
      </c>
      <c r="I191" s="223"/>
      <c r="J191" s="224">
        <f>ROUND(I191*H191,2)</f>
        <v>0</v>
      </c>
      <c r="K191" s="225"/>
      <c r="L191" s="43"/>
      <c r="M191" s="226" t="s">
        <v>1</v>
      </c>
      <c r="N191" s="227" t="s">
        <v>41</v>
      </c>
      <c r="O191" s="90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140</v>
      </c>
      <c r="AT191" s="230" t="s">
        <v>136</v>
      </c>
      <c r="AU191" s="230" t="s">
        <v>86</v>
      </c>
      <c r="AY191" s="16" t="s">
        <v>134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84</v>
      </c>
      <c r="BK191" s="231">
        <f>ROUND(I191*H191,2)</f>
        <v>0</v>
      </c>
      <c r="BL191" s="16" t="s">
        <v>140</v>
      </c>
      <c r="BM191" s="230" t="s">
        <v>685</v>
      </c>
    </row>
    <row r="192" spans="1:51" s="13" customFormat="1" ht="12">
      <c r="A192" s="13"/>
      <c r="B192" s="232"/>
      <c r="C192" s="233"/>
      <c r="D192" s="234" t="s">
        <v>146</v>
      </c>
      <c r="E192" s="235" t="s">
        <v>1</v>
      </c>
      <c r="F192" s="236" t="s">
        <v>686</v>
      </c>
      <c r="G192" s="233"/>
      <c r="H192" s="237">
        <v>13.236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146</v>
      </c>
      <c r="AU192" s="243" t="s">
        <v>86</v>
      </c>
      <c r="AV192" s="13" t="s">
        <v>86</v>
      </c>
      <c r="AW192" s="13" t="s">
        <v>32</v>
      </c>
      <c r="AX192" s="13" t="s">
        <v>76</v>
      </c>
      <c r="AY192" s="243" t="s">
        <v>134</v>
      </c>
    </row>
    <row r="193" spans="1:51" s="13" customFormat="1" ht="12">
      <c r="A193" s="13"/>
      <c r="B193" s="232"/>
      <c r="C193" s="233"/>
      <c r="D193" s="234" t="s">
        <v>146</v>
      </c>
      <c r="E193" s="235" t="s">
        <v>1</v>
      </c>
      <c r="F193" s="236" t="s">
        <v>687</v>
      </c>
      <c r="G193" s="233"/>
      <c r="H193" s="237">
        <v>2.331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146</v>
      </c>
      <c r="AU193" s="243" t="s">
        <v>86</v>
      </c>
      <c r="AV193" s="13" t="s">
        <v>86</v>
      </c>
      <c r="AW193" s="13" t="s">
        <v>32</v>
      </c>
      <c r="AX193" s="13" t="s">
        <v>76</v>
      </c>
      <c r="AY193" s="243" t="s">
        <v>134</v>
      </c>
    </row>
    <row r="194" spans="1:51" s="13" customFormat="1" ht="12">
      <c r="A194" s="13"/>
      <c r="B194" s="232"/>
      <c r="C194" s="233"/>
      <c r="D194" s="234" t="s">
        <v>146</v>
      </c>
      <c r="E194" s="235" t="s">
        <v>1</v>
      </c>
      <c r="F194" s="236" t="s">
        <v>688</v>
      </c>
      <c r="G194" s="233"/>
      <c r="H194" s="237">
        <v>15.873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146</v>
      </c>
      <c r="AU194" s="243" t="s">
        <v>86</v>
      </c>
      <c r="AV194" s="13" t="s">
        <v>86</v>
      </c>
      <c r="AW194" s="13" t="s">
        <v>32</v>
      </c>
      <c r="AX194" s="13" t="s">
        <v>76</v>
      </c>
      <c r="AY194" s="243" t="s">
        <v>134</v>
      </c>
    </row>
    <row r="195" spans="1:51" s="14" customFormat="1" ht="12">
      <c r="A195" s="14"/>
      <c r="B195" s="244"/>
      <c r="C195" s="245"/>
      <c r="D195" s="234" t="s">
        <v>146</v>
      </c>
      <c r="E195" s="246" t="s">
        <v>1</v>
      </c>
      <c r="F195" s="247" t="s">
        <v>162</v>
      </c>
      <c r="G195" s="245"/>
      <c r="H195" s="248">
        <v>31.44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4" t="s">
        <v>146</v>
      </c>
      <c r="AU195" s="254" t="s">
        <v>86</v>
      </c>
      <c r="AV195" s="14" t="s">
        <v>140</v>
      </c>
      <c r="AW195" s="14" t="s">
        <v>32</v>
      </c>
      <c r="AX195" s="14" t="s">
        <v>84</v>
      </c>
      <c r="AY195" s="254" t="s">
        <v>134</v>
      </c>
    </row>
    <row r="196" spans="1:65" s="2" customFormat="1" ht="24.15" customHeight="1">
      <c r="A196" s="37"/>
      <c r="B196" s="38"/>
      <c r="C196" s="218" t="s">
        <v>262</v>
      </c>
      <c r="D196" s="218" t="s">
        <v>136</v>
      </c>
      <c r="E196" s="219" t="s">
        <v>689</v>
      </c>
      <c r="F196" s="220" t="s">
        <v>690</v>
      </c>
      <c r="G196" s="221" t="s">
        <v>139</v>
      </c>
      <c r="H196" s="222">
        <v>70.148</v>
      </c>
      <c r="I196" s="223"/>
      <c r="J196" s="224">
        <f>ROUND(I196*H196,2)</f>
        <v>0</v>
      </c>
      <c r="K196" s="225"/>
      <c r="L196" s="43"/>
      <c r="M196" s="226" t="s">
        <v>1</v>
      </c>
      <c r="N196" s="227" t="s">
        <v>41</v>
      </c>
      <c r="O196" s="90"/>
      <c r="P196" s="228">
        <f>O196*H196</f>
        <v>0</v>
      </c>
      <c r="Q196" s="228">
        <v>0.00182</v>
      </c>
      <c r="R196" s="228">
        <f>Q196*H196</f>
        <v>0.12766935999999998</v>
      </c>
      <c r="S196" s="228">
        <v>0</v>
      </c>
      <c r="T196" s="22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140</v>
      </c>
      <c r="AT196" s="230" t="s">
        <v>136</v>
      </c>
      <c r="AU196" s="230" t="s">
        <v>86</v>
      </c>
      <c r="AY196" s="16" t="s">
        <v>134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84</v>
      </c>
      <c r="BK196" s="231">
        <f>ROUND(I196*H196,2)</f>
        <v>0</v>
      </c>
      <c r="BL196" s="16" t="s">
        <v>140</v>
      </c>
      <c r="BM196" s="230" t="s">
        <v>691</v>
      </c>
    </row>
    <row r="197" spans="1:51" s="13" customFormat="1" ht="12">
      <c r="A197" s="13"/>
      <c r="B197" s="232"/>
      <c r="C197" s="233"/>
      <c r="D197" s="234" t="s">
        <v>146</v>
      </c>
      <c r="E197" s="235" t="s">
        <v>1</v>
      </c>
      <c r="F197" s="236" t="s">
        <v>692</v>
      </c>
      <c r="G197" s="233"/>
      <c r="H197" s="237">
        <v>26.25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146</v>
      </c>
      <c r="AU197" s="243" t="s">
        <v>86</v>
      </c>
      <c r="AV197" s="13" t="s">
        <v>86</v>
      </c>
      <c r="AW197" s="13" t="s">
        <v>32</v>
      </c>
      <c r="AX197" s="13" t="s">
        <v>76</v>
      </c>
      <c r="AY197" s="243" t="s">
        <v>134</v>
      </c>
    </row>
    <row r="198" spans="1:51" s="13" customFormat="1" ht="12">
      <c r="A198" s="13"/>
      <c r="B198" s="232"/>
      <c r="C198" s="233"/>
      <c r="D198" s="234" t="s">
        <v>146</v>
      </c>
      <c r="E198" s="235" t="s">
        <v>1</v>
      </c>
      <c r="F198" s="236" t="s">
        <v>693</v>
      </c>
      <c r="G198" s="233"/>
      <c r="H198" s="237">
        <v>12.648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146</v>
      </c>
      <c r="AU198" s="243" t="s">
        <v>86</v>
      </c>
      <c r="AV198" s="13" t="s">
        <v>86</v>
      </c>
      <c r="AW198" s="13" t="s">
        <v>32</v>
      </c>
      <c r="AX198" s="13" t="s">
        <v>76</v>
      </c>
      <c r="AY198" s="243" t="s">
        <v>134</v>
      </c>
    </row>
    <row r="199" spans="1:51" s="13" customFormat="1" ht="12">
      <c r="A199" s="13"/>
      <c r="B199" s="232"/>
      <c r="C199" s="233"/>
      <c r="D199" s="234" t="s">
        <v>146</v>
      </c>
      <c r="E199" s="235" t="s">
        <v>1</v>
      </c>
      <c r="F199" s="236" t="s">
        <v>694</v>
      </c>
      <c r="G199" s="233"/>
      <c r="H199" s="237">
        <v>31.25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146</v>
      </c>
      <c r="AU199" s="243" t="s">
        <v>86</v>
      </c>
      <c r="AV199" s="13" t="s">
        <v>86</v>
      </c>
      <c r="AW199" s="13" t="s">
        <v>32</v>
      </c>
      <c r="AX199" s="13" t="s">
        <v>76</v>
      </c>
      <c r="AY199" s="243" t="s">
        <v>134</v>
      </c>
    </row>
    <row r="200" spans="1:51" s="14" customFormat="1" ht="12">
      <c r="A200" s="14"/>
      <c r="B200" s="244"/>
      <c r="C200" s="245"/>
      <c r="D200" s="234" t="s">
        <v>146</v>
      </c>
      <c r="E200" s="246" t="s">
        <v>1</v>
      </c>
      <c r="F200" s="247" t="s">
        <v>162</v>
      </c>
      <c r="G200" s="245"/>
      <c r="H200" s="248">
        <v>70.148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146</v>
      </c>
      <c r="AU200" s="254" t="s">
        <v>86</v>
      </c>
      <c r="AV200" s="14" t="s">
        <v>140</v>
      </c>
      <c r="AW200" s="14" t="s">
        <v>32</v>
      </c>
      <c r="AX200" s="14" t="s">
        <v>84</v>
      </c>
      <c r="AY200" s="254" t="s">
        <v>134</v>
      </c>
    </row>
    <row r="201" spans="1:65" s="2" customFormat="1" ht="16.5" customHeight="1">
      <c r="A201" s="37"/>
      <c r="B201" s="38"/>
      <c r="C201" s="218" t="s">
        <v>269</v>
      </c>
      <c r="D201" s="218" t="s">
        <v>136</v>
      </c>
      <c r="E201" s="219" t="s">
        <v>695</v>
      </c>
      <c r="F201" s="220" t="s">
        <v>696</v>
      </c>
      <c r="G201" s="221" t="s">
        <v>139</v>
      </c>
      <c r="H201" s="222">
        <v>70.148</v>
      </c>
      <c r="I201" s="223"/>
      <c r="J201" s="224">
        <f>ROUND(I201*H201,2)</f>
        <v>0</v>
      </c>
      <c r="K201" s="225"/>
      <c r="L201" s="43"/>
      <c r="M201" s="226" t="s">
        <v>1</v>
      </c>
      <c r="N201" s="227" t="s">
        <v>41</v>
      </c>
      <c r="O201" s="90"/>
      <c r="P201" s="228">
        <f>O201*H201</f>
        <v>0</v>
      </c>
      <c r="Q201" s="228">
        <v>4E-05</v>
      </c>
      <c r="R201" s="228">
        <f>Q201*H201</f>
        <v>0.00280592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140</v>
      </c>
      <c r="AT201" s="230" t="s">
        <v>136</v>
      </c>
      <c r="AU201" s="230" t="s">
        <v>86</v>
      </c>
      <c r="AY201" s="16" t="s">
        <v>134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84</v>
      </c>
      <c r="BK201" s="231">
        <f>ROUND(I201*H201,2)</f>
        <v>0</v>
      </c>
      <c r="BL201" s="16" t="s">
        <v>140</v>
      </c>
      <c r="BM201" s="230" t="s">
        <v>697</v>
      </c>
    </row>
    <row r="202" spans="1:65" s="2" customFormat="1" ht="16.5" customHeight="1">
      <c r="A202" s="37"/>
      <c r="B202" s="38"/>
      <c r="C202" s="218" t="s">
        <v>274</v>
      </c>
      <c r="D202" s="218" t="s">
        <v>136</v>
      </c>
      <c r="E202" s="219" t="s">
        <v>698</v>
      </c>
      <c r="F202" s="220" t="s">
        <v>699</v>
      </c>
      <c r="G202" s="221" t="s">
        <v>240</v>
      </c>
      <c r="H202" s="222">
        <v>2.83</v>
      </c>
      <c r="I202" s="223"/>
      <c r="J202" s="224">
        <f>ROUND(I202*H202,2)</f>
        <v>0</v>
      </c>
      <c r="K202" s="225"/>
      <c r="L202" s="43"/>
      <c r="M202" s="226" t="s">
        <v>1</v>
      </c>
      <c r="N202" s="227" t="s">
        <v>41</v>
      </c>
      <c r="O202" s="90"/>
      <c r="P202" s="228">
        <f>O202*H202</f>
        <v>0</v>
      </c>
      <c r="Q202" s="228">
        <v>1.04838</v>
      </c>
      <c r="R202" s="228">
        <f>Q202*H202</f>
        <v>2.9669154000000004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140</v>
      </c>
      <c r="AT202" s="230" t="s">
        <v>136</v>
      </c>
      <c r="AU202" s="230" t="s">
        <v>86</v>
      </c>
      <c r="AY202" s="16" t="s">
        <v>134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84</v>
      </c>
      <c r="BK202" s="231">
        <f>ROUND(I202*H202,2)</f>
        <v>0</v>
      </c>
      <c r="BL202" s="16" t="s">
        <v>140</v>
      </c>
      <c r="BM202" s="230" t="s">
        <v>700</v>
      </c>
    </row>
    <row r="203" spans="1:51" s="13" customFormat="1" ht="12">
      <c r="A203" s="13"/>
      <c r="B203" s="232"/>
      <c r="C203" s="233"/>
      <c r="D203" s="234" t="s">
        <v>146</v>
      </c>
      <c r="E203" s="235" t="s">
        <v>1</v>
      </c>
      <c r="F203" s="236" t="s">
        <v>701</v>
      </c>
      <c r="G203" s="233"/>
      <c r="H203" s="237">
        <v>2.83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146</v>
      </c>
      <c r="AU203" s="243" t="s">
        <v>86</v>
      </c>
      <c r="AV203" s="13" t="s">
        <v>86</v>
      </c>
      <c r="AW203" s="13" t="s">
        <v>32</v>
      </c>
      <c r="AX203" s="13" t="s">
        <v>84</v>
      </c>
      <c r="AY203" s="243" t="s">
        <v>134</v>
      </c>
    </row>
    <row r="204" spans="1:63" s="12" customFormat="1" ht="22.8" customHeight="1">
      <c r="A204" s="12"/>
      <c r="B204" s="202"/>
      <c r="C204" s="203"/>
      <c r="D204" s="204" t="s">
        <v>75</v>
      </c>
      <c r="E204" s="216" t="s">
        <v>140</v>
      </c>
      <c r="F204" s="216" t="s">
        <v>222</v>
      </c>
      <c r="G204" s="203"/>
      <c r="H204" s="203"/>
      <c r="I204" s="206"/>
      <c r="J204" s="217">
        <f>BK204</f>
        <v>0</v>
      </c>
      <c r="K204" s="203"/>
      <c r="L204" s="208"/>
      <c r="M204" s="209"/>
      <c r="N204" s="210"/>
      <c r="O204" s="210"/>
      <c r="P204" s="211">
        <f>SUM(P205:P212)</f>
        <v>0</v>
      </c>
      <c r="Q204" s="210"/>
      <c r="R204" s="211">
        <f>SUM(R205:R212)</f>
        <v>76.57752547999999</v>
      </c>
      <c r="S204" s="210"/>
      <c r="T204" s="212">
        <f>SUM(T205:T212)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3" t="s">
        <v>84</v>
      </c>
      <c r="AT204" s="214" t="s">
        <v>75</v>
      </c>
      <c r="AU204" s="214" t="s">
        <v>84</v>
      </c>
      <c r="AY204" s="213" t="s">
        <v>134</v>
      </c>
      <c r="BK204" s="215">
        <f>SUM(BK205:BK212)</f>
        <v>0</v>
      </c>
    </row>
    <row r="205" spans="1:65" s="2" customFormat="1" ht="16.5" customHeight="1">
      <c r="A205" s="37"/>
      <c r="B205" s="38"/>
      <c r="C205" s="218" t="s">
        <v>279</v>
      </c>
      <c r="D205" s="218" t="s">
        <v>136</v>
      </c>
      <c r="E205" s="219" t="s">
        <v>702</v>
      </c>
      <c r="F205" s="220" t="s">
        <v>703</v>
      </c>
      <c r="G205" s="221" t="s">
        <v>144</v>
      </c>
      <c r="H205" s="222">
        <v>5.716</v>
      </c>
      <c r="I205" s="223"/>
      <c r="J205" s="224">
        <f>ROUND(I205*H205,2)</f>
        <v>0</v>
      </c>
      <c r="K205" s="225"/>
      <c r="L205" s="43"/>
      <c r="M205" s="226" t="s">
        <v>1</v>
      </c>
      <c r="N205" s="227" t="s">
        <v>41</v>
      </c>
      <c r="O205" s="90"/>
      <c r="P205" s="228">
        <f>O205*H205</f>
        <v>0</v>
      </c>
      <c r="Q205" s="228">
        <v>0.7549</v>
      </c>
      <c r="R205" s="228">
        <f>Q205*H205</f>
        <v>4.3150084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140</v>
      </c>
      <c r="AT205" s="230" t="s">
        <v>136</v>
      </c>
      <c r="AU205" s="230" t="s">
        <v>86</v>
      </c>
      <c r="AY205" s="16" t="s">
        <v>134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84</v>
      </c>
      <c r="BK205" s="231">
        <f>ROUND(I205*H205,2)</f>
        <v>0</v>
      </c>
      <c r="BL205" s="16" t="s">
        <v>140</v>
      </c>
      <c r="BM205" s="230" t="s">
        <v>704</v>
      </c>
    </row>
    <row r="206" spans="1:51" s="13" customFormat="1" ht="12">
      <c r="A206" s="13"/>
      <c r="B206" s="232"/>
      <c r="C206" s="233"/>
      <c r="D206" s="234" t="s">
        <v>146</v>
      </c>
      <c r="E206" s="235" t="s">
        <v>1</v>
      </c>
      <c r="F206" s="236" t="s">
        <v>705</v>
      </c>
      <c r="G206" s="233"/>
      <c r="H206" s="237">
        <v>5.716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146</v>
      </c>
      <c r="AU206" s="243" t="s">
        <v>86</v>
      </c>
      <c r="AV206" s="13" t="s">
        <v>86</v>
      </c>
      <c r="AW206" s="13" t="s">
        <v>32</v>
      </c>
      <c r="AX206" s="13" t="s">
        <v>84</v>
      </c>
      <c r="AY206" s="243" t="s">
        <v>134</v>
      </c>
    </row>
    <row r="207" spans="1:65" s="2" customFormat="1" ht="24.15" customHeight="1">
      <c r="A207" s="37"/>
      <c r="B207" s="38"/>
      <c r="C207" s="218" t="s">
        <v>284</v>
      </c>
      <c r="D207" s="218" t="s">
        <v>136</v>
      </c>
      <c r="E207" s="219" t="s">
        <v>706</v>
      </c>
      <c r="F207" s="220" t="s">
        <v>707</v>
      </c>
      <c r="G207" s="221" t="s">
        <v>144</v>
      </c>
      <c r="H207" s="222">
        <v>4.742</v>
      </c>
      <c r="I207" s="223"/>
      <c r="J207" s="224">
        <f>ROUND(I207*H207,2)</f>
        <v>0</v>
      </c>
      <c r="K207" s="225"/>
      <c r="L207" s="43"/>
      <c r="M207" s="226" t="s">
        <v>1</v>
      </c>
      <c r="N207" s="227" t="s">
        <v>41</v>
      </c>
      <c r="O207" s="90"/>
      <c r="P207" s="228">
        <f>O207*H207</f>
        <v>0</v>
      </c>
      <c r="Q207" s="228">
        <v>0.62474</v>
      </c>
      <c r="R207" s="228">
        <f>Q207*H207</f>
        <v>2.96251708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140</v>
      </c>
      <c r="AT207" s="230" t="s">
        <v>136</v>
      </c>
      <c r="AU207" s="230" t="s">
        <v>86</v>
      </c>
      <c r="AY207" s="16" t="s">
        <v>134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84</v>
      </c>
      <c r="BK207" s="231">
        <f>ROUND(I207*H207,2)</f>
        <v>0</v>
      </c>
      <c r="BL207" s="16" t="s">
        <v>140</v>
      </c>
      <c r="BM207" s="230" t="s">
        <v>708</v>
      </c>
    </row>
    <row r="208" spans="1:51" s="13" customFormat="1" ht="12">
      <c r="A208" s="13"/>
      <c r="B208" s="232"/>
      <c r="C208" s="233"/>
      <c r="D208" s="234" t="s">
        <v>146</v>
      </c>
      <c r="E208" s="235" t="s">
        <v>1</v>
      </c>
      <c r="F208" s="236" t="s">
        <v>709</v>
      </c>
      <c r="G208" s="233"/>
      <c r="H208" s="237">
        <v>1.824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146</v>
      </c>
      <c r="AU208" s="243" t="s">
        <v>86</v>
      </c>
      <c r="AV208" s="13" t="s">
        <v>86</v>
      </c>
      <c r="AW208" s="13" t="s">
        <v>32</v>
      </c>
      <c r="AX208" s="13" t="s">
        <v>76</v>
      </c>
      <c r="AY208" s="243" t="s">
        <v>134</v>
      </c>
    </row>
    <row r="209" spans="1:51" s="13" customFormat="1" ht="12">
      <c r="A209" s="13"/>
      <c r="B209" s="232"/>
      <c r="C209" s="233"/>
      <c r="D209" s="234" t="s">
        <v>146</v>
      </c>
      <c r="E209" s="235" t="s">
        <v>1</v>
      </c>
      <c r="F209" s="236" t="s">
        <v>710</v>
      </c>
      <c r="G209" s="233"/>
      <c r="H209" s="237">
        <v>2.918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146</v>
      </c>
      <c r="AU209" s="243" t="s">
        <v>86</v>
      </c>
      <c r="AV209" s="13" t="s">
        <v>86</v>
      </c>
      <c r="AW209" s="13" t="s">
        <v>32</v>
      </c>
      <c r="AX209" s="13" t="s">
        <v>76</v>
      </c>
      <c r="AY209" s="243" t="s">
        <v>134</v>
      </c>
    </row>
    <row r="210" spans="1:51" s="14" customFormat="1" ht="12">
      <c r="A210" s="14"/>
      <c r="B210" s="244"/>
      <c r="C210" s="245"/>
      <c r="D210" s="234" t="s">
        <v>146</v>
      </c>
      <c r="E210" s="246" t="s">
        <v>1</v>
      </c>
      <c r="F210" s="247" t="s">
        <v>162</v>
      </c>
      <c r="G210" s="245"/>
      <c r="H210" s="248">
        <v>4.742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4" t="s">
        <v>146</v>
      </c>
      <c r="AU210" s="254" t="s">
        <v>86</v>
      </c>
      <c r="AV210" s="14" t="s">
        <v>140</v>
      </c>
      <c r="AW210" s="14" t="s">
        <v>32</v>
      </c>
      <c r="AX210" s="14" t="s">
        <v>84</v>
      </c>
      <c r="AY210" s="254" t="s">
        <v>134</v>
      </c>
    </row>
    <row r="211" spans="1:65" s="2" customFormat="1" ht="24.15" customHeight="1">
      <c r="A211" s="37"/>
      <c r="B211" s="38"/>
      <c r="C211" s="218" t="s">
        <v>289</v>
      </c>
      <c r="D211" s="218" t="s">
        <v>136</v>
      </c>
      <c r="E211" s="219" t="s">
        <v>711</v>
      </c>
      <c r="F211" s="220" t="s">
        <v>712</v>
      </c>
      <c r="G211" s="221" t="s">
        <v>139</v>
      </c>
      <c r="H211" s="222">
        <v>37.5</v>
      </c>
      <c r="I211" s="223"/>
      <c r="J211" s="224">
        <f>ROUND(I211*H211,2)</f>
        <v>0</v>
      </c>
      <c r="K211" s="225"/>
      <c r="L211" s="43"/>
      <c r="M211" s="226" t="s">
        <v>1</v>
      </c>
      <c r="N211" s="227" t="s">
        <v>41</v>
      </c>
      <c r="O211" s="90"/>
      <c r="P211" s="228">
        <f>O211*H211</f>
        <v>0</v>
      </c>
      <c r="Q211" s="228">
        <v>1.848</v>
      </c>
      <c r="R211" s="228">
        <f>Q211*H211</f>
        <v>69.3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140</v>
      </c>
      <c r="AT211" s="230" t="s">
        <v>136</v>
      </c>
      <c r="AU211" s="230" t="s">
        <v>86</v>
      </c>
      <c r="AY211" s="16" t="s">
        <v>134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84</v>
      </c>
      <c r="BK211" s="231">
        <f>ROUND(I211*H211,2)</f>
        <v>0</v>
      </c>
      <c r="BL211" s="16" t="s">
        <v>140</v>
      </c>
      <c r="BM211" s="230" t="s">
        <v>713</v>
      </c>
    </row>
    <row r="212" spans="1:51" s="13" customFormat="1" ht="12">
      <c r="A212" s="13"/>
      <c r="B212" s="232"/>
      <c r="C212" s="233"/>
      <c r="D212" s="234" t="s">
        <v>146</v>
      </c>
      <c r="E212" s="235" t="s">
        <v>1</v>
      </c>
      <c r="F212" s="236" t="s">
        <v>714</v>
      </c>
      <c r="G212" s="233"/>
      <c r="H212" s="237">
        <v>37.5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146</v>
      </c>
      <c r="AU212" s="243" t="s">
        <v>86</v>
      </c>
      <c r="AV212" s="13" t="s">
        <v>86</v>
      </c>
      <c r="AW212" s="13" t="s">
        <v>32</v>
      </c>
      <c r="AX212" s="13" t="s">
        <v>84</v>
      </c>
      <c r="AY212" s="243" t="s">
        <v>134</v>
      </c>
    </row>
    <row r="213" spans="1:63" s="12" customFormat="1" ht="22.8" customHeight="1">
      <c r="A213" s="12"/>
      <c r="B213" s="202"/>
      <c r="C213" s="203"/>
      <c r="D213" s="204" t="s">
        <v>75</v>
      </c>
      <c r="E213" s="216" t="s">
        <v>156</v>
      </c>
      <c r="F213" s="216" t="s">
        <v>231</v>
      </c>
      <c r="G213" s="203"/>
      <c r="H213" s="203"/>
      <c r="I213" s="206"/>
      <c r="J213" s="217">
        <f>BK213</f>
        <v>0</v>
      </c>
      <c r="K213" s="203"/>
      <c r="L213" s="208"/>
      <c r="M213" s="209"/>
      <c r="N213" s="210"/>
      <c r="O213" s="210"/>
      <c r="P213" s="211">
        <f>SUM(P214:P220)</f>
        <v>0</v>
      </c>
      <c r="Q213" s="210"/>
      <c r="R213" s="211">
        <f>SUM(R214:R220)</f>
        <v>10.415040000000001</v>
      </c>
      <c r="S213" s="210"/>
      <c r="T213" s="212">
        <f>SUM(T214:T220)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3" t="s">
        <v>84</v>
      </c>
      <c r="AT213" s="214" t="s">
        <v>75</v>
      </c>
      <c r="AU213" s="214" t="s">
        <v>84</v>
      </c>
      <c r="AY213" s="213" t="s">
        <v>134</v>
      </c>
      <c r="BK213" s="215">
        <f>SUM(BK214:BK220)</f>
        <v>0</v>
      </c>
    </row>
    <row r="214" spans="1:65" s="2" customFormat="1" ht="37.8" customHeight="1">
      <c r="A214" s="37"/>
      <c r="B214" s="38"/>
      <c r="C214" s="218" t="s">
        <v>293</v>
      </c>
      <c r="D214" s="218" t="s">
        <v>136</v>
      </c>
      <c r="E214" s="219" t="s">
        <v>233</v>
      </c>
      <c r="F214" s="220" t="s">
        <v>234</v>
      </c>
      <c r="G214" s="221" t="s">
        <v>139</v>
      </c>
      <c r="H214" s="222">
        <v>68</v>
      </c>
      <c r="I214" s="223"/>
      <c r="J214" s="224">
        <f>ROUND(I214*H214,2)</f>
        <v>0</v>
      </c>
      <c r="K214" s="225"/>
      <c r="L214" s="43"/>
      <c r="M214" s="226" t="s">
        <v>1</v>
      </c>
      <c r="N214" s="227" t="s">
        <v>41</v>
      </c>
      <c r="O214" s="90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0" t="s">
        <v>140</v>
      </c>
      <c r="AT214" s="230" t="s">
        <v>136</v>
      </c>
      <c r="AU214" s="230" t="s">
        <v>86</v>
      </c>
      <c r="AY214" s="16" t="s">
        <v>134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6" t="s">
        <v>84</v>
      </c>
      <c r="BK214" s="231">
        <f>ROUND(I214*H214,2)</f>
        <v>0</v>
      </c>
      <c r="BL214" s="16" t="s">
        <v>140</v>
      </c>
      <c r="BM214" s="230" t="s">
        <v>715</v>
      </c>
    </row>
    <row r="215" spans="1:65" s="2" customFormat="1" ht="21.75" customHeight="1">
      <c r="A215" s="37"/>
      <c r="B215" s="38"/>
      <c r="C215" s="255" t="s">
        <v>297</v>
      </c>
      <c r="D215" s="255" t="s">
        <v>196</v>
      </c>
      <c r="E215" s="256" t="s">
        <v>238</v>
      </c>
      <c r="F215" s="257" t="s">
        <v>239</v>
      </c>
      <c r="G215" s="258" t="s">
        <v>240</v>
      </c>
      <c r="H215" s="259">
        <v>3.3</v>
      </c>
      <c r="I215" s="260"/>
      <c r="J215" s="261">
        <f>ROUND(I215*H215,2)</f>
        <v>0</v>
      </c>
      <c r="K215" s="262"/>
      <c r="L215" s="263"/>
      <c r="M215" s="264" t="s">
        <v>1</v>
      </c>
      <c r="N215" s="265" t="s">
        <v>41</v>
      </c>
      <c r="O215" s="90"/>
      <c r="P215" s="228">
        <f>O215*H215</f>
        <v>0</v>
      </c>
      <c r="Q215" s="228">
        <v>1</v>
      </c>
      <c r="R215" s="228">
        <f>Q215*H215</f>
        <v>3.3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173</v>
      </c>
      <c r="AT215" s="230" t="s">
        <v>196</v>
      </c>
      <c r="AU215" s="230" t="s">
        <v>86</v>
      </c>
      <c r="AY215" s="16" t="s">
        <v>134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84</v>
      </c>
      <c r="BK215" s="231">
        <f>ROUND(I215*H215,2)</f>
        <v>0</v>
      </c>
      <c r="BL215" s="16" t="s">
        <v>140</v>
      </c>
      <c r="BM215" s="230" t="s">
        <v>716</v>
      </c>
    </row>
    <row r="216" spans="1:65" s="2" customFormat="1" ht="16.5" customHeight="1">
      <c r="A216" s="37"/>
      <c r="B216" s="38"/>
      <c r="C216" s="218" t="s">
        <v>301</v>
      </c>
      <c r="D216" s="218" t="s">
        <v>136</v>
      </c>
      <c r="E216" s="219" t="s">
        <v>263</v>
      </c>
      <c r="F216" s="220" t="s">
        <v>264</v>
      </c>
      <c r="G216" s="221" t="s">
        <v>139</v>
      </c>
      <c r="H216" s="222">
        <v>68</v>
      </c>
      <c r="I216" s="223"/>
      <c r="J216" s="224">
        <f>ROUND(I216*H216,2)</f>
        <v>0</v>
      </c>
      <c r="K216" s="225"/>
      <c r="L216" s="43"/>
      <c r="M216" s="226" t="s">
        <v>1</v>
      </c>
      <c r="N216" s="227" t="s">
        <v>41</v>
      </c>
      <c r="O216" s="90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0" t="s">
        <v>140</v>
      </c>
      <c r="AT216" s="230" t="s">
        <v>136</v>
      </c>
      <c r="AU216" s="230" t="s">
        <v>86</v>
      </c>
      <c r="AY216" s="16" t="s">
        <v>134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6" t="s">
        <v>84</v>
      </c>
      <c r="BK216" s="231">
        <f>ROUND(I216*H216,2)</f>
        <v>0</v>
      </c>
      <c r="BL216" s="16" t="s">
        <v>140</v>
      </c>
      <c r="BM216" s="230" t="s">
        <v>717</v>
      </c>
    </row>
    <row r="217" spans="1:65" s="2" customFormat="1" ht="16.5" customHeight="1">
      <c r="A217" s="37"/>
      <c r="B217" s="38"/>
      <c r="C217" s="218" t="s">
        <v>306</v>
      </c>
      <c r="D217" s="218" t="s">
        <v>136</v>
      </c>
      <c r="E217" s="219" t="s">
        <v>270</v>
      </c>
      <c r="F217" s="220" t="s">
        <v>271</v>
      </c>
      <c r="G217" s="221" t="s">
        <v>139</v>
      </c>
      <c r="H217" s="222">
        <v>68</v>
      </c>
      <c r="I217" s="223"/>
      <c r="J217" s="224">
        <f>ROUND(I217*H217,2)</f>
        <v>0</v>
      </c>
      <c r="K217" s="225"/>
      <c r="L217" s="43"/>
      <c r="M217" s="226" t="s">
        <v>1</v>
      </c>
      <c r="N217" s="227" t="s">
        <v>41</v>
      </c>
      <c r="O217" s="90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0" t="s">
        <v>140</v>
      </c>
      <c r="AT217" s="230" t="s">
        <v>136</v>
      </c>
      <c r="AU217" s="230" t="s">
        <v>86</v>
      </c>
      <c r="AY217" s="16" t="s">
        <v>134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6" t="s">
        <v>84</v>
      </c>
      <c r="BK217" s="231">
        <f>ROUND(I217*H217,2)</f>
        <v>0</v>
      </c>
      <c r="BL217" s="16" t="s">
        <v>140</v>
      </c>
      <c r="BM217" s="230" t="s">
        <v>718</v>
      </c>
    </row>
    <row r="218" spans="1:65" s="2" customFormat="1" ht="16.5" customHeight="1">
      <c r="A218" s="37"/>
      <c r="B218" s="38"/>
      <c r="C218" s="218" t="s">
        <v>311</v>
      </c>
      <c r="D218" s="218" t="s">
        <v>136</v>
      </c>
      <c r="E218" s="219" t="s">
        <v>719</v>
      </c>
      <c r="F218" s="220" t="s">
        <v>720</v>
      </c>
      <c r="G218" s="221" t="s">
        <v>139</v>
      </c>
      <c r="H218" s="222">
        <v>68</v>
      </c>
      <c r="I218" s="223"/>
      <c r="J218" s="224">
        <f>ROUND(I218*H218,2)</f>
        <v>0</v>
      </c>
      <c r="K218" s="225"/>
      <c r="L218" s="43"/>
      <c r="M218" s="226" t="s">
        <v>1</v>
      </c>
      <c r="N218" s="227" t="s">
        <v>41</v>
      </c>
      <c r="O218" s="90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0" t="s">
        <v>140</v>
      </c>
      <c r="AT218" s="230" t="s">
        <v>136</v>
      </c>
      <c r="AU218" s="230" t="s">
        <v>86</v>
      </c>
      <c r="AY218" s="16" t="s">
        <v>134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6" t="s">
        <v>84</v>
      </c>
      <c r="BK218" s="231">
        <f>ROUND(I218*H218,2)</f>
        <v>0</v>
      </c>
      <c r="BL218" s="16" t="s">
        <v>140</v>
      </c>
      <c r="BM218" s="230" t="s">
        <v>721</v>
      </c>
    </row>
    <row r="219" spans="1:65" s="2" customFormat="1" ht="21.75" customHeight="1">
      <c r="A219" s="37"/>
      <c r="B219" s="38"/>
      <c r="C219" s="218" t="s">
        <v>317</v>
      </c>
      <c r="D219" s="218" t="s">
        <v>136</v>
      </c>
      <c r="E219" s="219" t="s">
        <v>285</v>
      </c>
      <c r="F219" s="220" t="s">
        <v>286</v>
      </c>
      <c r="G219" s="221" t="s">
        <v>139</v>
      </c>
      <c r="H219" s="222">
        <v>24.4</v>
      </c>
      <c r="I219" s="223"/>
      <c r="J219" s="224">
        <f>ROUND(I219*H219,2)</f>
        <v>0</v>
      </c>
      <c r="K219" s="225"/>
      <c r="L219" s="43"/>
      <c r="M219" s="226" t="s">
        <v>1</v>
      </c>
      <c r="N219" s="227" t="s">
        <v>41</v>
      </c>
      <c r="O219" s="90"/>
      <c r="P219" s="228">
        <f>O219*H219</f>
        <v>0</v>
      </c>
      <c r="Q219" s="228">
        <v>0.2916</v>
      </c>
      <c r="R219" s="228">
        <f>Q219*H219</f>
        <v>7.1150400000000005</v>
      </c>
      <c r="S219" s="228">
        <v>0</v>
      </c>
      <c r="T219" s="22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0" t="s">
        <v>140</v>
      </c>
      <c r="AT219" s="230" t="s">
        <v>136</v>
      </c>
      <c r="AU219" s="230" t="s">
        <v>86</v>
      </c>
      <c r="AY219" s="16" t="s">
        <v>134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6" t="s">
        <v>84</v>
      </c>
      <c r="BK219" s="231">
        <f>ROUND(I219*H219,2)</f>
        <v>0</v>
      </c>
      <c r="BL219" s="16" t="s">
        <v>140</v>
      </c>
      <c r="BM219" s="230" t="s">
        <v>722</v>
      </c>
    </row>
    <row r="220" spans="1:65" s="2" customFormat="1" ht="16.5" customHeight="1">
      <c r="A220" s="37"/>
      <c r="B220" s="38"/>
      <c r="C220" s="218" t="s">
        <v>323</v>
      </c>
      <c r="D220" s="218" t="s">
        <v>136</v>
      </c>
      <c r="E220" s="219" t="s">
        <v>723</v>
      </c>
      <c r="F220" s="220" t="s">
        <v>724</v>
      </c>
      <c r="G220" s="221" t="s">
        <v>139</v>
      </c>
      <c r="H220" s="222">
        <v>68</v>
      </c>
      <c r="I220" s="223"/>
      <c r="J220" s="224">
        <f>ROUND(I220*H220,2)</f>
        <v>0</v>
      </c>
      <c r="K220" s="225"/>
      <c r="L220" s="43"/>
      <c r="M220" s="226" t="s">
        <v>1</v>
      </c>
      <c r="N220" s="227" t="s">
        <v>41</v>
      </c>
      <c r="O220" s="90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30" t="s">
        <v>140</v>
      </c>
      <c r="AT220" s="230" t="s">
        <v>136</v>
      </c>
      <c r="AU220" s="230" t="s">
        <v>86</v>
      </c>
      <c r="AY220" s="16" t="s">
        <v>134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6" t="s">
        <v>84</v>
      </c>
      <c r="BK220" s="231">
        <f>ROUND(I220*H220,2)</f>
        <v>0</v>
      </c>
      <c r="BL220" s="16" t="s">
        <v>140</v>
      </c>
      <c r="BM220" s="230" t="s">
        <v>725</v>
      </c>
    </row>
    <row r="221" spans="1:63" s="12" customFormat="1" ht="22.8" customHeight="1">
      <c r="A221" s="12"/>
      <c r="B221" s="202"/>
      <c r="C221" s="203"/>
      <c r="D221" s="204" t="s">
        <v>75</v>
      </c>
      <c r="E221" s="216" t="s">
        <v>177</v>
      </c>
      <c r="F221" s="216" t="s">
        <v>322</v>
      </c>
      <c r="G221" s="203"/>
      <c r="H221" s="203"/>
      <c r="I221" s="206"/>
      <c r="J221" s="217">
        <f>BK221</f>
        <v>0</v>
      </c>
      <c r="K221" s="203"/>
      <c r="L221" s="208"/>
      <c r="M221" s="209"/>
      <c r="N221" s="210"/>
      <c r="O221" s="210"/>
      <c r="P221" s="211">
        <f>P222+SUM(P223:P230)</f>
        <v>0</v>
      </c>
      <c r="Q221" s="210"/>
      <c r="R221" s="211">
        <f>R222+SUM(R223:R230)</f>
        <v>0.36536</v>
      </c>
      <c r="S221" s="210"/>
      <c r="T221" s="212">
        <f>T222+SUM(T223:T230)</f>
        <v>1.36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3" t="s">
        <v>84</v>
      </c>
      <c r="AT221" s="214" t="s">
        <v>75</v>
      </c>
      <c r="AU221" s="214" t="s">
        <v>84</v>
      </c>
      <c r="AY221" s="213" t="s">
        <v>134</v>
      </c>
      <c r="BK221" s="215">
        <f>BK222+SUM(BK223:BK230)</f>
        <v>0</v>
      </c>
    </row>
    <row r="222" spans="1:65" s="2" customFormat="1" ht="24.15" customHeight="1">
      <c r="A222" s="37"/>
      <c r="B222" s="38"/>
      <c r="C222" s="218" t="s">
        <v>329</v>
      </c>
      <c r="D222" s="218" t="s">
        <v>136</v>
      </c>
      <c r="E222" s="219" t="s">
        <v>726</v>
      </c>
      <c r="F222" s="220" t="s">
        <v>727</v>
      </c>
      <c r="G222" s="221" t="s">
        <v>326</v>
      </c>
      <c r="H222" s="222">
        <v>2</v>
      </c>
      <c r="I222" s="223"/>
      <c r="J222" s="224">
        <f>ROUND(I222*H222,2)</f>
        <v>0</v>
      </c>
      <c r="K222" s="225"/>
      <c r="L222" s="43"/>
      <c r="M222" s="226" t="s">
        <v>1</v>
      </c>
      <c r="N222" s="227" t="s">
        <v>41</v>
      </c>
      <c r="O222" s="90"/>
      <c r="P222" s="228">
        <f>O222*H222</f>
        <v>0</v>
      </c>
      <c r="Q222" s="228">
        <v>0.11171</v>
      </c>
      <c r="R222" s="228">
        <f>Q222*H222</f>
        <v>0.22342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140</v>
      </c>
      <c r="AT222" s="230" t="s">
        <v>136</v>
      </c>
      <c r="AU222" s="230" t="s">
        <v>86</v>
      </c>
      <c r="AY222" s="16" t="s">
        <v>134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84</v>
      </c>
      <c r="BK222" s="231">
        <f>ROUND(I222*H222,2)</f>
        <v>0</v>
      </c>
      <c r="BL222" s="16" t="s">
        <v>140</v>
      </c>
      <c r="BM222" s="230" t="s">
        <v>728</v>
      </c>
    </row>
    <row r="223" spans="1:65" s="2" customFormat="1" ht="16.5" customHeight="1">
      <c r="A223" s="37"/>
      <c r="B223" s="38"/>
      <c r="C223" s="255" t="s">
        <v>333</v>
      </c>
      <c r="D223" s="255" t="s">
        <v>196</v>
      </c>
      <c r="E223" s="256" t="s">
        <v>729</v>
      </c>
      <c r="F223" s="257" t="s">
        <v>730</v>
      </c>
      <c r="G223" s="258" t="s">
        <v>326</v>
      </c>
      <c r="H223" s="259">
        <v>2</v>
      </c>
      <c r="I223" s="260"/>
      <c r="J223" s="261">
        <f>ROUND(I223*H223,2)</f>
        <v>0</v>
      </c>
      <c r="K223" s="262"/>
      <c r="L223" s="263"/>
      <c r="M223" s="264" t="s">
        <v>1</v>
      </c>
      <c r="N223" s="265" t="s">
        <v>41</v>
      </c>
      <c r="O223" s="90"/>
      <c r="P223" s="228">
        <f>O223*H223</f>
        <v>0</v>
      </c>
      <c r="Q223" s="228">
        <v>0.006</v>
      </c>
      <c r="R223" s="228">
        <f>Q223*H223</f>
        <v>0.012</v>
      </c>
      <c r="S223" s="228">
        <v>0</v>
      </c>
      <c r="T223" s="22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173</v>
      </c>
      <c r="AT223" s="230" t="s">
        <v>196</v>
      </c>
      <c r="AU223" s="230" t="s">
        <v>86</v>
      </c>
      <c r="AY223" s="16" t="s">
        <v>134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84</v>
      </c>
      <c r="BK223" s="231">
        <f>ROUND(I223*H223,2)</f>
        <v>0</v>
      </c>
      <c r="BL223" s="16" t="s">
        <v>140</v>
      </c>
      <c r="BM223" s="230" t="s">
        <v>731</v>
      </c>
    </row>
    <row r="224" spans="1:65" s="2" customFormat="1" ht="21.75" customHeight="1">
      <c r="A224" s="37"/>
      <c r="B224" s="38"/>
      <c r="C224" s="218" t="s">
        <v>337</v>
      </c>
      <c r="D224" s="218" t="s">
        <v>136</v>
      </c>
      <c r="E224" s="219" t="s">
        <v>397</v>
      </c>
      <c r="F224" s="220" t="s">
        <v>398</v>
      </c>
      <c r="G224" s="221" t="s">
        <v>139</v>
      </c>
      <c r="H224" s="222">
        <v>68</v>
      </c>
      <c r="I224" s="223"/>
      <c r="J224" s="224">
        <f>ROUND(I224*H224,2)</f>
        <v>0</v>
      </c>
      <c r="K224" s="225"/>
      <c r="L224" s="43"/>
      <c r="M224" s="226" t="s">
        <v>1</v>
      </c>
      <c r="N224" s="227" t="s">
        <v>41</v>
      </c>
      <c r="O224" s="90"/>
      <c r="P224" s="228">
        <f>O224*H224</f>
        <v>0</v>
      </c>
      <c r="Q224" s="228">
        <v>0.00036</v>
      </c>
      <c r="R224" s="228">
        <f>Q224*H224</f>
        <v>0.024480000000000002</v>
      </c>
      <c r="S224" s="228">
        <v>0</v>
      </c>
      <c r="T224" s="22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0" t="s">
        <v>140</v>
      </c>
      <c r="AT224" s="230" t="s">
        <v>136</v>
      </c>
      <c r="AU224" s="230" t="s">
        <v>86</v>
      </c>
      <c r="AY224" s="16" t="s">
        <v>134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6" t="s">
        <v>84</v>
      </c>
      <c r="BK224" s="231">
        <f>ROUND(I224*H224,2)</f>
        <v>0</v>
      </c>
      <c r="BL224" s="16" t="s">
        <v>140</v>
      </c>
      <c r="BM224" s="230" t="s">
        <v>732</v>
      </c>
    </row>
    <row r="225" spans="1:65" s="2" customFormat="1" ht="33" customHeight="1">
      <c r="A225" s="37"/>
      <c r="B225" s="38"/>
      <c r="C225" s="218" t="s">
        <v>341</v>
      </c>
      <c r="D225" s="218" t="s">
        <v>136</v>
      </c>
      <c r="E225" s="219" t="s">
        <v>405</v>
      </c>
      <c r="F225" s="220" t="s">
        <v>406</v>
      </c>
      <c r="G225" s="221" t="s">
        <v>326</v>
      </c>
      <c r="H225" s="222">
        <v>2</v>
      </c>
      <c r="I225" s="223"/>
      <c r="J225" s="224">
        <f>ROUND(I225*H225,2)</f>
        <v>0</v>
      </c>
      <c r="K225" s="225"/>
      <c r="L225" s="43"/>
      <c r="M225" s="226" t="s">
        <v>1</v>
      </c>
      <c r="N225" s="227" t="s">
        <v>41</v>
      </c>
      <c r="O225" s="90"/>
      <c r="P225" s="228">
        <f>O225*H225</f>
        <v>0</v>
      </c>
      <c r="Q225" s="228">
        <v>0.00023</v>
      </c>
      <c r="R225" s="228">
        <f>Q225*H225</f>
        <v>0.00046</v>
      </c>
      <c r="S225" s="228">
        <v>0</v>
      </c>
      <c r="T225" s="22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0" t="s">
        <v>140</v>
      </c>
      <c r="AT225" s="230" t="s">
        <v>136</v>
      </c>
      <c r="AU225" s="230" t="s">
        <v>86</v>
      </c>
      <c r="AY225" s="16" t="s">
        <v>134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6" t="s">
        <v>84</v>
      </c>
      <c r="BK225" s="231">
        <f>ROUND(I225*H225,2)</f>
        <v>0</v>
      </c>
      <c r="BL225" s="16" t="s">
        <v>140</v>
      </c>
      <c r="BM225" s="230" t="s">
        <v>733</v>
      </c>
    </row>
    <row r="226" spans="1:65" s="2" customFormat="1" ht="24.15" customHeight="1">
      <c r="A226" s="37"/>
      <c r="B226" s="38"/>
      <c r="C226" s="255" t="s">
        <v>345</v>
      </c>
      <c r="D226" s="255" t="s">
        <v>196</v>
      </c>
      <c r="E226" s="256" t="s">
        <v>734</v>
      </c>
      <c r="F226" s="257" t="s">
        <v>735</v>
      </c>
      <c r="G226" s="258" t="s">
        <v>240</v>
      </c>
      <c r="H226" s="259">
        <v>0.105</v>
      </c>
      <c r="I226" s="260"/>
      <c r="J226" s="261">
        <f>ROUND(I226*H226,2)</f>
        <v>0</v>
      </c>
      <c r="K226" s="262"/>
      <c r="L226" s="263"/>
      <c r="M226" s="264" t="s">
        <v>1</v>
      </c>
      <c r="N226" s="265" t="s">
        <v>41</v>
      </c>
      <c r="O226" s="90"/>
      <c r="P226" s="228">
        <f>O226*H226</f>
        <v>0</v>
      </c>
      <c r="Q226" s="228">
        <v>1</v>
      </c>
      <c r="R226" s="228">
        <f>Q226*H226</f>
        <v>0.105</v>
      </c>
      <c r="S226" s="228">
        <v>0</v>
      </c>
      <c r="T226" s="22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173</v>
      </c>
      <c r="AT226" s="230" t="s">
        <v>196</v>
      </c>
      <c r="AU226" s="230" t="s">
        <v>86</v>
      </c>
      <c r="AY226" s="16" t="s">
        <v>134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84</v>
      </c>
      <c r="BK226" s="231">
        <f>ROUND(I226*H226,2)</f>
        <v>0</v>
      </c>
      <c r="BL226" s="16" t="s">
        <v>140</v>
      </c>
      <c r="BM226" s="230" t="s">
        <v>736</v>
      </c>
    </row>
    <row r="227" spans="1:51" s="13" customFormat="1" ht="12">
      <c r="A227" s="13"/>
      <c r="B227" s="232"/>
      <c r="C227" s="233"/>
      <c r="D227" s="234" t="s">
        <v>146</v>
      </c>
      <c r="E227" s="235" t="s">
        <v>1</v>
      </c>
      <c r="F227" s="236" t="s">
        <v>737</v>
      </c>
      <c r="G227" s="233"/>
      <c r="H227" s="237">
        <v>0.105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146</v>
      </c>
      <c r="AU227" s="243" t="s">
        <v>86</v>
      </c>
      <c r="AV227" s="13" t="s">
        <v>86</v>
      </c>
      <c r="AW227" s="13" t="s">
        <v>32</v>
      </c>
      <c r="AX227" s="13" t="s">
        <v>84</v>
      </c>
      <c r="AY227" s="243" t="s">
        <v>134</v>
      </c>
    </row>
    <row r="228" spans="1:65" s="2" customFormat="1" ht="16.5" customHeight="1">
      <c r="A228" s="37"/>
      <c r="B228" s="38"/>
      <c r="C228" s="218" t="s">
        <v>350</v>
      </c>
      <c r="D228" s="218" t="s">
        <v>136</v>
      </c>
      <c r="E228" s="219" t="s">
        <v>738</v>
      </c>
      <c r="F228" s="220" t="s">
        <v>739</v>
      </c>
      <c r="G228" s="221" t="s">
        <v>139</v>
      </c>
      <c r="H228" s="222">
        <v>68</v>
      </c>
      <c r="I228" s="223"/>
      <c r="J228" s="224">
        <f>ROUND(I228*H228,2)</f>
        <v>0</v>
      </c>
      <c r="K228" s="225"/>
      <c r="L228" s="43"/>
      <c r="M228" s="226" t="s">
        <v>1</v>
      </c>
      <c r="N228" s="227" t="s">
        <v>41</v>
      </c>
      <c r="O228" s="90"/>
      <c r="P228" s="228">
        <f>O228*H228</f>
        <v>0</v>
      </c>
      <c r="Q228" s="228">
        <v>0</v>
      </c>
      <c r="R228" s="228">
        <f>Q228*H228</f>
        <v>0</v>
      </c>
      <c r="S228" s="228">
        <v>0.02</v>
      </c>
      <c r="T228" s="229">
        <f>S228*H228</f>
        <v>1.36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0" t="s">
        <v>140</v>
      </c>
      <c r="AT228" s="230" t="s">
        <v>136</v>
      </c>
      <c r="AU228" s="230" t="s">
        <v>86</v>
      </c>
      <c r="AY228" s="16" t="s">
        <v>134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6" t="s">
        <v>84</v>
      </c>
      <c r="BK228" s="231">
        <f>ROUND(I228*H228,2)</f>
        <v>0</v>
      </c>
      <c r="BL228" s="16" t="s">
        <v>140</v>
      </c>
      <c r="BM228" s="230" t="s">
        <v>740</v>
      </c>
    </row>
    <row r="229" spans="1:65" s="2" customFormat="1" ht="16.5" customHeight="1">
      <c r="A229" s="37"/>
      <c r="B229" s="38"/>
      <c r="C229" s="218" t="s">
        <v>355</v>
      </c>
      <c r="D229" s="218" t="s">
        <v>136</v>
      </c>
      <c r="E229" s="219" t="s">
        <v>414</v>
      </c>
      <c r="F229" s="220" t="s">
        <v>415</v>
      </c>
      <c r="G229" s="221" t="s">
        <v>416</v>
      </c>
      <c r="H229" s="222">
        <v>1</v>
      </c>
      <c r="I229" s="223"/>
      <c r="J229" s="224">
        <f>ROUND(I229*H229,2)</f>
        <v>0</v>
      </c>
      <c r="K229" s="225"/>
      <c r="L229" s="43"/>
      <c r="M229" s="226" t="s">
        <v>1</v>
      </c>
      <c r="N229" s="227" t="s">
        <v>41</v>
      </c>
      <c r="O229" s="90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0" t="s">
        <v>140</v>
      </c>
      <c r="AT229" s="230" t="s">
        <v>136</v>
      </c>
      <c r="AU229" s="230" t="s">
        <v>86</v>
      </c>
      <c r="AY229" s="16" t="s">
        <v>134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6" t="s">
        <v>84</v>
      </c>
      <c r="BK229" s="231">
        <f>ROUND(I229*H229,2)</f>
        <v>0</v>
      </c>
      <c r="BL229" s="16" t="s">
        <v>140</v>
      </c>
      <c r="BM229" s="230" t="s">
        <v>741</v>
      </c>
    </row>
    <row r="230" spans="1:63" s="12" customFormat="1" ht="20.85" customHeight="1">
      <c r="A230" s="12"/>
      <c r="B230" s="202"/>
      <c r="C230" s="203"/>
      <c r="D230" s="204" t="s">
        <v>75</v>
      </c>
      <c r="E230" s="216" t="s">
        <v>434</v>
      </c>
      <c r="F230" s="216" t="s">
        <v>435</v>
      </c>
      <c r="G230" s="203"/>
      <c r="H230" s="203"/>
      <c r="I230" s="206"/>
      <c r="J230" s="217">
        <f>BK230</f>
        <v>0</v>
      </c>
      <c r="K230" s="203"/>
      <c r="L230" s="208"/>
      <c r="M230" s="209"/>
      <c r="N230" s="210"/>
      <c r="O230" s="210"/>
      <c r="P230" s="211">
        <f>SUM(P231:P232)</f>
        <v>0</v>
      </c>
      <c r="Q230" s="210"/>
      <c r="R230" s="211">
        <f>SUM(R231:R232)</f>
        <v>0</v>
      </c>
      <c r="S230" s="210"/>
      <c r="T230" s="212">
        <f>SUM(T231:T232)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3" t="s">
        <v>84</v>
      </c>
      <c r="AT230" s="214" t="s">
        <v>75</v>
      </c>
      <c r="AU230" s="214" t="s">
        <v>86</v>
      </c>
      <c r="AY230" s="213" t="s">
        <v>134</v>
      </c>
      <c r="BK230" s="215">
        <f>SUM(BK231:BK232)</f>
        <v>0</v>
      </c>
    </row>
    <row r="231" spans="1:65" s="2" customFormat="1" ht="16.5" customHeight="1">
      <c r="A231" s="37"/>
      <c r="B231" s="38"/>
      <c r="C231" s="218" t="s">
        <v>360</v>
      </c>
      <c r="D231" s="218" t="s">
        <v>136</v>
      </c>
      <c r="E231" s="219" t="s">
        <v>437</v>
      </c>
      <c r="F231" s="220" t="s">
        <v>438</v>
      </c>
      <c r="G231" s="221" t="s">
        <v>416</v>
      </c>
      <c r="H231" s="222">
        <v>1</v>
      </c>
      <c r="I231" s="223"/>
      <c r="J231" s="224">
        <f>ROUND(I231*H231,2)</f>
        <v>0</v>
      </c>
      <c r="K231" s="225"/>
      <c r="L231" s="43"/>
      <c r="M231" s="226" t="s">
        <v>1</v>
      </c>
      <c r="N231" s="227" t="s">
        <v>41</v>
      </c>
      <c r="O231" s="90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0" t="s">
        <v>140</v>
      </c>
      <c r="AT231" s="230" t="s">
        <v>136</v>
      </c>
      <c r="AU231" s="230" t="s">
        <v>148</v>
      </c>
      <c r="AY231" s="16" t="s">
        <v>134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6" t="s">
        <v>84</v>
      </c>
      <c r="BK231" s="231">
        <f>ROUND(I231*H231,2)</f>
        <v>0</v>
      </c>
      <c r="BL231" s="16" t="s">
        <v>140</v>
      </c>
      <c r="BM231" s="230" t="s">
        <v>742</v>
      </c>
    </row>
    <row r="232" spans="1:65" s="2" customFormat="1" ht="16.5" customHeight="1">
      <c r="A232" s="37"/>
      <c r="B232" s="38"/>
      <c r="C232" s="218" t="s">
        <v>364</v>
      </c>
      <c r="D232" s="218" t="s">
        <v>136</v>
      </c>
      <c r="E232" s="219" t="s">
        <v>743</v>
      </c>
      <c r="F232" s="220" t="s">
        <v>744</v>
      </c>
      <c r="G232" s="221" t="s">
        <v>240</v>
      </c>
      <c r="H232" s="222">
        <v>90.502</v>
      </c>
      <c r="I232" s="223"/>
      <c r="J232" s="224">
        <f>ROUND(I232*H232,2)</f>
        <v>0</v>
      </c>
      <c r="K232" s="225"/>
      <c r="L232" s="43"/>
      <c r="M232" s="226" t="s">
        <v>1</v>
      </c>
      <c r="N232" s="227" t="s">
        <v>41</v>
      </c>
      <c r="O232" s="90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0" t="s">
        <v>140</v>
      </c>
      <c r="AT232" s="230" t="s">
        <v>136</v>
      </c>
      <c r="AU232" s="230" t="s">
        <v>148</v>
      </c>
      <c r="AY232" s="16" t="s">
        <v>134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6" t="s">
        <v>84</v>
      </c>
      <c r="BK232" s="231">
        <f>ROUND(I232*H232,2)</f>
        <v>0</v>
      </c>
      <c r="BL232" s="16" t="s">
        <v>140</v>
      </c>
      <c r="BM232" s="230" t="s">
        <v>745</v>
      </c>
    </row>
    <row r="233" spans="1:63" s="12" customFormat="1" ht="25.9" customHeight="1">
      <c r="A233" s="12"/>
      <c r="B233" s="202"/>
      <c r="C233" s="203"/>
      <c r="D233" s="204" t="s">
        <v>75</v>
      </c>
      <c r="E233" s="205" t="s">
        <v>444</v>
      </c>
      <c r="F233" s="205" t="s">
        <v>445</v>
      </c>
      <c r="G233" s="203"/>
      <c r="H233" s="203"/>
      <c r="I233" s="206"/>
      <c r="J233" s="207">
        <f>BK233</f>
        <v>0</v>
      </c>
      <c r="K233" s="203"/>
      <c r="L233" s="208"/>
      <c r="M233" s="209"/>
      <c r="N233" s="210"/>
      <c r="O233" s="210"/>
      <c r="P233" s="211">
        <f>P234+P240+P266+P279+P288</f>
        <v>0</v>
      </c>
      <c r="Q233" s="210"/>
      <c r="R233" s="211">
        <f>R234+R240+R266+R279+R288</f>
        <v>54.76909005</v>
      </c>
      <c r="S233" s="210"/>
      <c r="T233" s="212">
        <f>T234+T240+T266+T279+T288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3" t="s">
        <v>86</v>
      </c>
      <c r="AT233" s="214" t="s">
        <v>75</v>
      </c>
      <c r="AU233" s="214" t="s">
        <v>76</v>
      </c>
      <c r="AY233" s="213" t="s">
        <v>134</v>
      </c>
      <c r="BK233" s="215">
        <f>BK234+BK240+BK266+BK279+BK288</f>
        <v>0</v>
      </c>
    </row>
    <row r="234" spans="1:63" s="12" customFormat="1" ht="22.8" customHeight="1">
      <c r="A234" s="12"/>
      <c r="B234" s="202"/>
      <c r="C234" s="203"/>
      <c r="D234" s="204" t="s">
        <v>75</v>
      </c>
      <c r="E234" s="216" t="s">
        <v>446</v>
      </c>
      <c r="F234" s="216" t="s">
        <v>447</v>
      </c>
      <c r="G234" s="203"/>
      <c r="H234" s="203"/>
      <c r="I234" s="206"/>
      <c r="J234" s="217">
        <f>BK234</f>
        <v>0</v>
      </c>
      <c r="K234" s="203"/>
      <c r="L234" s="208"/>
      <c r="M234" s="209"/>
      <c r="N234" s="210"/>
      <c r="O234" s="210"/>
      <c r="P234" s="211">
        <f>SUM(P235:P239)</f>
        <v>0</v>
      </c>
      <c r="Q234" s="210"/>
      <c r="R234" s="211">
        <f>SUM(R235:R239)</f>
        <v>0.21331490000000003</v>
      </c>
      <c r="S234" s="210"/>
      <c r="T234" s="212">
        <f>SUM(T235:T239)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3" t="s">
        <v>86</v>
      </c>
      <c r="AT234" s="214" t="s">
        <v>75</v>
      </c>
      <c r="AU234" s="214" t="s">
        <v>84</v>
      </c>
      <c r="AY234" s="213" t="s">
        <v>134</v>
      </c>
      <c r="BK234" s="215">
        <f>SUM(BK235:BK239)</f>
        <v>0</v>
      </c>
    </row>
    <row r="235" spans="1:65" s="2" customFormat="1" ht="24.15" customHeight="1">
      <c r="A235" s="37"/>
      <c r="B235" s="38"/>
      <c r="C235" s="218" t="s">
        <v>369</v>
      </c>
      <c r="D235" s="218" t="s">
        <v>136</v>
      </c>
      <c r="E235" s="219" t="s">
        <v>746</v>
      </c>
      <c r="F235" s="220" t="s">
        <v>747</v>
      </c>
      <c r="G235" s="221" t="s">
        <v>139</v>
      </c>
      <c r="H235" s="222">
        <v>107.882</v>
      </c>
      <c r="I235" s="223"/>
      <c r="J235" s="224">
        <f>ROUND(I235*H235,2)</f>
        <v>0</v>
      </c>
      <c r="K235" s="225"/>
      <c r="L235" s="43"/>
      <c r="M235" s="226" t="s">
        <v>1</v>
      </c>
      <c r="N235" s="227" t="s">
        <v>41</v>
      </c>
      <c r="O235" s="90"/>
      <c r="P235" s="228">
        <f>O235*H235</f>
        <v>0</v>
      </c>
      <c r="Q235" s="228">
        <v>5E-05</v>
      </c>
      <c r="R235" s="228">
        <f>Q235*H235</f>
        <v>0.005394100000000001</v>
      </c>
      <c r="S235" s="228">
        <v>0</v>
      </c>
      <c r="T235" s="229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0" t="s">
        <v>212</v>
      </c>
      <c r="AT235" s="230" t="s">
        <v>136</v>
      </c>
      <c r="AU235" s="230" t="s">
        <v>86</v>
      </c>
      <c r="AY235" s="16" t="s">
        <v>134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6" t="s">
        <v>84</v>
      </c>
      <c r="BK235" s="231">
        <f>ROUND(I235*H235,2)</f>
        <v>0</v>
      </c>
      <c r="BL235" s="16" t="s">
        <v>212</v>
      </c>
      <c r="BM235" s="230" t="s">
        <v>748</v>
      </c>
    </row>
    <row r="236" spans="1:51" s="13" customFormat="1" ht="12">
      <c r="A236" s="13"/>
      <c r="B236" s="232"/>
      <c r="C236" s="233"/>
      <c r="D236" s="234" t="s">
        <v>146</v>
      </c>
      <c r="E236" s="235" t="s">
        <v>1</v>
      </c>
      <c r="F236" s="236" t="s">
        <v>749</v>
      </c>
      <c r="G236" s="233"/>
      <c r="H236" s="237">
        <v>107.882</v>
      </c>
      <c r="I236" s="238"/>
      <c r="J236" s="233"/>
      <c r="K236" s="233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146</v>
      </c>
      <c r="AU236" s="243" t="s">
        <v>86</v>
      </c>
      <c r="AV236" s="13" t="s">
        <v>86</v>
      </c>
      <c r="AW236" s="13" t="s">
        <v>32</v>
      </c>
      <c r="AX236" s="13" t="s">
        <v>84</v>
      </c>
      <c r="AY236" s="243" t="s">
        <v>134</v>
      </c>
    </row>
    <row r="237" spans="1:65" s="2" customFormat="1" ht="24.15" customHeight="1">
      <c r="A237" s="37"/>
      <c r="B237" s="38"/>
      <c r="C237" s="255" t="s">
        <v>373</v>
      </c>
      <c r="D237" s="255" t="s">
        <v>196</v>
      </c>
      <c r="E237" s="256" t="s">
        <v>453</v>
      </c>
      <c r="F237" s="257" t="s">
        <v>454</v>
      </c>
      <c r="G237" s="258" t="s">
        <v>139</v>
      </c>
      <c r="H237" s="259">
        <v>109.432</v>
      </c>
      <c r="I237" s="260"/>
      <c r="J237" s="261">
        <f>ROUND(I237*H237,2)</f>
        <v>0</v>
      </c>
      <c r="K237" s="262"/>
      <c r="L237" s="263"/>
      <c r="M237" s="264" t="s">
        <v>1</v>
      </c>
      <c r="N237" s="265" t="s">
        <v>41</v>
      </c>
      <c r="O237" s="90"/>
      <c r="P237" s="228">
        <f>O237*H237</f>
        <v>0</v>
      </c>
      <c r="Q237" s="228">
        <v>0.0019</v>
      </c>
      <c r="R237" s="228">
        <f>Q237*H237</f>
        <v>0.20792080000000002</v>
      </c>
      <c r="S237" s="228">
        <v>0</v>
      </c>
      <c r="T237" s="22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0" t="s">
        <v>289</v>
      </c>
      <c r="AT237" s="230" t="s">
        <v>196</v>
      </c>
      <c r="AU237" s="230" t="s">
        <v>86</v>
      </c>
      <c r="AY237" s="16" t="s">
        <v>134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6" t="s">
        <v>84</v>
      </c>
      <c r="BK237" s="231">
        <f>ROUND(I237*H237,2)</f>
        <v>0</v>
      </c>
      <c r="BL237" s="16" t="s">
        <v>212</v>
      </c>
      <c r="BM237" s="230" t="s">
        <v>750</v>
      </c>
    </row>
    <row r="238" spans="1:51" s="13" customFormat="1" ht="12">
      <c r="A238" s="13"/>
      <c r="B238" s="232"/>
      <c r="C238" s="233"/>
      <c r="D238" s="234" t="s">
        <v>146</v>
      </c>
      <c r="E238" s="235" t="s">
        <v>1</v>
      </c>
      <c r="F238" s="236" t="s">
        <v>751</v>
      </c>
      <c r="G238" s="233"/>
      <c r="H238" s="237">
        <v>109.432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146</v>
      </c>
      <c r="AU238" s="243" t="s">
        <v>86</v>
      </c>
      <c r="AV238" s="13" t="s">
        <v>86</v>
      </c>
      <c r="AW238" s="13" t="s">
        <v>32</v>
      </c>
      <c r="AX238" s="13" t="s">
        <v>84</v>
      </c>
      <c r="AY238" s="243" t="s">
        <v>134</v>
      </c>
    </row>
    <row r="239" spans="1:65" s="2" customFormat="1" ht="24.15" customHeight="1">
      <c r="A239" s="37"/>
      <c r="B239" s="38"/>
      <c r="C239" s="218" t="s">
        <v>378</v>
      </c>
      <c r="D239" s="218" t="s">
        <v>136</v>
      </c>
      <c r="E239" s="219" t="s">
        <v>458</v>
      </c>
      <c r="F239" s="220" t="s">
        <v>459</v>
      </c>
      <c r="G239" s="221" t="s">
        <v>460</v>
      </c>
      <c r="H239" s="266"/>
      <c r="I239" s="223"/>
      <c r="J239" s="224">
        <f>ROUND(I239*H239,2)</f>
        <v>0</v>
      </c>
      <c r="K239" s="225"/>
      <c r="L239" s="43"/>
      <c r="M239" s="226" t="s">
        <v>1</v>
      </c>
      <c r="N239" s="227" t="s">
        <v>41</v>
      </c>
      <c r="O239" s="90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0" t="s">
        <v>212</v>
      </c>
      <c r="AT239" s="230" t="s">
        <v>136</v>
      </c>
      <c r="AU239" s="230" t="s">
        <v>86</v>
      </c>
      <c r="AY239" s="16" t="s">
        <v>134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6" t="s">
        <v>84</v>
      </c>
      <c r="BK239" s="231">
        <f>ROUND(I239*H239,2)</f>
        <v>0</v>
      </c>
      <c r="BL239" s="16" t="s">
        <v>212</v>
      </c>
      <c r="BM239" s="230" t="s">
        <v>752</v>
      </c>
    </row>
    <row r="240" spans="1:63" s="12" customFormat="1" ht="22.8" customHeight="1">
      <c r="A240" s="12"/>
      <c r="B240" s="202"/>
      <c r="C240" s="203"/>
      <c r="D240" s="204" t="s">
        <v>75</v>
      </c>
      <c r="E240" s="216" t="s">
        <v>462</v>
      </c>
      <c r="F240" s="216" t="s">
        <v>463</v>
      </c>
      <c r="G240" s="203"/>
      <c r="H240" s="203"/>
      <c r="I240" s="206"/>
      <c r="J240" s="217">
        <f>BK240</f>
        <v>0</v>
      </c>
      <c r="K240" s="203"/>
      <c r="L240" s="208"/>
      <c r="M240" s="209"/>
      <c r="N240" s="210"/>
      <c r="O240" s="210"/>
      <c r="P240" s="211">
        <f>SUM(P241:P265)</f>
        <v>0</v>
      </c>
      <c r="Q240" s="210"/>
      <c r="R240" s="211">
        <f>SUM(R241:R265)</f>
        <v>4.47170265</v>
      </c>
      <c r="S240" s="210"/>
      <c r="T240" s="212">
        <f>SUM(T241:T265)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13" t="s">
        <v>86</v>
      </c>
      <c r="AT240" s="214" t="s">
        <v>75</v>
      </c>
      <c r="AU240" s="214" t="s">
        <v>84</v>
      </c>
      <c r="AY240" s="213" t="s">
        <v>134</v>
      </c>
      <c r="BK240" s="215">
        <f>SUM(BK241:BK265)</f>
        <v>0</v>
      </c>
    </row>
    <row r="241" spans="1:65" s="2" customFormat="1" ht="16.5" customHeight="1">
      <c r="A241" s="37"/>
      <c r="B241" s="38"/>
      <c r="C241" s="218" t="s">
        <v>382</v>
      </c>
      <c r="D241" s="218" t="s">
        <v>136</v>
      </c>
      <c r="E241" s="219" t="s">
        <v>465</v>
      </c>
      <c r="F241" s="220" t="s">
        <v>466</v>
      </c>
      <c r="G241" s="221" t="s">
        <v>144</v>
      </c>
      <c r="H241" s="222">
        <v>56.854</v>
      </c>
      <c r="I241" s="223"/>
      <c r="J241" s="224">
        <f>ROUND(I241*H241,2)</f>
        <v>0</v>
      </c>
      <c r="K241" s="225"/>
      <c r="L241" s="43"/>
      <c r="M241" s="226" t="s">
        <v>1</v>
      </c>
      <c r="N241" s="227" t="s">
        <v>41</v>
      </c>
      <c r="O241" s="90"/>
      <c r="P241" s="228">
        <f>O241*H241</f>
        <v>0</v>
      </c>
      <c r="Q241" s="228">
        <v>0.00189</v>
      </c>
      <c r="R241" s="228">
        <f>Q241*H241</f>
        <v>0.10745405999999999</v>
      </c>
      <c r="S241" s="228">
        <v>0</v>
      </c>
      <c r="T241" s="229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0" t="s">
        <v>212</v>
      </c>
      <c r="AT241" s="230" t="s">
        <v>136</v>
      </c>
      <c r="AU241" s="230" t="s">
        <v>86</v>
      </c>
      <c r="AY241" s="16" t="s">
        <v>134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6" t="s">
        <v>84</v>
      </c>
      <c r="BK241" s="231">
        <f>ROUND(I241*H241,2)</f>
        <v>0</v>
      </c>
      <c r="BL241" s="16" t="s">
        <v>212</v>
      </c>
      <c r="BM241" s="230" t="s">
        <v>753</v>
      </c>
    </row>
    <row r="242" spans="1:51" s="13" customFormat="1" ht="12">
      <c r="A242" s="13"/>
      <c r="B242" s="232"/>
      <c r="C242" s="233"/>
      <c r="D242" s="234" t="s">
        <v>146</v>
      </c>
      <c r="E242" s="235" t="s">
        <v>1</v>
      </c>
      <c r="F242" s="236" t="s">
        <v>754</v>
      </c>
      <c r="G242" s="233"/>
      <c r="H242" s="237">
        <v>10.458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146</v>
      </c>
      <c r="AU242" s="243" t="s">
        <v>86</v>
      </c>
      <c r="AV242" s="13" t="s">
        <v>86</v>
      </c>
      <c r="AW242" s="13" t="s">
        <v>32</v>
      </c>
      <c r="AX242" s="13" t="s">
        <v>76</v>
      </c>
      <c r="AY242" s="243" t="s">
        <v>134</v>
      </c>
    </row>
    <row r="243" spans="1:51" s="13" customFormat="1" ht="12">
      <c r="A243" s="13"/>
      <c r="B243" s="232"/>
      <c r="C243" s="233"/>
      <c r="D243" s="234" t="s">
        <v>146</v>
      </c>
      <c r="E243" s="235" t="s">
        <v>1</v>
      </c>
      <c r="F243" s="236" t="s">
        <v>755</v>
      </c>
      <c r="G243" s="233"/>
      <c r="H243" s="237">
        <v>7.597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146</v>
      </c>
      <c r="AU243" s="243" t="s">
        <v>86</v>
      </c>
      <c r="AV243" s="13" t="s">
        <v>86</v>
      </c>
      <c r="AW243" s="13" t="s">
        <v>32</v>
      </c>
      <c r="AX243" s="13" t="s">
        <v>76</v>
      </c>
      <c r="AY243" s="243" t="s">
        <v>134</v>
      </c>
    </row>
    <row r="244" spans="1:51" s="13" customFormat="1" ht="12">
      <c r="A244" s="13"/>
      <c r="B244" s="232"/>
      <c r="C244" s="233"/>
      <c r="D244" s="234" t="s">
        <v>146</v>
      </c>
      <c r="E244" s="235" t="s">
        <v>1</v>
      </c>
      <c r="F244" s="236" t="s">
        <v>756</v>
      </c>
      <c r="G244" s="233"/>
      <c r="H244" s="237">
        <v>32.946</v>
      </c>
      <c r="I244" s="238"/>
      <c r="J244" s="233"/>
      <c r="K244" s="233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146</v>
      </c>
      <c r="AU244" s="243" t="s">
        <v>86</v>
      </c>
      <c r="AV244" s="13" t="s">
        <v>86</v>
      </c>
      <c r="AW244" s="13" t="s">
        <v>32</v>
      </c>
      <c r="AX244" s="13" t="s">
        <v>76</v>
      </c>
      <c r="AY244" s="243" t="s">
        <v>134</v>
      </c>
    </row>
    <row r="245" spans="1:51" s="13" customFormat="1" ht="12">
      <c r="A245" s="13"/>
      <c r="B245" s="232"/>
      <c r="C245" s="233"/>
      <c r="D245" s="234" t="s">
        <v>146</v>
      </c>
      <c r="E245" s="235" t="s">
        <v>1</v>
      </c>
      <c r="F245" s="236" t="s">
        <v>757</v>
      </c>
      <c r="G245" s="233"/>
      <c r="H245" s="237">
        <v>5.323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146</v>
      </c>
      <c r="AU245" s="243" t="s">
        <v>86</v>
      </c>
      <c r="AV245" s="13" t="s">
        <v>86</v>
      </c>
      <c r="AW245" s="13" t="s">
        <v>32</v>
      </c>
      <c r="AX245" s="13" t="s">
        <v>76</v>
      </c>
      <c r="AY245" s="243" t="s">
        <v>134</v>
      </c>
    </row>
    <row r="246" spans="1:51" s="13" customFormat="1" ht="12">
      <c r="A246" s="13"/>
      <c r="B246" s="232"/>
      <c r="C246" s="233"/>
      <c r="D246" s="234" t="s">
        <v>146</v>
      </c>
      <c r="E246" s="235" t="s">
        <v>1</v>
      </c>
      <c r="F246" s="236" t="s">
        <v>758</v>
      </c>
      <c r="G246" s="233"/>
      <c r="H246" s="237">
        <v>0.53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146</v>
      </c>
      <c r="AU246" s="243" t="s">
        <v>86</v>
      </c>
      <c r="AV246" s="13" t="s">
        <v>86</v>
      </c>
      <c r="AW246" s="13" t="s">
        <v>32</v>
      </c>
      <c r="AX246" s="13" t="s">
        <v>76</v>
      </c>
      <c r="AY246" s="243" t="s">
        <v>134</v>
      </c>
    </row>
    <row r="247" spans="1:51" s="14" customFormat="1" ht="12">
      <c r="A247" s="14"/>
      <c r="B247" s="244"/>
      <c r="C247" s="245"/>
      <c r="D247" s="234" t="s">
        <v>146</v>
      </c>
      <c r="E247" s="246" t="s">
        <v>1</v>
      </c>
      <c r="F247" s="247" t="s">
        <v>162</v>
      </c>
      <c r="G247" s="245"/>
      <c r="H247" s="248">
        <v>56.854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4" t="s">
        <v>146</v>
      </c>
      <c r="AU247" s="254" t="s">
        <v>86</v>
      </c>
      <c r="AV247" s="14" t="s">
        <v>140</v>
      </c>
      <c r="AW247" s="14" t="s">
        <v>32</v>
      </c>
      <c r="AX247" s="14" t="s">
        <v>84</v>
      </c>
      <c r="AY247" s="254" t="s">
        <v>134</v>
      </c>
    </row>
    <row r="248" spans="1:65" s="2" customFormat="1" ht="33" customHeight="1">
      <c r="A248" s="37"/>
      <c r="B248" s="38"/>
      <c r="C248" s="218" t="s">
        <v>387</v>
      </c>
      <c r="D248" s="218" t="s">
        <v>136</v>
      </c>
      <c r="E248" s="219" t="s">
        <v>759</v>
      </c>
      <c r="F248" s="220" t="s">
        <v>760</v>
      </c>
      <c r="G248" s="221" t="s">
        <v>210</v>
      </c>
      <c r="H248" s="222">
        <v>31.36</v>
      </c>
      <c r="I248" s="223"/>
      <c r="J248" s="224">
        <f>ROUND(I248*H248,2)</f>
        <v>0</v>
      </c>
      <c r="K248" s="225"/>
      <c r="L248" s="43"/>
      <c r="M248" s="226" t="s">
        <v>1</v>
      </c>
      <c r="N248" s="227" t="s">
        <v>41</v>
      </c>
      <c r="O248" s="90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0" t="s">
        <v>212</v>
      </c>
      <c r="AT248" s="230" t="s">
        <v>136</v>
      </c>
      <c r="AU248" s="230" t="s">
        <v>86</v>
      </c>
      <c r="AY248" s="16" t="s">
        <v>134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6" t="s">
        <v>84</v>
      </c>
      <c r="BK248" s="231">
        <f>ROUND(I248*H248,2)</f>
        <v>0</v>
      </c>
      <c r="BL248" s="16" t="s">
        <v>212</v>
      </c>
      <c r="BM248" s="230" t="s">
        <v>761</v>
      </c>
    </row>
    <row r="249" spans="1:65" s="2" customFormat="1" ht="16.5" customHeight="1">
      <c r="A249" s="37"/>
      <c r="B249" s="38"/>
      <c r="C249" s="255" t="s">
        <v>391</v>
      </c>
      <c r="D249" s="255" t="s">
        <v>196</v>
      </c>
      <c r="E249" s="256" t="s">
        <v>474</v>
      </c>
      <c r="F249" s="257" t="s">
        <v>475</v>
      </c>
      <c r="G249" s="258" t="s">
        <v>144</v>
      </c>
      <c r="H249" s="259">
        <v>0.615</v>
      </c>
      <c r="I249" s="260"/>
      <c r="J249" s="261">
        <f>ROUND(I249*H249,2)</f>
        <v>0</v>
      </c>
      <c r="K249" s="262"/>
      <c r="L249" s="263"/>
      <c r="M249" s="264" t="s">
        <v>1</v>
      </c>
      <c r="N249" s="265" t="s">
        <v>41</v>
      </c>
      <c r="O249" s="90"/>
      <c r="P249" s="228">
        <f>O249*H249</f>
        <v>0</v>
      </c>
      <c r="Q249" s="228">
        <v>0.55</v>
      </c>
      <c r="R249" s="228">
        <f>Q249*H249</f>
        <v>0.33825</v>
      </c>
      <c r="S249" s="228">
        <v>0</v>
      </c>
      <c r="T249" s="229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0" t="s">
        <v>289</v>
      </c>
      <c r="AT249" s="230" t="s">
        <v>196</v>
      </c>
      <c r="AU249" s="230" t="s">
        <v>86</v>
      </c>
      <c r="AY249" s="16" t="s">
        <v>134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6" t="s">
        <v>84</v>
      </c>
      <c r="BK249" s="231">
        <f>ROUND(I249*H249,2)</f>
        <v>0</v>
      </c>
      <c r="BL249" s="16" t="s">
        <v>212</v>
      </c>
      <c r="BM249" s="230" t="s">
        <v>762</v>
      </c>
    </row>
    <row r="250" spans="1:51" s="13" customFormat="1" ht="12">
      <c r="A250" s="13"/>
      <c r="B250" s="232"/>
      <c r="C250" s="233"/>
      <c r="D250" s="234" t="s">
        <v>146</v>
      </c>
      <c r="E250" s="235" t="s">
        <v>1</v>
      </c>
      <c r="F250" s="236" t="s">
        <v>763</v>
      </c>
      <c r="G250" s="233"/>
      <c r="H250" s="237">
        <v>0.615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146</v>
      </c>
      <c r="AU250" s="243" t="s">
        <v>86</v>
      </c>
      <c r="AV250" s="13" t="s">
        <v>86</v>
      </c>
      <c r="AW250" s="13" t="s">
        <v>32</v>
      </c>
      <c r="AX250" s="13" t="s">
        <v>84</v>
      </c>
      <c r="AY250" s="243" t="s">
        <v>134</v>
      </c>
    </row>
    <row r="251" spans="1:65" s="2" customFormat="1" ht="37.8" customHeight="1">
      <c r="A251" s="37"/>
      <c r="B251" s="38"/>
      <c r="C251" s="218" t="s">
        <v>396</v>
      </c>
      <c r="D251" s="218" t="s">
        <v>136</v>
      </c>
      <c r="E251" s="219" t="s">
        <v>764</v>
      </c>
      <c r="F251" s="220" t="s">
        <v>765</v>
      </c>
      <c r="G251" s="221" t="s">
        <v>210</v>
      </c>
      <c r="H251" s="222">
        <v>127</v>
      </c>
      <c r="I251" s="223"/>
      <c r="J251" s="224">
        <f>ROUND(I251*H251,2)</f>
        <v>0</v>
      </c>
      <c r="K251" s="225"/>
      <c r="L251" s="43"/>
      <c r="M251" s="226" t="s">
        <v>1</v>
      </c>
      <c r="N251" s="227" t="s">
        <v>41</v>
      </c>
      <c r="O251" s="90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0" t="s">
        <v>212</v>
      </c>
      <c r="AT251" s="230" t="s">
        <v>136</v>
      </c>
      <c r="AU251" s="230" t="s">
        <v>86</v>
      </c>
      <c r="AY251" s="16" t="s">
        <v>134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6" t="s">
        <v>84</v>
      </c>
      <c r="BK251" s="231">
        <f>ROUND(I251*H251,2)</f>
        <v>0</v>
      </c>
      <c r="BL251" s="16" t="s">
        <v>212</v>
      </c>
      <c r="BM251" s="230" t="s">
        <v>766</v>
      </c>
    </row>
    <row r="252" spans="1:51" s="13" customFormat="1" ht="12">
      <c r="A252" s="13"/>
      <c r="B252" s="232"/>
      <c r="C252" s="233"/>
      <c r="D252" s="234" t="s">
        <v>146</v>
      </c>
      <c r="E252" s="235" t="s">
        <v>1</v>
      </c>
      <c r="F252" s="236" t="s">
        <v>767</v>
      </c>
      <c r="G252" s="233"/>
      <c r="H252" s="237">
        <v>58.6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146</v>
      </c>
      <c r="AU252" s="243" t="s">
        <v>86</v>
      </c>
      <c r="AV252" s="13" t="s">
        <v>86</v>
      </c>
      <c r="AW252" s="13" t="s">
        <v>32</v>
      </c>
      <c r="AX252" s="13" t="s">
        <v>76</v>
      </c>
      <c r="AY252" s="243" t="s">
        <v>134</v>
      </c>
    </row>
    <row r="253" spans="1:51" s="13" customFormat="1" ht="12">
      <c r="A253" s="13"/>
      <c r="B253" s="232"/>
      <c r="C253" s="233"/>
      <c r="D253" s="234" t="s">
        <v>146</v>
      </c>
      <c r="E253" s="235" t="s">
        <v>1</v>
      </c>
      <c r="F253" s="236" t="s">
        <v>768</v>
      </c>
      <c r="G253" s="233"/>
      <c r="H253" s="237">
        <v>68.4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146</v>
      </c>
      <c r="AU253" s="243" t="s">
        <v>86</v>
      </c>
      <c r="AV253" s="13" t="s">
        <v>86</v>
      </c>
      <c r="AW253" s="13" t="s">
        <v>32</v>
      </c>
      <c r="AX253" s="13" t="s">
        <v>76</v>
      </c>
      <c r="AY253" s="243" t="s">
        <v>134</v>
      </c>
    </row>
    <row r="254" spans="1:51" s="14" customFormat="1" ht="12">
      <c r="A254" s="14"/>
      <c r="B254" s="244"/>
      <c r="C254" s="245"/>
      <c r="D254" s="234" t="s">
        <v>146</v>
      </c>
      <c r="E254" s="246" t="s">
        <v>1</v>
      </c>
      <c r="F254" s="247" t="s">
        <v>162</v>
      </c>
      <c r="G254" s="245"/>
      <c r="H254" s="248">
        <v>127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4" t="s">
        <v>146</v>
      </c>
      <c r="AU254" s="254" t="s">
        <v>86</v>
      </c>
      <c r="AV254" s="14" t="s">
        <v>140</v>
      </c>
      <c r="AW254" s="14" t="s">
        <v>32</v>
      </c>
      <c r="AX254" s="14" t="s">
        <v>84</v>
      </c>
      <c r="AY254" s="254" t="s">
        <v>134</v>
      </c>
    </row>
    <row r="255" spans="1:65" s="2" customFormat="1" ht="16.5" customHeight="1">
      <c r="A255" s="37"/>
      <c r="B255" s="38"/>
      <c r="C255" s="255" t="s">
        <v>400</v>
      </c>
      <c r="D255" s="255" t="s">
        <v>196</v>
      </c>
      <c r="E255" s="256" t="s">
        <v>474</v>
      </c>
      <c r="F255" s="257" t="s">
        <v>475</v>
      </c>
      <c r="G255" s="258" t="s">
        <v>144</v>
      </c>
      <c r="H255" s="259">
        <v>2.11</v>
      </c>
      <c r="I255" s="260"/>
      <c r="J255" s="261">
        <f>ROUND(I255*H255,2)</f>
        <v>0</v>
      </c>
      <c r="K255" s="262"/>
      <c r="L255" s="263"/>
      <c r="M255" s="264" t="s">
        <v>1</v>
      </c>
      <c r="N255" s="265" t="s">
        <v>41</v>
      </c>
      <c r="O255" s="90"/>
      <c r="P255" s="228">
        <f>O255*H255</f>
        <v>0</v>
      </c>
      <c r="Q255" s="228">
        <v>0.55</v>
      </c>
      <c r="R255" s="228">
        <f>Q255*H255</f>
        <v>1.1605</v>
      </c>
      <c r="S255" s="228">
        <v>0</v>
      </c>
      <c r="T255" s="229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0" t="s">
        <v>289</v>
      </c>
      <c r="AT255" s="230" t="s">
        <v>196</v>
      </c>
      <c r="AU255" s="230" t="s">
        <v>86</v>
      </c>
      <c r="AY255" s="16" t="s">
        <v>134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6" t="s">
        <v>84</v>
      </c>
      <c r="BK255" s="231">
        <f>ROUND(I255*H255,2)</f>
        <v>0</v>
      </c>
      <c r="BL255" s="16" t="s">
        <v>212</v>
      </c>
      <c r="BM255" s="230" t="s">
        <v>769</v>
      </c>
    </row>
    <row r="256" spans="1:51" s="13" customFormat="1" ht="12">
      <c r="A256" s="13"/>
      <c r="B256" s="232"/>
      <c r="C256" s="233"/>
      <c r="D256" s="234" t="s">
        <v>146</v>
      </c>
      <c r="E256" s="235" t="s">
        <v>1</v>
      </c>
      <c r="F256" s="236" t="s">
        <v>770</v>
      </c>
      <c r="G256" s="233"/>
      <c r="H256" s="237">
        <v>1.125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146</v>
      </c>
      <c r="AU256" s="243" t="s">
        <v>86</v>
      </c>
      <c r="AV256" s="13" t="s">
        <v>86</v>
      </c>
      <c r="AW256" s="13" t="s">
        <v>32</v>
      </c>
      <c r="AX256" s="13" t="s">
        <v>76</v>
      </c>
      <c r="AY256" s="243" t="s">
        <v>134</v>
      </c>
    </row>
    <row r="257" spans="1:51" s="13" customFormat="1" ht="12">
      <c r="A257" s="13"/>
      <c r="B257" s="232"/>
      <c r="C257" s="233"/>
      <c r="D257" s="234" t="s">
        <v>146</v>
      </c>
      <c r="E257" s="235" t="s">
        <v>1</v>
      </c>
      <c r="F257" s="236" t="s">
        <v>771</v>
      </c>
      <c r="G257" s="233"/>
      <c r="H257" s="237">
        <v>0.985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146</v>
      </c>
      <c r="AU257" s="243" t="s">
        <v>86</v>
      </c>
      <c r="AV257" s="13" t="s">
        <v>86</v>
      </c>
      <c r="AW257" s="13" t="s">
        <v>32</v>
      </c>
      <c r="AX257" s="13" t="s">
        <v>76</v>
      </c>
      <c r="AY257" s="243" t="s">
        <v>134</v>
      </c>
    </row>
    <row r="258" spans="1:51" s="14" customFormat="1" ht="12">
      <c r="A258" s="14"/>
      <c r="B258" s="244"/>
      <c r="C258" s="245"/>
      <c r="D258" s="234" t="s">
        <v>146</v>
      </c>
      <c r="E258" s="246" t="s">
        <v>1</v>
      </c>
      <c r="F258" s="247" t="s">
        <v>162</v>
      </c>
      <c r="G258" s="245"/>
      <c r="H258" s="248">
        <v>2.11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4" t="s">
        <v>146</v>
      </c>
      <c r="AU258" s="254" t="s">
        <v>86</v>
      </c>
      <c r="AV258" s="14" t="s">
        <v>140</v>
      </c>
      <c r="AW258" s="14" t="s">
        <v>32</v>
      </c>
      <c r="AX258" s="14" t="s">
        <v>84</v>
      </c>
      <c r="AY258" s="254" t="s">
        <v>134</v>
      </c>
    </row>
    <row r="259" spans="1:65" s="2" customFormat="1" ht="33" customHeight="1">
      <c r="A259" s="37"/>
      <c r="B259" s="38"/>
      <c r="C259" s="218" t="s">
        <v>404</v>
      </c>
      <c r="D259" s="218" t="s">
        <v>136</v>
      </c>
      <c r="E259" s="219" t="s">
        <v>492</v>
      </c>
      <c r="F259" s="220" t="s">
        <v>772</v>
      </c>
      <c r="G259" s="221" t="s">
        <v>210</v>
      </c>
      <c r="H259" s="222">
        <v>101.5</v>
      </c>
      <c r="I259" s="223"/>
      <c r="J259" s="224">
        <f>ROUND(I259*H259,2)</f>
        <v>0</v>
      </c>
      <c r="K259" s="225"/>
      <c r="L259" s="43"/>
      <c r="M259" s="226" t="s">
        <v>1</v>
      </c>
      <c r="N259" s="227" t="s">
        <v>41</v>
      </c>
      <c r="O259" s="90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0" t="s">
        <v>212</v>
      </c>
      <c r="AT259" s="230" t="s">
        <v>136</v>
      </c>
      <c r="AU259" s="230" t="s">
        <v>86</v>
      </c>
      <c r="AY259" s="16" t="s">
        <v>134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6" t="s">
        <v>84</v>
      </c>
      <c r="BK259" s="231">
        <f>ROUND(I259*H259,2)</f>
        <v>0</v>
      </c>
      <c r="BL259" s="16" t="s">
        <v>212</v>
      </c>
      <c r="BM259" s="230" t="s">
        <v>773</v>
      </c>
    </row>
    <row r="260" spans="1:51" s="13" customFormat="1" ht="12">
      <c r="A260" s="13"/>
      <c r="B260" s="232"/>
      <c r="C260" s="233"/>
      <c r="D260" s="234" t="s">
        <v>146</v>
      </c>
      <c r="E260" s="235" t="s">
        <v>1</v>
      </c>
      <c r="F260" s="236" t="s">
        <v>774</v>
      </c>
      <c r="G260" s="233"/>
      <c r="H260" s="237">
        <v>101.5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146</v>
      </c>
      <c r="AU260" s="243" t="s">
        <v>86</v>
      </c>
      <c r="AV260" s="13" t="s">
        <v>86</v>
      </c>
      <c r="AW260" s="13" t="s">
        <v>32</v>
      </c>
      <c r="AX260" s="13" t="s">
        <v>84</v>
      </c>
      <c r="AY260" s="243" t="s">
        <v>134</v>
      </c>
    </row>
    <row r="261" spans="1:65" s="2" customFormat="1" ht="16.5" customHeight="1">
      <c r="A261" s="37"/>
      <c r="B261" s="38"/>
      <c r="C261" s="255" t="s">
        <v>408</v>
      </c>
      <c r="D261" s="255" t="s">
        <v>196</v>
      </c>
      <c r="E261" s="256" t="s">
        <v>474</v>
      </c>
      <c r="F261" s="257" t="s">
        <v>475</v>
      </c>
      <c r="G261" s="258" t="s">
        <v>144</v>
      </c>
      <c r="H261" s="259">
        <v>4.872</v>
      </c>
      <c r="I261" s="260"/>
      <c r="J261" s="261">
        <f>ROUND(I261*H261,2)</f>
        <v>0</v>
      </c>
      <c r="K261" s="262"/>
      <c r="L261" s="263"/>
      <c r="M261" s="264" t="s">
        <v>1</v>
      </c>
      <c r="N261" s="265" t="s">
        <v>41</v>
      </c>
      <c r="O261" s="90"/>
      <c r="P261" s="228">
        <f>O261*H261</f>
        <v>0</v>
      </c>
      <c r="Q261" s="228">
        <v>0.55</v>
      </c>
      <c r="R261" s="228">
        <f>Q261*H261</f>
        <v>2.6796</v>
      </c>
      <c r="S261" s="228">
        <v>0</v>
      </c>
      <c r="T261" s="229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30" t="s">
        <v>289</v>
      </c>
      <c r="AT261" s="230" t="s">
        <v>196</v>
      </c>
      <c r="AU261" s="230" t="s">
        <v>86</v>
      </c>
      <c r="AY261" s="16" t="s">
        <v>134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6" t="s">
        <v>84</v>
      </c>
      <c r="BK261" s="231">
        <f>ROUND(I261*H261,2)</f>
        <v>0</v>
      </c>
      <c r="BL261" s="16" t="s">
        <v>212</v>
      </c>
      <c r="BM261" s="230" t="s">
        <v>775</v>
      </c>
    </row>
    <row r="262" spans="1:51" s="13" customFormat="1" ht="12">
      <c r="A262" s="13"/>
      <c r="B262" s="232"/>
      <c r="C262" s="233"/>
      <c r="D262" s="234" t="s">
        <v>146</v>
      </c>
      <c r="E262" s="235" t="s">
        <v>1</v>
      </c>
      <c r="F262" s="236" t="s">
        <v>776</v>
      </c>
      <c r="G262" s="233"/>
      <c r="H262" s="237">
        <v>4.872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146</v>
      </c>
      <c r="AU262" s="243" t="s">
        <v>86</v>
      </c>
      <c r="AV262" s="13" t="s">
        <v>86</v>
      </c>
      <c r="AW262" s="13" t="s">
        <v>32</v>
      </c>
      <c r="AX262" s="13" t="s">
        <v>84</v>
      </c>
      <c r="AY262" s="243" t="s">
        <v>134</v>
      </c>
    </row>
    <row r="263" spans="1:65" s="2" customFormat="1" ht="24.15" customHeight="1">
      <c r="A263" s="37"/>
      <c r="B263" s="38"/>
      <c r="C263" s="218" t="s">
        <v>413</v>
      </c>
      <c r="D263" s="218" t="s">
        <v>136</v>
      </c>
      <c r="E263" s="219" t="s">
        <v>499</v>
      </c>
      <c r="F263" s="220" t="s">
        <v>500</v>
      </c>
      <c r="G263" s="221" t="s">
        <v>144</v>
      </c>
      <c r="H263" s="222">
        <v>7.597</v>
      </c>
      <c r="I263" s="223"/>
      <c r="J263" s="224">
        <f>ROUND(I263*H263,2)</f>
        <v>0</v>
      </c>
      <c r="K263" s="225"/>
      <c r="L263" s="43"/>
      <c r="M263" s="226" t="s">
        <v>1</v>
      </c>
      <c r="N263" s="227" t="s">
        <v>41</v>
      </c>
      <c r="O263" s="90"/>
      <c r="P263" s="228">
        <f>O263*H263</f>
        <v>0</v>
      </c>
      <c r="Q263" s="228">
        <v>0.02447</v>
      </c>
      <c r="R263" s="228">
        <f>Q263*H263</f>
        <v>0.18589859</v>
      </c>
      <c r="S263" s="228">
        <v>0</v>
      </c>
      <c r="T263" s="22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212</v>
      </c>
      <c r="AT263" s="230" t="s">
        <v>136</v>
      </c>
      <c r="AU263" s="230" t="s">
        <v>86</v>
      </c>
      <c r="AY263" s="16" t="s">
        <v>134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84</v>
      </c>
      <c r="BK263" s="231">
        <f>ROUND(I263*H263,2)</f>
        <v>0</v>
      </c>
      <c r="BL263" s="16" t="s">
        <v>212</v>
      </c>
      <c r="BM263" s="230" t="s">
        <v>777</v>
      </c>
    </row>
    <row r="264" spans="1:51" s="13" customFormat="1" ht="12">
      <c r="A264" s="13"/>
      <c r="B264" s="232"/>
      <c r="C264" s="233"/>
      <c r="D264" s="234" t="s">
        <v>146</v>
      </c>
      <c r="E264" s="235" t="s">
        <v>1</v>
      </c>
      <c r="F264" s="236" t="s">
        <v>755</v>
      </c>
      <c r="G264" s="233"/>
      <c r="H264" s="237">
        <v>7.597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146</v>
      </c>
      <c r="AU264" s="243" t="s">
        <v>86</v>
      </c>
      <c r="AV264" s="13" t="s">
        <v>86</v>
      </c>
      <c r="AW264" s="13" t="s">
        <v>32</v>
      </c>
      <c r="AX264" s="13" t="s">
        <v>84</v>
      </c>
      <c r="AY264" s="243" t="s">
        <v>134</v>
      </c>
    </row>
    <row r="265" spans="1:65" s="2" customFormat="1" ht="24.15" customHeight="1">
      <c r="A265" s="37"/>
      <c r="B265" s="38"/>
      <c r="C265" s="218" t="s">
        <v>418</v>
      </c>
      <c r="D265" s="218" t="s">
        <v>136</v>
      </c>
      <c r="E265" s="219" t="s">
        <v>504</v>
      </c>
      <c r="F265" s="220" t="s">
        <v>505</v>
      </c>
      <c r="G265" s="221" t="s">
        <v>460</v>
      </c>
      <c r="H265" s="266"/>
      <c r="I265" s="223"/>
      <c r="J265" s="224">
        <f>ROUND(I265*H265,2)</f>
        <v>0</v>
      </c>
      <c r="K265" s="225"/>
      <c r="L265" s="43"/>
      <c r="M265" s="226" t="s">
        <v>1</v>
      </c>
      <c r="N265" s="227" t="s">
        <v>41</v>
      </c>
      <c r="O265" s="90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0" t="s">
        <v>212</v>
      </c>
      <c r="AT265" s="230" t="s">
        <v>136</v>
      </c>
      <c r="AU265" s="230" t="s">
        <v>86</v>
      </c>
      <c r="AY265" s="16" t="s">
        <v>134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6" t="s">
        <v>84</v>
      </c>
      <c r="BK265" s="231">
        <f>ROUND(I265*H265,2)</f>
        <v>0</v>
      </c>
      <c r="BL265" s="16" t="s">
        <v>212</v>
      </c>
      <c r="BM265" s="230" t="s">
        <v>778</v>
      </c>
    </row>
    <row r="266" spans="1:63" s="12" customFormat="1" ht="22.8" customHeight="1">
      <c r="A266" s="12"/>
      <c r="B266" s="202"/>
      <c r="C266" s="203"/>
      <c r="D266" s="204" t="s">
        <v>75</v>
      </c>
      <c r="E266" s="216" t="s">
        <v>779</v>
      </c>
      <c r="F266" s="216" t="s">
        <v>780</v>
      </c>
      <c r="G266" s="203"/>
      <c r="H266" s="203"/>
      <c r="I266" s="206"/>
      <c r="J266" s="217">
        <f>BK266</f>
        <v>0</v>
      </c>
      <c r="K266" s="203"/>
      <c r="L266" s="208"/>
      <c r="M266" s="209"/>
      <c r="N266" s="210"/>
      <c r="O266" s="210"/>
      <c r="P266" s="211">
        <f>SUM(P267:P278)</f>
        <v>0</v>
      </c>
      <c r="Q266" s="210"/>
      <c r="R266" s="211">
        <f>SUM(R267:R278)</f>
        <v>14.496239999999998</v>
      </c>
      <c r="S266" s="210"/>
      <c r="T266" s="212">
        <f>SUM(T267:T278)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3" t="s">
        <v>86</v>
      </c>
      <c r="AT266" s="214" t="s">
        <v>75</v>
      </c>
      <c r="AU266" s="214" t="s">
        <v>84</v>
      </c>
      <c r="AY266" s="213" t="s">
        <v>134</v>
      </c>
      <c r="BK266" s="215">
        <f>SUM(BK267:BK278)</f>
        <v>0</v>
      </c>
    </row>
    <row r="267" spans="1:65" s="2" customFormat="1" ht="24.15" customHeight="1">
      <c r="A267" s="37"/>
      <c r="B267" s="38"/>
      <c r="C267" s="218" t="s">
        <v>422</v>
      </c>
      <c r="D267" s="218" t="s">
        <v>136</v>
      </c>
      <c r="E267" s="219" t="s">
        <v>781</v>
      </c>
      <c r="F267" s="220" t="s">
        <v>782</v>
      </c>
      <c r="G267" s="221" t="s">
        <v>210</v>
      </c>
      <c r="H267" s="222">
        <v>212.56</v>
      </c>
      <c r="I267" s="223"/>
      <c r="J267" s="224">
        <f>ROUND(I267*H267,2)</f>
        <v>0</v>
      </c>
      <c r="K267" s="225"/>
      <c r="L267" s="43"/>
      <c r="M267" s="226" t="s">
        <v>1</v>
      </c>
      <c r="N267" s="227" t="s">
        <v>41</v>
      </c>
      <c r="O267" s="90"/>
      <c r="P267" s="228">
        <f>O267*H267</f>
        <v>0</v>
      </c>
      <c r="Q267" s="228">
        <v>0</v>
      </c>
      <c r="R267" s="228">
        <f>Q267*H267</f>
        <v>0</v>
      </c>
      <c r="S267" s="228">
        <v>0</v>
      </c>
      <c r="T267" s="229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0" t="s">
        <v>212</v>
      </c>
      <c r="AT267" s="230" t="s">
        <v>136</v>
      </c>
      <c r="AU267" s="230" t="s">
        <v>86</v>
      </c>
      <c r="AY267" s="16" t="s">
        <v>134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6" t="s">
        <v>84</v>
      </c>
      <c r="BK267" s="231">
        <f>ROUND(I267*H267,2)</f>
        <v>0</v>
      </c>
      <c r="BL267" s="16" t="s">
        <v>212</v>
      </c>
      <c r="BM267" s="230" t="s">
        <v>783</v>
      </c>
    </row>
    <row r="268" spans="1:51" s="13" customFormat="1" ht="12">
      <c r="A268" s="13"/>
      <c r="B268" s="232"/>
      <c r="C268" s="233"/>
      <c r="D268" s="234" t="s">
        <v>146</v>
      </c>
      <c r="E268" s="235" t="s">
        <v>1</v>
      </c>
      <c r="F268" s="236" t="s">
        <v>784</v>
      </c>
      <c r="G268" s="233"/>
      <c r="H268" s="237">
        <v>59.6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146</v>
      </c>
      <c r="AU268" s="243" t="s">
        <v>86</v>
      </c>
      <c r="AV268" s="13" t="s">
        <v>86</v>
      </c>
      <c r="AW268" s="13" t="s">
        <v>32</v>
      </c>
      <c r="AX268" s="13" t="s">
        <v>76</v>
      </c>
      <c r="AY268" s="243" t="s">
        <v>134</v>
      </c>
    </row>
    <row r="269" spans="1:51" s="13" customFormat="1" ht="12">
      <c r="A269" s="13"/>
      <c r="B269" s="232"/>
      <c r="C269" s="233"/>
      <c r="D269" s="234" t="s">
        <v>146</v>
      </c>
      <c r="E269" s="235" t="s">
        <v>1</v>
      </c>
      <c r="F269" s="236" t="s">
        <v>785</v>
      </c>
      <c r="G269" s="233"/>
      <c r="H269" s="237">
        <v>31.46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146</v>
      </c>
      <c r="AU269" s="243" t="s">
        <v>86</v>
      </c>
      <c r="AV269" s="13" t="s">
        <v>86</v>
      </c>
      <c r="AW269" s="13" t="s">
        <v>32</v>
      </c>
      <c r="AX269" s="13" t="s">
        <v>76</v>
      </c>
      <c r="AY269" s="243" t="s">
        <v>134</v>
      </c>
    </row>
    <row r="270" spans="1:51" s="13" customFormat="1" ht="12">
      <c r="A270" s="13"/>
      <c r="B270" s="232"/>
      <c r="C270" s="233"/>
      <c r="D270" s="234" t="s">
        <v>146</v>
      </c>
      <c r="E270" s="235" t="s">
        <v>1</v>
      </c>
      <c r="F270" s="236" t="s">
        <v>786</v>
      </c>
      <c r="G270" s="233"/>
      <c r="H270" s="237">
        <v>121.5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146</v>
      </c>
      <c r="AU270" s="243" t="s">
        <v>86</v>
      </c>
      <c r="AV270" s="13" t="s">
        <v>86</v>
      </c>
      <c r="AW270" s="13" t="s">
        <v>32</v>
      </c>
      <c r="AX270" s="13" t="s">
        <v>76</v>
      </c>
      <c r="AY270" s="243" t="s">
        <v>134</v>
      </c>
    </row>
    <row r="271" spans="1:51" s="14" customFormat="1" ht="12">
      <c r="A271" s="14"/>
      <c r="B271" s="244"/>
      <c r="C271" s="245"/>
      <c r="D271" s="234" t="s">
        <v>146</v>
      </c>
      <c r="E271" s="246" t="s">
        <v>1</v>
      </c>
      <c r="F271" s="247" t="s">
        <v>162</v>
      </c>
      <c r="G271" s="245"/>
      <c r="H271" s="248">
        <v>212.56</v>
      </c>
      <c r="I271" s="249"/>
      <c r="J271" s="245"/>
      <c r="K271" s="245"/>
      <c r="L271" s="250"/>
      <c r="M271" s="251"/>
      <c r="N271" s="252"/>
      <c r="O271" s="252"/>
      <c r="P271" s="252"/>
      <c r="Q271" s="252"/>
      <c r="R271" s="252"/>
      <c r="S271" s="252"/>
      <c r="T271" s="25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4" t="s">
        <v>146</v>
      </c>
      <c r="AU271" s="254" t="s">
        <v>86</v>
      </c>
      <c r="AV271" s="14" t="s">
        <v>140</v>
      </c>
      <c r="AW271" s="14" t="s">
        <v>32</v>
      </c>
      <c r="AX271" s="14" t="s">
        <v>84</v>
      </c>
      <c r="AY271" s="254" t="s">
        <v>134</v>
      </c>
    </row>
    <row r="272" spans="1:65" s="2" customFormat="1" ht="21.75" customHeight="1">
      <c r="A272" s="37"/>
      <c r="B272" s="38"/>
      <c r="C272" s="255" t="s">
        <v>426</v>
      </c>
      <c r="D272" s="255" t="s">
        <v>196</v>
      </c>
      <c r="E272" s="256" t="s">
        <v>787</v>
      </c>
      <c r="F272" s="257" t="s">
        <v>788</v>
      </c>
      <c r="G272" s="258" t="s">
        <v>144</v>
      </c>
      <c r="H272" s="259">
        <v>32.946</v>
      </c>
      <c r="I272" s="260"/>
      <c r="J272" s="261">
        <f>ROUND(I272*H272,2)</f>
        <v>0</v>
      </c>
      <c r="K272" s="262"/>
      <c r="L272" s="263"/>
      <c r="M272" s="264" t="s">
        <v>1</v>
      </c>
      <c r="N272" s="265" t="s">
        <v>41</v>
      </c>
      <c r="O272" s="90"/>
      <c r="P272" s="228">
        <f>O272*H272</f>
        <v>0</v>
      </c>
      <c r="Q272" s="228">
        <v>0.44</v>
      </c>
      <c r="R272" s="228">
        <f>Q272*H272</f>
        <v>14.496239999999998</v>
      </c>
      <c r="S272" s="228">
        <v>0</v>
      </c>
      <c r="T272" s="229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0" t="s">
        <v>289</v>
      </c>
      <c r="AT272" s="230" t="s">
        <v>196</v>
      </c>
      <c r="AU272" s="230" t="s">
        <v>86</v>
      </c>
      <c r="AY272" s="16" t="s">
        <v>134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6" t="s">
        <v>84</v>
      </c>
      <c r="BK272" s="231">
        <f>ROUND(I272*H272,2)</f>
        <v>0</v>
      </c>
      <c r="BL272" s="16" t="s">
        <v>212</v>
      </c>
      <c r="BM272" s="230" t="s">
        <v>789</v>
      </c>
    </row>
    <row r="273" spans="1:51" s="13" customFormat="1" ht="12">
      <c r="A273" s="13"/>
      <c r="B273" s="232"/>
      <c r="C273" s="233"/>
      <c r="D273" s="234" t="s">
        <v>146</v>
      </c>
      <c r="E273" s="235" t="s">
        <v>1</v>
      </c>
      <c r="F273" s="236" t="s">
        <v>790</v>
      </c>
      <c r="G273" s="233"/>
      <c r="H273" s="237">
        <v>1.043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146</v>
      </c>
      <c r="AU273" s="243" t="s">
        <v>86</v>
      </c>
      <c r="AV273" s="13" t="s">
        <v>86</v>
      </c>
      <c r="AW273" s="13" t="s">
        <v>32</v>
      </c>
      <c r="AX273" s="13" t="s">
        <v>76</v>
      </c>
      <c r="AY273" s="243" t="s">
        <v>134</v>
      </c>
    </row>
    <row r="274" spans="1:51" s="13" customFormat="1" ht="12">
      <c r="A274" s="13"/>
      <c r="B274" s="232"/>
      <c r="C274" s="233"/>
      <c r="D274" s="234" t="s">
        <v>146</v>
      </c>
      <c r="E274" s="235" t="s">
        <v>1</v>
      </c>
      <c r="F274" s="236" t="s">
        <v>791</v>
      </c>
      <c r="G274" s="233"/>
      <c r="H274" s="237">
        <v>1.77</v>
      </c>
      <c r="I274" s="238"/>
      <c r="J274" s="233"/>
      <c r="K274" s="233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146</v>
      </c>
      <c r="AU274" s="243" t="s">
        <v>86</v>
      </c>
      <c r="AV274" s="13" t="s">
        <v>86</v>
      </c>
      <c r="AW274" s="13" t="s">
        <v>32</v>
      </c>
      <c r="AX274" s="13" t="s">
        <v>76</v>
      </c>
      <c r="AY274" s="243" t="s">
        <v>134</v>
      </c>
    </row>
    <row r="275" spans="1:51" s="13" customFormat="1" ht="12">
      <c r="A275" s="13"/>
      <c r="B275" s="232"/>
      <c r="C275" s="233"/>
      <c r="D275" s="234" t="s">
        <v>146</v>
      </c>
      <c r="E275" s="235" t="s">
        <v>1</v>
      </c>
      <c r="F275" s="236" t="s">
        <v>792</v>
      </c>
      <c r="G275" s="233"/>
      <c r="H275" s="237">
        <v>29.8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146</v>
      </c>
      <c r="AU275" s="243" t="s">
        <v>86</v>
      </c>
      <c r="AV275" s="13" t="s">
        <v>86</v>
      </c>
      <c r="AW275" s="13" t="s">
        <v>32</v>
      </c>
      <c r="AX275" s="13" t="s">
        <v>76</v>
      </c>
      <c r="AY275" s="243" t="s">
        <v>134</v>
      </c>
    </row>
    <row r="276" spans="1:51" s="13" customFormat="1" ht="12">
      <c r="A276" s="13"/>
      <c r="B276" s="232"/>
      <c r="C276" s="233"/>
      <c r="D276" s="234" t="s">
        <v>146</v>
      </c>
      <c r="E276" s="235" t="s">
        <v>1</v>
      </c>
      <c r="F276" s="236" t="s">
        <v>793</v>
      </c>
      <c r="G276" s="233"/>
      <c r="H276" s="237">
        <v>0.333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146</v>
      </c>
      <c r="AU276" s="243" t="s">
        <v>86</v>
      </c>
      <c r="AV276" s="13" t="s">
        <v>86</v>
      </c>
      <c r="AW276" s="13" t="s">
        <v>32</v>
      </c>
      <c r="AX276" s="13" t="s">
        <v>76</v>
      </c>
      <c r="AY276" s="243" t="s">
        <v>134</v>
      </c>
    </row>
    <row r="277" spans="1:51" s="14" customFormat="1" ht="12">
      <c r="A277" s="14"/>
      <c r="B277" s="244"/>
      <c r="C277" s="245"/>
      <c r="D277" s="234" t="s">
        <v>146</v>
      </c>
      <c r="E277" s="246" t="s">
        <v>1</v>
      </c>
      <c r="F277" s="247" t="s">
        <v>162</v>
      </c>
      <c r="G277" s="245"/>
      <c r="H277" s="248">
        <v>32.946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4" t="s">
        <v>146</v>
      </c>
      <c r="AU277" s="254" t="s">
        <v>86</v>
      </c>
      <c r="AV277" s="14" t="s">
        <v>140</v>
      </c>
      <c r="AW277" s="14" t="s">
        <v>32</v>
      </c>
      <c r="AX277" s="14" t="s">
        <v>84</v>
      </c>
      <c r="AY277" s="254" t="s">
        <v>134</v>
      </c>
    </row>
    <row r="278" spans="1:65" s="2" customFormat="1" ht="24.15" customHeight="1">
      <c r="A278" s="37"/>
      <c r="B278" s="38"/>
      <c r="C278" s="218" t="s">
        <v>430</v>
      </c>
      <c r="D278" s="218" t="s">
        <v>136</v>
      </c>
      <c r="E278" s="219" t="s">
        <v>794</v>
      </c>
      <c r="F278" s="220" t="s">
        <v>795</v>
      </c>
      <c r="G278" s="221" t="s">
        <v>460</v>
      </c>
      <c r="H278" s="266"/>
      <c r="I278" s="223"/>
      <c r="J278" s="224">
        <f>ROUND(I278*H278,2)</f>
        <v>0</v>
      </c>
      <c r="K278" s="225"/>
      <c r="L278" s="43"/>
      <c r="M278" s="226" t="s">
        <v>1</v>
      </c>
      <c r="N278" s="227" t="s">
        <v>41</v>
      </c>
      <c r="O278" s="90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30" t="s">
        <v>212</v>
      </c>
      <c r="AT278" s="230" t="s">
        <v>136</v>
      </c>
      <c r="AU278" s="230" t="s">
        <v>86</v>
      </c>
      <c r="AY278" s="16" t="s">
        <v>134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6" t="s">
        <v>84</v>
      </c>
      <c r="BK278" s="231">
        <f>ROUND(I278*H278,2)</f>
        <v>0</v>
      </c>
      <c r="BL278" s="16" t="s">
        <v>212</v>
      </c>
      <c r="BM278" s="230" t="s">
        <v>796</v>
      </c>
    </row>
    <row r="279" spans="1:63" s="12" customFormat="1" ht="22.8" customHeight="1">
      <c r="A279" s="12"/>
      <c r="B279" s="202"/>
      <c r="C279" s="203"/>
      <c r="D279" s="204" t="s">
        <v>75</v>
      </c>
      <c r="E279" s="216" t="s">
        <v>507</v>
      </c>
      <c r="F279" s="216" t="s">
        <v>508</v>
      </c>
      <c r="G279" s="203"/>
      <c r="H279" s="203"/>
      <c r="I279" s="206"/>
      <c r="J279" s="217">
        <f>BK279</f>
        <v>0</v>
      </c>
      <c r="K279" s="203"/>
      <c r="L279" s="208"/>
      <c r="M279" s="209"/>
      <c r="N279" s="210"/>
      <c r="O279" s="210"/>
      <c r="P279" s="211">
        <f>SUM(P280:P287)</f>
        <v>0</v>
      </c>
      <c r="Q279" s="210"/>
      <c r="R279" s="211">
        <f>SUM(R280:R287)</f>
        <v>35.350738650000004</v>
      </c>
      <c r="S279" s="210"/>
      <c r="T279" s="212">
        <f>SUM(T280:T287)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13" t="s">
        <v>86</v>
      </c>
      <c r="AT279" s="214" t="s">
        <v>75</v>
      </c>
      <c r="AU279" s="214" t="s">
        <v>84</v>
      </c>
      <c r="AY279" s="213" t="s">
        <v>134</v>
      </c>
      <c r="BK279" s="215">
        <f>SUM(BK280:BK287)</f>
        <v>0</v>
      </c>
    </row>
    <row r="280" spans="1:65" s="2" customFormat="1" ht="24.15" customHeight="1">
      <c r="A280" s="37"/>
      <c r="B280" s="38"/>
      <c r="C280" s="218" t="s">
        <v>436</v>
      </c>
      <c r="D280" s="218" t="s">
        <v>136</v>
      </c>
      <c r="E280" s="219" t="s">
        <v>510</v>
      </c>
      <c r="F280" s="220" t="s">
        <v>797</v>
      </c>
      <c r="G280" s="221" t="s">
        <v>139</v>
      </c>
      <c r="H280" s="222">
        <v>208.74</v>
      </c>
      <c r="I280" s="223"/>
      <c r="J280" s="224">
        <f>ROUND(I280*H280,2)</f>
        <v>0</v>
      </c>
      <c r="K280" s="225"/>
      <c r="L280" s="43"/>
      <c r="M280" s="226" t="s">
        <v>1</v>
      </c>
      <c r="N280" s="227" t="s">
        <v>41</v>
      </c>
      <c r="O280" s="90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30" t="s">
        <v>212</v>
      </c>
      <c r="AT280" s="230" t="s">
        <v>136</v>
      </c>
      <c r="AU280" s="230" t="s">
        <v>86</v>
      </c>
      <c r="AY280" s="16" t="s">
        <v>134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6" t="s">
        <v>84</v>
      </c>
      <c r="BK280" s="231">
        <f>ROUND(I280*H280,2)</f>
        <v>0</v>
      </c>
      <c r="BL280" s="16" t="s">
        <v>212</v>
      </c>
      <c r="BM280" s="230" t="s">
        <v>798</v>
      </c>
    </row>
    <row r="281" spans="1:51" s="13" customFormat="1" ht="12">
      <c r="A281" s="13"/>
      <c r="B281" s="232"/>
      <c r="C281" s="233"/>
      <c r="D281" s="234" t="s">
        <v>146</v>
      </c>
      <c r="E281" s="235" t="s">
        <v>1</v>
      </c>
      <c r="F281" s="236" t="s">
        <v>799</v>
      </c>
      <c r="G281" s="233"/>
      <c r="H281" s="237">
        <v>208.74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146</v>
      </c>
      <c r="AU281" s="243" t="s">
        <v>86</v>
      </c>
      <c r="AV281" s="13" t="s">
        <v>86</v>
      </c>
      <c r="AW281" s="13" t="s">
        <v>32</v>
      </c>
      <c r="AX281" s="13" t="s">
        <v>84</v>
      </c>
      <c r="AY281" s="243" t="s">
        <v>134</v>
      </c>
    </row>
    <row r="282" spans="1:65" s="2" customFormat="1" ht="16.5" customHeight="1">
      <c r="A282" s="37"/>
      <c r="B282" s="38"/>
      <c r="C282" s="255" t="s">
        <v>440</v>
      </c>
      <c r="D282" s="255" t="s">
        <v>196</v>
      </c>
      <c r="E282" s="256" t="s">
        <v>518</v>
      </c>
      <c r="F282" s="257" t="s">
        <v>519</v>
      </c>
      <c r="G282" s="258" t="s">
        <v>139</v>
      </c>
      <c r="H282" s="259">
        <v>212.915</v>
      </c>
      <c r="I282" s="260"/>
      <c r="J282" s="261">
        <f>ROUND(I282*H282,2)</f>
        <v>0</v>
      </c>
      <c r="K282" s="262"/>
      <c r="L282" s="263"/>
      <c r="M282" s="264" t="s">
        <v>1</v>
      </c>
      <c r="N282" s="265" t="s">
        <v>41</v>
      </c>
      <c r="O282" s="90"/>
      <c r="P282" s="228">
        <f>O282*H282</f>
        <v>0</v>
      </c>
      <c r="Q282" s="228">
        <v>0.00931</v>
      </c>
      <c r="R282" s="228">
        <f>Q282*H282</f>
        <v>1.98223865</v>
      </c>
      <c r="S282" s="228">
        <v>0</v>
      </c>
      <c r="T282" s="229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30" t="s">
        <v>289</v>
      </c>
      <c r="AT282" s="230" t="s">
        <v>196</v>
      </c>
      <c r="AU282" s="230" t="s">
        <v>86</v>
      </c>
      <c r="AY282" s="16" t="s">
        <v>134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6" t="s">
        <v>84</v>
      </c>
      <c r="BK282" s="231">
        <f>ROUND(I282*H282,2)</f>
        <v>0</v>
      </c>
      <c r="BL282" s="16" t="s">
        <v>212</v>
      </c>
      <c r="BM282" s="230" t="s">
        <v>800</v>
      </c>
    </row>
    <row r="283" spans="1:51" s="13" customFormat="1" ht="12">
      <c r="A283" s="13"/>
      <c r="B283" s="232"/>
      <c r="C283" s="233"/>
      <c r="D283" s="234" t="s">
        <v>146</v>
      </c>
      <c r="E283" s="233"/>
      <c r="F283" s="236" t="s">
        <v>801</v>
      </c>
      <c r="G283" s="233"/>
      <c r="H283" s="237">
        <v>212.915</v>
      </c>
      <c r="I283" s="238"/>
      <c r="J283" s="233"/>
      <c r="K283" s="233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146</v>
      </c>
      <c r="AU283" s="243" t="s">
        <v>86</v>
      </c>
      <c r="AV283" s="13" t="s">
        <v>86</v>
      </c>
      <c r="AW283" s="13" t="s">
        <v>4</v>
      </c>
      <c r="AX283" s="13" t="s">
        <v>84</v>
      </c>
      <c r="AY283" s="243" t="s">
        <v>134</v>
      </c>
    </row>
    <row r="284" spans="1:65" s="2" customFormat="1" ht="16.5" customHeight="1">
      <c r="A284" s="37"/>
      <c r="B284" s="38"/>
      <c r="C284" s="255" t="s">
        <v>448</v>
      </c>
      <c r="D284" s="255" t="s">
        <v>196</v>
      </c>
      <c r="E284" s="256" t="s">
        <v>802</v>
      </c>
      <c r="F284" s="257" t="s">
        <v>803</v>
      </c>
      <c r="G284" s="258" t="s">
        <v>210</v>
      </c>
      <c r="H284" s="259">
        <v>60.67</v>
      </c>
      <c r="I284" s="260"/>
      <c r="J284" s="261">
        <f>ROUND(I284*H284,2)</f>
        <v>0</v>
      </c>
      <c r="K284" s="262"/>
      <c r="L284" s="263"/>
      <c r="M284" s="264" t="s">
        <v>1</v>
      </c>
      <c r="N284" s="265" t="s">
        <v>41</v>
      </c>
      <c r="O284" s="90"/>
      <c r="P284" s="228">
        <f>O284*H284</f>
        <v>0</v>
      </c>
      <c r="Q284" s="228">
        <v>0.55</v>
      </c>
      <c r="R284" s="228">
        <f>Q284*H284</f>
        <v>33.368500000000004</v>
      </c>
      <c r="S284" s="228">
        <v>0</v>
      </c>
      <c r="T284" s="229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30" t="s">
        <v>289</v>
      </c>
      <c r="AT284" s="230" t="s">
        <v>196</v>
      </c>
      <c r="AU284" s="230" t="s">
        <v>86</v>
      </c>
      <c r="AY284" s="16" t="s">
        <v>134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6" t="s">
        <v>84</v>
      </c>
      <c r="BK284" s="231">
        <f>ROUND(I284*H284,2)</f>
        <v>0</v>
      </c>
      <c r="BL284" s="16" t="s">
        <v>212</v>
      </c>
      <c r="BM284" s="230" t="s">
        <v>804</v>
      </c>
    </row>
    <row r="285" spans="1:51" s="13" customFormat="1" ht="12">
      <c r="A285" s="13"/>
      <c r="B285" s="232"/>
      <c r="C285" s="233"/>
      <c r="D285" s="234" t="s">
        <v>146</v>
      </c>
      <c r="E285" s="235" t="s">
        <v>1</v>
      </c>
      <c r="F285" s="236" t="s">
        <v>805</v>
      </c>
      <c r="G285" s="233"/>
      <c r="H285" s="237">
        <v>59.48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146</v>
      </c>
      <c r="AU285" s="243" t="s">
        <v>86</v>
      </c>
      <c r="AV285" s="13" t="s">
        <v>86</v>
      </c>
      <c r="AW285" s="13" t="s">
        <v>32</v>
      </c>
      <c r="AX285" s="13" t="s">
        <v>84</v>
      </c>
      <c r="AY285" s="243" t="s">
        <v>134</v>
      </c>
    </row>
    <row r="286" spans="1:51" s="13" customFormat="1" ht="12">
      <c r="A286" s="13"/>
      <c r="B286" s="232"/>
      <c r="C286" s="233"/>
      <c r="D286" s="234" t="s">
        <v>146</v>
      </c>
      <c r="E286" s="233"/>
      <c r="F286" s="236" t="s">
        <v>806</v>
      </c>
      <c r="G286" s="233"/>
      <c r="H286" s="237">
        <v>60.67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146</v>
      </c>
      <c r="AU286" s="243" t="s">
        <v>86</v>
      </c>
      <c r="AV286" s="13" t="s">
        <v>86</v>
      </c>
      <c r="AW286" s="13" t="s">
        <v>4</v>
      </c>
      <c r="AX286" s="13" t="s">
        <v>84</v>
      </c>
      <c r="AY286" s="243" t="s">
        <v>134</v>
      </c>
    </row>
    <row r="287" spans="1:65" s="2" customFormat="1" ht="24.15" customHeight="1">
      <c r="A287" s="37"/>
      <c r="B287" s="38"/>
      <c r="C287" s="218" t="s">
        <v>452</v>
      </c>
      <c r="D287" s="218" t="s">
        <v>136</v>
      </c>
      <c r="E287" s="219" t="s">
        <v>522</v>
      </c>
      <c r="F287" s="220" t="s">
        <v>807</v>
      </c>
      <c r="G287" s="221" t="s">
        <v>460</v>
      </c>
      <c r="H287" s="266"/>
      <c r="I287" s="223"/>
      <c r="J287" s="224">
        <f>ROUND(I287*H287,2)</f>
        <v>0</v>
      </c>
      <c r="K287" s="225"/>
      <c r="L287" s="43"/>
      <c r="M287" s="226" t="s">
        <v>1</v>
      </c>
      <c r="N287" s="227" t="s">
        <v>41</v>
      </c>
      <c r="O287" s="90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0" t="s">
        <v>212</v>
      </c>
      <c r="AT287" s="230" t="s">
        <v>136</v>
      </c>
      <c r="AU287" s="230" t="s">
        <v>86</v>
      </c>
      <c r="AY287" s="16" t="s">
        <v>134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6" t="s">
        <v>84</v>
      </c>
      <c r="BK287" s="231">
        <f>ROUND(I287*H287,2)</f>
        <v>0</v>
      </c>
      <c r="BL287" s="16" t="s">
        <v>212</v>
      </c>
      <c r="BM287" s="230" t="s">
        <v>808</v>
      </c>
    </row>
    <row r="288" spans="1:63" s="12" customFormat="1" ht="22.8" customHeight="1">
      <c r="A288" s="12"/>
      <c r="B288" s="202"/>
      <c r="C288" s="203"/>
      <c r="D288" s="204" t="s">
        <v>75</v>
      </c>
      <c r="E288" s="216" t="s">
        <v>543</v>
      </c>
      <c r="F288" s="216" t="s">
        <v>544</v>
      </c>
      <c r="G288" s="203"/>
      <c r="H288" s="203"/>
      <c r="I288" s="206"/>
      <c r="J288" s="217">
        <f>BK288</f>
        <v>0</v>
      </c>
      <c r="K288" s="203"/>
      <c r="L288" s="208"/>
      <c r="M288" s="209"/>
      <c r="N288" s="210"/>
      <c r="O288" s="210"/>
      <c r="P288" s="211">
        <f>SUM(P289:P306)</f>
        <v>0</v>
      </c>
      <c r="Q288" s="210"/>
      <c r="R288" s="211">
        <f>SUM(R289:R306)</f>
        <v>0.23709384999999997</v>
      </c>
      <c r="S288" s="210"/>
      <c r="T288" s="212">
        <f>SUM(T289:T306)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13" t="s">
        <v>86</v>
      </c>
      <c r="AT288" s="214" t="s">
        <v>75</v>
      </c>
      <c r="AU288" s="214" t="s">
        <v>84</v>
      </c>
      <c r="AY288" s="213" t="s">
        <v>134</v>
      </c>
      <c r="BK288" s="215">
        <f>SUM(BK289:BK306)</f>
        <v>0</v>
      </c>
    </row>
    <row r="289" spans="1:65" s="2" customFormat="1" ht="24.15" customHeight="1">
      <c r="A289" s="37"/>
      <c r="B289" s="38"/>
      <c r="C289" s="218" t="s">
        <v>457</v>
      </c>
      <c r="D289" s="218" t="s">
        <v>136</v>
      </c>
      <c r="E289" s="219" t="s">
        <v>546</v>
      </c>
      <c r="F289" s="220" t="s">
        <v>809</v>
      </c>
      <c r="G289" s="221" t="s">
        <v>139</v>
      </c>
      <c r="H289" s="222">
        <v>401.7</v>
      </c>
      <c r="I289" s="223"/>
      <c r="J289" s="224">
        <f>ROUND(I289*H289,2)</f>
        <v>0</v>
      </c>
      <c r="K289" s="225"/>
      <c r="L289" s="43"/>
      <c r="M289" s="226" t="s">
        <v>1</v>
      </c>
      <c r="N289" s="227" t="s">
        <v>41</v>
      </c>
      <c r="O289" s="90"/>
      <c r="P289" s="228">
        <f>O289*H289</f>
        <v>0</v>
      </c>
      <c r="Q289" s="228">
        <v>0.00014</v>
      </c>
      <c r="R289" s="228">
        <f>Q289*H289</f>
        <v>0.056237999999999996</v>
      </c>
      <c r="S289" s="228">
        <v>0</v>
      </c>
      <c r="T289" s="229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0" t="s">
        <v>212</v>
      </c>
      <c r="AT289" s="230" t="s">
        <v>136</v>
      </c>
      <c r="AU289" s="230" t="s">
        <v>86</v>
      </c>
      <c r="AY289" s="16" t="s">
        <v>134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6" t="s">
        <v>84</v>
      </c>
      <c r="BK289" s="231">
        <f>ROUND(I289*H289,2)</f>
        <v>0</v>
      </c>
      <c r="BL289" s="16" t="s">
        <v>212</v>
      </c>
      <c r="BM289" s="230" t="s">
        <v>810</v>
      </c>
    </row>
    <row r="290" spans="1:51" s="13" customFormat="1" ht="12">
      <c r="A290" s="13"/>
      <c r="B290" s="232"/>
      <c r="C290" s="233"/>
      <c r="D290" s="234" t="s">
        <v>146</v>
      </c>
      <c r="E290" s="235" t="s">
        <v>1</v>
      </c>
      <c r="F290" s="236" t="s">
        <v>811</v>
      </c>
      <c r="G290" s="233"/>
      <c r="H290" s="237">
        <v>401.7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146</v>
      </c>
      <c r="AU290" s="243" t="s">
        <v>86</v>
      </c>
      <c r="AV290" s="13" t="s">
        <v>86</v>
      </c>
      <c r="AW290" s="13" t="s">
        <v>32</v>
      </c>
      <c r="AX290" s="13" t="s">
        <v>84</v>
      </c>
      <c r="AY290" s="243" t="s">
        <v>134</v>
      </c>
    </row>
    <row r="291" spans="1:65" s="2" customFormat="1" ht="24.15" customHeight="1">
      <c r="A291" s="37"/>
      <c r="B291" s="38"/>
      <c r="C291" s="218" t="s">
        <v>464</v>
      </c>
      <c r="D291" s="218" t="s">
        <v>136</v>
      </c>
      <c r="E291" s="219" t="s">
        <v>550</v>
      </c>
      <c r="F291" s="220" t="s">
        <v>812</v>
      </c>
      <c r="G291" s="221" t="s">
        <v>139</v>
      </c>
      <c r="H291" s="222">
        <v>401.7</v>
      </c>
      <c r="I291" s="223"/>
      <c r="J291" s="224">
        <f>ROUND(I291*H291,2)</f>
        <v>0</v>
      </c>
      <c r="K291" s="225"/>
      <c r="L291" s="43"/>
      <c r="M291" s="226" t="s">
        <v>1</v>
      </c>
      <c r="N291" s="227" t="s">
        <v>41</v>
      </c>
      <c r="O291" s="90"/>
      <c r="P291" s="228">
        <f>O291*H291</f>
        <v>0</v>
      </c>
      <c r="Q291" s="228">
        <v>0.00013</v>
      </c>
      <c r="R291" s="228">
        <f>Q291*H291</f>
        <v>0.052221</v>
      </c>
      <c r="S291" s="228">
        <v>0</v>
      </c>
      <c r="T291" s="229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30" t="s">
        <v>212</v>
      </c>
      <c r="AT291" s="230" t="s">
        <v>136</v>
      </c>
      <c r="AU291" s="230" t="s">
        <v>86</v>
      </c>
      <c r="AY291" s="16" t="s">
        <v>134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6" t="s">
        <v>84</v>
      </c>
      <c r="BK291" s="231">
        <f>ROUND(I291*H291,2)</f>
        <v>0</v>
      </c>
      <c r="BL291" s="16" t="s">
        <v>212</v>
      </c>
      <c r="BM291" s="230" t="s">
        <v>813</v>
      </c>
    </row>
    <row r="292" spans="1:65" s="2" customFormat="1" ht="24.15" customHeight="1">
      <c r="A292" s="37"/>
      <c r="B292" s="38"/>
      <c r="C292" s="218" t="s">
        <v>468</v>
      </c>
      <c r="D292" s="218" t="s">
        <v>136</v>
      </c>
      <c r="E292" s="219" t="s">
        <v>554</v>
      </c>
      <c r="F292" s="220" t="s">
        <v>814</v>
      </c>
      <c r="G292" s="221" t="s">
        <v>139</v>
      </c>
      <c r="H292" s="222">
        <v>722.379</v>
      </c>
      <c r="I292" s="223"/>
      <c r="J292" s="224">
        <f>ROUND(I292*H292,2)</f>
        <v>0</v>
      </c>
      <c r="K292" s="225"/>
      <c r="L292" s="43"/>
      <c r="M292" s="226" t="s">
        <v>1</v>
      </c>
      <c r="N292" s="227" t="s">
        <v>41</v>
      </c>
      <c r="O292" s="90"/>
      <c r="P292" s="228">
        <f>O292*H292</f>
        <v>0</v>
      </c>
      <c r="Q292" s="228">
        <v>0.00015</v>
      </c>
      <c r="R292" s="228">
        <f>Q292*H292</f>
        <v>0.10835684999999999</v>
      </c>
      <c r="S292" s="228">
        <v>0</v>
      </c>
      <c r="T292" s="229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0" t="s">
        <v>212</v>
      </c>
      <c r="AT292" s="230" t="s">
        <v>136</v>
      </c>
      <c r="AU292" s="230" t="s">
        <v>86</v>
      </c>
      <c r="AY292" s="16" t="s">
        <v>134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6" t="s">
        <v>84</v>
      </c>
      <c r="BK292" s="231">
        <f>ROUND(I292*H292,2)</f>
        <v>0</v>
      </c>
      <c r="BL292" s="16" t="s">
        <v>212</v>
      </c>
      <c r="BM292" s="230" t="s">
        <v>815</v>
      </c>
    </row>
    <row r="293" spans="1:51" s="13" customFormat="1" ht="12">
      <c r="A293" s="13"/>
      <c r="B293" s="232"/>
      <c r="C293" s="233"/>
      <c r="D293" s="234" t="s">
        <v>146</v>
      </c>
      <c r="E293" s="235" t="s">
        <v>1</v>
      </c>
      <c r="F293" s="236" t="s">
        <v>816</v>
      </c>
      <c r="G293" s="233"/>
      <c r="H293" s="237">
        <v>32.816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146</v>
      </c>
      <c r="AU293" s="243" t="s">
        <v>86</v>
      </c>
      <c r="AV293" s="13" t="s">
        <v>86</v>
      </c>
      <c r="AW293" s="13" t="s">
        <v>32</v>
      </c>
      <c r="AX293" s="13" t="s">
        <v>76</v>
      </c>
      <c r="AY293" s="243" t="s">
        <v>134</v>
      </c>
    </row>
    <row r="294" spans="1:51" s="13" customFormat="1" ht="12">
      <c r="A294" s="13"/>
      <c r="B294" s="232"/>
      <c r="C294" s="233"/>
      <c r="D294" s="234" t="s">
        <v>146</v>
      </c>
      <c r="E294" s="235" t="s">
        <v>1</v>
      </c>
      <c r="F294" s="236" t="s">
        <v>817</v>
      </c>
      <c r="G294" s="233"/>
      <c r="H294" s="237">
        <v>17.562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146</v>
      </c>
      <c r="AU294" s="243" t="s">
        <v>86</v>
      </c>
      <c r="AV294" s="13" t="s">
        <v>86</v>
      </c>
      <c r="AW294" s="13" t="s">
        <v>32</v>
      </c>
      <c r="AX294" s="13" t="s">
        <v>76</v>
      </c>
      <c r="AY294" s="243" t="s">
        <v>134</v>
      </c>
    </row>
    <row r="295" spans="1:51" s="13" customFormat="1" ht="12">
      <c r="A295" s="13"/>
      <c r="B295" s="232"/>
      <c r="C295" s="233"/>
      <c r="D295" s="234" t="s">
        <v>146</v>
      </c>
      <c r="E295" s="235" t="s">
        <v>1</v>
      </c>
      <c r="F295" s="236" t="s">
        <v>818</v>
      </c>
      <c r="G295" s="233"/>
      <c r="H295" s="237">
        <v>33.977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146</v>
      </c>
      <c r="AU295" s="243" t="s">
        <v>86</v>
      </c>
      <c r="AV295" s="13" t="s">
        <v>86</v>
      </c>
      <c r="AW295" s="13" t="s">
        <v>32</v>
      </c>
      <c r="AX295" s="13" t="s">
        <v>76</v>
      </c>
      <c r="AY295" s="243" t="s">
        <v>134</v>
      </c>
    </row>
    <row r="296" spans="1:51" s="13" customFormat="1" ht="12">
      <c r="A296" s="13"/>
      <c r="B296" s="232"/>
      <c r="C296" s="233"/>
      <c r="D296" s="234" t="s">
        <v>146</v>
      </c>
      <c r="E296" s="235" t="s">
        <v>1</v>
      </c>
      <c r="F296" s="236" t="s">
        <v>819</v>
      </c>
      <c r="G296" s="233"/>
      <c r="H296" s="237">
        <v>459.27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3" t="s">
        <v>146</v>
      </c>
      <c r="AU296" s="243" t="s">
        <v>86</v>
      </c>
      <c r="AV296" s="13" t="s">
        <v>86</v>
      </c>
      <c r="AW296" s="13" t="s">
        <v>32</v>
      </c>
      <c r="AX296" s="13" t="s">
        <v>76</v>
      </c>
      <c r="AY296" s="243" t="s">
        <v>134</v>
      </c>
    </row>
    <row r="297" spans="1:51" s="13" customFormat="1" ht="12">
      <c r="A297" s="13"/>
      <c r="B297" s="232"/>
      <c r="C297" s="233"/>
      <c r="D297" s="234" t="s">
        <v>146</v>
      </c>
      <c r="E297" s="235" t="s">
        <v>1</v>
      </c>
      <c r="F297" s="236" t="s">
        <v>820</v>
      </c>
      <c r="G297" s="233"/>
      <c r="H297" s="237">
        <v>32.832</v>
      </c>
      <c r="I297" s="238"/>
      <c r="J297" s="233"/>
      <c r="K297" s="233"/>
      <c r="L297" s="239"/>
      <c r="M297" s="240"/>
      <c r="N297" s="241"/>
      <c r="O297" s="241"/>
      <c r="P297" s="241"/>
      <c r="Q297" s="241"/>
      <c r="R297" s="241"/>
      <c r="S297" s="241"/>
      <c r="T297" s="24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3" t="s">
        <v>146</v>
      </c>
      <c r="AU297" s="243" t="s">
        <v>86</v>
      </c>
      <c r="AV297" s="13" t="s">
        <v>86</v>
      </c>
      <c r="AW297" s="13" t="s">
        <v>32</v>
      </c>
      <c r="AX297" s="13" t="s">
        <v>76</v>
      </c>
      <c r="AY297" s="243" t="s">
        <v>134</v>
      </c>
    </row>
    <row r="298" spans="1:51" s="13" customFormat="1" ht="12">
      <c r="A298" s="13"/>
      <c r="B298" s="232"/>
      <c r="C298" s="233"/>
      <c r="D298" s="234" t="s">
        <v>146</v>
      </c>
      <c r="E298" s="235" t="s">
        <v>1</v>
      </c>
      <c r="F298" s="236" t="s">
        <v>821</v>
      </c>
      <c r="G298" s="233"/>
      <c r="H298" s="237">
        <v>8.922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146</v>
      </c>
      <c r="AU298" s="243" t="s">
        <v>86</v>
      </c>
      <c r="AV298" s="13" t="s">
        <v>86</v>
      </c>
      <c r="AW298" s="13" t="s">
        <v>32</v>
      </c>
      <c r="AX298" s="13" t="s">
        <v>76</v>
      </c>
      <c r="AY298" s="243" t="s">
        <v>134</v>
      </c>
    </row>
    <row r="299" spans="1:51" s="13" customFormat="1" ht="12">
      <c r="A299" s="13"/>
      <c r="B299" s="232"/>
      <c r="C299" s="233"/>
      <c r="D299" s="234" t="s">
        <v>146</v>
      </c>
      <c r="E299" s="235" t="s">
        <v>1</v>
      </c>
      <c r="F299" s="236" t="s">
        <v>822</v>
      </c>
      <c r="G299" s="233"/>
      <c r="H299" s="237">
        <v>89.32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146</v>
      </c>
      <c r="AU299" s="243" t="s">
        <v>86</v>
      </c>
      <c r="AV299" s="13" t="s">
        <v>86</v>
      </c>
      <c r="AW299" s="13" t="s">
        <v>32</v>
      </c>
      <c r="AX299" s="13" t="s">
        <v>76</v>
      </c>
      <c r="AY299" s="243" t="s">
        <v>134</v>
      </c>
    </row>
    <row r="300" spans="1:51" s="13" customFormat="1" ht="12">
      <c r="A300" s="13"/>
      <c r="B300" s="232"/>
      <c r="C300" s="233"/>
      <c r="D300" s="234" t="s">
        <v>146</v>
      </c>
      <c r="E300" s="235" t="s">
        <v>1</v>
      </c>
      <c r="F300" s="236" t="s">
        <v>823</v>
      </c>
      <c r="G300" s="233"/>
      <c r="H300" s="237">
        <v>47.68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146</v>
      </c>
      <c r="AU300" s="243" t="s">
        <v>86</v>
      </c>
      <c r="AV300" s="13" t="s">
        <v>86</v>
      </c>
      <c r="AW300" s="13" t="s">
        <v>32</v>
      </c>
      <c r="AX300" s="13" t="s">
        <v>76</v>
      </c>
      <c r="AY300" s="243" t="s">
        <v>134</v>
      </c>
    </row>
    <row r="301" spans="1:51" s="14" customFormat="1" ht="12">
      <c r="A301" s="14"/>
      <c r="B301" s="244"/>
      <c r="C301" s="245"/>
      <c r="D301" s="234" t="s">
        <v>146</v>
      </c>
      <c r="E301" s="246" t="s">
        <v>1</v>
      </c>
      <c r="F301" s="247" t="s">
        <v>162</v>
      </c>
      <c r="G301" s="245"/>
      <c r="H301" s="248">
        <v>722.379</v>
      </c>
      <c r="I301" s="249"/>
      <c r="J301" s="245"/>
      <c r="K301" s="245"/>
      <c r="L301" s="250"/>
      <c r="M301" s="251"/>
      <c r="N301" s="252"/>
      <c r="O301" s="252"/>
      <c r="P301" s="252"/>
      <c r="Q301" s="252"/>
      <c r="R301" s="252"/>
      <c r="S301" s="252"/>
      <c r="T301" s="25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4" t="s">
        <v>146</v>
      </c>
      <c r="AU301" s="254" t="s">
        <v>86</v>
      </c>
      <c r="AV301" s="14" t="s">
        <v>140</v>
      </c>
      <c r="AW301" s="14" t="s">
        <v>32</v>
      </c>
      <c r="AX301" s="14" t="s">
        <v>84</v>
      </c>
      <c r="AY301" s="254" t="s">
        <v>134</v>
      </c>
    </row>
    <row r="302" spans="1:65" s="2" customFormat="1" ht="16.5" customHeight="1">
      <c r="A302" s="37"/>
      <c r="B302" s="38"/>
      <c r="C302" s="218" t="s">
        <v>473</v>
      </c>
      <c r="D302" s="218" t="s">
        <v>136</v>
      </c>
      <c r="E302" s="219" t="s">
        <v>824</v>
      </c>
      <c r="F302" s="220" t="s">
        <v>825</v>
      </c>
      <c r="G302" s="221" t="s">
        <v>139</v>
      </c>
      <c r="H302" s="222">
        <v>50.695</v>
      </c>
      <c r="I302" s="223"/>
      <c r="J302" s="224">
        <f>ROUND(I302*H302,2)</f>
        <v>0</v>
      </c>
      <c r="K302" s="225"/>
      <c r="L302" s="43"/>
      <c r="M302" s="226" t="s">
        <v>1</v>
      </c>
      <c r="N302" s="227" t="s">
        <v>41</v>
      </c>
      <c r="O302" s="90"/>
      <c r="P302" s="228">
        <f>O302*H302</f>
        <v>0</v>
      </c>
      <c r="Q302" s="228">
        <v>0.0004</v>
      </c>
      <c r="R302" s="228">
        <f>Q302*H302</f>
        <v>0.020278</v>
      </c>
      <c r="S302" s="228">
        <v>0</v>
      </c>
      <c r="T302" s="229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30" t="s">
        <v>212</v>
      </c>
      <c r="AT302" s="230" t="s">
        <v>136</v>
      </c>
      <c r="AU302" s="230" t="s">
        <v>86</v>
      </c>
      <c r="AY302" s="16" t="s">
        <v>134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6" t="s">
        <v>84</v>
      </c>
      <c r="BK302" s="231">
        <f>ROUND(I302*H302,2)</f>
        <v>0</v>
      </c>
      <c r="BL302" s="16" t="s">
        <v>212</v>
      </c>
      <c r="BM302" s="230" t="s">
        <v>826</v>
      </c>
    </row>
    <row r="303" spans="1:51" s="13" customFormat="1" ht="12">
      <c r="A303" s="13"/>
      <c r="B303" s="232"/>
      <c r="C303" s="233"/>
      <c r="D303" s="234" t="s">
        <v>146</v>
      </c>
      <c r="E303" s="235" t="s">
        <v>1</v>
      </c>
      <c r="F303" s="236" t="s">
        <v>827</v>
      </c>
      <c r="G303" s="233"/>
      <c r="H303" s="237">
        <v>17.205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146</v>
      </c>
      <c r="AU303" s="243" t="s">
        <v>86</v>
      </c>
      <c r="AV303" s="13" t="s">
        <v>86</v>
      </c>
      <c r="AW303" s="13" t="s">
        <v>32</v>
      </c>
      <c r="AX303" s="13" t="s">
        <v>76</v>
      </c>
      <c r="AY303" s="243" t="s">
        <v>134</v>
      </c>
    </row>
    <row r="304" spans="1:51" s="13" customFormat="1" ht="12">
      <c r="A304" s="13"/>
      <c r="B304" s="232"/>
      <c r="C304" s="233"/>
      <c r="D304" s="234" t="s">
        <v>146</v>
      </c>
      <c r="E304" s="235" t="s">
        <v>1</v>
      </c>
      <c r="F304" s="236" t="s">
        <v>828</v>
      </c>
      <c r="G304" s="233"/>
      <c r="H304" s="237">
        <v>16.398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146</v>
      </c>
      <c r="AU304" s="243" t="s">
        <v>86</v>
      </c>
      <c r="AV304" s="13" t="s">
        <v>86</v>
      </c>
      <c r="AW304" s="13" t="s">
        <v>32</v>
      </c>
      <c r="AX304" s="13" t="s">
        <v>76</v>
      </c>
      <c r="AY304" s="243" t="s">
        <v>134</v>
      </c>
    </row>
    <row r="305" spans="1:51" s="13" customFormat="1" ht="12">
      <c r="A305" s="13"/>
      <c r="B305" s="232"/>
      <c r="C305" s="233"/>
      <c r="D305" s="234" t="s">
        <v>146</v>
      </c>
      <c r="E305" s="235" t="s">
        <v>1</v>
      </c>
      <c r="F305" s="236" t="s">
        <v>829</v>
      </c>
      <c r="G305" s="233"/>
      <c r="H305" s="237">
        <v>17.092</v>
      </c>
      <c r="I305" s="238"/>
      <c r="J305" s="233"/>
      <c r="K305" s="233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146</v>
      </c>
      <c r="AU305" s="243" t="s">
        <v>86</v>
      </c>
      <c r="AV305" s="13" t="s">
        <v>86</v>
      </c>
      <c r="AW305" s="13" t="s">
        <v>32</v>
      </c>
      <c r="AX305" s="13" t="s">
        <v>76</v>
      </c>
      <c r="AY305" s="243" t="s">
        <v>134</v>
      </c>
    </row>
    <row r="306" spans="1:51" s="14" customFormat="1" ht="12">
      <c r="A306" s="14"/>
      <c r="B306" s="244"/>
      <c r="C306" s="245"/>
      <c r="D306" s="234" t="s">
        <v>146</v>
      </c>
      <c r="E306" s="246" t="s">
        <v>1</v>
      </c>
      <c r="F306" s="247" t="s">
        <v>162</v>
      </c>
      <c r="G306" s="245"/>
      <c r="H306" s="248">
        <v>50.695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4" t="s">
        <v>146</v>
      </c>
      <c r="AU306" s="254" t="s">
        <v>86</v>
      </c>
      <c r="AV306" s="14" t="s">
        <v>140</v>
      </c>
      <c r="AW306" s="14" t="s">
        <v>32</v>
      </c>
      <c r="AX306" s="14" t="s">
        <v>84</v>
      </c>
      <c r="AY306" s="254" t="s">
        <v>134</v>
      </c>
    </row>
    <row r="307" spans="1:63" s="12" customFormat="1" ht="25.9" customHeight="1">
      <c r="A307" s="12"/>
      <c r="B307" s="202"/>
      <c r="C307" s="203"/>
      <c r="D307" s="204" t="s">
        <v>75</v>
      </c>
      <c r="E307" s="205" t="s">
        <v>196</v>
      </c>
      <c r="F307" s="205" t="s">
        <v>830</v>
      </c>
      <c r="G307" s="203"/>
      <c r="H307" s="203"/>
      <c r="I307" s="206"/>
      <c r="J307" s="207">
        <f>BK307</f>
        <v>0</v>
      </c>
      <c r="K307" s="203"/>
      <c r="L307" s="208"/>
      <c r="M307" s="209"/>
      <c r="N307" s="210"/>
      <c r="O307" s="210"/>
      <c r="P307" s="211">
        <f>P308</f>
        <v>0</v>
      </c>
      <c r="Q307" s="210"/>
      <c r="R307" s="211">
        <f>R308</f>
        <v>0</v>
      </c>
      <c r="S307" s="210"/>
      <c r="T307" s="212">
        <f>T308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13" t="s">
        <v>148</v>
      </c>
      <c r="AT307" s="214" t="s">
        <v>75</v>
      </c>
      <c r="AU307" s="214" t="s">
        <v>76</v>
      </c>
      <c r="AY307" s="213" t="s">
        <v>134</v>
      </c>
      <c r="BK307" s="215">
        <f>BK308</f>
        <v>0</v>
      </c>
    </row>
    <row r="308" spans="1:63" s="12" customFormat="1" ht="22.8" customHeight="1">
      <c r="A308" s="12"/>
      <c r="B308" s="202"/>
      <c r="C308" s="203"/>
      <c r="D308" s="204" t="s">
        <v>75</v>
      </c>
      <c r="E308" s="216" t="s">
        <v>831</v>
      </c>
      <c r="F308" s="216" t="s">
        <v>832</v>
      </c>
      <c r="G308" s="203"/>
      <c r="H308" s="203"/>
      <c r="I308" s="206"/>
      <c r="J308" s="217">
        <f>BK308</f>
        <v>0</v>
      </c>
      <c r="K308" s="203"/>
      <c r="L308" s="208"/>
      <c r="M308" s="209"/>
      <c r="N308" s="210"/>
      <c r="O308" s="210"/>
      <c r="P308" s="211">
        <f>SUM(P309:P315)</f>
        <v>0</v>
      </c>
      <c r="Q308" s="210"/>
      <c r="R308" s="211">
        <f>SUM(R309:R315)</f>
        <v>0</v>
      </c>
      <c r="S308" s="210"/>
      <c r="T308" s="212">
        <f>SUM(T309:T315)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3" t="s">
        <v>148</v>
      </c>
      <c r="AT308" s="214" t="s">
        <v>75</v>
      </c>
      <c r="AU308" s="214" t="s">
        <v>84</v>
      </c>
      <c r="AY308" s="213" t="s">
        <v>134</v>
      </c>
      <c r="BK308" s="215">
        <f>SUM(BK309:BK315)</f>
        <v>0</v>
      </c>
    </row>
    <row r="309" spans="1:65" s="2" customFormat="1" ht="16.5" customHeight="1">
      <c r="A309" s="37"/>
      <c r="B309" s="38"/>
      <c r="C309" s="218" t="s">
        <v>478</v>
      </c>
      <c r="D309" s="218" t="s">
        <v>136</v>
      </c>
      <c r="E309" s="219" t="s">
        <v>833</v>
      </c>
      <c r="F309" s="220" t="s">
        <v>834</v>
      </c>
      <c r="G309" s="221" t="s">
        <v>199</v>
      </c>
      <c r="H309" s="222">
        <v>1545</v>
      </c>
      <c r="I309" s="223"/>
      <c r="J309" s="224">
        <f>ROUND(I309*H309,2)</f>
        <v>0</v>
      </c>
      <c r="K309" s="225"/>
      <c r="L309" s="43"/>
      <c r="M309" s="226" t="s">
        <v>1</v>
      </c>
      <c r="N309" s="227" t="s">
        <v>41</v>
      </c>
      <c r="O309" s="90"/>
      <c r="P309" s="228">
        <f>O309*H309</f>
        <v>0</v>
      </c>
      <c r="Q309" s="228">
        <v>0</v>
      </c>
      <c r="R309" s="228">
        <f>Q309*H309</f>
        <v>0</v>
      </c>
      <c r="S309" s="228">
        <v>0</v>
      </c>
      <c r="T309" s="229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30" t="s">
        <v>436</v>
      </c>
      <c r="AT309" s="230" t="s">
        <v>136</v>
      </c>
      <c r="AU309" s="230" t="s">
        <v>86</v>
      </c>
      <c r="AY309" s="16" t="s">
        <v>134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6" t="s">
        <v>84</v>
      </c>
      <c r="BK309" s="231">
        <f>ROUND(I309*H309,2)</f>
        <v>0</v>
      </c>
      <c r="BL309" s="16" t="s">
        <v>436</v>
      </c>
      <c r="BM309" s="230" t="s">
        <v>835</v>
      </c>
    </row>
    <row r="310" spans="1:65" s="2" customFormat="1" ht="16.5" customHeight="1">
      <c r="A310" s="37"/>
      <c r="B310" s="38"/>
      <c r="C310" s="218" t="s">
        <v>482</v>
      </c>
      <c r="D310" s="218" t="s">
        <v>136</v>
      </c>
      <c r="E310" s="219" t="s">
        <v>836</v>
      </c>
      <c r="F310" s="220" t="s">
        <v>837</v>
      </c>
      <c r="G310" s="221" t="s">
        <v>199</v>
      </c>
      <c r="H310" s="222">
        <v>1393</v>
      </c>
      <c r="I310" s="223"/>
      <c r="J310" s="224">
        <f>ROUND(I310*H310,2)</f>
        <v>0</v>
      </c>
      <c r="K310" s="225"/>
      <c r="L310" s="43"/>
      <c r="M310" s="226" t="s">
        <v>1</v>
      </c>
      <c r="N310" s="227" t="s">
        <v>41</v>
      </c>
      <c r="O310" s="90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30" t="s">
        <v>436</v>
      </c>
      <c r="AT310" s="230" t="s">
        <v>136</v>
      </c>
      <c r="AU310" s="230" t="s">
        <v>86</v>
      </c>
      <c r="AY310" s="16" t="s">
        <v>134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6" t="s">
        <v>84</v>
      </c>
      <c r="BK310" s="231">
        <f>ROUND(I310*H310,2)</f>
        <v>0</v>
      </c>
      <c r="BL310" s="16" t="s">
        <v>436</v>
      </c>
      <c r="BM310" s="230" t="s">
        <v>838</v>
      </c>
    </row>
    <row r="311" spans="1:65" s="2" customFormat="1" ht="16.5" customHeight="1">
      <c r="A311" s="37"/>
      <c r="B311" s="38"/>
      <c r="C311" s="218" t="s">
        <v>487</v>
      </c>
      <c r="D311" s="218" t="s">
        <v>136</v>
      </c>
      <c r="E311" s="219" t="s">
        <v>839</v>
      </c>
      <c r="F311" s="220" t="s">
        <v>840</v>
      </c>
      <c r="G311" s="221" t="s">
        <v>199</v>
      </c>
      <c r="H311" s="222">
        <v>42.6</v>
      </c>
      <c r="I311" s="223"/>
      <c r="J311" s="224">
        <f>ROUND(I311*H311,2)</f>
        <v>0</v>
      </c>
      <c r="K311" s="225"/>
      <c r="L311" s="43"/>
      <c r="M311" s="226" t="s">
        <v>1</v>
      </c>
      <c r="N311" s="227" t="s">
        <v>41</v>
      </c>
      <c r="O311" s="90"/>
      <c r="P311" s="228">
        <f>O311*H311</f>
        <v>0</v>
      </c>
      <c r="Q311" s="228">
        <v>0</v>
      </c>
      <c r="R311" s="228">
        <f>Q311*H311</f>
        <v>0</v>
      </c>
      <c r="S311" s="228">
        <v>0</v>
      </c>
      <c r="T311" s="229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30" t="s">
        <v>436</v>
      </c>
      <c r="AT311" s="230" t="s">
        <v>136</v>
      </c>
      <c r="AU311" s="230" t="s">
        <v>86</v>
      </c>
      <c r="AY311" s="16" t="s">
        <v>134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6" t="s">
        <v>84</v>
      </c>
      <c r="BK311" s="231">
        <f>ROUND(I311*H311,2)</f>
        <v>0</v>
      </c>
      <c r="BL311" s="16" t="s">
        <v>436</v>
      </c>
      <c r="BM311" s="230" t="s">
        <v>841</v>
      </c>
    </row>
    <row r="312" spans="1:65" s="2" customFormat="1" ht="24.15" customHeight="1">
      <c r="A312" s="37"/>
      <c r="B312" s="38"/>
      <c r="C312" s="218" t="s">
        <v>491</v>
      </c>
      <c r="D312" s="218" t="s">
        <v>136</v>
      </c>
      <c r="E312" s="219" t="s">
        <v>842</v>
      </c>
      <c r="F312" s="220" t="s">
        <v>843</v>
      </c>
      <c r="G312" s="221" t="s">
        <v>326</v>
      </c>
      <c r="H312" s="222">
        <v>14</v>
      </c>
      <c r="I312" s="223"/>
      <c r="J312" s="224">
        <f>ROUND(I312*H312,2)</f>
        <v>0</v>
      </c>
      <c r="K312" s="225"/>
      <c r="L312" s="43"/>
      <c r="M312" s="226" t="s">
        <v>1</v>
      </c>
      <c r="N312" s="227" t="s">
        <v>41</v>
      </c>
      <c r="O312" s="90"/>
      <c r="P312" s="228">
        <f>O312*H312</f>
        <v>0</v>
      </c>
      <c r="Q312" s="228">
        <v>0</v>
      </c>
      <c r="R312" s="228">
        <f>Q312*H312</f>
        <v>0</v>
      </c>
      <c r="S312" s="228">
        <v>0</v>
      </c>
      <c r="T312" s="229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0" t="s">
        <v>436</v>
      </c>
      <c r="AT312" s="230" t="s">
        <v>136</v>
      </c>
      <c r="AU312" s="230" t="s">
        <v>86</v>
      </c>
      <c r="AY312" s="16" t="s">
        <v>134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6" t="s">
        <v>84</v>
      </c>
      <c r="BK312" s="231">
        <f>ROUND(I312*H312,2)</f>
        <v>0</v>
      </c>
      <c r="BL312" s="16" t="s">
        <v>436</v>
      </c>
      <c r="BM312" s="230" t="s">
        <v>844</v>
      </c>
    </row>
    <row r="313" spans="1:65" s="2" customFormat="1" ht="24.15" customHeight="1">
      <c r="A313" s="37"/>
      <c r="B313" s="38"/>
      <c r="C313" s="218" t="s">
        <v>496</v>
      </c>
      <c r="D313" s="218" t="s">
        <v>136</v>
      </c>
      <c r="E313" s="219" t="s">
        <v>845</v>
      </c>
      <c r="F313" s="220" t="s">
        <v>846</v>
      </c>
      <c r="G313" s="221" t="s">
        <v>326</v>
      </c>
      <c r="H313" s="222">
        <v>4</v>
      </c>
      <c r="I313" s="223"/>
      <c r="J313" s="224">
        <f>ROUND(I313*H313,2)</f>
        <v>0</v>
      </c>
      <c r="K313" s="225"/>
      <c r="L313" s="43"/>
      <c r="M313" s="226" t="s">
        <v>1</v>
      </c>
      <c r="N313" s="227" t="s">
        <v>41</v>
      </c>
      <c r="O313" s="90"/>
      <c r="P313" s="228">
        <f>O313*H313</f>
        <v>0</v>
      </c>
      <c r="Q313" s="228">
        <v>0</v>
      </c>
      <c r="R313" s="228">
        <f>Q313*H313</f>
        <v>0</v>
      </c>
      <c r="S313" s="228">
        <v>0</v>
      </c>
      <c r="T313" s="229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30" t="s">
        <v>436</v>
      </c>
      <c r="AT313" s="230" t="s">
        <v>136</v>
      </c>
      <c r="AU313" s="230" t="s">
        <v>86</v>
      </c>
      <c r="AY313" s="16" t="s">
        <v>134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6" t="s">
        <v>84</v>
      </c>
      <c r="BK313" s="231">
        <f>ROUND(I313*H313,2)</f>
        <v>0</v>
      </c>
      <c r="BL313" s="16" t="s">
        <v>436</v>
      </c>
      <c r="BM313" s="230" t="s">
        <v>847</v>
      </c>
    </row>
    <row r="314" spans="1:65" s="2" customFormat="1" ht="24.15" customHeight="1">
      <c r="A314" s="37"/>
      <c r="B314" s="38"/>
      <c r="C314" s="218" t="s">
        <v>498</v>
      </c>
      <c r="D314" s="218" t="s">
        <v>136</v>
      </c>
      <c r="E314" s="219" t="s">
        <v>848</v>
      </c>
      <c r="F314" s="220" t="s">
        <v>849</v>
      </c>
      <c r="G314" s="221" t="s">
        <v>326</v>
      </c>
      <c r="H314" s="222">
        <v>36</v>
      </c>
      <c r="I314" s="223"/>
      <c r="J314" s="224">
        <f>ROUND(I314*H314,2)</f>
        <v>0</v>
      </c>
      <c r="K314" s="225"/>
      <c r="L314" s="43"/>
      <c r="M314" s="226" t="s">
        <v>1</v>
      </c>
      <c r="N314" s="227" t="s">
        <v>41</v>
      </c>
      <c r="O314" s="90"/>
      <c r="P314" s="228">
        <f>O314*H314</f>
        <v>0</v>
      </c>
      <c r="Q314" s="228">
        <v>0</v>
      </c>
      <c r="R314" s="228">
        <f>Q314*H314</f>
        <v>0</v>
      </c>
      <c r="S314" s="228">
        <v>0</v>
      </c>
      <c r="T314" s="229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30" t="s">
        <v>436</v>
      </c>
      <c r="AT314" s="230" t="s">
        <v>136</v>
      </c>
      <c r="AU314" s="230" t="s">
        <v>86</v>
      </c>
      <c r="AY314" s="16" t="s">
        <v>134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6" t="s">
        <v>84</v>
      </c>
      <c r="BK314" s="231">
        <f>ROUND(I314*H314,2)</f>
        <v>0</v>
      </c>
      <c r="BL314" s="16" t="s">
        <v>436</v>
      </c>
      <c r="BM314" s="230" t="s">
        <v>850</v>
      </c>
    </row>
    <row r="315" spans="1:65" s="2" customFormat="1" ht="21.75" customHeight="1">
      <c r="A315" s="37"/>
      <c r="B315" s="38"/>
      <c r="C315" s="218" t="s">
        <v>503</v>
      </c>
      <c r="D315" s="218" t="s">
        <v>136</v>
      </c>
      <c r="E315" s="219" t="s">
        <v>851</v>
      </c>
      <c r="F315" s="220" t="s">
        <v>852</v>
      </c>
      <c r="G315" s="221" t="s">
        <v>326</v>
      </c>
      <c r="H315" s="222">
        <v>36</v>
      </c>
      <c r="I315" s="223"/>
      <c r="J315" s="224">
        <f>ROUND(I315*H315,2)</f>
        <v>0</v>
      </c>
      <c r="K315" s="225"/>
      <c r="L315" s="43"/>
      <c r="M315" s="226" t="s">
        <v>1</v>
      </c>
      <c r="N315" s="227" t="s">
        <v>41</v>
      </c>
      <c r="O315" s="90"/>
      <c r="P315" s="228">
        <f>O315*H315</f>
        <v>0</v>
      </c>
      <c r="Q315" s="228">
        <v>0</v>
      </c>
      <c r="R315" s="228">
        <f>Q315*H315</f>
        <v>0</v>
      </c>
      <c r="S315" s="228">
        <v>0</v>
      </c>
      <c r="T315" s="229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30" t="s">
        <v>436</v>
      </c>
      <c r="AT315" s="230" t="s">
        <v>136</v>
      </c>
      <c r="AU315" s="230" t="s">
        <v>86</v>
      </c>
      <c r="AY315" s="16" t="s">
        <v>134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6" t="s">
        <v>84</v>
      </c>
      <c r="BK315" s="231">
        <f>ROUND(I315*H315,2)</f>
        <v>0</v>
      </c>
      <c r="BL315" s="16" t="s">
        <v>436</v>
      </c>
      <c r="BM315" s="230" t="s">
        <v>853</v>
      </c>
    </row>
    <row r="316" spans="1:63" s="12" customFormat="1" ht="25.9" customHeight="1">
      <c r="A316" s="12"/>
      <c r="B316" s="202"/>
      <c r="C316" s="203"/>
      <c r="D316" s="204" t="s">
        <v>75</v>
      </c>
      <c r="E316" s="205" t="s">
        <v>558</v>
      </c>
      <c r="F316" s="205" t="s">
        <v>559</v>
      </c>
      <c r="G316" s="203"/>
      <c r="H316" s="203"/>
      <c r="I316" s="206"/>
      <c r="J316" s="207">
        <f>BK316</f>
        <v>0</v>
      </c>
      <c r="K316" s="203"/>
      <c r="L316" s="208"/>
      <c r="M316" s="209"/>
      <c r="N316" s="210"/>
      <c r="O316" s="210"/>
      <c r="P316" s="211">
        <f>P317+P319+P321+P323</f>
        <v>0</v>
      </c>
      <c r="Q316" s="210"/>
      <c r="R316" s="211">
        <f>R317+R319+R321+R323</f>
        <v>0</v>
      </c>
      <c r="S316" s="210"/>
      <c r="T316" s="212">
        <f>T317+T319+T321+T323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13" t="s">
        <v>156</v>
      </c>
      <c r="AT316" s="214" t="s">
        <v>75</v>
      </c>
      <c r="AU316" s="214" t="s">
        <v>76</v>
      </c>
      <c r="AY316" s="213" t="s">
        <v>134</v>
      </c>
      <c r="BK316" s="215">
        <f>BK317+BK319+BK321+BK323</f>
        <v>0</v>
      </c>
    </row>
    <row r="317" spans="1:63" s="12" customFormat="1" ht="22.8" customHeight="1">
      <c r="A317" s="12"/>
      <c r="B317" s="202"/>
      <c r="C317" s="203"/>
      <c r="D317" s="204" t="s">
        <v>75</v>
      </c>
      <c r="E317" s="216" t="s">
        <v>560</v>
      </c>
      <c r="F317" s="216" t="s">
        <v>561</v>
      </c>
      <c r="G317" s="203"/>
      <c r="H317" s="203"/>
      <c r="I317" s="206"/>
      <c r="J317" s="217">
        <f>BK317</f>
        <v>0</v>
      </c>
      <c r="K317" s="203"/>
      <c r="L317" s="208"/>
      <c r="M317" s="209"/>
      <c r="N317" s="210"/>
      <c r="O317" s="210"/>
      <c r="P317" s="211">
        <f>P318</f>
        <v>0</v>
      </c>
      <c r="Q317" s="210"/>
      <c r="R317" s="211">
        <f>R318</f>
        <v>0</v>
      </c>
      <c r="S317" s="210"/>
      <c r="T317" s="212">
        <f>T318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13" t="s">
        <v>156</v>
      </c>
      <c r="AT317" s="214" t="s">
        <v>75</v>
      </c>
      <c r="AU317" s="214" t="s">
        <v>84</v>
      </c>
      <c r="AY317" s="213" t="s">
        <v>134</v>
      </c>
      <c r="BK317" s="215">
        <f>BK318</f>
        <v>0</v>
      </c>
    </row>
    <row r="318" spans="1:65" s="2" customFormat="1" ht="24.15" customHeight="1">
      <c r="A318" s="37"/>
      <c r="B318" s="38"/>
      <c r="C318" s="218" t="s">
        <v>509</v>
      </c>
      <c r="D318" s="218" t="s">
        <v>136</v>
      </c>
      <c r="E318" s="219" t="s">
        <v>563</v>
      </c>
      <c r="F318" s="220" t="s">
        <v>564</v>
      </c>
      <c r="G318" s="221" t="s">
        <v>416</v>
      </c>
      <c r="H318" s="222">
        <v>1</v>
      </c>
      <c r="I318" s="223"/>
      <c r="J318" s="224">
        <f>ROUND(I318*H318,2)</f>
        <v>0</v>
      </c>
      <c r="K318" s="225"/>
      <c r="L318" s="43"/>
      <c r="M318" s="226" t="s">
        <v>1</v>
      </c>
      <c r="N318" s="227" t="s">
        <v>41</v>
      </c>
      <c r="O318" s="90"/>
      <c r="P318" s="228">
        <f>O318*H318</f>
        <v>0</v>
      </c>
      <c r="Q318" s="228">
        <v>0</v>
      </c>
      <c r="R318" s="228">
        <f>Q318*H318</f>
        <v>0</v>
      </c>
      <c r="S318" s="228">
        <v>0</v>
      </c>
      <c r="T318" s="229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0" t="s">
        <v>140</v>
      </c>
      <c r="AT318" s="230" t="s">
        <v>136</v>
      </c>
      <c r="AU318" s="230" t="s">
        <v>86</v>
      </c>
      <c r="AY318" s="16" t="s">
        <v>134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6" t="s">
        <v>84</v>
      </c>
      <c r="BK318" s="231">
        <f>ROUND(I318*H318,2)</f>
        <v>0</v>
      </c>
      <c r="BL318" s="16" t="s">
        <v>140</v>
      </c>
      <c r="BM318" s="230" t="s">
        <v>854</v>
      </c>
    </row>
    <row r="319" spans="1:63" s="12" customFormat="1" ht="22.8" customHeight="1">
      <c r="A319" s="12"/>
      <c r="B319" s="202"/>
      <c r="C319" s="203"/>
      <c r="D319" s="204" t="s">
        <v>75</v>
      </c>
      <c r="E319" s="216" t="s">
        <v>566</v>
      </c>
      <c r="F319" s="216" t="s">
        <v>567</v>
      </c>
      <c r="G319" s="203"/>
      <c r="H319" s="203"/>
      <c r="I319" s="206"/>
      <c r="J319" s="217">
        <f>BK319</f>
        <v>0</v>
      </c>
      <c r="K319" s="203"/>
      <c r="L319" s="208"/>
      <c r="M319" s="209"/>
      <c r="N319" s="210"/>
      <c r="O319" s="210"/>
      <c r="P319" s="211">
        <f>P320</f>
        <v>0</v>
      </c>
      <c r="Q319" s="210"/>
      <c r="R319" s="211">
        <f>R320</f>
        <v>0</v>
      </c>
      <c r="S319" s="210"/>
      <c r="T319" s="212">
        <f>T320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13" t="s">
        <v>156</v>
      </c>
      <c r="AT319" s="214" t="s">
        <v>75</v>
      </c>
      <c r="AU319" s="214" t="s">
        <v>84</v>
      </c>
      <c r="AY319" s="213" t="s">
        <v>134</v>
      </c>
      <c r="BK319" s="215">
        <f>BK320</f>
        <v>0</v>
      </c>
    </row>
    <row r="320" spans="1:65" s="2" customFormat="1" ht="16.5" customHeight="1">
      <c r="A320" s="37"/>
      <c r="B320" s="38"/>
      <c r="C320" s="218" t="s">
        <v>513</v>
      </c>
      <c r="D320" s="218" t="s">
        <v>136</v>
      </c>
      <c r="E320" s="219" t="s">
        <v>569</v>
      </c>
      <c r="F320" s="220" t="s">
        <v>567</v>
      </c>
      <c r="G320" s="221" t="s">
        <v>416</v>
      </c>
      <c r="H320" s="222">
        <v>1</v>
      </c>
      <c r="I320" s="223"/>
      <c r="J320" s="224">
        <f>ROUND(I320*H320,2)</f>
        <v>0</v>
      </c>
      <c r="K320" s="225"/>
      <c r="L320" s="43"/>
      <c r="M320" s="226" t="s">
        <v>1</v>
      </c>
      <c r="N320" s="227" t="s">
        <v>41</v>
      </c>
      <c r="O320" s="90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30" t="s">
        <v>570</v>
      </c>
      <c r="AT320" s="230" t="s">
        <v>136</v>
      </c>
      <c r="AU320" s="230" t="s">
        <v>86</v>
      </c>
      <c r="AY320" s="16" t="s">
        <v>134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6" t="s">
        <v>84</v>
      </c>
      <c r="BK320" s="231">
        <f>ROUND(I320*H320,2)</f>
        <v>0</v>
      </c>
      <c r="BL320" s="16" t="s">
        <v>570</v>
      </c>
      <c r="BM320" s="230" t="s">
        <v>855</v>
      </c>
    </row>
    <row r="321" spans="1:63" s="12" customFormat="1" ht="22.8" customHeight="1">
      <c r="A321" s="12"/>
      <c r="B321" s="202"/>
      <c r="C321" s="203"/>
      <c r="D321" s="204" t="s">
        <v>75</v>
      </c>
      <c r="E321" s="216" t="s">
        <v>572</v>
      </c>
      <c r="F321" s="216" t="s">
        <v>573</v>
      </c>
      <c r="G321" s="203"/>
      <c r="H321" s="203"/>
      <c r="I321" s="206"/>
      <c r="J321" s="217">
        <f>BK321</f>
        <v>0</v>
      </c>
      <c r="K321" s="203"/>
      <c r="L321" s="208"/>
      <c r="M321" s="209"/>
      <c r="N321" s="210"/>
      <c r="O321" s="210"/>
      <c r="P321" s="211">
        <f>P322</f>
        <v>0</v>
      </c>
      <c r="Q321" s="210"/>
      <c r="R321" s="211">
        <f>R322</f>
        <v>0</v>
      </c>
      <c r="S321" s="210"/>
      <c r="T321" s="212">
        <f>T322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13" t="s">
        <v>156</v>
      </c>
      <c r="AT321" s="214" t="s">
        <v>75</v>
      </c>
      <c r="AU321" s="214" t="s">
        <v>84</v>
      </c>
      <c r="AY321" s="213" t="s">
        <v>134</v>
      </c>
      <c r="BK321" s="215">
        <f>BK322</f>
        <v>0</v>
      </c>
    </row>
    <row r="322" spans="1:65" s="2" customFormat="1" ht="16.5" customHeight="1">
      <c r="A322" s="37"/>
      <c r="B322" s="38"/>
      <c r="C322" s="218" t="s">
        <v>517</v>
      </c>
      <c r="D322" s="218" t="s">
        <v>136</v>
      </c>
      <c r="E322" s="219" t="s">
        <v>575</v>
      </c>
      <c r="F322" s="220" t="s">
        <v>576</v>
      </c>
      <c r="G322" s="221" t="s">
        <v>416</v>
      </c>
      <c r="H322" s="222">
        <v>1</v>
      </c>
      <c r="I322" s="223"/>
      <c r="J322" s="224">
        <f>ROUND(I322*H322,2)</f>
        <v>0</v>
      </c>
      <c r="K322" s="225"/>
      <c r="L322" s="43"/>
      <c r="M322" s="226" t="s">
        <v>1</v>
      </c>
      <c r="N322" s="227" t="s">
        <v>41</v>
      </c>
      <c r="O322" s="90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0" t="s">
        <v>570</v>
      </c>
      <c r="AT322" s="230" t="s">
        <v>136</v>
      </c>
      <c r="AU322" s="230" t="s">
        <v>86</v>
      </c>
      <c r="AY322" s="16" t="s">
        <v>134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6" t="s">
        <v>84</v>
      </c>
      <c r="BK322" s="231">
        <f>ROUND(I322*H322,2)</f>
        <v>0</v>
      </c>
      <c r="BL322" s="16" t="s">
        <v>570</v>
      </c>
      <c r="BM322" s="230" t="s">
        <v>856</v>
      </c>
    </row>
    <row r="323" spans="1:63" s="12" customFormat="1" ht="22.8" customHeight="1">
      <c r="A323" s="12"/>
      <c r="B323" s="202"/>
      <c r="C323" s="203"/>
      <c r="D323" s="204" t="s">
        <v>75</v>
      </c>
      <c r="E323" s="216" t="s">
        <v>578</v>
      </c>
      <c r="F323" s="216" t="s">
        <v>579</v>
      </c>
      <c r="G323" s="203"/>
      <c r="H323" s="203"/>
      <c r="I323" s="206"/>
      <c r="J323" s="217">
        <f>BK323</f>
        <v>0</v>
      </c>
      <c r="K323" s="203"/>
      <c r="L323" s="208"/>
      <c r="M323" s="209"/>
      <c r="N323" s="210"/>
      <c r="O323" s="210"/>
      <c r="P323" s="211">
        <f>P324</f>
        <v>0</v>
      </c>
      <c r="Q323" s="210"/>
      <c r="R323" s="211">
        <f>R324</f>
        <v>0</v>
      </c>
      <c r="S323" s="210"/>
      <c r="T323" s="212">
        <f>T324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13" t="s">
        <v>156</v>
      </c>
      <c r="AT323" s="214" t="s">
        <v>75</v>
      </c>
      <c r="AU323" s="214" t="s">
        <v>84</v>
      </c>
      <c r="AY323" s="213" t="s">
        <v>134</v>
      </c>
      <c r="BK323" s="215">
        <f>BK324</f>
        <v>0</v>
      </c>
    </row>
    <row r="324" spans="1:65" s="2" customFormat="1" ht="16.5" customHeight="1">
      <c r="A324" s="37"/>
      <c r="B324" s="38"/>
      <c r="C324" s="218" t="s">
        <v>521</v>
      </c>
      <c r="D324" s="218" t="s">
        <v>136</v>
      </c>
      <c r="E324" s="219" t="s">
        <v>581</v>
      </c>
      <c r="F324" s="220" t="s">
        <v>579</v>
      </c>
      <c r="G324" s="221" t="s">
        <v>416</v>
      </c>
      <c r="H324" s="222">
        <v>1</v>
      </c>
      <c r="I324" s="223"/>
      <c r="J324" s="224">
        <f>ROUND(I324*H324,2)</f>
        <v>0</v>
      </c>
      <c r="K324" s="225"/>
      <c r="L324" s="43"/>
      <c r="M324" s="267" t="s">
        <v>1</v>
      </c>
      <c r="N324" s="268" t="s">
        <v>41</v>
      </c>
      <c r="O324" s="269"/>
      <c r="P324" s="270">
        <f>O324*H324</f>
        <v>0</v>
      </c>
      <c r="Q324" s="270">
        <v>0</v>
      </c>
      <c r="R324" s="270">
        <f>Q324*H324</f>
        <v>0</v>
      </c>
      <c r="S324" s="270">
        <v>0</v>
      </c>
      <c r="T324" s="271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30" t="s">
        <v>570</v>
      </c>
      <c r="AT324" s="230" t="s">
        <v>136</v>
      </c>
      <c r="AU324" s="230" t="s">
        <v>86</v>
      </c>
      <c r="AY324" s="16" t="s">
        <v>134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6" t="s">
        <v>84</v>
      </c>
      <c r="BK324" s="231">
        <f>ROUND(I324*H324,2)</f>
        <v>0</v>
      </c>
      <c r="BL324" s="16" t="s">
        <v>570</v>
      </c>
      <c r="BM324" s="230" t="s">
        <v>857</v>
      </c>
    </row>
    <row r="325" spans="1:31" s="2" customFormat="1" ht="6.95" customHeight="1">
      <c r="A325" s="37"/>
      <c r="B325" s="65"/>
      <c r="C325" s="66"/>
      <c r="D325" s="66"/>
      <c r="E325" s="66"/>
      <c r="F325" s="66"/>
      <c r="G325" s="66"/>
      <c r="H325" s="66"/>
      <c r="I325" s="66"/>
      <c r="J325" s="66"/>
      <c r="K325" s="66"/>
      <c r="L325" s="43"/>
      <c r="M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</row>
  </sheetData>
  <sheetProtection password="8A4F" sheet="1" objects="1" scenarios="1" formatColumns="0" formatRows="0" autoFilter="0"/>
  <autoFilter ref="C136:K324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DESKTOP-A370O65\coude</dc:creator>
  <cp:keywords/>
  <dc:description/>
  <cp:lastModifiedBy>DESKTOP-A370O65\coude</cp:lastModifiedBy>
  <dcterms:created xsi:type="dcterms:W3CDTF">2022-02-03T01:47:23Z</dcterms:created>
  <dcterms:modified xsi:type="dcterms:W3CDTF">2022-02-03T01:47:28Z</dcterms:modified>
  <cp:category/>
  <cp:version/>
  <cp:contentType/>
  <cp:contentStatus/>
</cp:coreProperties>
</file>