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Z:\03_Roztoky\02_Obchod\03_Zakázky\2021_VHS\3021244 - Zaječov - rozš. a int. ČOV, Horní Kvaň - Kan. a vodovod\01_Nabídka\Text. část nabídky\Nabídka Zaječov\"/>
    </mc:Choice>
  </mc:AlternateContent>
  <xr:revisionPtr revIDLastSave="0" documentId="13_ncr:1_{BA47240E-E3AF-4A6D-A38E-0B7557027D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MG" sheetId="1" r:id="rId1"/>
  </sheets>
  <definedNames>
    <definedName name="_xlnm.Print_Area" localSheetId="0">HMG!$A$1:$BF$83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54" i="1" l="1"/>
  <c r="BE35" i="1" l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BE37" i="1"/>
  <c r="BD37" i="1"/>
  <c r="BF37" i="1" s="1"/>
  <c r="BD39" i="1"/>
  <c r="BC39" i="1"/>
  <c r="BD41" i="1"/>
  <c r="BC41" i="1"/>
  <c r="BB41" i="1"/>
  <c r="BA41" i="1"/>
  <c r="AO43" i="1"/>
  <c r="AN43" i="1"/>
  <c r="BD48" i="1"/>
  <c r="BF48" i="1" s="1"/>
  <c r="BC48" i="1"/>
  <c r="BD50" i="1"/>
  <c r="BC50" i="1"/>
  <c r="BF50" i="1" s="1"/>
  <c r="AY53" i="1"/>
  <c r="AX53" i="1"/>
  <c r="AW53" i="1"/>
  <c r="AV53" i="1"/>
  <c r="AU53" i="1"/>
  <c r="BF56" i="1"/>
  <c r="AY58" i="1"/>
  <c r="BF58" i="1" s="1"/>
  <c r="AY60" i="1"/>
  <c r="BF60" i="1" s="1"/>
  <c r="AY62" i="1"/>
  <c r="BF62" i="1" s="1"/>
  <c r="BC65" i="1"/>
  <c r="BB65" i="1"/>
  <c r="BA65" i="1"/>
  <c r="AZ65" i="1"/>
  <c r="AY65" i="1"/>
  <c r="AX65" i="1"/>
  <c r="BC67" i="1"/>
  <c r="BB67" i="1"/>
  <c r="BA67" i="1"/>
  <c r="AZ67" i="1"/>
  <c r="AY67" i="1"/>
  <c r="AX67" i="1"/>
  <c r="BC69" i="1"/>
  <c r="BB69" i="1"/>
  <c r="BA69" i="1"/>
  <c r="AZ69" i="1"/>
  <c r="AY69" i="1"/>
  <c r="AX69" i="1"/>
  <c r="BD74" i="1"/>
  <c r="BC74" i="1"/>
  <c r="BB74" i="1"/>
  <c r="BA74" i="1"/>
  <c r="BD76" i="1"/>
  <c r="BC76" i="1"/>
  <c r="BB76" i="1"/>
  <c r="BA76" i="1"/>
  <c r="BD78" i="1"/>
  <c r="BC78" i="1"/>
  <c r="BB78" i="1"/>
  <c r="BA78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BF43" i="1"/>
  <c r="AW33" i="1"/>
  <c r="AV33" i="1"/>
  <c r="AU33" i="1"/>
  <c r="AT33" i="1"/>
  <c r="AS33" i="1"/>
  <c r="AR33" i="1"/>
  <c r="AQ33" i="1"/>
  <c r="AP33" i="1"/>
  <c r="BD6" i="1"/>
  <c r="BC6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V10" i="1"/>
  <c r="AU10" i="1"/>
  <c r="AT10" i="1"/>
  <c r="AS10" i="1"/>
  <c r="AR10" i="1"/>
  <c r="AQ10" i="1"/>
  <c r="AP10" i="1"/>
  <c r="AO10" i="1"/>
  <c r="AN10" i="1"/>
  <c r="BB12" i="1"/>
  <c r="BA12" i="1"/>
  <c r="AZ12" i="1"/>
  <c r="AY12" i="1"/>
  <c r="AX12" i="1"/>
  <c r="AW12" i="1"/>
  <c r="AV15" i="1"/>
  <c r="AU15" i="1"/>
  <c r="AT15" i="1"/>
  <c r="AS15" i="1"/>
  <c r="AR15" i="1"/>
  <c r="AQ15" i="1"/>
  <c r="AP15" i="1"/>
  <c r="AO15" i="1"/>
  <c r="AN15" i="1"/>
  <c r="AX17" i="1"/>
  <c r="AW17" i="1"/>
  <c r="AV17" i="1"/>
  <c r="AU17" i="1"/>
  <c r="AZ19" i="1"/>
  <c r="BA19" i="1"/>
  <c r="AY19" i="1"/>
  <c r="BC21" i="1"/>
  <c r="BB21" i="1"/>
  <c r="AP23" i="1"/>
  <c r="AO23" i="1"/>
  <c r="AN23" i="1"/>
  <c r="AV26" i="1"/>
  <c r="AU26" i="1"/>
  <c r="AT26" i="1"/>
  <c r="AS26" i="1"/>
  <c r="AR26" i="1"/>
  <c r="AQ26" i="1"/>
  <c r="AP26" i="1"/>
  <c r="AO26" i="1"/>
  <c r="AN26" i="1"/>
  <c r="BB28" i="1"/>
  <c r="BA28" i="1"/>
  <c r="AZ28" i="1"/>
  <c r="AY28" i="1"/>
  <c r="AX28" i="1"/>
  <c r="AW28" i="1"/>
  <c r="AO31" i="1"/>
  <c r="AN31" i="1"/>
  <c r="BF53" i="1" l="1"/>
  <c r="BF35" i="1"/>
  <c r="AN83" i="1"/>
  <c r="AZ83" i="1"/>
  <c r="AS83" i="1"/>
  <c r="BF33" i="1"/>
  <c r="AP83" i="1"/>
  <c r="AT83" i="1"/>
  <c r="AX83" i="1"/>
  <c r="BB83" i="1"/>
  <c r="AR83" i="1"/>
  <c r="BD83" i="1"/>
  <c r="AV83" i="1"/>
  <c r="AO83" i="1"/>
  <c r="AW83" i="1"/>
  <c r="BA83" i="1"/>
  <c r="AQ83" i="1"/>
  <c r="AU83" i="1"/>
  <c r="AY83" i="1"/>
  <c r="BC83" i="1"/>
  <c r="BE83" i="1"/>
  <c r="BF74" i="1"/>
  <c r="BF82" i="1"/>
  <c r="BF65" i="1"/>
  <c r="BF39" i="1"/>
  <c r="BF67" i="1"/>
  <c r="BF80" i="1"/>
  <c r="BF69" i="1"/>
  <c r="BF78" i="1"/>
  <c r="BF41" i="1"/>
  <c r="BF72" i="1"/>
  <c r="BF76" i="1"/>
  <c r="BF31" i="1"/>
  <c r="AF51" i="1"/>
  <c r="AF70" i="1"/>
  <c r="AF63" i="1" s="1"/>
  <c r="AF45" i="1"/>
  <c r="AF29" i="1"/>
  <c r="AF24" i="1"/>
  <c r="AF13" i="1"/>
  <c r="AF4" i="1"/>
  <c r="AF3" i="1" l="1"/>
  <c r="AF83" i="1"/>
  <c r="BF6" i="1"/>
  <c r="BF26" i="1"/>
  <c r="BF28" i="1"/>
  <c r="BF21" i="1"/>
  <c r="BF23" i="1"/>
  <c r="BF19" i="1"/>
  <c r="BF17" i="1"/>
  <c r="BF15" i="1"/>
  <c r="BF12" i="1"/>
  <c r="BF10" i="1"/>
  <c r="BF8" i="1"/>
  <c r="AF44" i="1"/>
  <c r="BF83" i="1" l="1"/>
  <c r="AF2" i="1"/>
</calcChain>
</file>

<file path=xl/sharedStrings.xml><?xml version="1.0" encoding="utf-8"?>
<sst xmlns="http://schemas.openxmlformats.org/spreadsheetml/2006/main" count="158" uniqueCount="101">
  <si>
    <t/>
  </si>
  <si>
    <t>Náklady z rozpočtů</t>
  </si>
  <si>
    <t>SO</t>
  </si>
  <si>
    <t>Stavební objekty</t>
  </si>
  <si>
    <t>2</t>
  </si>
  <si>
    <t>SO 01</t>
  </si>
  <si>
    <t>Vodovod</t>
  </si>
  <si>
    <t>SO 01.1</t>
  </si>
  <si>
    <t>Úpravy ve stávajícím vodojemu 100 m3</t>
  </si>
  <si>
    <t>SO 01.2</t>
  </si>
  <si>
    <t>Výtlačný řad</t>
  </si>
  <si>
    <t>SO 01.3</t>
  </si>
  <si>
    <t>Vodovodní řady</t>
  </si>
  <si>
    <t>SO 01.4</t>
  </si>
  <si>
    <t>Vodovodní přípojky</t>
  </si>
  <si>
    <t>SO 02</t>
  </si>
  <si>
    <t>Vodojem Kváň</t>
  </si>
  <si>
    <t>SO 02.1</t>
  </si>
  <si>
    <t>Vodojem 160 m3</t>
  </si>
  <si>
    <t>SO 02.2</t>
  </si>
  <si>
    <t>Bezpečnostní přepad, zasakovací objekt</t>
  </si>
  <si>
    <t>SO 02.3</t>
  </si>
  <si>
    <t>Zpevněné plochy</t>
  </si>
  <si>
    <t>SO 02.4</t>
  </si>
  <si>
    <t>Oplocení</t>
  </si>
  <si>
    <t>SO 02.5</t>
  </si>
  <si>
    <t>Přípojka NN</t>
  </si>
  <si>
    <t>SO 03</t>
  </si>
  <si>
    <t>Kanalizace</t>
  </si>
  <si>
    <t>SO 03.1</t>
  </si>
  <si>
    <t>Kanalizační stoky</t>
  </si>
  <si>
    <t>SO 03.2</t>
  </si>
  <si>
    <t>Kanalizační přípojky</t>
  </si>
  <si>
    <t>SO 04</t>
  </si>
  <si>
    <t>Čistírna odpadních vod</t>
  </si>
  <si>
    <t>SO 04.1</t>
  </si>
  <si>
    <t>Příprava území</t>
  </si>
  <si>
    <t>SO 04.2</t>
  </si>
  <si>
    <t>Sdružené nádrže bioreaktorů</t>
  </si>
  <si>
    <t>SO 04.3</t>
  </si>
  <si>
    <t>Propojovací potrubí</t>
  </si>
  <si>
    <t>SO 04.4</t>
  </si>
  <si>
    <t>SO 04.5</t>
  </si>
  <si>
    <t>Terénní a sadové úpravy</t>
  </si>
  <si>
    <t>SO 04.6</t>
  </si>
  <si>
    <t>SO 04.7</t>
  </si>
  <si>
    <t>PS</t>
  </si>
  <si>
    <t>Provozní soubory</t>
  </si>
  <si>
    <t>PS 01</t>
  </si>
  <si>
    <t>Technologické vystrojení stávajícího vodojemu 100 m3</t>
  </si>
  <si>
    <t>PS 01.1</t>
  </si>
  <si>
    <t>Strojně technologická část</t>
  </si>
  <si>
    <t>PS 01.2</t>
  </si>
  <si>
    <t>Elektročást</t>
  </si>
  <si>
    <t>PS 02</t>
  </si>
  <si>
    <t>Technologické vystrojení vodojemu Kváň</t>
  </si>
  <si>
    <t>PS 02.1</t>
  </si>
  <si>
    <t>PS 02.2</t>
  </si>
  <si>
    <t>PS.02.2.1</t>
  </si>
  <si>
    <t>PS.02.2.2</t>
  </si>
  <si>
    <t>Měření a regulace</t>
  </si>
  <si>
    <t>PS.02.2.3</t>
  </si>
  <si>
    <t>Dispečink</t>
  </si>
  <si>
    <t>PS 04</t>
  </si>
  <si>
    <t>PS 04.1</t>
  </si>
  <si>
    <t>Mechanické předčištění</t>
  </si>
  <si>
    <t>PS 04.2</t>
  </si>
  <si>
    <t>Biologické čištění</t>
  </si>
  <si>
    <t>PS 04.3</t>
  </si>
  <si>
    <t>Kalové hospodářství</t>
  </si>
  <si>
    <t>PS 04.4</t>
  </si>
  <si>
    <t>Technologická elektroinstalace, M+R</t>
  </si>
  <si>
    <t>PS 04.4.1</t>
  </si>
  <si>
    <t>Technologická elektroinstalace</t>
  </si>
  <si>
    <t>PS 04.4.2</t>
  </si>
  <si>
    <t>PS 04.4.3</t>
  </si>
  <si>
    <t>VRN</t>
  </si>
  <si>
    <t>Vedlejší rozpočtové náklady</t>
  </si>
  <si>
    <t>ON</t>
  </si>
  <si>
    <t>Ostatní náklady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</si>
  <si>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</si>
  <si>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</si>
  <si>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</si>
  <si>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</si>
  <si>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</si>
  <si>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</si>
  <si>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</si>
  <si>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</si>
  <si>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</si>
  <si>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</si>
  <si>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</si>
  <si>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</si>
  <si>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</si>
  <si>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</si>
  <si>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</si>
  <si>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</si>
  <si>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</si>
  <si>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10.</t>
  </si>
  <si>
    <t>počet měsíců</t>
  </si>
  <si>
    <t>Fakturace celkem</t>
  </si>
  <si>
    <t>Harmonogram - Zaječov - rozšíření a intenzifikace ČOV, Horní Kvaň - kanalizace a vodovod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</si>
</sst>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Kč&quot;"/>
  </numFmts>
  <fonts count="26" x14ac:knownFonts="1"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name val="Arial CE"/>
      <family val="2"/>
      <charset val="238"/>
    </font>
    <font>
      <sz val="8"/>
      <name val="Calibri"/>
      <family val="2"/>
      <scheme val="minor"/>
    </font>
    <font>
      <b/>
      <sz val="16"/>
      <color theme="4" tint="-0.249977111117893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4" tint="-0.249977111117893"/>
      <name val="Calibri"/>
      <family val="2"/>
      <charset val="238"/>
      <scheme val="minor"/>
    </font>
    <font>
      <sz val="10"/>
      <name val="Calibri"/>
      <family val="2"/>
      <scheme val="minor"/>
    </font>
    <font>
      <sz val="2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4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/>
    <xf numFmtId="0" fontId="20" fillId="0" borderId="0" xfId="0" applyFont="1"/>
    <xf numFmtId="0" fontId="0" fillId="0" borderId="0" xfId="0" applyBorder="1" applyAlignment="1">
      <alignment vertical="center"/>
    </xf>
    <xf numFmtId="2" fontId="24" fillId="0" borderId="6" xfId="0" applyNumberFormat="1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164" fontId="12" fillId="0" borderId="5" xfId="0" applyNumberFormat="1" applyFont="1" applyBorder="1" applyAlignment="1">
      <alignment vertical="center"/>
    </xf>
    <xf numFmtId="0" fontId="19" fillId="9" borderId="5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1" fontId="12" fillId="0" borderId="5" xfId="0" applyNumberFormat="1" applyFont="1" applyBorder="1" applyAlignment="1">
      <alignment vertical="center"/>
    </xf>
    <xf numFmtId="1" fontId="12" fillId="2" borderId="5" xfId="0" applyNumberFormat="1" applyFont="1" applyFill="1" applyBorder="1" applyAlignment="1">
      <alignment vertical="center"/>
    </xf>
    <xf numFmtId="165" fontId="19" fillId="9" borderId="5" xfId="0" applyNumberFormat="1" applyFont="1" applyFill="1" applyBorder="1" applyAlignment="1">
      <alignment vertical="center"/>
    </xf>
    <xf numFmtId="1" fontId="1" fillId="0" borderId="5" xfId="0" applyNumberFormat="1" applyFont="1" applyBorder="1" applyAlignment="1">
      <alignment vertical="center"/>
    </xf>
    <xf numFmtId="1" fontId="12" fillId="0" borderId="5" xfId="0" applyNumberFormat="1" applyFont="1" applyFill="1" applyBorder="1" applyAlignment="1">
      <alignment vertical="center"/>
    </xf>
    <xf numFmtId="1" fontId="17" fillId="2" borderId="5" xfId="0" applyNumberFormat="1" applyFont="1" applyFill="1" applyBorder="1" applyAlignment="1">
      <alignment vertical="center"/>
    </xf>
    <xf numFmtId="1" fontId="12" fillId="3" borderId="5" xfId="0" applyNumberFormat="1" applyFont="1" applyFill="1" applyBorder="1" applyAlignment="1">
      <alignment vertical="center"/>
    </xf>
    <xf numFmtId="1" fontId="12" fillId="4" borderId="5" xfId="0" applyNumberFormat="1" applyFont="1" applyFill="1" applyBorder="1" applyAlignment="1">
      <alignment vertical="center"/>
    </xf>
    <xf numFmtId="1" fontId="12" fillId="5" borderId="5" xfId="0" applyNumberFormat="1" applyFont="1" applyFill="1" applyBorder="1" applyAlignment="1">
      <alignment vertical="center"/>
    </xf>
    <xf numFmtId="1" fontId="12" fillId="6" borderId="5" xfId="0" applyNumberFormat="1" applyFont="1" applyFill="1" applyBorder="1" applyAlignment="1">
      <alignment vertical="center"/>
    </xf>
    <xf numFmtId="1" fontId="12" fillId="7" borderId="5" xfId="0" applyNumberFormat="1" applyFont="1" applyFill="1" applyBorder="1" applyAlignment="1">
      <alignment vertical="center"/>
    </xf>
    <xf numFmtId="1" fontId="12" fillId="8" borderId="5" xfId="0" applyNumberFormat="1" applyFont="1" applyFill="1" applyBorder="1" applyAlignment="1">
      <alignment vertical="center"/>
    </xf>
    <xf numFmtId="1" fontId="17" fillId="8" borderId="5" xfId="0" applyNumberFormat="1" applyFont="1" applyFill="1" applyBorder="1" applyAlignment="1">
      <alignment vertical="center"/>
    </xf>
    <xf numFmtId="1" fontId="12" fillId="10" borderId="5" xfId="0" applyNumberFormat="1" applyFont="1" applyFill="1" applyBorder="1" applyAlignment="1">
      <alignment vertical="center"/>
    </xf>
    <xf numFmtId="1" fontId="20" fillId="10" borderId="5" xfId="0" applyNumberFormat="1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16" fillId="0" borderId="8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65" fontId="23" fillId="0" borderId="3" xfId="0" applyNumberFormat="1" applyFont="1" applyBorder="1" applyAlignment="1">
      <alignment horizontal="center" vertical="center"/>
    </xf>
    <xf numFmtId="165" fontId="23" fillId="0" borderId="4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vertical="center"/>
    </xf>
    <xf numFmtId="4" fontId="9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vertical="center"/>
    </xf>
    <xf numFmtId="165" fontId="22" fillId="0" borderId="9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83"/>
  <sheetViews>
    <sheetView tabSelected="1" topLeftCell="AK71" zoomScaleNormal="100" zoomScaleSheetLayoutView="100" zoomScalePageLayoutView="85" workbookViewId="0">
      <selection activeCell="BI78" sqref="BI78"/>
    </sheetView>
  </sheetViews>
  <sheetFormatPr defaultRowHeight="26.25" customHeight="1" x14ac:dyDescent="0.3"/>
  <cols>
    <col min="1" max="1" width="1.33203125" customWidth="1"/>
    <col min="2" max="2" width="3.33203125" customWidth="1"/>
    <col min="3" max="28" width="2.109375" customWidth="1"/>
    <col min="29" max="29" width="0.109375" customWidth="1"/>
    <col min="30" max="31" width="2.109375" hidden="1" customWidth="1"/>
    <col min="32" max="32" width="2.109375" customWidth="1"/>
    <col min="33" max="33" width="2.5546875" customWidth="1"/>
    <col min="34" max="34" width="4.109375" customWidth="1"/>
    <col min="35" max="36" width="1.88671875" customWidth="1"/>
    <col min="37" max="37" width="4.109375" customWidth="1"/>
    <col min="38" max="38" width="2.5546875" customWidth="1"/>
    <col min="39" max="39" width="6.5546875" bestFit="1" customWidth="1"/>
    <col min="40" max="57" width="6" style="31" customWidth="1"/>
    <col min="58" max="58" width="15.33203125" style="30" customWidth="1"/>
    <col min="59" max="80" width="5.6640625" customWidth="1"/>
  </cols>
  <sheetData>
    <row r="1" spans="1:88" s="2" customFormat="1" ht="62.25" customHeight="1" x14ac:dyDescent="0.3">
      <c r="A1" s="61" t="s">
        <v>100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</row>
    <row r="2" spans="1:88" s="7" customFormat="1" ht="26.25" customHeight="1" x14ac:dyDescent="0.3">
      <c r="A2" s="8"/>
      <c r="B2" s="9" t="s">
        <v>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66">
        <f>ROUND(AF3+AF44+AF79+AF81,2)</f>
        <v>137275709.21000001</v>
      </c>
      <c r="AG2" s="66"/>
      <c r="AH2" s="66"/>
      <c r="AI2" s="66"/>
      <c r="AJ2" s="66"/>
      <c r="AK2" s="66"/>
      <c r="AL2" s="66"/>
      <c r="AM2" s="27" t="s">
        <v>98</v>
      </c>
      <c r="AN2" s="34" t="s">
        <v>80</v>
      </c>
      <c r="AO2" s="35" t="s">
        <v>81</v>
      </c>
      <c r="AP2" s="35" t="s">
        <v>82</v>
      </c>
      <c r="AQ2" s="36" t="s">
        <v>83</v>
      </c>
      <c r="AR2" s="35" t="s">
        <v>84</v>
      </c>
      <c r="AS2" s="35" t="s">
        <v>85</v>
      </c>
      <c r="AT2" s="35" t="s">
        <v>86</v>
      </c>
      <c r="AU2" s="35" t="s">
        <v>87</v>
      </c>
      <c r="AV2" s="35" t="s">
        <v>88</v>
      </c>
      <c r="AW2" s="35" t="s">
        <v>97</v>
      </c>
      <c r="AX2" s="35" t="s">
        <v>89</v>
      </c>
      <c r="AY2" s="35" t="s">
        <v>90</v>
      </c>
      <c r="AZ2" s="35" t="s">
        <v>91</v>
      </c>
      <c r="BA2" s="35" t="s">
        <v>92</v>
      </c>
      <c r="BB2" s="34" t="s">
        <v>93</v>
      </c>
      <c r="BC2" s="34" t="s">
        <v>94</v>
      </c>
      <c r="BD2" s="34" t="s">
        <v>95</v>
      </c>
      <c r="BE2" s="34" t="s">
        <v>96</v>
      </c>
      <c r="BF2" s="37"/>
      <c r="BP2" s="11"/>
      <c r="BQ2" s="11"/>
      <c r="BR2" s="12"/>
      <c r="BS2" s="11"/>
      <c r="BT2" s="11"/>
      <c r="BU2" s="11"/>
      <c r="CI2" s="11" t="s">
        <v>0</v>
      </c>
    </row>
    <row r="3" spans="1:88" s="13" customFormat="1" ht="26.25" customHeight="1" x14ac:dyDescent="0.3">
      <c r="A3" s="14"/>
      <c r="B3" s="15"/>
      <c r="C3" s="67" t="s">
        <v>2</v>
      </c>
      <c r="D3" s="67"/>
      <c r="E3" s="67"/>
      <c r="F3" s="67"/>
      <c r="G3" s="67"/>
      <c r="H3" s="16"/>
      <c r="I3" s="67" t="s">
        <v>3</v>
      </c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8">
        <f>ROUND(AF4+AF13+AF24+AF29,2)</f>
        <v>118379085.59</v>
      </c>
      <c r="AG3" s="69"/>
      <c r="AH3" s="69"/>
      <c r="AI3" s="69"/>
      <c r="AJ3" s="69"/>
      <c r="AK3" s="69"/>
      <c r="AL3" s="69"/>
      <c r="AM3" s="17"/>
      <c r="AN3" s="38"/>
      <c r="AO3" s="39"/>
      <c r="AP3" s="39"/>
      <c r="AQ3" s="40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8"/>
      <c r="BC3" s="38"/>
      <c r="BD3" s="38"/>
      <c r="BE3" s="38"/>
      <c r="BF3" s="41"/>
      <c r="BP3" s="18"/>
      <c r="BQ3" s="18"/>
      <c r="BR3" s="18"/>
      <c r="BS3" s="18"/>
      <c r="BT3" s="18"/>
      <c r="BU3" s="18"/>
      <c r="CI3" s="18" t="s">
        <v>0</v>
      </c>
      <c r="CJ3" s="18" t="s">
        <v>4</v>
      </c>
    </row>
    <row r="4" spans="1:88" s="5" customFormat="1" ht="26.25" customHeight="1" x14ac:dyDescent="0.3">
      <c r="A4" s="6"/>
      <c r="B4" s="19"/>
      <c r="C4" s="19"/>
      <c r="D4" s="70" t="s">
        <v>5</v>
      </c>
      <c r="E4" s="70"/>
      <c r="F4" s="70"/>
      <c r="G4" s="70"/>
      <c r="H4" s="70"/>
      <c r="I4" s="19"/>
      <c r="J4" s="70" t="s">
        <v>6</v>
      </c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3">
        <f>ROUND(SUM(AF5:AF11),2)</f>
        <v>51034503.939999998</v>
      </c>
      <c r="AG4" s="74"/>
      <c r="AH4" s="74"/>
      <c r="AI4" s="74"/>
      <c r="AJ4" s="74"/>
      <c r="AK4" s="74"/>
      <c r="AL4" s="74"/>
      <c r="AM4" s="20"/>
      <c r="AN4" s="38"/>
      <c r="AO4" s="39"/>
      <c r="AP4" s="39"/>
      <c r="AQ4" s="40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8"/>
      <c r="BC4" s="38"/>
      <c r="BD4" s="38"/>
      <c r="BE4" s="38"/>
      <c r="BF4" s="41"/>
      <c r="BP4" s="1"/>
      <c r="BQ4" s="1"/>
      <c r="BR4" s="1"/>
      <c r="BS4" s="1"/>
      <c r="BT4" s="1"/>
      <c r="BU4" s="1"/>
      <c r="CI4" s="1" t="s">
        <v>0</v>
      </c>
    </row>
    <row r="5" spans="1:88" s="5" customFormat="1" ht="26.25" customHeight="1" x14ac:dyDescent="0.3">
      <c r="A5" s="6"/>
      <c r="B5" s="19"/>
      <c r="C5" s="19"/>
      <c r="D5" s="19"/>
      <c r="E5" s="70" t="s">
        <v>7</v>
      </c>
      <c r="F5" s="70"/>
      <c r="G5" s="70"/>
      <c r="H5" s="70"/>
      <c r="I5" s="70"/>
      <c r="J5" s="19"/>
      <c r="K5" s="70" t="s">
        <v>8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1">
        <v>332597.65000000002</v>
      </c>
      <c r="AG5" s="72"/>
      <c r="AH5" s="72"/>
      <c r="AI5" s="72"/>
      <c r="AJ5" s="72"/>
      <c r="AK5" s="72"/>
      <c r="AL5" s="72"/>
      <c r="AM5" s="20"/>
      <c r="AN5" s="38"/>
      <c r="AO5" s="39"/>
      <c r="AP5" s="39"/>
      <c r="AQ5" s="40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8"/>
      <c r="BC5" s="42"/>
      <c r="BD5" s="42"/>
      <c r="BE5" s="38"/>
      <c r="BF5" s="41"/>
      <c r="BQ5" s="1"/>
      <c r="BS5" s="1"/>
      <c r="BT5" s="1"/>
      <c r="BU5" s="1"/>
      <c r="CI5" s="1" t="s">
        <v>0</v>
      </c>
    </row>
    <row r="6" spans="1:88" s="5" customFormat="1" ht="26.25" customHeight="1" x14ac:dyDescent="0.3">
      <c r="A6" s="6"/>
      <c r="B6" s="19"/>
      <c r="C6" s="19"/>
      <c r="D6" s="19"/>
      <c r="E6" s="23"/>
      <c r="F6" s="23"/>
      <c r="G6" s="23"/>
      <c r="H6" s="23"/>
      <c r="I6" s="23"/>
      <c r="J6" s="19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4"/>
      <c r="AG6" s="19"/>
      <c r="AH6" s="19"/>
      <c r="AI6" s="19"/>
      <c r="AJ6" s="19"/>
      <c r="AK6" s="19"/>
      <c r="AL6" s="19"/>
      <c r="AM6" s="20">
        <v>2</v>
      </c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4">
        <f>$AF$5/$AM$6</f>
        <v>166298.82500000001</v>
      </c>
      <c r="BD6" s="44">
        <f>$AF$5/$AM$6</f>
        <v>166298.82500000001</v>
      </c>
      <c r="BE6" s="43"/>
      <c r="BF6" s="45">
        <f>SUM(AN6:BD6)</f>
        <v>332597.65000000002</v>
      </c>
      <c r="BQ6" s="1"/>
      <c r="BS6" s="1"/>
      <c r="BT6" s="1"/>
      <c r="BU6" s="1"/>
      <c r="CI6" s="1"/>
    </row>
    <row r="7" spans="1:88" s="5" customFormat="1" ht="26.25" customHeight="1" x14ac:dyDescent="0.3">
      <c r="A7" s="6"/>
      <c r="B7" s="19"/>
      <c r="C7" s="19"/>
      <c r="D7" s="19"/>
      <c r="E7" s="70" t="s">
        <v>9</v>
      </c>
      <c r="F7" s="70"/>
      <c r="G7" s="70"/>
      <c r="H7" s="70"/>
      <c r="I7" s="70"/>
      <c r="J7" s="19"/>
      <c r="K7" s="70" t="s">
        <v>10</v>
      </c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1">
        <v>15912663.630000001</v>
      </c>
      <c r="AG7" s="72"/>
      <c r="AH7" s="72"/>
      <c r="AI7" s="72"/>
      <c r="AJ7" s="72"/>
      <c r="AK7" s="72"/>
      <c r="AL7" s="72"/>
      <c r="AM7" s="20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3"/>
      <c r="BD7" s="43"/>
      <c r="BE7" s="43"/>
      <c r="BF7" s="41"/>
      <c r="BQ7" s="1"/>
      <c r="BS7" s="1"/>
      <c r="BT7" s="1"/>
      <c r="BU7" s="1"/>
      <c r="CI7" s="1" t="s">
        <v>0</v>
      </c>
    </row>
    <row r="8" spans="1:88" s="5" customFormat="1" ht="26.25" customHeight="1" x14ac:dyDescent="0.3">
      <c r="A8" s="6"/>
      <c r="B8" s="19"/>
      <c r="C8" s="19"/>
      <c r="D8" s="19"/>
      <c r="E8" s="23"/>
      <c r="F8" s="23"/>
      <c r="G8" s="23"/>
      <c r="H8" s="23"/>
      <c r="I8" s="23"/>
      <c r="J8" s="19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4"/>
      <c r="AG8" s="19"/>
      <c r="AH8" s="19"/>
      <c r="AI8" s="19"/>
      <c r="AJ8" s="19"/>
      <c r="AK8" s="19"/>
      <c r="AL8" s="19"/>
      <c r="AM8" s="20">
        <v>15</v>
      </c>
      <c r="AN8" s="44">
        <f>$AF$7/$AM$8</f>
        <v>1060844.2420000001</v>
      </c>
      <c r="AO8" s="44">
        <f t="shared" ref="AO8:BB8" si="0">$AF$7/$AM$8</f>
        <v>1060844.2420000001</v>
      </c>
      <c r="AP8" s="44">
        <f t="shared" si="0"/>
        <v>1060844.2420000001</v>
      </c>
      <c r="AQ8" s="44">
        <f t="shared" si="0"/>
        <v>1060844.2420000001</v>
      </c>
      <c r="AR8" s="44">
        <f t="shared" si="0"/>
        <v>1060844.2420000001</v>
      </c>
      <c r="AS8" s="44">
        <f t="shared" si="0"/>
        <v>1060844.2420000001</v>
      </c>
      <c r="AT8" s="44">
        <f t="shared" si="0"/>
        <v>1060844.2420000001</v>
      </c>
      <c r="AU8" s="44">
        <f t="shared" si="0"/>
        <v>1060844.2420000001</v>
      </c>
      <c r="AV8" s="44">
        <f t="shared" si="0"/>
        <v>1060844.2420000001</v>
      </c>
      <c r="AW8" s="44">
        <f t="shared" si="0"/>
        <v>1060844.2420000001</v>
      </c>
      <c r="AX8" s="44">
        <f t="shared" si="0"/>
        <v>1060844.2420000001</v>
      </c>
      <c r="AY8" s="44">
        <f t="shared" si="0"/>
        <v>1060844.2420000001</v>
      </c>
      <c r="AZ8" s="44">
        <f t="shared" si="0"/>
        <v>1060844.2420000001</v>
      </c>
      <c r="BA8" s="44">
        <f t="shared" si="0"/>
        <v>1060844.2420000001</v>
      </c>
      <c r="BB8" s="44">
        <f t="shared" si="0"/>
        <v>1060844.2420000001</v>
      </c>
      <c r="BC8" s="43"/>
      <c r="BD8" s="43"/>
      <c r="BE8" s="46"/>
      <c r="BF8" s="45">
        <f>SUM(AN8:BD8)</f>
        <v>15912663.630000006</v>
      </c>
      <c r="BQ8" s="1"/>
      <c r="BS8" s="1"/>
      <c r="BT8" s="1"/>
      <c r="BU8" s="1"/>
      <c r="CI8" s="1"/>
    </row>
    <row r="9" spans="1:88" s="5" customFormat="1" ht="26.25" customHeight="1" x14ac:dyDescent="0.3">
      <c r="A9" s="6"/>
      <c r="B9" s="19"/>
      <c r="C9" s="19"/>
      <c r="D9" s="19"/>
      <c r="E9" s="70" t="s">
        <v>11</v>
      </c>
      <c r="F9" s="70"/>
      <c r="G9" s="70"/>
      <c r="H9" s="70"/>
      <c r="I9" s="70"/>
      <c r="J9" s="19"/>
      <c r="K9" s="70" t="s">
        <v>12</v>
      </c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1">
        <v>20366569.399999999</v>
      </c>
      <c r="AG9" s="72"/>
      <c r="AH9" s="72"/>
      <c r="AI9" s="72"/>
      <c r="AJ9" s="72"/>
      <c r="AK9" s="72"/>
      <c r="AL9" s="72"/>
      <c r="AM9" s="20"/>
      <c r="AN9" s="44"/>
      <c r="AO9" s="44"/>
      <c r="AP9" s="44"/>
      <c r="AQ9" s="44"/>
      <c r="AR9" s="44"/>
      <c r="AS9" s="44"/>
      <c r="AT9" s="44"/>
      <c r="AU9" s="44"/>
      <c r="AV9" s="44"/>
      <c r="AW9" s="47"/>
      <c r="AX9" s="43"/>
      <c r="AY9" s="43"/>
      <c r="AZ9" s="43"/>
      <c r="BA9" s="43"/>
      <c r="BB9" s="43"/>
      <c r="BC9" s="43"/>
      <c r="BD9" s="43"/>
      <c r="BE9" s="43"/>
      <c r="BF9" s="41"/>
      <c r="BQ9" s="1"/>
      <c r="BS9" s="1"/>
      <c r="BT9" s="1"/>
      <c r="BU9" s="1"/>
      <c r="CI9" s="1" t="s">
        <v>0</v>
      </c>
    </row>
    <row r="10" spans="1:88" s="5" customFormat="1" ht="26.25" customHeight="1" x14ac:dyDescent="0.3">
      <c r="A10" s="6"/>
      <c r="B10" s="19"/>
      <c r="C10" s="19"/>
      <c r="D10" s="19"/>
      <c r="E10" s="23"/>
      <c r="F10" s="23"/>
      <c r="G10" s="23"/>
      <c r="H10" s="23"/>
      <c r="I10" s="23"/>
      <c r="J10" s="19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4"/>
      <c r="AG10" s="19"/>
      <c r="AH10" s="19"/>
      <c r="AI10" s="19"/>
      <c r="AJ10" s="19"/>
      <c r="AK10" s="19"/>
      <c r="AL10" s="19"/>
      <c r="AM10" s="20">
        <v>9</v>
      </c>
      <c r="AN10" s="44">
        <f>$AF$9/$AM$10</f>
        <v>2262952.1555555556</v>
      </c>
      <c r="AO10" s="44">
        <f t="shared" ref="AO10:AV10" si="1">$AF$9/$AM$10</f>
        <v>2262952.1555555556</v>
      </c>
      <c r="AP10" s="44">
        <f t="shared" si="1"/>
        <v>2262952.1555555556</v>
      </c>
      <c r="AQ10" s="44">
        <f t="shared" si="1"/>
        <v>2262952.1555555556</v>
      </c>
      <c r="AR10" s="44">
        <f t="shared" si="1"/>
        <v>2262952.1555555556</v>
      </c>
      <c r="AS10" s="44">
        <f t="shared" si="1"/>
        <v>2262952.1555555556</v>
      </c>
      <c r="AT10" s="44">
        <f t="shared" si="1"/>
        <v>2262952.1555555556</v>
      </c>
      <c r="AU10" s="44">
        <f t="shared" si="1"/>
        <v>2262952.1555555556</v>
      </c>
      <c r="AV10" s="44">
        <f t="shared" si="1"/>
        <v>2262952.1555555556</v>
      </c>
      <c r="AW10" s="47"/>
      <c r="AX10" s="43"/>
      <c r="AY10" s="43"/>
      <c r="AZ10" s="43"/>
      <c r="BA10" s="43"/>
      <c r="BB10" s="43"/>
      <c r="BC10" s="43"/>
      <c r="BD10" s="43"/>
      <c r="BE10" s="43"/>
      <c r="BF10" s="45">
        <f>SUM(AN10:BD10)</f>
        <v>20366569.399999999</v>
      </c>
      <c r="BQ10" s="1"/>
      <c r="BS10" s="1"/>
      <c r="BT10" s="1"/>
      <c r="BU10" s="1"/>
      <c r="CI10" s="1"/>
    </row>
    <row r="11" spans="1:88" s="5" customFormat="1" ht="26.25" customHeight="1" x14ac:dyDescent="0.3">
      <c r="A11" s="6"/>
      <c r="B11" s="19"/>
      <c r="C11" s="19"/>
      <c r="D11" s="19"/>
      <c r="E11" s="70" t="s">
        <v>13</v>
      </c>
      <c r="F11" s="70"/>
      <c r="G11" s="70"/>
      <c r="H11" s="70"/>
      <c r="I11" s="70"/>
      <c r="J11" s="19"/>
      <c r="K11" s="70" t="s">
        <v>14</v>
      </c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1">
        <v>14422673.26</v>
      </c>
      <c r="AG11" s="72"/>
      <c r="AH11" s="72"/>
      <c r="AI11" s="72"/>
      <c r="AJ11" s="72"/>
      <c r="AK11" s="72"/>
      <c r="AL11" s="72"/>
      <c r="AM11" s="20"/>
      <c r="AN11" s="43"/>
      <c r="AO11" s="43"/>
      <c r="AP11" s="43"/>
      <c r="AQ11" s="43"/>
      <c r="AR11" s="43"/>
      <c r="AS11" s="43"/>
      <c r="AT11" s="43"/>
      <c r="AU11" s="43"/>
      <c r="AV11" s="43"/>
      <c r="AW11" s="44"/>
      <c r="AX11" s="44"/>
      <c r="AY11" s="44"/>
      <c r="AZ11" s="44"/>
      <c r="BA11" s="44"/>
      <c r="BB11" s="44"/>
      <c r="BC11" s="43"/>
      <c r="BD11" s="43"/>
      <c r="BE11" s="43"/>
      <c r="BF11" s="41"/>
      <c r="BQ11" s="1"/>
      <c r="BS11" s="1"/>
      <c r="BT11" s="1"/>
      <c r="BU11" s="1"/>
      <c r="CI11" s="1" t="s">
        <v>0</v>
      </c>
    </row>
    <row r="12" spans="1:88" s="5" customFormat="1" ht="26.25" customHeight="1" x14ac:dyDescent="0.3">
      <c r="A12" s="6"/>
      <c r="B12" s="19"/>
      <c r="C12" s="19"/>
      <c r="D12" s="19"/>
      <c r="E12" s="23"/>
      <c r="F12" s="23"/>
      <c r="G12" s="23"/>
      <c r="H12" s="23"/>
      <c r="I12" s="23"/>
      <c r="J12" s="19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4"/>
      <c r="AG12" s="19"/>
      <c r="AH12" s="19"/>
      <c r="AI12" s="19"/>
      <c r="AJ12" s="19"/>
      <c r="AK12" s="19"/>
      <c r="AL12" s="19"/>
      <c r="AM12" s="20">
        <v>6</v>
      </c>
      <c r="AN12" s="43"/>
      <c r="AO12" s="43"/>
      <c r="AP12" s="43"/>
      <c r="AQ12" s="43"/>
      <c r="AR12" s="43"/>
      <c r="AS12" s="43"/>
      <c r="AT12" s="43"/>
      <c r="AU12" s="43"/>
      <c r="AV12" s="43"/>
      <c r="AW12" s="48">
        <f>$AF$11/$AM$12</f>
        <v>2403778.8766666665</v>
      </c>
      <c r="AX12" s="48">
        <f t="shared" ref="AX12:BB12" si="2">$AF$11/$AM$12</f>
        <v>2403778.8766666665</v>
      </c>
      <c r="AY12" s="48">
        <f t="shared" si="2"/>
        <v>2403778.8766666665</v>
      </c>
      <c r="AZ12" s="48">
        <f t="shared" si="2"/>
        <v>2403778.8766666665</v>
      </c>
      <c r="BA12" s="48">
        <f t="shared" si="2"/>
        <v>2403778.8766666665</v>
      </c>
      <c r="BB12" s="48">
        <f t="shared" si="2"/>
        <v>2403778.8766666665</v>
      </c>
      <c r="BC12" s="43"/>
      <c r="BD12" s="43"/>
      <c r="BE12" s="43"/>
      <c r="BF12" s="45">
        <f>SUM(AN12:BD12)</f>
        <v>14422673.26</v>
      </c>
      <c r="BQ12" s="1"/>
      <c r="BS12" s="1"/>
      <c r="BT12" s="1"/>
      <c r="BU12" s="1"/>
      <c r="CI12" s="1"/>
    </row>
    <row r="13" spans="1:88" s="5" customFormat="1" ht="26.25" customHeight="1" x14ac:dyDescent="0.3">
      <c r="A13" s="6"/>
      <c r="B13" s="19"/>
      <c r="C13" s="19"/>
      <c r="D13" s="70" t="s">
        <v>15</v>
      </c>
      <c r="E13" s="70"/>
      <c r="F13" s="70"/>
      <c r="G13" s="70"/>
      <c r="H13" s="70"/>
      <c r="I13" s="19"/>
      <c r="J13" s="70" t="s">
        <v>16</v>
      </c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5">
        <f>ROUND(SUM(AF14:AF22),2)</f>
        <v>11656226.939999999</v>
      </c>
      <c r="AG13" s="72"/>
      <c r="AH13" s="72"/>
      <c r="AI13" s="72"/>
      <c r="AJ13" s="72"/>
      <c r="AK13" s="72"/>
      <c r="AL13" s="72"/>
      <c r="AM13" s="20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1"/>
      <c r="BP13" s="1"/>
      <c r="BQ13" s="1"/>
      <c r="BR13" s="1"/>
      <c r="BS13" s="1"/>
      <c r="BT13" s="1"/>
      <c r="BU13" s="1"/>
      <c r="CI13" s="1" t="s">
        <v>0</v>
      </c>
    </row>
    <row r="14" spans="1:88" s="5" customFormat="1" ht="26.25" customHeight="1" x14ac:dyDescent="0.3">
      <c r="A14" s="6"/>
      <c r="B14" s="19"/>
      <c r="C14" s="19"/>
      <c r="D14" s="19"/>
      <c r="E14" s="70" t="s">
        <v>17</v>
      </c>
      <c r="F14" s="70"/>
      <c r="G14" s="70"/>
      <c r="H14" s="70"/>
      <c r="I14" s="70"/>
      <c r="J14" s="19"/>
      <c r="K14" s="70" t="s">
        <v>18</v>
      </c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1">
        <v>10048714.07</v>
      </c>
      <c r="AG14" s="72"/>
      <c r="AH14" s="72"/>
      <c r="AI14" s="72"/>
      <c r="AJ14" s="72"/>
      <c r="AK14" s="72"/>
      <c r="AL14" s="72"/>
      <c r="AM14" s="20"/>
      <c r="AN14" s="49"/>
      <c r="AO14" s="49"/>
      <c r="AP14" s="49"/>
      <c r="AQ14" s="49"/>
      <c r="AR14" s="49"/>
      <c r="AS14" s="49"/>
      <c r="AT14" s="49"/>
      <c r="AU14" s="49"/>
      <c r="AV14" s="49"/>
      <c r="AW14" s="47"/>
      <c r="AX14" s="43"/>
      <c r="AY14" s="43"/>
      <c r="AZ14" s="43"/>
      <c r="BA14" s="43"/>
      <c r="BB14" s="43"/>
      <c r="BC14" s="43"/>
      <c r="BD14" s="43"/>
      <c r="BE14" s="43"/>
      <c r="BF14" s="45"/>
      <c r="BQ14" s="1"/>
      <c r="BS14" s="1"/>
      <c r="BT14" s="1"/>
      <c r="BU14" s="1"/>
      <c r="CI14" s="1" t="s">
        <v>0</v>
      </c>
    </row>
    <row r="15" spans="1:88" s="5" customFormat="1" ht="26.25" customHeight="1" x14ac:dyDescent="0.3">
      <c r="A15" s="6"/>
      <c r="B15" s="19"/>
      <c r="C15" s="19"/>
      <c r="D15" s="19"/>
      <c r="E15" s="23"/>
      <c r="F15" s="23"/>
      <c r="G15" s="23"/>
      <c r="H15" s="23"/>
      <c r="I15" s="23"/>
      <c r="J15" s="19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4"/>
      <c r="AG15" s="19"/>
      <c r="AH15" s="19"/>
      <c r="AI15" s="19"/>
      <c r="AJ15" s="19"/>
      <c r="AK15" s="19"/>
      <c r="AL15" s="19"/>
      <c r="AM15" s="20">
        <v>9</v>
      </c>
      <c r="AN15" s="49">
        <f>$AF$14/$AM$15</f>
        <v>1116523.7855555555</v>
      </c>
      <c r="AO15" s="49">
        <f t="shared" ref="AO15:AV15" si="3">$AF$14/$AM$15</f>
        <v>1116523.7855555555</v>
      </c>
      <c r="AP15" s="49">
        <f t="shared" si="3"/>
        <v>1116523.7855555555</v>
      </c>
      <c r="AQ15" s="49">
        <f t="shared" si="3"/>
        <v>1116523.7855555555</v>
      </c>
      <c r="AR15" s="49">
        <f t="shared" si="3"/>
        <v>1116523.7855555555</v>
      </c>
      <c r="AS15" s="49">
        <f t="shared" si="3"/>
        <v>1116523.7855555555</v>
      </c>
      <c r="AT15" s="49">
        <f t="shared" si="3"/>
        <v>1116523.7855555555</v>
      </c>
      <c r="AU15" s="49">
        <f t="shared" si="3"/>
        <v>1116523.7855555555</v>
      </c>
      <c r="AV15" s="49">
        <f t="shared" si="3"/>
        <v>1116523.7855555555</v>
      </c>
      <c r="AW15" s="47"/>
      <c r="AX15" s="43"/>
      <c r="AY15" s="43"/>
      <c r="AZ15" s="43"/>
      <c r="BA15" s="43"/>
      <c r="BB15" s="43"/>
      <c r="BC15" s="43"/>
      <c r="BD15" s="43"/>
      <c r="BE15" s="43"/>
      <c r="BF15" s="45">
        <f>SUM(AN15:BD15)</f>
        <v>10048714.07</v>
      </c>
      <c r="BQ15" s="1"/>
      <c r="BS15" s="1"/>
      <c r="BT15" s="1"/>
      <c r="BU15" s="1"/>
      <c r="CI15" s="1"/>
    </row>
    <row r="16" spans="1:88" s="5" customFormat="1" ht="26.25" customHeight="1" x14ac:dyDescent="0.3">
      <c r="A16" s="6"/>
      <c r="B16" s="19"/>
      <c r="C16" s="19"/>
      <c r="D16" s="19"/>
      <c r="E16" s="70" t="s">
        <v>19</v>
      </c>
      <c r="F16" s="70"/>
      <c r="G16" s="70"/>
      <c r="H16" s="70"/>
      <c r="I16" s="70"/>
      <c r="J16" s="19"/>
      <c r="K16" s="70" t="s">
        <v>20</v>
      </c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1">
        <v>972869.79</v>
      </c>
      <c r="AG16" s="72"/>
      <c r="AH16" s="72"/>
      <c r="AI16" s="72"/>
      <c r="AJ16" s="72"/>
      <c r="AK16" s="72"/>
      <c r="AL16" s="72"/>
      <c r="AM16" s="20"/>
      <c r="AN16" s="43"/>
      <c r="AO16" s="43"/>
      <c r="AP16" s="43"/>
      <c r="AQ16" s="43"/>
      <c r="AR16" s="43"/>
      <c r="AS16" s="43"/>
      <c r="AT16" s="43"/>
      <c r="AU16" s="49"/>
      <c r="AV16" s="49"/>
      <c r="AW16" s="49"/>
      <c r="AX16" s="49"/>
      <c r="AY16" s="43"/>
      <c r="AZ16" s="43"/>
      <c r="BA16" s="43"/>
      <c r="BB16" s="43"/>
      <c r="BC16" s="43"/>
      <c r="BD16" s="43"/>
      <c r="BE16" s="43"/>
      <c r="BF16" s="41"/>
      <c r="BQ16" s="1"/>
      <c r="BS16" s="1"/>
      <c r="BT16" s="1"/>
      <c r="BU16" s="1"/>
      <c r="CI16" s="1" t="s">
        <v>0</v>
      </c>
    </row>
    <row r="17" spans="1:87" s="5" customFormat="1" ht="26.25" customHeight="1" x14ac:dyDescent="0.3">
      <c r="A17" s="6"/>
      <c r="B17" s="19"/>
      <c r="C17" s="19"/>
      <c r="D17" s="19"/>
      <c r="E17" s="23"/>
      <c r="F17" s="23"/>
      <c r="G17" s="23"/>
      <c r="H17" s="23"/>
      <c r="I17" s="23"/>
      <c r="J17" s="19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4"/>
      <c r="AG17" s="19"/>
      <c r="AH17" s="19"/>
      <c r="AI17" s="19"/>
      <c r="AJ17" s="19"/>
      <c r="AK17" s="19"/>
      <c r="AL17" s="19"/>
      <c r="AM17" s="20">
        <v>4</v>
      </c>
      <c r="AN17" s="43"/>
      <c r="AO17" s="43"/>
      <c r="AP17" s="43"/>
      <c r="AQ17" s="43"/>
      <c r="AR17" s="43"/>
      <c r="AS17" s="43"/>
      <c r="AT17" s="43"/>
      <c r="AU17" s="49">
        <f>$AF$16/$AM$17</f>
        <v>243217.44750000001</v>
      </c>
      <c r="AV17" s="49">
        <f t="shared" ref="AV17:AX17" si="4">$AF$16/$AM$17</f>
        <v>243217.44750000001</v>
      </c>
      <c r="AW17" s="49">
        <f t="shared" si="4"/>
        <v>243217.44750000001</v>
      </c>
      <c r="AX17" s="49">
        <f t="shared" si="4"/>
        <v>243217.44750000001</v>
      </c>
      <c r="AY17" s="43"/>
      <c r="AZ17" s="43"/>
      <c r="BA17" s="43"/>
      <c r="BB17" s="43"/>
      <c r="BC17" s="43"/>
      <c r="BD17" s="43"/>
      <c r="BE17" s="43"/>
      <c r="BF17" s="45">
        <f>SUM(AN17:BD17)</f>
        <v>972869.79</v>
      </c>
      <c r="BQ17" s="1"/>
      <c r="BS17" s="1"/>
      <c r="BT17" s="1"/>
      <c r="BU17" s="1"/>
      <c r="CI17" s="1"/>
    </row>
    <row r="18" spans="1:87" s="5" customFormat="1" ht="26.25" customHeight="1" x14ac:dyDescent="0.3">
      <c r="A18" s="6"/>
      <c r="B18" s="19"/>
      <c r="C18" s="19"/>
      <c r="D18" s="19"/>
      <c r="E18" s="70" t="s">
        <v>21</v>
      </c>
      <c r="F18" s="70"/>
      <c r="G18" s="70"/>
      <c r="H18" s="70"/>
      <c r="I18" s="70"/>
      <c r="J18" s="19"/>
      <c r="K18" s="70" t="s">
        <v>22</v>
      </c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1">
        <v>45580.6</v>
      </c>
      <c r="AG18" s="72"/>
      <c r="AH18" s="72"/>
      <c r="AI18" s="72"/>
      <c r="AJ18" s="72"/>
      <c r="AK18" s="72"/>
      <c r="AL18" s="72"/>
      <c r="AM18" s="20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9"/>
      <c r="AZ18" s="49"/>
      <c r="BA18" s="49"/>
      <c r="BB18" s="43"/>
      <c r="BC18" s="43"/>
      <c r="BD18" s="43"/>
      <c r="BE18" s="43"/>
      <c r="BF18" s="41"/>
      <c r="BQ18" s="1"/>
      <c r="BS18" s="1"/>
      <c r="BT18" s="1"/>
      <c r="BU18" s="1"/>
      <c r="CI18" s="1" t="s">
        <v>0</v>
      </c>
    </row>
    <row r="19" spans="1:87" s="5" customFormat="1" ht="26.25" customHeight="1" x14ac:dyDescent="0.3">
      <c r="A19" s="6"/>
      <c r="B19" s="19"/>
      <c r="C19" s="19"/>
      <c r="D19" s="19"/>
      <c r="E19" s="23"/>
      <c r="F19" s="23"/>
      <c r="G19" s="23"/>
      <c r="H19" s="23"/>
      <c r="I19" s="23"/>
      <c r="J19" s="19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4"/>
      <c r="AG19" s="19"/>
      <c r="AH19" s="19"/>
      <c r="AI19" s="19"/>
      <c r="AJ19" s="19"/>
      <c r="AK19" s="19"/>
      <c r="AL19" s="19"/>
      <c r="AM19" s="20">
        <v>3</v>
      </c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9">
        <f>$AF$18/$AM$19</f>
        <v>15193.533333333333</v>
      </c>
      <c r="AZ19" s="49">
        <f t="shared" ref="AZ19:BA19" si="5">$AF$18/$AM$19</f>
        <v>15193.533333333333</v>
      </c>
      <c r="BA19" s="49">
        <f t="shared" si="5"/>
        <v>15193.533333333333</v>
      </c>
      <c r="BB19" s="43"/>
      <c r="BC19" s="43"/>
      <c r="BD19" s="43"/>
      <c r="BE19" s="43"/>
      <c r="BF19" s="45">
        <f>SUM(AN19:BD19)</f>
        <v>45580.6</v>
      </c>
      <c r="BQ19" s="1"/>
      <c r="BS19" s="1"/>
      <c r="BT19" s="1"/>
      <c r="BU19" s="1"/>
      <c r="CI19" s="1"/>
    </row>
    <row r="20" spans="1:87" s="5" customFormat="1" ht="26.25" customHeight="1" x14ac:dyDescent="0.3">
      <c r="A20" s="6"/>
      <c r="B20" s="19"/>
      <c r="C20" s="19"/>
      <c r="D20" s="19"/>
      <c r="E20" s="70" t="s">
        <v>23</v>
      </c>
      <c r="F20" s="70"/>
      <c r="G20" s="70"/>
      <c r="H20" s="70"/>
      <c r="I20" s="70"/>
      <c r="J20" s="19"/>
      <c r="K20" s="70" t="s">
        <v>24</v>
      </c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1">
        <v>184096.8</v>
      </c>
      <c r="AG20" s="72"/>
      <c r="AH20" s="72"/>
      <c r="AI20" s="72"/>
      <c r="AJ20" s="72"/>
      <c r="AK20" s="72"/>
      <c r="AL20" s="72"/>
      <c r="AM20" s="20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9"/>
      <c r="BC20" s="49"/>
      <c r="BD20" s="43"/>
      <c r="BE20" s="43"/>
      <c r="BF20" s="41"/>
      <c r="BQ20" s="1"/>
      <c r="BS20" s="1"/>
      <c r="BT20" s="1"/>
      <c r="BU20" s="1"/>
      <c r="CI20" s="1" t="s">
        <v>0</v>
      </c>
    </row>
    <row r="21" spans="1:87" s="5" customFormat="1" ht="26.25" customHeight="1" x14ac:dyDescent="0.3">
      <c r="A21" s="6"/>
      <c r="B21" s="19"/>
      <c r="C21" s="19"/>
      <c r="D21" s="19"/>
      <c r="E21" s="23"/>
      <c r="F21" s="23"/>
      <c r="G21" s="23"/>
      <c r="H21" s="23"/>
      <c r="I21" s="23"/>
      <c r="J21" s="19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4"/>
      <c r="AG21" s="19"/>
      <c r="AH21" s="19"/>
      <c r="AI21" s="19"/>
      <c r="AJ21" s="19"/>
      <c r="AK21" s="19"/>
      <c r="AL21" s="19"/>
      <c r="AM21" s="20">
        <v>2</v>
      </c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9">
        <f>$AF$20/$AM$21</f>
        <v>92048.4</v>
      </c>
      <c r="BC21" s="49">
        <f>$AF$20/$AM$21</f>
        <v>92048.4</v>
      </c>
      <c r="BD21" s="43"/>
      <c r="BE21" s="43"/>
      <c r="BF21" s="45">
        <f>SUM(AN21:BC21)</f>
        <v>184096.8</v>
      </c>
      <c r="BQ21" s="1"/>
      <c r="BS21" s="1"/>
      <c r="BT21" s="1"/>
      <c r="BU21" s="1"/>
      <c r="CI21" s="1"/>
    </row>
    <row r="22" spans="1:87" s="5" customFormat="1" ht="26.25" customHeight="1" x14ac:dyDescent="0.3">
      <c r="A22" s="6"/>
      <c r="B22" s="19"/>
      <c r="C22" s="19"/>
      <c r="D22" s="19"/>
      <c r="E22" s="70" t="s">
        <v>25</v>
      </c>
      <c r="F22" s="70"/>
      <c r="G22" s="70"/>
      <c r="H22" s="70"/>
      <c r="I22" s="70"/>
      <c r="J22" s="19"/>
      <c r="K22" s="70" t="s">
        <v>26</v>
      </c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1">
        <v>404965.68</v>
      </c>
      <c r="AG22" s="72"/>
      <c r="AH22" s="72"/>
      <c r="AI22" s="72"/>
      <c r="AJ22" s="72"/>
      <c r="AK22" s="72"/>
      <c r="AL22" s="72"/>
      <c r="AM22" s="20"/>
      <c r="AN22" s="49"/>
      <c r="AO22" s="49"/>
      <c r="AP22" s="49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1"/>
      <c r="BQ22" s="1"/>
      <c r="BS22" s="1"/>
      <c r="BT22" s="1"/>
      <c r="BU22" s="1"/>
      <c r="CI22" s="1" t="s">
        <v>0</v>
      </c>
    </row>
    <row r="23" spans="1:87" s="5" customFormat="1" ht="26.25" customHeight="1" x14ac:dyDescent="0.3">
      <c r="A23" s="6"/>
      <c r="B23" s="19"/>
      <c r="C23" s="19"/>
      <c r="D23" s="19"/>
      <c r="E23" s="23"/>
      <c r="F23" s="23"/>
      <c r="G23" s="23"/>
      <c r="H23" s="23"/>
      <c r="I23" s="23"/>
      <c r="J23" s="19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4"/>
      <c r="AG23" s="19"/>
      <c r="AH23" s="19"/>
      <c r="AI23" s="19"/>
      <c r="AJ23" s="19"/>
      <c r="AK23" s="19"/>
      <c r="AL23" s="19"/>
      <c r="AM23" s="20">
        <v>3</v>
      </c>
      <c r="AN23" s="49">
        <f>$AF$22/$AM$23</f>
        <v>134988.56</v>
      </c>
      <c r="AO23" s="49">
        <f t="shared" ref="AO23:AP23" si="6">$AF$22/$AM$23</f>
        <v>134988.56</v>
      </c>
      <c r="AP23" s="49">
        <f t="shared" si="6"/>
        <v>134988.56</v>
      </c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5">
        <f>SUM(AN23:BD23)</f>
        <v>404965.68</v>
      </c>
      <c r="BQ23" s="1"/>
      <c r="BS23" s="1"/>
      <c r="BT23" s="1"/>
      <c r="BU23" s="1"/>
      <c r="CI23" s="1"/>
    </row>
    <row r="24" spans="1:87" s="5" customFormat="1" ht="26.25" customHeight="1" x14ac:dyDescent="0.3">
      <c r="A24" s="6"/>
      <c r="B24" s="19"/>
      <c r="C24" s="19"/>
      <c r="D24" s="70" t="s">
        <v>27</v>
      </c>
      <c r="E24" s="70"/>
      <c r="F24" s="70"/>
      <c r="G24" s="70"/>
      <c r="H24" s="70"/>
      <c r="I24" s="19"/>
      <c r="J24" s="70" t="s">
        <v>28</v>
      </c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5">
        <f>ROUND(SUM(AF25:AF27),2)</f>
        <v>37999437.5</v>
      </c>
      <c r="AG24" s="72"/>
      <c r="AH24" s="72"/>
      <c r="AI24" s="72"/>
      <c r="AJ24" s="72"/>
      <c r="AK24" s="72"/>
      <c r="AL24" s="72"/>
      <c r="AM24" s="20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1"/>
      <c r="BP24" s="1"/>
      <c r="BQ24" s="1"/>
      <c r="BR24" s="1"/>
      <c r="BS24" s="1"/>
      <c r="BT24" s="1"/>
      <c r="BU24" s="1"/>
      <c r="CI24" s="1" t="s">
        <v>0</v>
      </c>
    </row>
    <row r="25" spans="1:87" s="5" customFormat="1" ht="26.25" customHeight="1" x14ac:dyDescent="0.3">
      <c r="A25" s="6"/>
      <c r="B25" s="19"/>
      <c r="C25" s="19"/>
      <c r="D25" s="19"/>
      <c r="E25" s="70" t="s">
        <v>29</v>
      </c>
      <c r="F25" s="70"/>
      <c r="G25" s="70"/>
      <c r="H25" s="70"/>
      <c r="I25" s="70"/>
      <c r="J25" s="19"/>
      <c r="K25" s="70" t="s">
        <v>30</v>
      </c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1">
        <v>30300412.41</v>
      </c>
      <c r="AG25" s="72"/>
      <c r="AH25" s="72"/>
      <c r="AI25" s="72"/>
      <c r="AJ25" s="72"/>
      <c r="AK25" s="72"/>
      <c r="AL25" s="72"/>
      <c r="AM25" s="20"/>
      <c r="AN25" s="50"/>
      <c r="AO25" s="50"/>
      <c r="AP25" s="50"/>
      <c r="AQ25" s="50"/>
      <c r="AR25" s="50"/>
      <c r="AS25" s="50"/>
      <c r="AT25" s="50"/>
      <c r="AU25" s="50"/>
      <c r="AV25" s="50"/>
      <c r="AW25" s="47"/>
      <c r="AX25" s="43"/>
      <c r="AY25" s="43"/>
      <c r="AZ25" s="43"/>
      <c r="BA25" s="43"/>
      <c r="BB25" s="43"/>
      <c r="BC25" s="43"/>
      <c r="BD25" s="43"/>
      <c r="BE25" s="43"/>
      <c r="BF25" s="41"/>
      <c r="BQ25" s="1"/>
      <c r="BS25" s="1"/>
      <c r="BT25" s="1"/>
      <c r="BU25" s="1"/>
      <c r="CI25" s="1" t="s">
        <v>0</v>
      </c>
    </row>
    <row r="26" spans="1:87" s="5" customFormat="1" ht="26.25" customHeight="1" x14ac:dyDescent="0.3">
      <c r="A26" s="6"/>
      <c r="B26" s="19"/>
      <c r="C26" s="19"/>
      <c r="D26" s="19"/>
      <c r="E26" s="23"/>
      <c r="F26" s="23"/>
      <c r="G26" s="23"/>
      <c r="H26" s="23"/>
      <c r="I26" s="23"/>
      <c r="J26" s="19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4"/>
      <c r="AG26" s="19"/>
      <c r="AH26" s="19"/>
      <c r="AI26" s="19"/>
      <c r="AJ26" s="19"/>
      <c r="AK26" s="19"/>
      <c r="AL26" s="19"/>
      <c r="AM26" s="20">
        <v>9</v>
      </c>
      <c r="AN26" s="50">
        <f>$AF$25/$AM$26</f>
        <v>3366712.49</v>
      </c>
      <c r="AO26" s="50">
        <f t="shared" ref="AO26:AV26" si="7">$AF$25/$AM$26</f>
        <v>3366712.49</v>
      </c>
      <c r="AP26" s="50">
        <f t="shared" si="7"/>
        <v>3366712.49</v>
      </c>
      <c r="AQ26" s="50">
        <f t="shared" si="7"/>
        <v>3366712.49</v>
      </c>
      <c r="AR26" s="50">
        <f t="shared" si="7"/>
        <v>3366712.49</v>
      </c>
      <c r="AS26" s="50">
        <f t="shared" si="7"/>
        <v>3366712.49</v>
      </c>
      <c r="AT26" s="50">
        <f t="shared" si="7"/>
        <v>3366712.49</v>
      </c>
      <c r="AU26" s="50">
        <f t="shared" si="7"/>
        <v>3366712.49</v>
      </c>
      <c r="AV26" s="50">
        <f t="shared" si="7"/>
        <v>3366712.49</v>
      </c>
      <c r="AW26" s="47"/>
      <c r="AX26" s="43"/>
      <c r="AY26" s="43"/>
      <c r="AZ26" s="43"/>
      <c r="BA26" s="43"/>
      <c r="BB26" s="43"/>
      <c r="BC26" s="43"/>
      <c r="BD26" s="43"/>
      <c r="BE26" s="43"/>
      <c r="BF26" s="45">
        <f>SUM(AN26:BD26)</f>
        <v>30300412.410000011</v>
      </c>
      <c r="BQ26" s="1"/>
      <c r="BS26" s="1"/>
      <c r="BT26" s="1"/>
      <c r="BU26" s="1"/>
      <c r="CI26" s="1"/>
    </row>
    <row r="27" spans="1:87" s="5" customFormat="1" ht="26.25" customHeight="1" x14ac:dyDescent="0.3">
      <c r="A27" s="6"/>
      <c r="B27" s="19"/>
      <c r="C27" s="19"/>
      <c r="D27" s="19"/>
      <c r="E27" s="70" t="s">
        <v>31</v>
      </c>
      <c r="F27" s="70"/>
      <c r="G27" s="70"/>
      <c r="H27" s="70"/>
      <c r="I27" s="70"/>
      <c r="J27" s="19"/>
      <c r="K27" s="70" t="s">
        <v>32</v>
      </c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1">
        <v>7699025.0899999999</v>
      </c>
      <c r="AG27" s="72"/>
      <c r="AH27" s="72"/>
      <c r="AI27" s="72"/>
      <c r="AJ27" s="72"/>
      <c r="AK27" s="72"/>
      <c r="AL27" s="72"/>
      <c r="AM27" s="20"/>
      <c r="AN27" s="43"/>
      <c r="AO27" s="43"/>
      <c r="AP27" s="43"/>
      <c r="AQ27" s="43"/>
      <c r="AR27" s="43"/>
      <c r="AS27" s="43"/>
      <c r="AT27" s="43"/>
      <c r="AU27" s="43"/>
      <c r="AV27" s="43"/>
      <c r="AW27" s="50"/>
      <c r="AX27" s="50"/>
      <c r="AY27" s="50"/>
      <c r="AZ27" s="50"/>
      <c r="BA27" s="50"/>
      <c r="BB27" s="50"/>
      <c r="BC27" s="43"/>
      <c r="BD27" s="43"/>
      <c r="BE27" s="43"/>
      <c r="BF27" s="41"/>
      <c r="BQ27" s="1"/>
      <c r="BS27" s="1"/>
      <c r="BT27" s="1"/>
      <c r="BU27" s="1"/>
      <c r="CI27" s="1" t="s">
        <v>0</v>
      </c>
    </row>
    <row r="28" spans="1:87" s="5" customFormat="1" ht="26.25" customHeight="1" x14ac:dyDescent="0.3">
      <c r="A28" s="6"/>
      <c r="B28" s="19"/>
      <c r="C28" s="19"/>
      <c r="D28" s="19"/>
      <c r="E28" s="23"/>
      <c r="F28" s="23"/>
      <c r="G28" s="23"/>
      <c r="H28" s="23"/>
      <c r="I28" s="23"/>
      <c r="J28" s="19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4"/>
      <c r="AG28" s="19"/>
      <c r="AH28" s="19"/>
      <c r="AI28" s="19"/>
      <c r="AJ28" s="19"/>
      <c r="AK28" s="19"/>
      <c r="AL28" s="19"/>
      <c r="AM28" s="20">
        <v>6</v>
      </c>
      <c r="AN28" s="43"/>
      <c r="AO28" s="43"/>
      <c r="AP28" s="43"/>
      <c r="AQ28" s="43"/>
      <c r="AR28" s="43"/>
      <c r="AS28" s="43"/>
      <c r="AT28" s="43"/>
      <c r="AU28" s="43"/>
      <c r="AV28" s="43"/>
      <c r="AW28" s="50">
        <f>$AF$27/$AM$28</f>
        <v>1283170.8483333334</v>
      </c>
      <c r="AX28" s="50">
        <f t="shared" ref="AX28:BB28" si="8">$AF$27/$AM$28</f>
        <v>1283170.8483333334</v>
      </c>
      <c r="AY28" s="50">
        <f t="shared" si="8"/>
        <v>1283170.8483333334</v>
      </c>
      <c r="AZ28" s="50">
        <f t="shared" si="8"/>
        <v>1283170.8483333334</v>
      </c>
      <c r="BA28" s="50">
        <f t="shared" si="8"/>
        <v>1283170.8483333334</v>
      </c>
      <c r="BB28" s="50">
        <f t="shared" si="8"/>
        <v>1283170.8483333334</v>
      </c>
      <c r="BC28" s="43"/>
      <c r="BD28" s="43"/>
      <c r="BE28" s="43"/>
      <c r="BF28" s="45">
        <f>SUM(AN28:BD28)</f>
        <v>7699025.0900000008</v>
      </c>
      <c r="BQ28" s="1"/>
      <c r="BS28" s="1"/>
      <c r="BT28" s="1"/>
      <c r="BU28" s="1"/>
      <c r="CI28" s="1"/>
    </row>
    <row r="29" spans="1:87" s="5" customFormat="1" ht="26.25" customHeight="1" x14ac:dyDescent="0.3">
      <c r="A29" s="6"/>
      <c r="B29" s="19"/>
      <c r="C29" s="19"/>
      <c r="D29" s="70" t="s">
        <v>33</v>
      </c>
      <c r="E29" s="70"/>
      <c r="F29" s="70"/>
      <c r="G29" s="70"/>
      <c r="H29" s="70"/>
      <c r="I29" s="19"/>
      <c r="J29" s="70" t="s">
        <v>34</v>
      </c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5">
        <f>ROUND(SUM(AF30:AF42),2)</f>
        <v>17688917.210000001</v>
      </c>
      <c r="AG29" s="72"/>
      <c r="AH29" s="72"/>
      <c r="AI29" s="72"/>
      <c r="AJ29" s="72"/>
      <c r="AK29" s="72"/>
      <c r="AL29" s="72"/>
      <c r="AM29" s="20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1"/>
      <c r="BP29" s="1"/>
      <c r="BQ29" s="1"/>
      <c r="BR29" s="1"/>
      <c r="BS29" s="1"/>
      <c r="BT29" s="1"/>
      <c r="BU29" s="1"/>
      <c r="CI29" s="1" t="s">
        <v>0</v>
      </c>
    </row>
    <row r="30" spans="1:87" s="5" customFormat="1" ht="26.25" customHeight="1" x14ac:dyDescent="0.3">
      <c r="A30" s="6"/>
      <c r="B30" s="19"/>
      <c r="C30" s="19"/>
      <c r="D30" s="19"/>
      <c r="E30" s="70" t="s">
        <v>35</v>
      </c>
      <c r="F30" s="70"/>
      <c r="G30" s="70"/>
      <c r="H30" s="70"/>
      <c r="I30" s="70"/>
      <c r="J30" s="19"/>
      <c r="K30" s="70" t="s">
        <v>36</v>
      </c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1">
        <v>183945.4</v>
      </c>
      <c r="AG30" s="72"/>
      <c r="AH30" s="72"/>
      <c r="AI30" s="72"/>
      <c r="AJ30" s="72"/>
      <c r="AK30" s="72"/>
      <c r="AL30" s="72"/>
      <c r="AM30" s="20"/>
      <c r="AN30" s="51"/>
      <c r="AO30" s="51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1"/>
      <c r="BQ30" s="1"/>
      <c r="BS30" s="1"/>
      <c r="BT30" s="1"/>
      <c r="BU30" s="1"/>
      <c r="CI30" s="1" t="s">
        <v>0</v>
      </c>
    </row>
    <row r="31" spans="1:87" s="5" customFormat="1" ht="26.25" customHeight="1" x14ac:dyDescent="0.3">
      <c r="A31" s="6"/>
      <c r="B31" s="19"/>
      <c r="C31" s="19"/>
      <c r="D31" s="19"/>
      <c r="E31" s="23"/>
      <c r="F31" s="23"/>
      <c r="G31" s="23"/>
      <c r="H31" s="23"/>
      <c r="I31" s="23"/>
      <c r="J31" s="19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4"/>
      <c r="AG31" s="19"/>
      <c r="AH31" s="19"/>
      <c r="AI31" s="19"/>
      <c r="AJ31" s="19"/>
      <c r="AK31" s="19"/>
      <c r="AL31" s="19"/>
      <c r="AM31" s="20">
        <v>2</v>
      </c>
      <c r="AN31" s="51">
        <f>$AF$30/$AM$31</f>
        <v>91972.7</v>
      </c>
      <c r="AO31" s="51">
        <f>$AF$30/$AM$31</f>
        <v>91972.7</v>
      </c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5">
        <f>SUM(AN31:BD31)</f>
        <v>183945.4</v>
      </c>
      <c r="BQ31" s="1"/>
      <c r="BS31" s="1"/>
      <c r="BT31" s="1"/>
      <c r="BU31" s="1"/>
      <c r="CI31" s="1"/>
    </row>
    <row r="32" spans="1:87" s="5" customFormat="1" ht="26.25" customHeight="1" x14ac:dyDescent="0.3">
      <c r="A32" s="6"/>
      <c r="B32" s="19"/>
      <c r="C32" s="19"/>
      <c r="D32" s="19"/>
      <c r="E32" s="70" t="s">
        <v>37</v>
      </c>
      <c r="F32" s="70"/>
      <c r="G32" s="70"/>
      <c r="H32" s="70"/>
      <c r="I32" s="70"/>
      <c r="J32" s="19"/>
      <c r="K32" s="70" t="s">
        <v>38</v>
      </c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1">
        <v>15074472.279999999</v>
      </c>
      <c r="AG32" s="72"/>
      <c r="AH32" s="72"/>
      <c r="AI32" s="72"/>
      <c r="AJ32" s="72"/>
      <c r="AK32" s="72"/>
      <c r="AL32" s="72"/>
      <c r="AM32" s="20"/>
      <c r="AN32" s="43"/>
      <c r="AO32" s="43"/>
      <c r="AP32" s="51"/>
      <c r="AQ32" s="51"/>
      <c r="AR32" s="51"/>
      <c r="AS32" s="51"/>
      <c r="AT32" s="51"/>
      <c r="AU32" s="51"/>
      <c r="AV32" s="51"/>
      <c r="AW32" s="51"/>
      <c r="AX32" s="43"/>
      <c r="AY32" s="43"/>
      <c r="AZ32" s="43"/>
      <c r="BA32" s="43"/>
      <c r="BB32" s="43"/>
      <c r="BC32" s="43"/>
      <c r="BD32" s="43"/>
      <c r="BE32" s="43"/>
      <c r="BF32" s="41"/>
      <c r="BQ32" s="1"/>
      <c r="BS32" s="1"/>
      <c r="BT32" s="1"/>
      <c r="BU32" s="1"/>
      <c r="CI32" s="1" t="s">
        <v>0</v>
      </c>
    </row>
    <row r="33" spans="1:88" s="5" customFormat="1" ht="26.25" customHeight="1" x14ac:dyDescent="0.3">
      <c r="A33" s="6"/>
      <c r="B33" s="19"/>
      <c r="C33" s="19"/>
      <c r="D33" s="19"/>
      <c r="E33" s="23"/>
      <c r="F33" s="23"/>
      <c r="G33" s="23"/>
      <c r="H33" s="23"/>
      <c r="I33" s="23"/>
      <c r="J33" s="19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4"/>
      <c r="AG33" s="19"/>
      <c r="AH33" s="19"/>
      <c r="AI33" s="19"/>
      <c r="AJ33" s="19"/>
      <c r="AK33" s="19"/>
      <c r="AL33" s="19"/>
      <c r="AM33" s="20">
        <v>8</v>
      </c>
      <c r="AN33" s="43"/>
      <c r="AO33" s="43"/>
      <c r="AP33" s="51">
        <f>$AF$32/$AM$33</f>
        <v>1884309.0349999999</v>
      </c>
      <c r="AQ33" s="51">
        <f t="shared" ref="AQ33:AW33" si="9">$AF$32/$AM$33</f>
        <v>1884309.0349999999</v>
      </c>
      <c r="AR33" s="51">
        <f t="shared" si="9"/>
        <v>1884309.0349999999</v>
      </c>
      <c r="AS33" s="51">
        <f t="shared" si="9"/>
        <v>1884309.0349999999</v>
      </c>
      <c r="AT33" s="51">
        <f t="shared" si="9"/>
        <v>1884309.0349999999</v>
      </c>
      <c r="AU33" s="51">
        <f t="shared" si="9"/>
        <v>1884309.0349999999</v>
      </c>
      <c r="AV33" s="51">
        <f t="shared" si="9"/>
        <v>1884309.0349999999</v>
      </c>
      <c r="AW33" s="51">
        <f t="shared" si="9"/>
        <v>1884309.0349999999</v>
      </c>
      <c r="AX33" s="43"/>
      <c r="AY33" s="43"/>
      <c r="AZ33" s="43"/>
      <c r="BA33" s="43"/>
      <c r="BB33" s="43"/>
      <c r="BC33" s="43"/>
      <c r="BD33" s="43"/>
      <c r="BE33" s="43"/>
      <c r="BF33" s="45">
        <f>SUM(AN33:BD33)</f>
        <v>15074472.279999999</v>
      </c>
      <c r="BQ33" s="1"/>
      <c r="BS33" s="1"/>
      <c r="BT33" s="1"/>
      <c r="BU33" s="1"/>
      <c r="CI33" s="1"/>
    </row>
    <row r="34" spans="1:88" s="5" customFormat="1" ht="26.25" customHeight="1" x14ac:dyDescent="0.3">
      <c r="A34" s="6"/>
      <c r="B34" s="19"/>
      <c r="C34" s="19"/>
      <c r="D34" s="19"/>
      <c r="E34" s="70" t="s">
        <v>39</v>
      </c>
      <c r="F34" s="70"/>
      <c r="G34" s="70"/>
      <c r="H34" s="70"/>
      <c r="I34" s="70"/>
      <c r="J34" s="19"/>
      <c r="K34" s="70" t="s">
        <v>40</v>
      </c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1">
        <v>1038792.26</v>
      </c>
      <c r="AG34" s="72"/>
      <c r="AH34" s="72"/>
      <c r="AI34" s="72"/>
      <c r="AJ34" s="72"/>
      <c r="AK34" s="72"/>
      <c r="AL34" s="72"/>
      <c r="AM34" s="20"/>
      <c r="AN34" s="43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41"/>
      <c r="BG34" s="21"/>
      <c r="BQ34" s="1"/>
      <c r="BS34" s="1"/>
      <c r="BT34" s="1"/>
      <c r="BU34" s="1"/>
      <c r="CI34" s="1" t="s">
        <v>0</v>
      </c>
    </row>
    <row r="35" spans="1:88" s="5" customFormat="1" ht="26.25" customHeight="1" x14ac:dyDescent="0.3">
      <c r="A35" s="6"/>
      <c r="B35" s="19"/>
      <c r="C35" s="19"/>
      <c r="D35" s="19"/>
      <c r="E35" s="23"/>
      <c r="F35" s="23"/>
      <c r="G35" s="23"/>
      <c r="H35" s="23"/>
      <c r="I35" s="23"/>
      <c r="J35" s="19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4"/>
      <c r="AG35" s="19"/>
      <c r="AH35" s="19"/>
      <c r="AI35" s="19"/>
      <c r="AJ35" s="19"/>
      <c r="AK35" s="19"/>
      <c r="AL35" s="19"/>
      <c r="AM35" s="20">
        <v>17</v>
      </c>
      <c r="AN35" s="43"/>
      <c r="AO35" s="51">
        <f>$AF$34/$AM$35</f>
        <v>61105.42705882353</v>
      </c>
      <c r="AP35" s="51">
        <f t="shared" ref="AP35:BE35" si="10">$AF$34/$AM$35</f>
        <v>61105.42705882353</v>
      </c>
      <c r="AQ35" s="51">
        <f t="shared" si="10"/>
        <v>61105.42705882353</v>
      </c>
      <c r="AR35" s="51">
        <f t="shared" si="10"/>
        <v>61105.42705882353</v>
      </c>
      <c r="AS35" s="51">
        <f t="shared" si="10"/>
        <v>61105.42705882353</v>
      </c>
      <c r="AT35" s="51">
        <f t="shared" si="10"/>
        <v>61105.42705882353</v>
      </c>
      <c r="AU35" s="51">
        <f t="shared" si="10"/>
        <v>61105.42705882353</v>
      </c>
      <c r="AV35" s="51">
        <f t="shared" si="10"/>
        <v>61105.42705882353</v>
      </c>
      <c r="AW35" s="51">
        <f t="shared" si="10"/>
        <v>61105.42705882353</v>
      </c>
      <c r="AX35" s="51">
        <f t="shared" si="10"/>
        <v>61105.42705882353</v>
      </c>
      <c r="AY35" s="51">
        <f t="shared" si="10"/>
        <v>61105.42705882353</v>
      </c>
      <c r="AZ35" s="51">
        <f t="shared" si="10"/>
        <v>61105.42705882353</v>
      </c>
      <c r="BA35" s="51">
        <f t="shared" si="10"/>
        <v>61105.42705882353</v>
      </c>
      <c r="BB35" s="51">
        <f t="shared" si="10"/>
        <v>61105.42705882353</v>
      </c>
      <c r="BC35" s="51">
        <f t="shared" si="10"/>
        <v>61105.42705882353</v>
      </c>
      <c r="BD35" s="51">
        <f t="shared" si="10"/>
        <v>61105.42705882353</v>
      </c>
      <c r="BE35" s="51">
        <f t="shared" si="10"/>
        <v>61105.42705882353</v>
      </c>
      <c r="BF35" s="45">
        <f>SUM(AN35:BE35)</f>
        <v>1038792.26</v>
      </c>
      <c r="BG35" s="21"/>
      <c r="BQ35" s="1"/>
      <c r="BS35" s="1"/>
      <c r="BT35" s="1"/>
      <c r="BU35" s="1"/>
      <c r="CI35" s="1"/>
    </row>
    <row r="36" spans="1:88" s="5" customFormat="1" ht="26.25" customHeight="1" x14ac:dyDescent="0.3">
      <c r="A36" s="6"/>
      <c r="B36" s="19"/>
      <c r="C36" s="19"/>
      <c r="D36" s="19"/>
      <c r="E36" s="70" t="s">
        <v>41</v>
      </c>
      <c r="F36" s="70"/>
      <c r="G36" s="70"/>
      <c r="H36" s="70"/>
      <c r="I36" s="70"/>
      <c r="J36" s="19"/>
      <c r="K36" s="70" t="s">
        <v>24</v>
      </c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1">
        <v>85652.83</v>
      </c>
      <c r="AG36" s="72"/>
      <c r="AH36" s="72"/>
      <c r="AI36" s="72"/>
      <c r="AJ36" s="72"/>
      <c r="AK36" s="72"/>
      <c r="AL36" s="72"/>
      <c r="AM36" s="20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51"/>
      <c r="BE36" s="51"/>
      <c r="BF36" s="41"/>
      <c r="BQ36" s="1"/>
      <c r="BS36" s="1"/>
      <c r="BT36" s="1"/>
      <c r="BU36" s="1"/>
      <c r="CI36" s="1" t="s">
        <v>0</v>
      </c>
    </row>
    <row r="37" spans="1:88" s="5" customFormat="1" ht="26.25" customHeight="1" x14ac:dyDescent="0.3">
      <c r="A37" s="6"/>
      <c r="B37" s="19"/>
      <c r="C37" s="19"/>
      <c r="D37" s="19"/>
      <c r="E37" s="23"/>
      <c r="F37" s="23"/>
      <c r="G37" s="23"/>
      <c r="H37" s="23"/>
      <c r="I37" s="23"/>
      <c r="J37" s="19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4"/>
      <c r="AG37" s="19"/>
      <c r="AH37" s="19"/>
      <c r="AI37" s="19"/>
      <c r="AJ37" s="19"/>
      <c r="AK37" s="19"/>
      <c r="AL37" s="19"/>
      <c r="AM37" s="20">
        <v>2</v>
      </c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51">
        <f>$AF$36/$AM$37</f>
        <v>42826.415000000001</v>
      </c>
      <c r="BE37" s="51">
        <f>$AF$36/$AM$37</f>
        <v>42826.415000000001</v>
      </c>
      <c r="BF37" s="45">
        <f>SUM(AN37:BE37)</f>
        <v>85652.83</v>
      </c>
      <c r="BQ37" s="1"/>
      <c r="BS37" s="1"/>
      <c r="BT37" s="1"/>
      <c r="BU37" s="1"/>
      <c r="CI37" s="1"/>
    </row>
    <row r="38" spans="1:88" s="5" customFormat="1" ht="26.25" customHeight="1" x14ac:dyDescent="0.3">
      <c r="A38" s="6"/>
      <c r="B38" s="19"/>
      <c r="C38" s="19"/>
      <c r="D38" s="19"/>
      <c r="E38" s="70" t="s">
        <v>42</v>
      </c>
      <c r="F38" s="70"/>
      <c r="G38" s="70"/>
      <c r="H38" s="70"/>
      <c r="I38" s="70"/>
      <c r="J38" s="19"/>
      <c r="K38" s="70" t="s">
        <v>43</v>
      </c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>
        <v>334227.96999999997</v>
      </c>
      <c r="AG38" s="72"/>
      <c r="AH38" s="72"/>
      <c r="AI38" s="72"/>
      <c r="AJ38" s="72"/>
      <c r="AK38" s="72"/>
      <c r="AL38" s="72"/>
      <c r="AM38" s="20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51"/>
      <c r="BD38" s="51"/>
      <c r="BE38" s="43"/>
      <c r="BF38" s="41"/>
      <c r="BQ38" s="1"/>
      <c r="BS38" s="1"/>
      <c r="BT38" s="1"/>
      <c r="BU38" s="1"/>
      <c r="CI38" s="1" t="s">
        <v>0</v>
      </c>
    </row>
    <row r="39" spans="1:88" s="5" customFormat="1" ht="26.25" customHeight="1" x14ac:dyDescent="0.3">
      <c r="A39" s="6"/>
      <c r="B39" s="19"/>
      <c r="C39" s="19"/>
      <c r="D39" s="19"/>
      <c r="E39" s="23"/>
      <c r="F39" s="23"/>
      <c r="G39" s="23"/>
      <c r="H39" s="23"/>
      <c r="I39" s="23"/>
      <c r="J39" s="19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4"/>
      <c r="AG39" s="19"/>
      <c r="AH39" s="19"/>
      <c r="AI39" s="19"/>
      <c r="AJ39" s="19"/>
      <c r="AK39" s="19"/>
      <c r="AL39" s="19"/>
      <c r="AM39" s="20">
        <v>2</v>
      </c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51">
        <f>$AF$38/$AM$39</f>
        <v>167113.98499999999</v>
      </c>
      <c r="BD39" s="51">
        <f>$AF$38/$AM$39</f>
        <v>167113.98499999999</v>
      </c>
      <c r="BE39" s="43"/>
      <c r="BF39" s="45">
        <f>SUM(AN39:BD39)</f>
        <v>334227.96999999997</v>
      </c>
      <c r="BQ39" s="1"/>
      <c r="BS39" s="1"/>
      <c r="BT39" s="1"/>
      <c r="BU39" s="1"/>
      <c r="CI39" s="1"/>
    </row>
    <row r="40" spans="1:88" s="5" customFormat="1" ht="26.25" customHeight="1" x14ac:dyDescent="0.3">
      <c r="A40" s="6"/>
      <c r="B40" s="19"/>
      <c r="C40" s="19"/>
      <c r="D40" s="19"/>
      <c r="E40" s="70" t="s">
        <v>44</v>
      </c>
      <c r="F40" s="70"/>
      <c r="G40" s="70"/>
      <c r="H40" s="70"/>
      <c r="I40" s="70"/>
      <c r="J40" s="19"/>
      <c r="K40" s="70" t="s">
        <v>22</v>
      </c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1">
        <v>182299.88</v>
      </c>
      <c r="AG40" s="72"/>
      <c r="AH40" s="72"/>
      <c r="AI40" s="72"/>
      <c r="AJ40" s="72"/>
      <c r="AK40" s="72"/>
      <c r="AL40" s="72"/>
      <c r="AM40" s="20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51"/>
      <c r="BB40" s="51"/>
      <c r="BC40" s="51"/>
      <c r="BD40" s="51"/>
      <c r="BE40" s="43"/>
      <c r="BF40" s="41"/>
      <c r="BQ40" s="1"/>
      <c r="BS40" s="1"/>
      <c r="BT40" s="1"/>
      <c r="BU40" s="1"/>
      <c r="CI40" s="1" t="s">
        <v>0</v>
      </c>
    </row>
    <row r="41" spans="1:88" s="5" customFormat="1" ht="26.25" customHeight="1" x14ac:dyDescent="0.3">
      <c r="A41" s="6"/>
      <c r="B41" s="19"/>
      <c r="C41" s="19"/>
      <c r="D41" s="19"/>
      <c r="E41" s="23"/>
      <c r="F41" s="23"/>
      <c r="G41" s="23"/>
      <c r="H41" s="23"/>
      <c r="I41" s="23"/>
      <c r="J41" s="19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4"/>
      <c r="AG41" s="19"/>
      <c r="AH41" s="19"/>
      <c r="AI41" s="19"/>
      <c r="AJ41" s="19"/>
      <c r="AK41" s="19"/>
      <c r="AL41" s="19"/>
      <c r="AM41" s="20">
        <v>4</v>
      </c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51">
        <f>$AF$40/$AM$41</f>
        <v>45574.97</v>
      </c>
      <c r="BB41" s="51">
        <f t="shared" ref="BB41:BD41" si="11">$AF$40/$AM$41</f>
        <v>45574.97</v>
      </c>
      <c r="BC41" s="51">
        <f t="shared" si="11"/>
        <v>45574.97</v>
      </c>
      <c r="BD41" s="51">
        <f t="shared" si="11"/>
        <v>45574.97</v>
      </c>
      <c r="BE41" s="43"/>
      <c r="BF41" s="45">
        <f>SUM(AN41:BD41)</f>
        <v>182299.88</v>
      </c>
      <c r="BQ41" s="1"/>
      <c r="BS41" s="1"/>
      <c r="BT41" s="1"/>
      <c r="BU41" s="1"/>
      <c r="CI41" s="1"/>
    </row>
    <row r="42" spans="1:88" s="5" customFormat="1" ht="26.25" customHeight="1" x14ac:dyDescent="0.3">
      <c r="A42" s="6"/>
      <c r="B42" s="19"/>
      <c r="C42" s="19"/>
      <c r="D42" s="19"/>
      <c r="E42" s="70" t="s">
        <v>45</v>
      </c>
      <c r="F42" s="70"/>
      <c r="G42" s="70"/>
      <c r="H42" s="70"/>
      <c r="I42" s="70"/>
      <c r="J42" s="19"/>
      <c r="K42" s="70" t="s">
        <v>26</v>
      </c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1">
        <v>789526.59</v>
      </c>
      <c r="AG42" s="72"/>
      <c r="AH42" s="72"/>
      <c r="AI42" s="72"/>
      <c r="AJ42" s="72"/>
      <c r="AK42" s="72"/>
      <c r="AL42" s="72"/>
      <c r="AM42" s="20"/>
      <c r="AN42" s="51"/>
      <c r="AO42" s="51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1"/>
      <c r="BQ42" s="1"/>
      <c r="BS42" s="1"/>
      <c r="BT42" s="1"/>
      <c r="BU42" s="1"/>
      <c r="CI42" s="1" t="s">
        <v>0</v>
      </c>
    </row>
    <row r="43" spans="1:88" s="5" customFormat="1" ht="26.25" customHeight="1" x14ac:dyDescent="0.3">
      <c r="A43" s="6"/>
      <c r="B43" s="19"/>
      <c r="C43" s="19"/>
      <c r="D43" s="19"/>
      <c r="E43" s="23"/>
      <c r="F43" s="23"/>
      <c r="G43" s="23"/>
      <c r="H43" s="23"/>
      <c r="I43" s="23"/>
      <c r="J43" s="19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4"/>
      <c r="AG43" s="19"/>
      <c r="AH43" s="19"/>
      <c r="AI43" s="19"/>
      <c r="AJ43" s="19"/>
      <c r="AK43" s="19"/>
      <c r="AL43" s="19"/>
      <c r="AM43" s="20">
        <v>2</v>
      </c>
      <c r="AN43" s="51">
        <f>$AF$42/$AM$43</f>
        <v>394763.29499999998</v>
      </c>
      <c r="AO43" s="51">
        <f>$AF$42/$AM$43</f>
        <v>394763.29499999998</v>
      </c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5">
        <f>SUM(AN43:BD43)</f>
        <v>789526.59</v>
      </c>
      <c r="BQ43" s="1"/>
      <c r="BS43" s="1"/>
      <c r="BT43" s="1"/>
      <c r="BU43" s="1"/>
      <c r="CI43" s="1"/>
    </row>
    <row r="44" spans="1:88" s="13" customFormat="1" ht="26.25" customHeight="1" x14ac:dyDescent="0.3">
      <c r="A44" s="14"/>
      <c r="B44" s="15"/>
      <c r="C44" s="67" t="s">
        <v>46</v>
      </c>
      <c r="D44" s="67"/>
      <c r="E44" s="67"/>
      <c r="F44" s="67"/>
      <c r="G44" s="67"/>
      <c r="H44" s="16"/>
      <c r="I44" s="67" t="s">
        <v>47</v>
      </c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8">
        <f>ROUND(AF45+AF51+AF63,2)</f>
        <v>12559929.939999999</v>
      </c>
      <c r="AG44" s="69"/>
      <c r="AH44" s="69"/>
      <c r="AI44" s="69"/>
      <c r="AJ44" s="69"/>
      <c r="AK44" s="69"/>
      <c r="AL44" s="69"/>
      <c r="AM44" s="17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1"/>
      <c r="BP44" s="18"/>
      <c r="BQ44" s="18"/>
      <c r="BR44" s="18"/>
      <c r="BS44" s="18"/>
      <c r="BT44" s="18"/>
      <c r="BU44" s="18"/>
      <c r="CI44" s="18" t="s">
        <v>0</v>
      </c>
      <c r="CJ44" s="18" t="s">
        <v>4</v>
      </c>
    </row>
    <row r="45" spans="1:88" s="5" customFormat="1" ht="26.25" customHeight="1" x14ac:dyDescent="0.3">
      <c r="A45" s="6"/>
      <c r="B45" s="19"/>
      <c r="C45" s="19"/>
      <c r="D45" s="70" t="s">
        <v>48</v>
      </c>
      <c r="E45" s="70"/>
      <c r="F45" s="70"/>
      <c r="G45" s="70"/>
      <c r="H45" s="70"/>
      <c r="I45" s="19"/>
      <c r="J45" s="70" t="s">
        <v>49</v>
      </c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5">
        <f>ROUND(SUM(AF47:AF49),2)</f>
        <v>915727.7</v>
      </c>
      <c r="AG45" s="72"/>
      <c r="AH45" s="72"/>
      <c r="AI45" s="72"/>
      <c r="AJ45" s="72"/>
      <c r="AK45" s="72"/>
      <c r="AL45" s="72"/>
      <c r="AM45" s="20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1"/>
      <c r="BP45" s="1"/>
      <c r="BQ45" s="1"/>
      <c r="BR45" s="1"/>
      <c r="BS45" s="1"/>
      <c r="BT45" s="1"/>
      <c r="BU45" s="1"/>
      <c r="CI45" s="1" t="s">
        <v>0</v>
      </c>
    </row>
    <row r="46" spans="1:88" s="5" customFormat="1" ht="26.25" customHeight="1" x14ac:dyDescent="0.3">
      <c r="A46" s="6"/>
      <c r="B46" s="19"/>
      <c r="C46" s="19"/>
      <c r="D46" s="23"/>
      <c r="E46" s="23"/>
      <c r="F46" s="23"/>
      <c r="G46" s="23"/>
      <c r="H46" s="23"/>
      <c r="I46" s="19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2"/>
      <c r="AG46" s="19"/>
      <c r="AH46" s="19"/>
      <c r="AI46" s="19"/>
      <c r="AJ46" s="19"/>
      <c r="AK46" s="19"/>
      <c r="AL46" s="19"/>
      <c r="AM46" s="20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1"/>
      <c r="BP46" s="1"/>
      <c r="BQ46" s="1"/>
      <c r="BR46" s="1"/>
      <c r="BS46" s="1"/>
      <c r="BT46" s="1"/>
      <c r="BU46" s="1"/>
      <c r="CI46" s="1"/>
    </row>
    <row r="47" spans="1:88" s="5" customFormat="1" ht="26.25" customHeight="1" x14ac:dyDescent="0.3">
      <c r="A47" s="6"/>
      <c r="B47" s="19"/>
      <c r="C47" s="19"/>
      <c r="D47" s="19"/>
      <c r="E47" s="70" t="s">
        <v>50</v>
      </c>
      <c r="F47" s="70"/>
      <c r="G47" s="70"/>
      <c r="H47" s="70"/>
      <c r="I47" s="70"/>
      <c r="J47" s="19"/>
      <c r="K47" s="70" t="s">
        <v>51</v>
      </c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1">
        <v>516390.26</v>
      </c>
      <c r="AG47" s="72"/>
      <c r="AH47" s="72"/>
      <c r="AI47" s="72"/>
      <c r="AJ47" s="72"/>
      <c r="AK47" s="72"/>
      <c r="AL47" s="72"/>
      <c r="AM47" s="20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52"/>
      <c r="BD47" s="52"/>
      <c r="BE47" s="43"/>
      <c r="BF47" s="41"/>
      <c r="BQ47" s="1"/>
      <c r="BS47" s="1"/>
      <c r="BT47" s="1"/>
      <c r="BU47" s="1"/>
      <c r="CI47" s="1" t="s">
        <v>0</v>
      </c>
    </row>
    <row r="48" spans="1:88" s="5" customFormat="1" ht="26.25" customHeight="1" x14ac:dyDescent="0.3">
      <c r="A48" s="6"/>
      <c r="B48" s="19"/>
      <c r="C48" s="19"/>
      <c r="D48" s="19"/>
      <c r="E48" s="23"/>
      <c r="F48" s="23"/>
      <c r="G48" s="23"/>
      <c r="H48" s="23"/>
      <c r="I48" s="23"/>
      <c r="J48" s="19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4"/>
      <c r="AG48" s="19"/>
      <c r="AH48" s="19"/>
      <c r="AI48" s="19"/>
      <c r="AJ48" s="19"/>
      <c r="AK48" s="19"/>
      <c r="AL48" s="19"/>
      <c r="AM48" s="20">
        <v>2</v>
      </c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52">
        <f>$AF$47/$AM$48</f>
        <v>258195.13</v>
      </c>
      <c r="BD48" s="52">
        <f>$AF$47/$AM$48</f>
        <v>258195.13</v>
      </c>
      <c r="BE48" s="43"/>
      <c r="BF48" s="45">
        <f>SUM(AN48:BD48)</f>
        <v>516390.26</v>
      </c>
      <c r="BQ48" s="1"/>
      <c r="BS48" s="1"/>
      <c r="BT48" s="1"/>
      <c r="BU48" s="1"/>
      <c r="CI48" s="1"/>
    </row>
    <row r="49" spans="1:87" s="5" customFormat="1" ht="26.25" customHeight="1" x14ac:dyDescent="0.3">
      <c r="A49" s="6"/>
      <c r="B49" s="19"/>
      <c r="C49" s="19"/>
      <c r="D49" s="19"/>
      <c r="E49" s="70" t="s">
        <v>52</v>
      </c>
      <c r="F49" s="70"/>
      <c r="G49" s="70"/>
      <c r="H49" s="70"/>
      <c r="I49" s="70"/>
      <c r="J49" s="19"/>
      <c r="K49" s="70" t="s">
        <v>53</v>
      </c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1">
        <v>399337.44</v>
      </c>
      <c r="AG49" s="72"/>
      <c r="AH49" s="72"/>
      <c r="AI49" s="72"/>
      <c r="AJ49" s="72"/>
      <c r="AK49" s="72"/>
      <c r="AL49" s="72"/>
      <c r="AM49" s="20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52"/>
      <c r="BD49" s="52"/>
      <c r="BE49" s="43"/>
      <c r="BF49" s="41"/>
      <c r="BQ49" s="1"/>
      <c r="BS49" s="1"/>
      <c r="BT49" s="1"/>
      <c r="BU49" s="1"/>
      <c r="CI49" s="1" t="s">
        <v>0</v>
      </c>
    </row>
    <row r="50" spans="1:87" s="5" customFormat="1" ht="26.25" customHeight="1" x14ac:dyDescent="0.3">
      <c r="A50" s="6"/>
      <c r="B50" s="19"/>
      <c r="C50" s="19"/>
      <c r="D50" s="19"/>
      <c r="E50" s="23"/>
      <c r="F50" s="23"/>
      <c r="G50" s="23"/>
      <c r="H50" s="23"/>
      <c r="I50" s="23"/>
      <c r="J50" s="19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4"/>
      <c r="AG50" s="19"/>
      <c r="AH50" s="19"/>
      <c r="AI50" s="19"/>
      <c r="AJ50" s="19"/>
      <c r="AK50" s="19"/>
      <c r="AL50" s="19"/>
      <c r="AM50" s="20">
        <v>2</v>
      </c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52">
        <f>$AF$49/$AM$50</f>
        <v>199668.72</v>
      </c>
      <c r="BD50" s="52">
        <f t="shared" ref="BD50" si="12">$AF$49/$AM$50</f>
        <v>199668.72</v>
      </c>
      <c r="BE50" s="43"/>
      <c r="BF50" s="45">
        <f>SUM(AN50:BD50)</f>
        <v>399337.44</v>
      </c>
      <c r="BQ50" s="1"/>
      <c r="BS50" s="1"/>
      <c r="BT50" s="1"/>
      <c r="BU50" s="1"/>
      <c r="CI50" s="1"/>
    </row>
    <row r="51" spans="1:87" s="5" customFormat="1" ht="26.25" customHeight="1" x14ac:dyDescent="0.3">
      <c r="A51" s="6"/>
      <c r="B51" s="19"/>
      <c r="C51" s="19"/>
      <c r="D51" s="70" t="s">
        <v>54</v>
      </c>
      <c r="E51" s="70"/>
      <c r="F51" s="70"/>
      <c r="G51" s="70"/>
      <c r="H51" s="70"/>
      <c r="I51" s="19"/>
      <c r="J51" s="70" t="s">
        <v>55</v>
      </c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5">
        <f>ROUND(AF52+AF54,2)</f>
        <v>1514014.27</v>
      </c>
      <c r="AG51" s="72"/>
      <c r="AH51" s="72"/>
      <c r="AI51" s="72"/>
      <c r="AJ51" s="72"/>
      <c r="AK51" s="72"/>
      <c r="AL51" s="72"/>
      <c r="AM51" s="20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1"/>
      <c r="BP51" s="1"/>
      <c r="BQ51" s="1"/>
      <c r="BR51" s="1"/>
      <c r="BS51" s="1"/>
      <c r="BT51" s="1"/>
      <c r="BU51" s="1"/>
      <c r="CI51" s="1" t="s">
        <v>0</v>
      </c>
    </row>
    <row r="52" spans="1:87" s="5" customFormat="1" ht="26.25" customHeight="1" x14ac:dyDescent="0.3">
      <c r="A52" s="6"/>
      <c r="B52" s="19"/>
      <c r="C52" s="19"/>
      <c r="D52" s="19"/>
      <c r="E52" s="70" t="s">
        <v>56</v>
      </c>
      <c r="F52" s="70"/>
      <c r="G52" s="70"/>
      <c r="H52" s="70"/>
      <c r="I52" s="70"/>
      <c r="J52" s="19"/>
      <c r="K52" s="70" t="s">
        <v>51</v>
      </c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1">
        <v>538683.04</v>
      </c>
      <c r="AG52" s="72"/>
      <c r="AH52" s="72"/>
      <c r="AI52" s="72"/>
      <c r="AJ52" s="72"/>
      <c r="AK52" s="72"/>
      <c r="AL52" s="72"/>
      <c r="AM52" s="20"/>
      <c r="AN52" s="43"/>
      <c r="AO52" s="43"/>
      <c r="AP52" s="43"/>
      <c r="AQ52" s="43"/>
      <c r="AR52" s="43"/>
      <c r="AS52" s="43"/>
      <c r="AT52" s="43"/>
      <c r="AU52" s="52"/>
      <c r="AV52" s="52"/>
      <c r="AW52" s="52"/>
      <c r="AX52" s="52"/>
      <c r="AY52" s="52"/>
      <c r="AZ52" s="43"/>
      <c r="BA52" s="43"/>
      <c r="BB52" s="43"/>
      <c r="BC52" s="43"/>
      <c r="BD52" s="43"/>
      <c r="BE52" s="43"/>
      <c r="BF52" s="41"/>
      <c r="BQ52" s="1"/>
      <c r="BS52" s="1"/>
      <c r="BT52" s="1"/>
      <c r="BU52" s="1"/>
      <c r="CI52" s="1" t="s">
        <v>0</v>
      </c>
    </row>
    <row r="53" spans="1:87" s="5" customFormat="1" ht="26.25" customHeight="1" x14ac:dyDescent="0.3">
      <c r="A53" s="6"/>
      <c r="B53" s="19"/>
      <c r="C53" s="19"/>
      <c r="D53" s="19"/>
      <c r="E53" s="23"/>
      <c r="F53" s="23"/>
      <c r="G53" s="23"/>
      <c r="H53" s="23"/>
      <c r="I53" s="23"/>
      <c r="J53" s="19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4"/>
      <c r="AG53" s="19"/>
      <c r="AH53" s="19"/>
      <c r="AI53" s="19"/>
      <c r="AJ53" s="19"/>
      <c r="AK53" s="19"/>
      <c r="AL53" s="19"/>
      <c r="AM53" s="20">
        <v>5</v>
      </c>
      <c r="AN53" s="43"/>
      <c r="AO53" s="43"/>
      <c r="AP53" s="43"/>
      <c r="AQ53" s="43"/>
      <c r="AR53" s="43"/>
      <c r="AS53" s="43"/>
      <c r="AT53" s="43"/>
      <c r="AU53" s="52">
        <f>$AF$52/$AM$53</f>
        <v>107736.60800000001</v>
      </c>
      <c r="AV53" s="52">
        <f t="shared" ref="AV53:AY53" si="13">$AF$52/$AM$53</f>
        <v>107736.60800000001</v>
      </c>
      <c r="AW53" s="52">
        <f t="shared" si="13"/>
        <v>107736.60800000001</v>
      </c>
      <c r="AX53" s="52">
        <f t="shared" si="13"/>
        <v>107736.60800000001</v>
      </c>
      <c r="AY53" s="52">
        <f t="shared" si="13"/>
        <v>107736.60800000001</v>
      </c>
      <c r="AZ53" s="43"/>
      <c r="BA53" s="43"/>
      <c r="BB53" s="43"/>
      <c r="BC53" s="43"/>
      <c r="BD53" s="43"/>
      <c r="BE53" s="43"/>
      <c r="BF53" s="45">
        <f>SUM(AN53:BD53)</f>
        <v>538683.04</v>
      </c>
      <c r="BQ53" s="1"/>
      <c r="BS53" s="1"/>
      <c r="BT53" s="1"/>
      <c r="BU53" s="1"/>
      <c r="CI53" s="1"/>
    </row>
    <row r="54" spans="1:87" s="5" customFormat="1" ht="26.25" customHeight="1" x14ac:dyDescent="0.3">
      <c r="A54" s="6"/>
      <c r="B54" s="19"/>
      <c r="C54" s="19"/>
      <c r="D54" s="19"/>
      <c r="E54" s="70" t="s">
        <v>57</v>
      </c>
      <c r="F54" s="70"/>
      <c r="G54" s="70"/>
      <c r="H54" s="70"/>
      <c r="I54" s="70"/>
      <c r="J54" s="19"/>
      <c r="K54" s="70" t="s">
        <v>53</v>
      </c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5">
        <f>ROUND(SUM(AF55:AF61),2)</f>
        <v>975331.23</v>
      </c>
      <c r="AG54" s="72"/>
      <c r="AH54" s="72"/>
      <c r="AI54" s="72"/>
      <c r="AJ54" s="72"/>
      <c r="AK54" s="72"/>
      <c r="AL54" s="72"/>
      <c r="AM54" s="20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1"/>
      <c r="BP54" s="1"/>
      <c r="BQ54" s="1"/>
      <c r="BS54" s="1"/>
      <c r="BT54" s="1"/>
      <c r="BU54" s="1"/>
      <c r="CI54" s="1" t="s">
        <v>0</v>
      </c>
    </row>
    <row r="55" spans="1:87" s="5" customFormat="1" ht="26.25" customHeight="1" x14ac:dyDescent="0.3">
      <c r="A55" s="6"/>
      <c r="B55" s="19"/>
      <c r="C55" s="19"/>
      <c r="D55" s="19"/>
      <c r="E55" s="19"/>
      <c r="F55" s="70"/>
      <c r="G55" s="70"/>
      <c r="H55" s="70"/>
      <c r="I55" s="70"/>
      <c r="J55" s="70"/>
      <c r="K55" s="19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1"/>
      <c r="AG55" s="72"/>
      <c r="AH55" s="72"/>
      <c r="AI55" s="72"/>
      <c r="AJ55" s="72"/>
      <c r="AK55" s="72"/>
      <c r="AL55" s="72"/>
      <c r="AM55" s="20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7"/>
      <c r="AZ55" s="43"/>
      <c r="BA55" s="43"/>
      <c r="BB55" s="43"/>
      <c r="BC55" s="43"/>
      <c r="BD55" s="43"/>
      <c r="BE55" s="43"/>
      <c r="BF55" s="41"/>
      <c r="BQ55" s="1"/>
      <c r="BR55" s="1"/>
      <c r="BS55" s="1"/>
      <c r="BT55" s="1"/>
      <c r="BU55" s="1"/>
      <c r="CI55" s="1" t="s">
        <v>0</v>
      </c>
    </row>
    <row r="56" spans="1:87" s="5" customFormat="1" ht="26.25" customHeight="1" x14ac:dyDescent="0.3">
      <c r="A56" s="6"/>
      <c r="B56" s="19"/>
      <c r="C56" s="19"/>
      <c r="D56" s="19"/>
      <c r="E56" s="19"/>
      <c r="F56" s="23"/>
      <c r="G56" s="23"/>
      <c r="H56" s="23"/>
      <c r="I56" s="23"/>
      <c r="J56" s="23"/>
      <c r="K56" s="19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4"/>
      <c r="AG56" s="19"/>
      <c r="AH56" s="19"/>
      <c r="AI56" s="19"/>
      <c r="AJ56" s="19"/>
      <c r="AK56" s="19"/>
      <c r="AL56" s="19"/>
      <c r="AM56" s="20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7"/>
      <c r="AZ56" s="43"/>
      <c r="BA56" s="43"/>
      <c r="BB56" s="43"/>
      <c r="BC56" s="43"/>
      <c r="BD56" s="43"/>
      <c r="BE56" s="43"/>
      <c r="BF56" s="45">
        <f>SUM(AN56:BD56)</f>
        <v>0</v>
      </c>
      <c r="BQ56" s="1"/>
      <c r="BR56" s="1"/>
      <c r="BS56" s="1"/>
      <c r="BT56" s="1"/>
      <c r="BU56" s="1"/>
      <c r="CI56" s="1"/>
    </row>
    <row r="57" spans="1:87" s="5" customFormat="1" ht="26.25" customHeight="1" x14ac:dyDescent="0.3">
      <c r="A57" s="6"/>
      <c r="B57" s="19"/>
      <c r="C57" s="19"/>
      <c r="D57" s="19"/>
      <c r="E57" s="19"/>
      <c r="F57" s="70" t="s">
        <v>58</v>
      </c>
      <c r="G57" s="70"/>
      <c r="H57" s="70"/>
      <c r="I57" s="70"/>
      <c r="J57" s="70"/>
      <c r="K57" s="19"/>
      <c r="L57" s="70" t="s">
        <v>53</v>
      </c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1">
        <v>106407.42</v>
      </c>
      <c r="AG57" s="72"/>
      <c r="AH57" s="72"/>
      <c r="AI57" s="72"/>
      <c r="AJ57" s="72"/>
      <c r="AK57" s="72"/>
      <c r="AL57" s="72"/>
      <c r="AM57" s="20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52"/>
      <c r="AZ57" s="43"/>
      <c r="BA57" s="43"/>
      <c r="BB57" s="43"/>
      <c r="BC57" s="43"/>
      <c r="BD57" s="43"/>
      <c r="BE57" s="43"/>
      <c r="BF57" s="41"/>
      <c r="BQ57" s="1"/>
      <c r="BS57" s="1"/>
      <c r="BT57" s="1"/>
      <c r="BU57" s="1"/>
      <c r="CI57" s="1" t="s">
        <v>0</v>
      </c>
    </row>
    <row r="58" spans="1:87" s="5" customFormat="1" ht="26.25" customHeight="1" x14ac:dyDescent="0.3">
      <c r="A58" s="6"/>
      <c r="B58" s="19"/>
      <c r="C58" s="19"/>
      <c r="D58" s="19"/>
      <c r="E58" s="19"/>
      <c r="F58" s="23"/>
      <c r="G58" s="23"/>
      <c r="H58" s="23"/>
      <c r="I58" s="23"/>
      <c r="J58" s="23"/>
      <c r="K58" s="19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4"/>
      <c r="AG58" s="19"/>
      <c r="AH58" s="19"/>
      <c r="AI58" s="19"/>
      <c r="AJ58" s="19"/>
      <c r="AK58" s="19"/>
      <c r="AL58" s="19"/>
      <c r="AM58" s="20">
        <v>1</v>
      </c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52">
        <f>$AF$57/$AM$58</f>
        <v>106407.42</v>
      </c>
      <c r="AZ58" s="43"/>
      <c r="BA58" s="43"/>
      <c r="BB58" s="43"/>
      <c r="BC58" s="43"/>
      <c r="BD58" s="43"/>
      <c r="BE58" s="43"/>
      <c r="BF58" s="45">
        <f>SUM(AN58:BD58)</f>
        <v>106407.42</v>
      </c>
      <c r="BQ58" s="1"/>
      <c r="BS58" s="1"/>
      <c r="BT58" s="1"/>
      <c r="BU58" s="1"/>
      <c r="CI58" s="1"/>
    </row>
    <row r="59" spans="1:87" s="5" customFormat="1" ht="26.25" customHeight="1" x14ac:dyDescent="0.3">
      <c r="A59" s="6"/>
      <c r="B59" s="19"/>
      <c r="C59" s="19"/>
      <c r="D59" s="19"/>
      <c r="E59" s="19"/>
      <c r="F59" s="70" t="s">
        <v>59</v>
      </c>
      <c r="G59" s="70"/>
      <c r="H59" s="70"/>
      <c r="I59" s="70"/>
      <c r="J59" s="70"/>
      <c r="K59" s="19"/>
      <c r="L59" s="70" t="s">
        <v>60</v>
      </c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1">
        <v>550399.80000000005</v>
      </c>
      <c r="AG59" s="72"/>
      <c r="AH59" s="72"/>
      <c r="AI59" s="72"/>
      <c r="AJ59" s="72"/>
      <c r="AK59" s="72"/>
      <c r="AL59" s="72"/>
      <c r="AM59" s="20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52"/>
      <c r="AZ59" s="43"/>
      <c r="BA59" s="43"/>
      <c r="BB59" s="43"/>
      <c r="BC59" s="43"/>
      <c r="BD59" s="43"/>
      <c r="BE59" s="43"/>
      <c r="BF59" s="41"/>
      <c r="BQ59" s="1"/>
      <c r="BS59" s="1"/>
      <c r="BT59" s="1"/>
      <c r="BU59" s="1"/>
      <c r="CI59" s="1" t="s">
        <v>0</v>
      </c>
    </row>
    <row r="60" spans="1:87" s="5" customFormat="1" ht="26.25" customHeight="1" x14ac:dyDescent="0.3">
      <c r="A60" s="6"/>
      <c r="B60" s="19"/>
      <c r="C60" s="19"/>
      <c r="D60" s="19"/>
      <c r="E60" s="19"/>
      <c r="F60" s="23"/>
      <c r="G60" s="23"/>
      <c r="H60" s="23"/>
      <c r="I60" s="23"/>
      <c r="J60" s="23"/>
      <c r="K60" s="19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4"/>
      <c r="AG60" s="19"/>
      <c r="AH60" s="19"/>
      <c r="AI60" s="19"/>
      <c r="AJ60" s="19"/>
      <c r="AK60" s="19"/>
      <c r="AL60" s="19"/>
      <c r="AM60" s="20">
        <v>1</v>
      </c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52">
        <f>$AF$59/$AM$60</f>
        <v>550399.80000000005</v>
      </c>
      <c r="AZ60" s="43"/>
      <c r="BA60" s="43"/>
      <c r="BB60" s="43"/>
      <c r="BC60" s="43"/>
      <c r="BD60" s="43"/>
      <c r="BE60" s="43"/>
      <c r="BF60" s="45">
        <f>SUM(AN60:BD60)</f>
        <v>550399.80000000005</v>
      </c>
      <c r="BQ60" s="1"/>
      <c r="BS60" s="1"/>
      <c r="BT60" s="1"/>
      <c r="BU60" s="1"/>
      <c r="CI60" s="1"/>
    </row>
    <row r="61" spans="1:87" s="5" customFormat="1" ht="26.25" customHeight="1" x14ac:dyDescent="0.3">
      <c r="A61" s="6"/>
      <c r="B61" s="19"/>
      <c r="C61" s="19"/>
      <c r="D61" s="19"/>
      <c r="E61" s="19"/>
      <c r="F61" s="70" t="s">
        <v>61</v>
      </c>
      <c r="G61" s="70"/>
      <c r="H61" s="70"/>
      <c r="I61" s="70"/>
      <c r="J61" s="70"/>
      <c r="K61" s="19"/>
      <c r="L61" s="70" t="s">
        <v>62</v>
      </c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1">
        <v>318524.01</v>
      </c>
      <c r="AG61" s="72"/>
      <c r="AH61" s="72"/>
      <c r="AI61" s="72"/>
      <c r="AJ61" s="72"/>
      <c r="AK61" s="72"/>
      <c r="AL61" s="72"/>
      <c r="AM61" s="20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52"/>
      <c r="AZ61" s="43"/>
      <c r="BA61" s="43"/>
      <c r="BB61" s="43"/>
      <c r="BC61" s="43"/>
      <c r="BD61" s="43"/>
      <c r="BE61" s="43"/>
      <c r="BF61" s="41"/>
      <c r="BQ61" s="1"/>
      <c r="BS61" s="1"/>
      <c r="BT61" s="1"/>
      <c r="BU61" s="1"/>
      <c r="CI61" s="1" t="s">
        <v>0</v>
      </c>
    </row>
    <row r="62" spans="1:87" s="5" customFormat="1" ht="26.25" customHeight="1" x14ac:dyDescent="0.3">
      <c r="A62" s="6"/>
      <c r="B62" s="19"/>
      <c r="C62" s="19"/>
      <c r="D62" s="19"/>
      <c r="E62" s="19"/>
      <c r="F62" s="23"/>
      <c r="G62" s="23"/>
      <c r="H62" s="23"/>
      <c r="I62" s="23"/>
      <c r="J62" s="23"/>
      <c r="K62" s="19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4"/>
      <c r="AG62" s="19"/>
      <c r="AH62" s="19"/>
      <c r="AI62" s="19"/>
      <c r="AJ62" s="19"/>
      <c r="AK62" s="19"/>
      <c r="AL62" s="19"/>
      <c r="AM62" s="20">
        <v>1</v>
      </c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52">
        <f>$AF$61/$AM$62</f>
        <v>318524.01</v>
      </c>
      <c r="AZ62" s="43"/>
      <c r="BA62" s="43"/>
      <c r="BB62" s="43"/>
      <c r="BC62" s="43"/>
      <c r="BD62" s="43"/>
      <c r="BE62" s="43"/>
      <c r="BF62" s="45">
        <f>SUM(AN62:BD62)</f>
        <v>318524.01</v>
      </c>
      <c r="BQ62" s="1"/>
      <c r="BS62" s="1"/>
      <c r="BT62" s="1"/>
      <c r="BU62" s="1"/>
      <c r="CI62" s="1"/>
    </row>
    <row r="63" spans="1:87" s="5" customFormat="1" ht="26.25" customHeight="1" x14ac:dyDescent="0.3">
      <c r="A63" s="6"/>
      <c r="B63" s="19"/>
      <c r="C63" s="19"/>
      <c r="D63" s="70" t="s">
        <v>63</v>
      </c>
      <c r="E63" s="70"/>
      <c r="F63" s="70"/>
      <c r="G63" s="70"/>
      <c r="H63" s="70"/>
      <c r="I63" s="19"/>
      <c r="J63" s="70" t="s">
        <v>34</v>
      </c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5">
        <f>ROUND(AF64+SUM(AF66:AF70),2)</f>
        <v>10130187.970000001</v>
      </c>
      <c r="AG63" s="72"/>
      <c r="AH63" s="72"/>
      <c r="AI63" s="72"/>
      <c r="AJ63" s="72"/>
      <c r="AK63" s="72"/>
      <c r="AL63" s="72"/>
      <c r="AM63" s="20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1"/>
      <c r="BP63" s="1"/>
      <c r="BQ63" s="1"/>
      <c r="BR63" s="1"/>
      <c r="BS63" s="1"/>
      <c r="BT63" s="1"/>
      <c r="BU63" s="1"/>
      <c r="CI63" s="1" t="s">
        <v>0</v>
      </c>
    </row>
    <row r="64" spans="1:87" s="5" customFormat="1" ht="26.25" customHeight="1" x14ac:dyDescent="0.3">
      <c r="A64" s="6"/>
      <c r="B64" s="19"/>
      <c r="C64" s="19"/>
      <c r="D64" s="19"/>
      <c r="E64" s="70" t="s">
        <v>64</v>
      </c>
      <c r="F64" s="70"/>
      <c r="G64" s="70"/>
      <c r="H64" s="70"/>
      <c r="I64" s="70"/>
      <c r="J64" s="19"/>
      <c r="K64" s="70" t="s">
        <v>65</v>
      </c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1">
        <v>795464.38</v>
      </c>
      <c r="AG64" s="72"/>
      <c r="AH64" s="72"/>
      <c r="AI64" s="72"/>
      <c r="AJ64" s="72"/>
      <c r="AK64" s="72"/>
      <c r="AL64" s="72"/>
      <c r="AM64" s="20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53"/>
      <c r="AY64" s="53"/>
      <c r="AZ64" s="53"/>
      <c r="BA64" s="53"/>
      <c r="BB64" s="53"/>
      <c r="BC64" s="53"/>
      <c r="BD64" s="43"/>
      <c r="BE64" s="43"/>
      <c r="BF64" s="41"/>
      <c r="BQ64" s="1"/>
      <c r="BS64" s="1"/>
      <c r="BT64" s="1"/>
      <c r="BU64" s="1"/>
      <c r="CI64" s="1" t="s">
        <v>0</v>
      </c>
    </row>
    <row r="65" spans="1:88" s="5" customFormat="1" ht="26.25" customHeight="1" x14ac:dyDescent="0.3">
      <c r="A65" s="6"/>
      <c r="B65" s="19"/>
      <c r="C65" s="19"/>
      <c r="D65" s="19"/>
      <c r="E65" s="23"/>
      <c r="F65" s="23"/>
      <c r="G65" s="23"/>
      <c r="H65" s="23"/>
      <c r="I65" s="23"/>
      <c r="J65" s="19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4"/>
      <c r="AG65" s="19"/>
      <c r="AH65" s="19"/>
      <c r="AI65" s="19"/>
      <c r="AJ65" s="19"/>
      <c r="AK65" s="19"/>
      <c r="AL65" s="19"/>
      <c r="AM65" s="20">
        <v>6</v>
      </c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53">
        <f>$AF$64/$AM$65</f>
        <v>132577.39666666667</v>
      </c>
      <c r="AY65" s="53">
        <f t="shared" ref="AY65:BC65" si="14">$AF$64/$AM$65</f>
        <v>132577.39666666667</v>
      </c>
      <c r="AZ65" s="53">
        <f t="shared" si="14"/>
        <v>132577.39666666667</v>
      </c>
      <c r="BA65" s="53">
        <f t="shared" si="14"/>
        <v>132577.39666666667</v>
      </c>
      <c r="BB65" s="53">
        <f t="shared" si="14"/>
        <v>132577.39666666667</v>
      </c>
      <c r="BC65" s="53">
        <f t="shared" si="14"/>
        <v>132577.39666666667</v>
      </c>
      <c r="BD65" s="43"/>
      <c r="BE65" s="43"/>
      <c r="BF65" s="45">
        <f>SUM(AN65:BD65)</f>
        <v>795464.38000000012</v>
      </c>
      <c r="BQ65" s="1"/>
      <c r="BS65" s="1"/>
      <c r="BT65" s="1"/>
      <c r="BU65" s="1"/>
      <c r="CI65" s="1"/>
    </row>
    <row r="66" spans="1:88" s="5" customFormat="1" ht="26.25" customHeight="1" x14ac:dyDescent="0.3">
      <c r="A66" s="6"/>
      <c r="B66" s="19"/>
      <c r="C66" s="19"/>
      <c r="D66" s="19"/>
      <c r="E66" s="70" t="s">
        <v>66</v>
      </c>
      <c r="F66" s="70"/>
      <c r="G66" s="70"/>
      <c r="H66" s="70"/>
      <c r="I66" s="70"/>
      <c r="J66" s="19"/>
      <c r="K66" s="70" t="s">
        <v>67</v>
      </c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1">
        <v>2836072.52</v>
      </c>
      <c r="AG66" s="72"/>
      <c r="AH66" s="72"/>
      <c r="AI66" s="72"/>
      <c r="AJ66" s="72"/>
      <c r="AK66" s="72"/>
      <c r="AL66" s="72"/>
      <c r="AM66" s="20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53"/>
      <c r="AY66" s="53"/>
      <c r="AZ66" s="53"/>
      <c r="BA66" s="53"/>
      <c r="BB66" s="53"/>
      <c r="BC66" s="53"/>
      <c r="BD66" s="43"/>
      <c r="BE66" s="43"/>
      <c r="BF66" s="41"/>
      <c r="BQ66" s="1"/>
      <c r="BS66" s="1"/>
      <c r="BT66" s="1"/>
      <c r="BU66" s="1"/>
      <c r="CI66" s="1" t="s">
        <v>0</v>
      </c>
    </row>
    <row r="67" spans="1:88" s="5" customFormat="1" ht="26.25" customHeight="1" x14ac:dyDescent="0.3">
      <c r="A67" s="6"/>
      <c r="B67" s="19"/>
      <c r="C67" s="19"/>
      <c r="D67" s="19"/>
      <c r="E67" s="23"/>
      <c r="F67" s="23"/>
      <c r="G67" s="23"/>
      <c r="H67" s="23"/>
      <c r="I67" s="23"/>
      <c r="J67" s="19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4"/>
      <c r="AG67" s="19"/>
      <c r="AH67" s="19"/>
      <c r="AI67" s="19"/>
      <c r="AJ67" s="19"/>
      <c r="AK67" s="19"/>
      <c r="AL67" s="19"/>
      <c r="AM67" s="20">
        <v>6</v>
      </c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53">
        <f>$AF$66/$AM$67</f>
        <v>472678.75333333336</v>
      </c>
      <c r="AY67" s="53">
        <f t="shared" ref="AY67:BC67" si="15">$AF$66/$AM$67</f>
        <v>472678.75333333336</v>
      </c>
      <c r="AZ67" s="53">
        <f t="shared" si="15"/>
        <v>472678.75333333336</v>
      </c>
      <c r="BA67" s="53">
        <f t="shared" si="15"/>
        <v>472678.75333333336</v>
      </c>
      <c r="BB67" s="53">
        <f t="shared" si="15"/>
        <v>472678.75333333336</v>
      </c>
      <c r="BC67" s="53">
        <f t="shared" si="15"/>
        <v>472678.75333333336</v>
      </c>
      <c r="BD67" s="43"/>
      <c r="BE67" s="43"/>
      <c r="BF67" s="45">
        <f>SUM(AN67:BD67)</f>
        <v>2836072.52</v>
      </c>
      <c r="BQ67" s="1"/>
      <c r="BS67" s="1"/>
      <c r="BT67" s="1"/>
      <c r="BU67" s="1"/>
      <c r="CI67" s="1"/>
    </row>
    <row r="68" spans="1:88" s="5" customFormat="1" ht="26.25" customHeight="1" x14ac:dyDescent="0.3">
      <c r="A68" s="6"/>
      <c r="B68" s="19"/>
      <c r="C68" s="19"/>
      <c r="D68" s="19"/>
      <c r="E68" s="70" t="s">
        <v>68</v>
      </c>
      <c r="F68" s="70"/>
      <c r="G68" s="70"/>
      <c r="H68" s="70"/>
      <c r="I68" s="70"/>
      <c r="J68" s="19"/>
      <c r="K68" s="70" t="s">
        <v>69</v>
      </c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1">
        <v>3591046.19</v>
      </c>
      <c r="AG68" s="72"/>
      <c r="AH68" s="72"/>
      <c r="AI68" s="72"/>
      <c r="AJ68" s="72"/>
      <c r="AK68" s="72"/>
      <c r="AL68" s="72"/>
      <c r="AM68" s="20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53"/>
      <c r="AY68" s="53"/>
      <c r="AZ68" s="53"/>
      <c r="BA68" s="53"/>
      <c r="BB68" s="53"/>
      <c r="BC68" s="53"/>
      <c r="BD68" s="43"/>
      <c r="BE68" s="43"/>
      <c r="BF68" s="41"/>
      <c r="BQ68" s="1"/>
      <c r="BS68" s="1"/>
      <c r="BT68" s="1"/>
      <c r="BU68" s="1"/>
      <c r="CI68" s="1" t="s">
        <v>0</v>
      </c>
    </row>
    <row r="69" spans="1:88" s="5" customFormat="1" ht="26.25" customHeight="1" x14ac:dyDescent="0.3">
      <c r="A69" s="6"/>
      <c r="B69" s="19"/>
      <c r="C69" s="19"/>
      <c r="D69" s="19"/>
      <c r="E69" s="23"/>
      <c r="F69" s="23"/>
      <c r="G69" s="23"/>
      <c r="H69" s="23"/>
      <c r="I69" s="23"/>
      <c r="J69" s="19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4"/>
      <c r="AG69" s="19"/>
      <c r="AH69" s="19"/>
      <c r="AI69" s="19"/>
      <c r="AJ69" s="19"/>
      <c r="AK69" s="19"/>
      <c r="AL69" s="19"/>
      <c r="AM69" s="20">
        <v>6</v>
      </c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53">
        <f>$AF$68/$AM$69</f>
        <v>598507.69833333336</v>
      </c>
      <c r="AY69" s="53">
        <f t="shared" ref="AY69:BC69" si="16">$AF$68/$AM$69</f>
        <v>598507.69833333336</v>
      </c>
      <c r="AZ69" s="53">
        <f t="shared" si="16"/>
        <v>598507.69833333336</v>
      </c>
      <c r="BA69" s="53">
        <f t="shared" si="16"/>
        <v>598507.69833333336</v>
      </c>
      <c r="BB69" s="53">
        <f t="shared" si="16"/>
        <v>598507.69833333336</v>
      </c>
      <c r="BC69" s="53">
        <f t="shared" si="16"/>
        <v>598507.69833333336</v>
      </c>
      <c r="BD69" s="43"/>
      <c r="BE69" s="43"/>
      <c r="BF69" s="45">
        <f>SUM(AN69:BD69)</f>
        <v>3591046.19</v>
      </c>
      <c r="BQ69" s="1"/>
      <c r="BS69" s="1"/>
      <c r="BT69" s="1"/>
      <c r="BU69" s="1"/>
      <c r="CI69" s="1"/>
    </row>
    <row r="70" spans="1:88" s="5" customFormat="1" ht="26.25" customHeight="1" x14ac:dyDescent="0.3">
      <c r="A70" s="6"/>
      <c r="B70" s="19"/>
      <c r="C70" s="19"/>
      <c r="D70" s="19"/>
      <c r="E70" s="70" t="s">
        <v>70</v>
      </c>
      <c r="F70" s="70"/>
      <c r="G70" s="70"/>
      <c r="H70" s="70"/>
      <c r="I70" s="70"/>
      <c r="J70" s="19"/>
      <c r="K70" s="70" t="s">
        <v>71</v>
      </c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5">
        <f>ROUND(SUM(AF71:AF77),2)</f>
        <v>2907604.88</v>
      </c>
      <c r="AG70" s="72"/>
      <c r="AH70" s="72"/>
      <c r="AI70" s="72"/>
      <c r="AJ70" s="72"/>
      <c r="AK70" s="72"/>
      <c r="AL70" s="72"/>
      <c r="AM70" s="20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1"/>
      <c r="BP70" s="1"/>
      <c r="BQ70" s="1"/>
      <c r="BS70" s="1"/>
      <c r="BT70" s="1"/>
      <c r="BU70" s="1"/>
      <c r="CI70" s="1" t="s">
        <v>0</v>
      </c>
    </row>
    <row r="71" spans="1:88" s="5" customFormat="1" ht="26.25" customHeight="1" x14ac:dyDescent="0.3">
      <c r="A71" s="6"/>
      <c r="B71" s="19"/>
      <c r="C71" s="19"/>
      <c r="D71" s="19"/>
      <c r="E71" s="19"/>
      <c r="F71" s="70"/>
      <c r="G71" s="70"/>
      <c r="H71" s="70"/>
      <c r="I71" s="70"/>
      <c r="J71" s="70"/>
      <c r="K71" s="19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1"/>
      <c r="AG71" s="72"/>
      <c r="AH71" s="72"/>
      <c r="AI71" s="72"/>
      <c r="AJ71" s="72"/>
      <c r="AK71" s="72"/>
      <c r="AL71" s="72"/>
      <c r="AM71" s="20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7"/>
      <c r="BB71" s="47"/>
      <c r="BC71" s="47"/>
      <c r="BD71" s="47"/>
      <c r="BE71" s="43"/>
      <c r="BF71" s="41"/>
      <c r="BQ71" s="1"/>
      <c r="BR71" s="1"/>
      <c r="BS71" s="1"/>
      <c r="BT71" s="1"/>
      <c r="BU71" s="1"/>
      <c r="CI71" s="1" t="s">
        <v>0</v>
      </c>
    </row>
    <row r="72" spans="1:88" s="5" customFormat="1" ht="26.25" customHeight="1" x14ac:dyDescent="0.3">
      <c r="A72" s="6"/>
      <c r="B72" s="19"/>
      <c r="C72" s="19"/>
      <c r="D72" s="19"/>
      <c r="E72" s="19"/>
      <c r="F72" s="23"/>
      <c r="G72" s="23"/>
      <c r="H72" s="23"/>
      <c r="I72" s="23"/>
      <c r="J72" s="23"/>
      <c r="K72" s="19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4"/>
      <c r="AG72" s="19"/>
      <c r="AH72" s="19"/>
      <c r="AI72" s="19"/>
      <c r="AJ72" s="19"/>
      <c r="AK72" s="19"/>
      <c r="AL72" s="19"/>
      <c r="AM72" s="20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7"/>
      <c r="BB72" s="47"/>
      <c r="BC72" s="47"/>
      <c r="BD72" s="47"/>
      <c r="BE72" s="43"/>
      <c r="BF72" s="45">
        <f>SUM(AN72:BD72)</f>
        <v>0</v>
      </c>
      <c r="BQ72" s="1"/>
      <c r="BR72" s="1"/>
      <c r="BS72" s="1"/>
      <c r="BT72" s="1"/>
      <c r="BU72" s="1"/>
      <c r="CI72" s="1"/>
    </row>
    <row r="73" spans="1:88" s="5" customFormat="1" ht="26.25" customHeight="1" x14ac:dyDescent="0.3">
      <c r="A73" s="6"/>
      <c r="B73" s="19"/>
      <c r="C73" s="19"/>
      <c r="D73" s="19"/>
      <c r="E73" s="19"/>
      <c r="F73" s="70" t="s">
        <v>72</v>
      </c>
      <c r="G73" s="70"/>
      <c r="H73" s="70"/>
      <c r="I73" s="70"/>
      <c r="J73" s="70"/>
      <c r="K73" s="19"/>
      <c r="L73" s="70" t="s">
        <v>73</v>
      </c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1">
        <v>952886.16</v>
      </c>
      <c r="AG73" s="72"/>
      <c r="AH73" s="72"/>
      <c r="AI73" s="72"/>
      <c r="AJ73" s="72"/>
      <c r="AK73" s="72"/>
      <c r="AL73" s="72"/>
      <c r="AM73" s="20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53"/>
      <c r="BB73" s="53"/>
      <c r="BC73" s="53"/>
      <c r="BD73" s="53"/>
      <c r="BE73" s="43"/>
      <c r="BF73" s="41"/>
      <c r="BQ73" s="1"/>
      <c r="BS73" s="1"/>
      <c r="BT73" s="1"/>
      <c r="BU73" s="1"/>
      <c r="CI73" s="1" t="s">
        <v>0</v>
      </c>
    </row>
    <row r="74" spans="1:88" s="5" customFormat="1" ht="26.25" customHeight="1" x14ac:dyDescent="0.3">
      <c r="A74" s="6"/>
      <c r="B74" s="19"/>
      <c r="C74" s="19"/>
      <c r="D74" s="19"/>
      <c r="E74" s="19"/>
      <c r="F74" s="23"/>
      <c r="G74" s="23"/>
      <c r="H74" s="23"/>
      <c r="I74" s="23"/>
      <c r="J74" s="23"/>
      <c r="K74" s="19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4"/>
      <c r="AG74" s="19"/>
      <c r="AH74" s="19"/>
      <c r="AI74" s="19"/>
      <c r="AJ74" s="19"/>
      <c r="AK74" s="19"/>
      <c r="AL74" s="19"/>
      <c r="AM74" s="20">
        <v>4</v>
      </c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53">
        <f>$AF$73/$AM$74</f>
        <v>238221.54</v>
      </c>
      <c r="BB74" s="53">
        <f t="shared" ref="BB74:BD74" si="17">$AF$73/$AM$74</f>
        <v>238221.54</v>
      </c>
      <c r="BC74" s="53">
        <f t="shared" si="17"/>
        <v>238221.54</v>
      </c>
      <c r="BD74" s="53">
        <f t="shared" si="17"/>
        <v>238221.54</v>
      </c>
      <c r="BE74" s="43"/>
      <c r="BF74" s="45">
        <f>SUM(AN74:BD74)</f>
        <v>952886.16</v>
      </c>
      <c r="BQ74" s="1"/>
      <c r="BS74" s="1"/>
      <c r="BT74" s="1"/>
      <c r="BU74" s="1"/>
      <c r="CI74" s="1"/>
    </row>
    <row r="75" spans="1:88" s="5" customFormat="1" ht="26.25" customHeight="1" x14ac:dyDescent="0.3">
      <c r="A75" s="6"/>
      <c r="B75" s="19"/>
      <c r="C75" s="19"/>
      <c r="D75" s="19"/>
      <c r="E75" s="19"/>
      <c r="F75" s="70" t="s">
        <v>74</v>
      </c>
      <c r="G75" s="70"/>
      <c r="H75" s="70"/>
      <c r="I75" s="70"/>
      <c r="J75" s="70"/>
      <c r="K75" s="19"/>
      <c r="L75" s="70" t="s">
        <v>60</v>
      </c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1">
        <v>1509493.28</v>
      </c>
      <c r="AG75" s="72"/>
      <c r="AH75" s="72"/>
      <c r="AI75" s="72"/>
      <c r="AJ75" s="72"/>
      <c r="AK75" s="72"/>
      <c r="AL75" s="72"/>
      <c r="AM75" s="20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53"/>
      <c r="BB75" s="53"/>
      <c r="BC75" s="53"/>
      <c r="BD75" s="53"/>
      <c r="BE75" s="43"/>
      <c r="BF75" s="41"/>
      <c r="BQ75" s="1"/>
      <c r="BS75" s="1"/>
      <c r="BT75" s="1"/>
      <c r="BU75" s="1"/>
      <c r="CI75" s="1" t="s">
        <v>0</v>
      </c>
    </row>
    <row r="76" spans="1:88" s="5" customFormat="1" ht="26.25" customHeight="1" x14ac:dyDescent="0.3">
      <c r="A76" s="6"/>
      <c r="B76" s="19"/>
      <c r="C76" s="19"/>
      <c r="D76" s="19"/>
      <c r="E76" s="19"/>
      <c r="F76" s="23"/>
      <c r="G76" s="23"/>
      <c r="H76" s="23"/>
      <c r="I76" s="23"/>
      <c r="J76" s="23"/>
      <c r="K76" s="19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4"/>
      <c r="AG76" s="19"/>
      <c r="AH76" s="19"/>
      <c r="AI76" s="19"/>
      <c r="AJ76" s="19"/>
      <c r="AK76" s="19"/>
      <c r="AL76" s="19"/>
      <c r="AM76" s="20">
        <v>4</v>
      </c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53">
        <f>$AF$75/$AM$76</f>
        <v>377373.32</v>
      </c>
      <c r="BB76" s="53">
        <f t="shared" ref="BB76:BD76" si="18">$AF$75/$AM$76</f>
        <v>377373.32</v>
      </c>
      <c r="BC76" s="53">
        <f t="shared" si="18"/>
        <v>377373.32</v>
      </c>
      <c r="BD76" s="53">
        <f t="shared" si="18"/>
        <v>377373.32</v>
      </c>
      <c r="BE76" s="43"/>
      <c r="BF76" s="45">
        <f>SUM(AN76:BD76)</f>
        <v>1509493.28</v>
      </c>
      <c r="BQ76" s="1"/>
      <c r="BS76" s="1"/>
      <c r="BT76" s="1"/>
      <c r="BU76" s="1"/>
      <c r="CI76" s="1"/>
    </row>
    <row r="77" spans="1:88" s="5" customFormat="1" ht="26.25" customHeight="1" x14ac:dyDescent="0.3">
      <c r="A77" s="6"/>
      <c r="B77" s="19"/>
      <c r="C77" s="19"/>
      <c r="D77" s="19"/>
      <c r="E77" s="19"/>
      <c r="F77" s="70" t="s">
        <v>75</v>
      </c>
      <c r="G77" s="70"/>
      <c r="H77" s="70"/>
      <c r="I77" s="70"/>
      <c r="J77" s="70"/>
      <c r="K77" s="19"/>
      <c r="L77" s="70" t="s">
        <v>62</v>
      </c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1">
        <v>445225.44</v>
      </c>
      <c r="AG77" s="72"/>
      <c r="AH77" s="72"/>
      <c r="AI77" s="72"/>
      <c r="AJ77" s="72"/>
      <c r="AK77" s="72"/>
      <c r="AL77" s="72"/>
      <c r="AM77" s="20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53"/>
      <c r="BB77" s="53"/>
      <c r="BC77" s="53"/>
      <c r="BD77" s="53"/>
      <c r="BE77" s="43"/>
      <c r="BF77" s="41"/>
      <c r="BQ77" s="1"/>
      <c r="BS77" s="1"/>
      <c r="BT77" s="1"/>
      <c r="BU77" s="1"/>
      <c r="CI77" s="1" t="s">
        <v>0</v>
      </c>
    </row>
    <row r="78" spans="1:88" s="5" customFormat="1" ht="26.25" customHeight="1" x14ac:dyDescent="0.3">
      <c r="A78" s="6"/>
      <c r="B78" s="19"/>
      <c r="C78" s="19"/>
      <c r="D78" s="19"/>
      <c r="E78" s="19"/>
      <c r="F78" s="23"/>
      <c r="G78" s="23"/>
      <c r="H78" s="23"/>
      <c r="I78" s="23"/>
      <c r="J78" s="23"/>
      <c r="K78" s="19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4"/>
      <c r="AG78" s="19"/>
      <c r="AH78" s="19"/>
      <c r="AI78" s="19"/>
      <c r="AJ78" s="19"/>
      <c r="AK78" s="19"/>
      <c r="AL78" s="19"/>
      <c r="AM78" s="20">
        <v>4</v>
      </c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53">
        <f>$AF$77/$AM$78</f>
        <v>111306.36</v>
      </c>
      <c r="BB78" s="53">
        <f t="shared" ref="BB78:BD78" si="19">$AF$77/$AM$78</f>
        <v>111306.36</v>
      </c>
      <c r="BC78" s="53">
        <f t="shared" si="19"/>
        <v>111306.36</v>
      </c>
      <c r="BD78" s="53">
        <f t="shared" si="19"/>
        <v>111306.36</v>
      </c>
      <c r="BE78" s="43"/>
      <c r="BF78" s="45">
        <f>SUM(AO78:BD78)</f>
        <v>445225.44</v>
      </c>
      <c r="BQ78" s="1"/>
      <c r="BS78" s="1"/>
      <c r="BT78" s="1"/>
      <c r="BU78" s="1"/>
      <c r="CI78" s="1"/>
    </row>
    <row r="79" spans="1:88" s="13" customFormat="1" ht="26.25" customHeight="1" x14ac:dyDescent="0.3">
      <c r="A79" s="14"/>
      <c r="B79" s="15"/>
      <c r="C79" s="67" t="s">
        <v>76</v>
      </c>
      <c r="D79" s="67"/>
      <c r="E79" s="67"/>
      <c r="F79" s="67"/>
      <c r="G79" s="67"/>
      <c r="H79" s="16"/>
      <c r="I79" s="67" t="s">
        <v>77</v>
      </c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76">
        <v>3478491.83</v>
      </c>
      <c r="AG79" s="69"/>
      <c r="AH79" s="69"/>
      <c r="AI79" s="69"/>
      <c r="AJ79" s="69"/>
      <c r="AK79" s="69"/>
      <c r="AL79" s="69"/>
      <c r="AM79" s="17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41"/>
      <c r="BQ79" s="18"/>
      <c r="BS79" s="18"/>
      <c r="BT79" s="18"/>
      <c r="BU79" s="18"/>
      <c r="CI79" s="18" t="s">
        <v>0</v>
      </c>
      <c r="CJ79" s="18" t="s">
        <v>4</v>
      </c>
    </row>
    <row r="80" spans="1:88" s="13" customFormat="1" ht="26.25" customHeight="1" x14ac:dyDescent="0.3">
      <c r="A80" s="14"/>
      <c r="B80" s="15"/>
      <c r="C80" s="25"/>
      <c r="D80" s="25"/>
      <c r="E80" s="25"/>
      <c r="F80" s="25"/>
      <c r="G80" s="25"/>
      <c r="H80" s="16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6"/>
      <c r="AG80" s="16"/>
      <c r="AH80" s="16"/>
      <c r="AI80" s="16"/>
      <c r="AJ80" s="16"/>
      <c r="AK80" s="16"/>
      <c r="AL80" s="16"/>
      <c r="AM80" s="28">
        <v>18</v>
      </c>
      <c r="AN80" s="54">
        <f>$AF$79/$AM$80</f>
        <v>193249.54611111112</v>
      </c>
      <c r="AO80" s="55">
        <f t="shared" ref="AO80:BE80" si="20">$AF$79/$AM$80</f>
        <v>193249.54611111112</v>
      </c>
      <c r="AP80" s="55">
        <f t="shared" si="20"/>
        <v>193249.54611111112</v>
      </c>
      <c r="AQ80" s="55">
        <f t="shared" si="20"/>
        <v>193249.54611111112</v>
      </c>
      <c r="AR80" s="55">
        <f t="shared" si="20"/>
        <v>193249.54611111112</v>
      </c>
      <c r="AS80" s="55">
        <f t="shared" si="20"/>
        <v>193249.54611111112</v>
      </c>
      <c r="AT80" s="55">
        <f t="shared" si="20"/>
        <v>193249.54611111112</v>
      </c>
      <c r="AU80" s="55">
        <f t="shared" si="20"/>
        <v>193249.54611111112</v>
      </c>
      <c r="AV80" s="55">
        <f t="shared" si="20"/>
        <v>193249.54611111112</v>
      </c>
      <c r="AW80" s="55">
        <f t="shared" si="20"/>
        <v>193249.54611111112</v>
      </c>
      <c r="AX80" s="55">
        <f t="shared" si="20"/>
        <v>193249.54611111112</v>
      </c>
      <c r="AY80" s="55">
        <f t="shared" si="20"/>
        <v>193249.54611111112</v>
      </c>
      <c r="AZ80" s="55">
        <f t="shared" si="20"/>
        <v>193249.54611111112</v>
      </c>
      <c r="BA80" s="55">
        <f t="shared" si="20"/>
        <v>193249.54611111112</v>
      </c>
      <c r="BB80" s="55">
        <f t="shared" si="20"/>
        <v>193249.54611111112</v>
      </c>
      <c r="BC80" s="55">
        <f t="shared" si="20"/>
        <v>193249.54611111112</v>
      </c>
      <c r="BD80" s="55">
        <f t="shared" si="20"/>
        <v>193249.54611111112</v>
      </c>
      <c r="BE80" s="55">
        <f t="shared" si="20"/>
        <v>193249.54611111112</v>
      </c>
      <c r="BF80" s="45">
        <f>SUM(AN80:BE80)</f>
        <v>3478491.8299999996</v>
      </c>
      <c r="BQ80" s="18"/>
      <c r="BS80" s="18"/>
      <c r="BT80" s="18"/>
      <c r="BU80" s="18"/>
      <c r="CI80" s="18"/>
      <c r="CJ80" s="18"/>
    </row>
    <row r="81" spans="1:88" s="13" customFormat="1" ht="26.25" customHeight="1" x14ac:dyDescent="0.3">
      <c r="A81" s="14"/>
      <c r="B81" s="15"/>
      <c r="C81" s="67" t="s">
        <v>78</v>
      </c>
      <c r="D81" s="67"/>
      <c r="E81" s="67"/>
      <c r="F81" s="67"/>
      <c r="G81" s="67"/>
      <c r="H81" s="16"/>
      <c r="I81" s="67" t="s">
        <v>79</v>
      </c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76">
        <v>2858201.85</v>
      </c>
      <c r="AG81" s="69"/>
      <c r="AH81" s="69"/>
      <c r="AI81" s="69"/>
      <c r="AJ81" s="69"/>
      <c r="AK81" s="69"/>
      <c r="AL81" s="69"/>
      <c r="AM81" s="29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45"/>
      <c r="BQ81" s="18"/>
      <c r="BS81" s="18"/>
      <c r="BT81" s="18"/>
      <c r="BU81" s="18"/>
      <c r="CI81" s="18" t="s">
        <v>0</v>
      </c>
      <c r="CJ81" s="18" t="s">
        <v>4</v>
      </c>
    </row>
    <row r="82" spans="1:88" s="2" customFormat="1" ht="26.25" customHeight="1" x14ac:dyDescent="0.3">
      <c r="A82" s="58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60">
        <v>18</v>
      </c>
      <c r="AN82" s="57">
        <f>$AF$81/$AM$82</f>
        <v>158788.99166666667</v>
      </c>
      <c r="AO82" s="57">
        <f t="shared" ref="AO82:BE82" si="21">$AF$81/$AM$82</f>
        <v>158788.99166666667</v>
      </c>
      <c r="AP82" s="57">
        <f t="shared" si="21"/>
        <v>158788.99166666667</v>
      </c>
      <c r="AQ82" s="57">
        <f t="shared" si="21"/>
        <v>158788.99166666667</v>
      </c>
      <c r="AR82" s="57">
        <f t="shared" si="21"/>
        <v>158788.99166666667</v>
      </c>
      <c r="AS82" s="57">
        <f t="shared" si="21"/>
        <v>158788.99166666667</v>
      </c>
      <c r="AT82" s="57">
        <f t="shared" si="21"/>
        <v>158788.99166666667</v>
      </c>
      <c r="AU82" s="57">
        <f t="shared" si="21"/>
        <v>158788.99166666667</v>
      </c>
      <c r="AV82" s="57">
        <f t="shared" si="21"/>
        <v>158788.99166666667</v>
      </c>
      <c r="AW82" s="57">
        <f t="shared" si="21"/>
        <v>158788.99166666667</v>
      </c>
      <c r="AX82" s="57">
        <f t="shared" si="21"/>
        <v>158788.99166666667</v>
      </c>
      <c r="AY82" s="57">
        <f t="shared" si="21"/>
        <v>158788.99166666667</v>
      </c>
      <c r="AZ82" s="57">
        <f t="shared" si="21"/>
        <v>158788.99166666667</v>
      </c>
      <c r="BA82" s="57">
        <f t="shared" si="21"/>
        <v>158788.99166666667</v>
      </c>
      <c r="BB82" s="57">
        <f t="shared" si="21"/>
        <v>158788.99166666667</v>
      </c>
      <c r="BC82" s="57">
        <f t="shared" si="21"/>
        <v>158788.99166666667</v>
      </c>
      <c r="BD82" s="57">
        <f t="shared" si="21"/>
        <v>158788.99166666667</v>
      </c>
      <c r="BE82" s="57">
        <f t="shared" si="21"/>
        <v>158788.99166666667</v>
      </c>
      <c r="BF82" s="45">
        <f>SUM(AN82:BE82)</f>
        <v>2858201.85</v>
      </c>
      <c r="BG82" s="32"/>
    </row>
    <row r="83" spans="1:88" s="2" customFormat="1" ht="70.5" customHeight="1" x14ac:dyDescent="0.3">
      <c r="A83" s="3"/>
      <c r="B83" s="4"/>
      <c r="C83" s="4"/>
      <c r="D83" s="4"/>
      <c r="E83" s="4"/>
      <c r="F83" s="63" t="s">
        <v>99</v>
      </c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4"/>
      <c r="AD83" s="4"/>
      <c r="AE83" s="4"/>
      <c r="AF83" s="64">
        <f>SUM(AN83:BE83)</f>
        <v>137275709.20999998</v>
      </c>
      <c r="AG83" s="64"/>
      <c r="AH83" s="64"/>
      <c r="AI83" s="64"/>
      <c r="AJ83" s="64"/>
      <c r="AK83" s="64"/>
      <c r="AL83" s="64"/>
      <c r="AM83" s="65"/>
      <c r="AN83" s="33">
        <f>SUM(AN5:AN82)</f>
        <v>8780795.7658888884</v>
      </c>
      <c r="AO83" s="33">
        <f t="shared" ref="AO83:BF83" si="22">SUM(AO5:AO82)</f>
        <v>8841901.1929477118</v>
      </c>
      <c r="AP83" s="33">
        <f t="shared" si="22"/>
        <v>10239474.232947711</v>
      </c>
      <c r="AQ83" s="33">
        <f t="shared" si="22"/>
        <v>10104485.672947712</v>
      </c>
      <c r="AR83" s="33">
        <f t="shared" si="22"/>
        <v>10104485.672947712</v>
      </c>
      <c r="AS83" s="33">
        <f t="shared" si="22"/>
        <v>10104485.672947712</v>
      </c>
      <c r="AT83" s="33">
        <f t="shared" si="22"/>
        <v>10104485.672947712</v>
      </c>
      <c r="AU83" s="33">
        <f t="shared" si="22"/>
        <v>10455439.728447713</v>
      </c>
      <c r="AV83" s="33">
        <f t="shared" si="22"/>
        <v>10455439.728447713</v>
      </c>
      <c r="AW83" s="33">
        <f t="shared" si="22"/>
        <v>7396201.0223366013</v>
      </c>
      <c r="AX83" s="33">
        <f t="shared" si="22"/>
        <v>6715655.8356699338</v>
      </c>
      <c r="AY83" s="33">
        <f t="shared" si="22"/>
        <v>7462963.1515032668</v>
      </c>
      <c r="AZ83" s="33">
        <f t="shared" si="22"/>
        <v>6379895.3135032672</v>
      </c>
      <c r="BA83" s="33">
        <f t="shared" si="22"/>
        <v>7152371.5035032677</v>
      </c>
      <c r="BB83" s="33">
        <f t="shared" si="22"/>
        <v>7229226.3701699339</v>
      </c>
      <c r="BC83" s="33">
        <f t="shared" si="22"/>
        <v>3272709.0631699343</v>
      </c>
      <c r="BD83" s="33">
        <f t="shared" si="22"/>
        <v>2019723.2298366013</v>
      </c>
      <c r="BE83" s="33">
        <f t="shared" si="22"/>
        <v>455970.37983660132</v>
      </c>
      <c r="BF83" s="77">
        <f t="shared" si="22"/>
        <v>137275709.21000004</v>
      </c>
    </row>
  </sheetData>
  <mergeCells count="139">
    <mergeCell ref="C79:G79"/>
    <mergeCell ref="I79:AE79"/>
    <mergeCell ref="AF79:AL79"/>
    <mergeCell ref="C81:G81"/>
    <mergeCell ref="I81:AE81"/>
    <mergeCell ref="AF81:AL81"/>
    <mergeCell ref="F75:J75"/>
    <mergeCell ref="L75:AE75"/>
    <mergeCell ref="AF75:AL75"/>
    <mergeCell ref="F77:J77"/>
    <mergeCell ref="L77:AE77"/>
    <mergeCell ref="AF77:AL77"/>
    <mergeCell ref="F71:J71"/>
    <mergeCell ref="L71:AE71"/>
    <mergeCell ref="AF71:AL71"/>
    <mergeCell ref="F73:J73"/>
    <mergeCell ref="L73:AE73"/>
    <mergeCell ref="AF73:AL73"/>
    <mergeCell ref="E68:I68"/>
    <mergeCell ref="K68:AE68"/>
    <mergeCell ref="AF68:AL68"/>
    <mergeCell ref="E70:I70"/>
    <mergeCell ref="K70:AE70"/>
    <mergeCell ref="AF70:AL70"/>
    <mergeCell ref="E64:I64"/>
    <mergeCell ref="K64:AE64"/>
    <mergeCell ref="AF64:AL64"/>
    <mergeCell ref="E66:I66"/>
    <mergeCell ref="K66:AE66"/>
    <mergeCell ref="AF66:AL66"/>
    <mergeCell ref="F61:J61"/>
    <mergeCell ref="L61:AE61"/>
    <mergeCell ref="AF61:AL61"/>
    <mergeCell ref="D63:H63"/>
    <mergeCell ref="J63:AE63"/>
    <mergeCell ref="AF63:AL63"/>
    <mergeCell ref="F57:J57"/>
    <mergeCell ref="L57:AE57"/>
    <mergeCell ref="AF57:AL57"/>
    <mergeCell ref="F59:J59"/>
    <mergeCell ref="L59:AE59"/>
    <mergeCell ref="AF59:AL59"/>
    <mergeCell ref="E54:I54"/>
    <mergeCell ref="K54:AE54"/>
    <mergeCell ref="AF54:AL54"/>
    <mergeCell ref="F55:J55"/>
    <mergeCell ref="L55:AE55"/>
    <mergeCell ref="AF55:AL55"/>
    <mergeCell ref="D51:H51"/>
    <mergeCell ref="J51:AE51"/>
    <mergeCell ref="AF51:AL51"/>
    <mergeCell ref="E52:I52"/>
    <mergeCell ref="K52:AE52"/>
    <mergeCell ref="AF52:AL52"/>
    <mergeCell ref="E47:I47"/>
    <mergeCell ref="K47:AE47"/>
    <mergeCell ref="AF47:AL47"/>
    <mergeCell ref="E49:I49"/>
    <mergeCell ref="K49:AE49"/>
    <mergeCell ref="AF49:AL49"/>
    <mergeCell ref="C44:G44"/>
    <mergeCell ref="I44:AE44"/>
    <mergeCell ref="AF44:AL44"/>
    <mergeCell ref="D45:H45"/>
    <mergeCell ref="J45:AE45"/>
    <mergeCell ref="AF45:AL45"/>
    <mergeCell ref="E40:I40"/>
    <mergeCell ref="K40:AE40"/>
    <mergeCell ref="AF40:AL40"/>
    <mergeCell ref="E42:I42"/>
    <mergeCell ref="K42:AE42"/>
    <mergeCell ref="AF42:AL42"/>
    <mergeCell ref="E36:I36"/>
    <mergeCell ref="K36:AE36"/>
    <mergeCell ref="AF36:AL36"/>
    <mergeCell ref="E38:I38"/>
    <mergeCell ref="K38:AE38"/>
    <mergeCell ref="AF38:AL38"/>
    <mergeCell ref="E32:I32"/>
    <mergeCell ref="K32:AE32"/>
    <mergeCell ref="AF32:AL32"/>
    <mergeCell ref="E34:I34"/>
    <mergeCell ref="K34:AE34"/>
    <mergeCell ref="AF34:AL34"/>
    <mergeCell ref="D29:H29"/>
    <mergeCell ref="J29:AE29"/>
    <mergeCell ref="AF29:AL29"/>
    <mergeCell ref="E30:I30"/>
    <mergeCell ref="K30:AE30"/>
    <mergeCell ref="AF30:AL30"/>
    <mergeCell ref="E25:I25"/>
    <mergeCell ref="K25:AE25"/>
    <mergeCell ref="AF25:AL25"/>
    <mergeCell ref="E27:I27"/>
    <mergeCell ref="K27:AE27"/>
    <mergeCell ref="AF27:AL27"/>
    <mergeCell ref="D24:H24"/>
    <mergeCell ref="J24:AE24"/>
    <mergeCell ref="AF24:AL24"/>
    <mergeCell ref="E18:I18"/>
    <mergeCell ref="K18:AE18"/>
    <mergeCell ref="AF18:AL18"/>
    <mergeCell ref="E20:I20"/>
    <mergeCell ref="K20:AE20"/>
    <mergeCell ref="AF20:AL20"/>
    <mergeCell ref="AF16:AL16"/>
    <mergeCell ref="E11:I11"/>
    <mergeCell ref="K11:AE11"/>
    <mergeCell ref="AF11:AL11"/>
    <mergeCell ref="D13:H13"/>
    <mergeCell ref="J13:AE13"/>
    <mergeCell ref="AF13:AL13"/>
    <mergeCell ref="E22:I22"/>
    <mergeCell ref="K22:AE22"/>
    <mergeCell ref="AF22:AL22"/>
    <mergeCell ref="A1:BF1"/>
    <mergeCell ref="F83:AB83"/>
    <mergeCell ref="AF83:AM83"/>
    <mergeCell ref="AF2:AL2"/>
    <mergeCell ref="C3:G3"/>
    <mergeCell ref="I3:AE3"/>
    <mergeCell ref="AF3:AL3"/>
    <mergeCell ref="E7:I7"/>
    <mergeCell ref="K7:AE7"/>
    <mergeCell ref="AF7:AL7"/>
    <mergeCell ref="E9:I9"/>
    <mergeCell ref="K9:AE9"/>
    <mergeCell ref="AF9:AL9"/>
    <mergeCell ref="D4:H4"/>
    <mergeCell ref="J4:AE4"/>
    <mergeCell ref="AF4:AL4"/>
    <mergeCell ref="E5:I5"/>
    <mergeCell ref="K5:AE5"/>
    <mergeCell ref="AF5:AL5"/>
    <mergeCell ref="E14:I14"/>
    <mergeCell ref="K14:AE14"/>
    <mergeCell ref="AF14:AL14"/>
    <mergeCell ref="E16:I16"/>
    <mergeCell ref="K16:AE16"/>
  </mergeCells>
  <pageMargins left="0.7" right="0.7" top="0.75" bottom="0.75" header="0.3" footer="0.3"/>
  <pageSetup paperSize="9" scale="32" orientation="portrait" r:id="rId1"/>
  <colBreaks count="1" manualBreakCount="1">
    <brk id="5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HMG</vt:lpstr>
      <vt:lpstr>HMG!Oblast_tisku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Kašpar Pavel, Ing.</dc:creator>
  <cp:lastModifiedBy>Benešová Jitka</cp:lastModifiedBy>
  <cp:lastPrinted>2022-03-16T13:09:13Z</cp:lastPrinted>
  <dcterms:created xsi:type="dcterms:W3CDTF">2015-06-05T18:19:34Z</dcterms:created>
  <dcterms:modified xsi:type="dcterms:W3CDTF">2022-03-16T13:09:46Z</dcterms:modified>
</cp:coreProperties>
</file>