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G:\Sdílené disky\Zakazky\22020 - Oprava ulice Dr. Holého Hořovice\002_Predano\220629\"/>
    </mc:Choice>
  </mc:AlternateContent>
  <xr:revisionPtr revIDLastSave="0" documentId="13_ncr:1_{89D82154-9F33-4417-B923-1DD4BA11708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ryciList" sheetId="6" r:id="rId1"/>
    <sheet name="001" sheetId="3" r:id="rId2"/>
    <sheet name="SO 101" sheetId="4" r:id="rId3"/>
    <sheet name="SO 401" sheetId="5" r:id="rId4"/>
    <sheet name="Seznam figur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6" l="1"/>
  <c r="C9" i="6"/>
  <c r="C8" i="6"/>
  <c r="I56" i="5"/>
  <c r="O56" i="5" s="1"/>
  <c r="I52" i="5"/>
  <c r="O52" i="5" s="1"/>
  <c r="I48" i="5"/>
  <c r="O48" i="5" s="1"/>
  <c r="I44" i="5"/>
  <c r="O44" i="5" s="1"/>
  <c r="I40" i="5"/>
  <c r="O40" i="5" s="1"/>
  <c r="I36" i="5"/>
  <c r="O36" i="5" s="1"/>
  <c r="O32" i="5"/>
  <c r="I32" i="5"/>
  <c r="I28" i="5"/>
  <c r="O28" i="5" s="1"/>
  <c r="I22" i="5"/>
  <c r="O23" i="5"/>
  <c r="I23" i="5"/>
  <c r="I18" i="5"/>
  <c r="O18" i="5" s="1"/>
  <c r="I14" i="5"/>
  <c r="O14" i="5" s="1"/>
  <c r="I9" i="5"/>
  <c r="O9" i="5" s="1"/>
  <c r="I181" i="4"/>
  <c r="O181" i="4" s="1"/>
  <c r="O178" i="4"/>
  <c r="I178" i="4"/>
  <c r="I174" i="4"/>
  <c r="O174" i="4" s="1"/>
  <c r="O170" i="4"/>
  <c r="I170" i="4"/>
  <c r="I166" i="4"/>
  <c r="O166" i="4" s="1"/>
  <c r="I162" i="4"/>
  <c r="I149" i="4" s="1"/>
  <c r="I158" i="4"/>
  <c r="O158" i="4" s="1"/>
  <c r="I150" i="4"/>
  <c r="O150" i="4" s="1"/>
  <c r="I140" i="4"/>
  <c r="O145" i="4"/>
  <c r="I145" i="4"/>
  <c r="I141" i="4"/>
  <c r="O141" i="4" s="1"/>
  <c r="I136" i="4"/>
  <c r="O136" i="4" s="1"/>
  <c r="O132" i="4"/>
  <c r="I132" i="4"/>
  <c r="I128" i="4"/>
  <c r="O128" i="4" s="1"/>
  <c r="I122" i="4"/>
  <c r="O122" i="4" s="1"/>
  <c r="I118" i="4"/>
  <c r="O118" i="4" s="1"/>
  <c r="I114" i="4"/>
  <c r="O114" i="4" s="1"/>
  <c r="I110" i="4"/>
  <c r="O110" i="4" s="1"/>
  <c r="I106" i="4"/>
  <c r="O106" i="4" s="1"/>
  <c r="I102" i="4"/>
  <c r="O102" i="4" s="1"/>
  <c r="I98" i="4"/>
  <c r="O98" i="4" s="1"/>
  <c r="O92" i="4"/>
  <c r="I92" i="4"/>
  <c r="I85" i="4"/>
  <c r="O85" i="4" s="1"/>
  <c r="I80" i="4"/>
  <c r="O80" i="4" s="1"/>
  <c r="I76" i="4"/>
  <c r="O76" i="4" s="1"/>
  <c r="I72" i="4"/>
  <c r="O72" i="4" s="1"/>
  <c r="I68" i="4"/>
  <c r="O68" i="4" s="1"/>
  <c r="I64" i="4"/>
  <c r="O64" i="4" s="1"/>
  <c r="I60" i="4"/>
  <c r="O60" i="4" s="1"/>
  <c r="I56" i="4"/>
  <c r="O56" i="4" s="1"/>
  <c r="I52" i="4"/>
  <c r="O52" i="4" s="1"/>
  <c r="I48" i="4"/>
  <c r="O48" i="4" s="1"/>
  <c r="I44" i="4"/>
  <c r="O44" i="4" s="1"/>
  <c r="I40" i="4"/>
  <c r="O40" i="4" s="1"/>
  <c r="O34" i="4"/>
  <c r="I34" i="4"/>
  <c r="I30" i="4"/>
  <c r="O30" i="4" s="1"/>
  <c r="I26" i="4"/>
  <c r="O26" i="4" s="1"/>
  <c r="I8" i="4"/>
  <c r="O18" i="4"/>
  <c r="I18" i="4"/>
  <c r="I14" i="4"/>
  <c r="O14" i="4" s="1"/>
  <c r="I9" i="4"/>
  <c r="O9" i="4" s="1"/>
  <c r="I24" i="3"/>
  <c r="O24" i="3" s="1"/>
  <c r="I21" i="3"/>
  <c r="O21" i="3" s="1"/>
  <c r="I18" i="3"/>
  <c r="O18" i="3" s="1"/>
  <c r="I15" i="3"/>
  <c r="O15" i="3" s="1"/>
  <c r="I12" i="3"/>
  <c r="O12" i="3" s="1"/>
  <c r="I9" i="3"/>
  <c r="O9" i="3" s="1"/>
  <c r="I8" i="5" l="1"/>
  <c r="I25" i="4"/>
  <c r="I8" i="3"/>
  <c r="I3" i="3" s="1"/>
  <c r="G14" i="6" s="1"/>
  <c r="G15" i="6" s="1"/>
  <c r="O162" i="4"/>
  <c r="I84" i="4"/>
  <c r="I13" i="5"/>
  <c r="I27" i="5"/>
  <c r="I3" i="5" l="1"/>
  <c r="G9" i="6" s="1"/>
  <c r="I3" i="4"/>
  <c r="G8" i="6" s="1"/>
  <c r="G11" i="6" l="1"/>
  <c r="G17" i="6" s="1"/>
  <c r="G18" i="6" s="1"/>
  <c r="G21" i="6" s="1"/>
  <c r="G19" i="6" l="1"/>
</calcChain>
</file>

<file path=xl/sharedStrings.xml><?xml version="1.0" encoding="utf-8"?>
<sst xmlns="http://schemas.openxmlformats.org/spreadsheetml/2006/main" count="770" uniqueCount="308">
  <si>
    <t>EstiCon</t>
  </si>
  <si>
    <t xml:space="preserve">Firma: </t>
  </si>
  <si>
    <t>Soupis prací objektu</t>
  </si>
  <si>
    <t>S</t>
  </si>
  <si>
    <t>Stavba:</t>
  </si>
  <si>
    <t>22020</t>
  </si>
  <si>
    <t>Oprava ulice Dr. Holého v Hořovicích</t>
  </si>
  <si>
    <t>001</t>
  </si>
  <si>
    <t>O</t>
  </si>
  <si>
    <t>Rozpočet:</t>
  </si>
  <si>
    <t>VRN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</si>
  <si>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</si>
  <si>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</si>
  <si>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</si>
  <si>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</si>
  <si>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</si>
  <si>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</si>
  <si>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</si>
  <si>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</si>
  <si>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</si>
  <si>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</si>
  <si>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</si>
  <si>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</si>
  <si>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</si>
  <si>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</si>
  <si>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02811</t>
  </si>
  <si>
    <t/>
  </si>
  <si>
    <t>PRŮZKUMNÉ PRÁCE GEOTECHNICKÉ NA POVRCHU</t>
  </si>
  <si>
    <t>KPL</t>
  </si>
  <si>
    <t>PP</t>
  </si>
  <si>
    <t>Zkoušky na zemní plání ČSN 736133</t>
  </si>
  <si>
    <t>TS</t>
  </si>
  <si>
    <t>zahrnuje veškeré náklady spojené s objednatelem požadovanými pracemi</t>
  </si>
  <si>
    <t>029113</t>
  </si>
  <si>
    <t>OSTATNÍ POŽADAVKY - GEODETICKÉ ZAMĚŘENÍ - CELKY</t>
  </si>
  <si>
    <t>KUS</t>
  </si>
  <si>
    <t>Geodetické vytýčení stavby_x000D_
Zahrnuje i vytáčení inženýrských sítí</t>
  </si>
  <si>
    <t>02944</t>
  </si>
  <si>
    <t>OSTAT POŽADAVKY - DOKUMENTACE SKUTEČ PROVEDENÍ V DIGIT FORMĚ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</si>
  <si>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</si>
  <si>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</si>
  <si>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</si>
  <si>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</si>
  <si>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</si>
  <si>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Zajištění dopravně inženýrských opatření během výstavby, včetně zpracování DIO a získání DIR. Zahrnuje pronájem, montáž a demontáž potřebných značek na potřebnou dobu dle realizace stavby.</t>
  </si>
  <si>
    <t>zahrnuje objednatelem povolené náklady na požadovaná zařízení zhotovitele</t>
  </si>
  <si>
    <t>03730</t>
  </si>
  <si>
    <t>POMOC PRÁCE ZAJIŠŤ NEBO ZŘÍZ OCHRANU INŽENÝRSKÝCH SÍTÍ</t>
  </si>
  <si>
    <t>1</t>
  </si>
  <si>
    <t>Zemní práce</t>
  </si>
  <si>
    <t>SO 101</t>
  </si>
  <si>
    <t>Pozemní komunikace</t>
  </si>
  <si>
    <t>015112</t>
  </si>
  <si>
    <t>POPLATKY ZA LIKVIDACŮ ODPADŮ NEKONTAMINOVANÝCH - 17 05 04  VYTĚŽENÉ ZEMINY A HORNINY -  II. TŘÍDA TĚŽITELNOSTI</t>
  </si>
  <si>
    <t>T</t>
  </si>
  <si>
    <t>VV</t>
  </si>
  <si>
    <t>štěrky [!113327]*1,9 = 280,250 [A]</t>
  </si>
  <si>
    <t>Zemina [!123837]*2 = 64,000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</si>
  <si>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</si>
  <si>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</si>
  <si>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>POPLATKY ZA LIKVIDACŮ ODPADŮ NEKONTAMINOVANÝCH - 17 03 02  VYBOURANÝ ASFALTOVÝ BETON BEZ DEHTU</t>
  </si>
  <si>
    <t xml:space="preserve"> ([!113728]+[!113137])*2,4 = 529,008 [A]</t>
  </si>
  <si>
    <t>015140</t>
  </si>
  <si>
    <t>POPLATKY ZA LIKVIDACŮ ODPADŮ NEKONTAMINOVANÝCH - 17 01 01  BETON Z DEMOLIC OBJEKTŮ, ZÁKLADŮ TV</t>
  </si>
  <si>
    <t>Dlažba [!113187]*2 = 2,200 [A]</t>
  </si>
  <si>
    <t>Obruby [!113524]*85/1000 = 5,440 [B]</t>
  </si>
  <si>
    <t>Vpusti [!96687]*350/1000 = 1,750 [C]</t>
  </si>
  <si>
    <t>Celkové množství = 9,390</t>
  </si>
  <si>
    <t>113137</t>
  </si>
  <si>
    <t>ODSTRANĚNÍ KRYTU ZPEVNĚNÝCH PLOCH S ASFALT POJIVEM, ODVOZ DO 16KM</t>
  </si>
  <si>
    <t>M3</t>
  </si>
  <si>
    <t>Bourání asfaltu z chodníků (268+138)*0,07 = 28,420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</si>
  <si>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</si>
  <si>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113187</t>
  </si>
  <si>
    <t>ODSTRANĚNÍ KRYTU ZPEVNĚNÝCH PLOCH Z DLAŽDIC, ODVOZ DO 16KM</t>
  </si>
  <si>
    <t xml:space="preserve"> 11*0,10 = 1,100 [A]</t>
  </si>
  <si>
    <t>113327</t>
  </si>
  <si>
    <t>ODSTRAN PODKL ZPEVNĚNÝCH PLOCH Z KAMENIVA NESTMEL, ODVOZ DO 16KM</t>
  </si>
  <si>
    <t>Případné odstranění poškozených vrstev pod komunikacemi 334*0,2 = 66,800 [A]</t>
  </si>
  <si>
    <t>Odstranění vrstev pod stávajícími chodníky 538*0,15 = 80,700 [B]</t>
  </si>
  <si>
    <t>Celkové množství = 147,500</t>
  </si>
  <si>
    <t>113524</t>
  </si>
  <si>
    <t>ODSTRANĚNÍ CHODNÍKOVÝCH A SILNIČNÍCH OBRUBNÍKŮ BETONOVÝCH, ODVOZ DO 5KM</t>
  </si>
  <si>
    <t>M</t>
  </si>
  <si>
    <t xml:space="preserve"> 26+14+24 = 64,000 [A]</t>
  </si>
  <si>
    <t>113534</t>
  </si>
  <si>
    <t>ODSTRANĚNÍ CHODNÍKOVÝCH KAMENNÝCH OBRUBNÍKŮ, ODVOZ DO 5KM</t>
  </si>
  <si>
    <t>Vybourané kamenné obrubníky budou uloženy na místo dle požadavků investora</t>
  </si>
  <si>
    <t xml:space="preserve"> 99+125 = 224,000 [A]</t>
  </si>
  <si>
    <t>113728</t>
  </si>
  <si>
    <t>FRÉZOVÁNÍ ZPEVNĚNÝCH PLOCH ASFALTOVÝCH, ODVOZ DO 20KM</t>
  </si>
  <si>
    <t xml:space="preserve"> 1920*0,1 = 192,000 [A]</t>
  </si>
  <si>
    <t>123837</t>
  </si>
  <si>
    <t>ODKOP PRO SPOD STAVBU SILNIC A ŽELEZNIC TŘ. II, ODVOZ DO 16KM</t>
  </si>
  <si>
    <t xml:space="preserve"> 80*0,4 = 32,000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</si>
  <si>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</si>
  <si>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12980</t>
  </si>
  <si>
    <t>ČIŠTĚNÍ ULIČNÍCH VPUSTÍ</t>
  </si>
  <si>
    <t xml:space="preserve"> 10 = 10,000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</si>
  <si>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</si>
  <si>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132837</t>
  </si>
  <si>
    <t>HLOUBENÍ RÝH ŠÍŘ DO 2M PAŽ I NEPAŽ TŘ. II, ODVOZ DO 16KM</t>
  </si>
  <si>
    <t>Výkopy pro přípojky uv 1,5*0,8*(3+1,8+2,6+1,1+1+0,8) = 12,360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</si>
  <si>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</si>
  <si>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</si>
  <si>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</si>
  <si>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 xml:space="preserve"> 1,2*0,8*(3+1,8+2,6+1,1+1+0,8) = 9,888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</si>
  <si>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</si>
  <si>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</si>
  <si>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</si>
  <si>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</si>
  <si>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 xml:space="preserve"> 1610 = 1610,000 [A]</t>
  </si>
  <si>
    <t>položka zahrnuje úpravu pláně včetně vyrovnání výškových rozdílů. Míru zhutnění určuje projekt.</t>
  </si>
  <si>
    <t>18130</t>
  </si>
  <si>
    <t>ÚPRAVA PLÁNĚ BEZ ZHUTNĚNÍ</t>
  </si>
  <si>
    <t xml:space="preserve"> [!18232] = 380,000 [A]</t>
  </si>
  <si>
    <t>položka zahrnuje úpravu pláně včetně vyrovnání výškových rozdílů</t>
  </si>
  <si>
    <t>18232</t>
  </si>
  <si>
    <t>ROZPROSTŘENÍ ORNICE V ROVINĚ V TL DO 0,15M</t>
  </si>
  <si>
    <t xml:space="preserve"> 380 = 380,000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</si>
  <si>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</si>
  <si>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</si>
  <si>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</si>
  <si>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</si>
  <si>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5</t>
  </si>
  <si>
    <t>Komunikace</t>
  </si>
  <si>
    <t>56333</t>
  </si>
  <si>
    <t>VOZOVKOVÉ VRSTVY ZE ŠTĚRKODRTI TL. DO 150MM</t>
  </si>
  <si>
    <t>chodníky 538-65 = 473,000 [A]</t>
  </si>
  <si>
    <t>vozovka případné doplnění podkladních vrstev- odhad 35% 1610*0,35 = 563,500 [B]</t>
  </si>
  <si>
    <t>Podklad pod parkovacímí stáními z asfaltu 2*85 = 170,000 [C]</t>
  </si>
  <si>
    <t>Celkové množství = 1206,500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</si>
  <si>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</si>
  <si>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</si>
  <si>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</si>
  <si>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Plocha pod parkovacími stáními a pod zpevněnými plochami pojížděnými</t>
  </si>
  <si>
    <t>Vjezdy 129 = 129,000 [A]</t>
  </si>
  <si>
    <t>Parkovací stání dlažba 67 = 67,000 [B]</t>
  </si>
  <si>
    <t>Celkové množství = 196,000</t>
  </si>
  <si>
    <t>572123</t>
  </si>
  <si>
    <t>INFILTRAČNÍ POSTŘIK Z EMULZE DO 1,0KG/M2</t>
  </si>
  <si>
    <t xml:space="preserve"> [!574A33] = 1610,000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</si>
  <si>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</si>
  <si>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</si>
  <si>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</si>
  <si>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574A33</t>
  </si>
  <si>
    <t>ASFALTOVÝ BETON PRO OBRUSNÉ VRSTVY ACO 11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</si>
  <si>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</si>
  <si>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</si>
  <si>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</si>
  <si>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58222</t>
  </si>
  <si>
    <t>DLÁŽDĚNÉ KRYTY Z DROBNÝCH KOSTEK DO LOŽE Z MC</t>
  </si>
  <si>
    <t xml:space="preserve"> 42+23+4,3+24 = 93,300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</si>
  <si>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</si>
  <si>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</si>
  <si>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</si>
  <si>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 xml:space="preserve"> 538-65 = 473,000 [A]</t>
  </si>
  <si>
    <t>582612</t>
  </si>
  <si>
    <t>KRYTY Z BETON DLAŽDIC SE ZÁMKEM ŠEDÝCH TL 80MM DO LOŽE Z KAM</t>
  </si>
  <si>
    <t>Parkovací stání 67 = 67,000 [B]</t>
  </si>
  <si>
    <t>58261A</t>
  </si>
  <si>
    <t>KRYTY Z BETON DLAŽDIC SE ZÁMKEM BAREV RELIÉF TL 60MM DO LOŽE Z KAM</t>
  </si>
  <si>
    <t xml:space="preserve"> 26-3,05*0,4 = 24,780 [A]</t>
  </si>
  <si>
    <t>58261B</t>
  </si>
  <si>
    <t>KRYTY Z BETON DLAŽDIC SE ZÁMKEM BAREV RELIÉF TL 80MM DO LOŽE Z KAM</t>
  </si>
  <si>
    <t xml:space="preserve"> 3,05*0,4 = 1,220 [A]</t>
  </si>
  <si>
    <t>58920</t>
  </si>
  <si>
    <t>VÝPLŇ SPAR MODIFIKOVANÝM ASFALTEM</t>
  </si>
  <si>
    <t xml:space="preserve"> 18,7+7+8,3+4,2+6,2 = 44,400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</si>
  <si>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</si>
  <si>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</si>
  <si>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</si>
  <si>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</si>
  <si>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</si>
  <si>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 xml:space="preserve"> (3+1,8+2,6+1,1+1+0,8) = 10,300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</si>
  <si>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</si>
  <si>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</si>
  <si>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</si>
  <si>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5 = 5,000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</si>
  <si>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</si>
  <si>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</si>
  <si>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</si>
  <si>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914151</t>
  </si>
  <si>
    <t>DOPRAVNÍ ZNAČKY ZÁKLAD VELIKOSTI HLINÍK NEREFLEX - DODÁVKA A MONTÁŽ</t>
  </si>
  <si>
    <t>IP6 4 = 4,000 [A]</t>
  </si>
  <si>
    <t>IP4b 1 = 1,000 [B]</t>
  </si>
  <si>
    <t>A9 1 = 1,000 [C]</t>
  </si>
  <si>
    <t>IP11c 2 = 2,000 [D]</t>
  </si>
  <si>
    <t>Celkové množství = 8,000</t>
  </si>
  <si>
    <t>položka zahrnuje:
- dodávku a montáž značek v požadovaném provedení</t>
  </si>
  <si>
    <t>914911</t>
  </si>
  <si>
    <t>SLOUPKY A STOJKY DOPRAVNÍCH ZNAČEK Z OCEL TRUBEK SE ZABETONOVÁNÍM - DODÁVKA A MONTÁŽ</t>
  </si>
  <si>
    <t xml:space="preserve"> 4 = 4,000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</si>
  <si>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</si>
  <si>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</si>
  <si>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</si>
  <si>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Přechod pro chodce 9*0,5*3 = 13,500 [A]</t>
  </si>
  <si>
    <t>položka zahrnuje:
- dodání a pokládku nátěrového materiálu (měří se pouze natíraná plocha)
- předznačení a reflexní úpravu</t>
  </si>
  <si>
    <t>917212</t>
  </si>
  <si>
    <t>ZÁHONOVÉ OBRUBY Z BETONOVÝCH OBRUBNÍKŮ ŠÍŘ 80MM</t>
  </si>
  <si>
    <t xml:space="preserve"> 12 = 12,000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</si>
  <si>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</si>
  <si>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</si>
  <si>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</si>
  <si>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 531 = 531,000 [A]</t>
  </si>
  <si>
    <t>919113</t>
  </si>
  <si>
    <t>ŘEZÁNÍ ASFALTOVÉHO KRYTU VOZOVEK TL DO 150MM</t>
  </si>
  <si>
    <t xml:space="preserve"> 18,7+7+8,3+4,2+6,2 = 44,400 [A]</t>
  </si>
  <si>
    <t>položka zahrnuje řezání vozovkové vrstvy v předepsané tloušťce, včetně spotřeby vody</t>
  </si>
  <si>
    <t>93808</t>
  </si>
  <si>
    <t>OČIŠTĚNÍ VOZOVEK ZAMETENÍM</t>
  </si>
  <si>
    <t>položka zahrnuje očištění předepsaným způsobem včetně odklizení vzniklého odpadu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</si>
  <si>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</si>
  <si>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</si>
  <si>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</si>
  <si>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401</t>
  </si>
  <si>
    <t>Veřejné osvětlení</t>
  </si>
  <si>
    <t xml:space="preserve"> (9,108+1,584*0,45)*1,9 = 18,660 [A]</t>
  </si>
  <si>
    <t>131838</t>
  </si>
  <si>
    <t>HLOUBENÍ JAM ZAPAŽ I NEPAŽ TŘ. II, ODVOZ DO 20KM</t>
  </si>
  <si>
    <t xml:space="preserve"> 4*1,1*0,6*0,6 = 1,584 [A]</t>
  </si>
  <si>
    <t>132838</t>
  </si>
  <si>
    <t>HLOUBENÍ RÝH ŠÍŘ DO 2M PAŽ I NEPAŽ TŘ. II, ODVOZ DO 20KM</t>
  </si>
  <si>
    <t xml:space="preserve"> (19+8+5+5,8+7,8+5)*0,6*0,3 = 9,108 [A]</t>
  </si>
  <si>
    <t>2</t>
  </si>
  <si>
    <t>Základy</t>
  </si>
  <si>
    <t>27231</t>
  </si>
  <si>
    <t>ZÁKLADY Z PROSTÉHO BETONU</t>
  </si>
  <si>
    <t xml:space="preserve"> 0,6*0,6*1*4 = 1,440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</si>
  <si>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</si>
  <si>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</t>
  </si>
  <si>
    <t>Přidružená stavební výroba</t>
  </si>
  <si>
    <t>702211</t>
  </si>
  <si>
    <t>KABELOVÁ CHRÁNIČKA ZEMNÍ DN DO 100 MM</t>
  </si>
  <si>
    <t xml:space="preserve"> (19+8+5+5,8+7,8+5) = 50,600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</si>
  <si>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</si>
  <si>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702311</t>
  </si>
  <si>
    <t>ZAKRYTÍ KABELŮ VÝSTRAŽNOU FÓLIÍ ŠÍŘKY DO 20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</si>
  <si>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</si>
  <si>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741911</t>
  </si>
  <si>
    <t>UZEMŇOVACÍ VODIČ V ZEMI FEZN DO 120 MM2</t>
  </si>
  <si>
    <t xml:space="preserve"> 19+8+5+5,8+7,8+5+4*2 = 58,600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</si>
  <si>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</si>
  <si>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742H11</t>
  </si>
  <si>
    <t>KABEL NN ČTYŘ- A PĚTIŽÍLOVÝ CU S PLASTOVOU IZOLACÍ DO 2,5 MM2</t>
  </si>
  <si>
    <t xml:space="preserve"> 19+8+5+5,8+7,8+5+4*3 = 62,600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</si>
  <si>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</si>
  <si>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742K11</t>
  </si>
  <si>
    <t>UKONČENÍ JEDNOŽÍLOVÉHO KABELU V ROZVADĚČI NEBO NA PŘÍSTROJI DO 2,5 MM2</t>
  </si>
  <si>
    <t>Napojení na stávající rozvod VO</t>
  </si>
  <si>
    <t xml:space="preserve"> 2 = 2,000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</si>
  <si>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</si>
  <si>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743121</t>
  </si>
  <si>
    <t>OSVĚTLOVACÍ STOŽÁR  PEVNÝ ŽÁROVĚ ZINKOVANÝ DÉLKY DO 6 M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</si>
  <si>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</si>
  <si>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743553</t>
  </si>
  <si>
    <t>SVÍTIDLO VENKOVNÍ VŠEOBECNÉ LED, MIN. IP 44, PŘES 25 DO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</si>
  <si>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</si>
  <si>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</si>
  <si>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</si>
  <si>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</si>
  <si>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Seznam figur</t>
  </si>
  <si>
    <t>Stavba: 22020 - Oprava ulice Dr. Holého v Hořovicích</t>
  </si>
  <si>
    <t>Značka</t>
  </si>
  <si>
    <t>Popis</t>
  </si>
  <si>
    <t>Výměra</t>
  </si>
  <si>
    <t>SO</t>
  </si>
  <si>
    <t>FP</t>
  </si>
  <si>
    <t>FrezovaniAsfaltu</t>
  </si>
  <si>
    <t>1920*0,1</t>
  </si>
  <si>
    <t>DemoliceAsfaltu</t>
  </si>
  <si>
    <t>(268+138)*0,07</t>
  </si>
  <si>
    <t>DemoliceDlazby</t>
  </si>
  <si>
    <t>11*0,10</t>
  </si>
  <si>
    <t>DemoliceSterk</t>
  </si>
  <si>
    <t>334*0,2</t>
  </si>
  <si>
    <t>538*0,15</t>
  </si>
  <si>
    <t>=</t>
  </si>
  <si>
    <t>OdkopZeminy</t>
  </si>
  <si>
    <t>80*0,4</t>
  </si>
  <si>
    <t>DemoliceBetonoveObruby</t>
  </si>
  <si>
    <t>26+14+24</t>
  </si>
  <si>
    <t>Zelen</t>
  </si>
  <si>
    <t>380</t>
  </si>
  <si>
    <t>Asfalt</t>
  </si>
  <si>
    <t>1610</t>
  </si>
  <si>
    <t>DemoliceVpusti</t>
  </si>
  <si>
    <t>Celková rekapitulace nákladů v Kč</t>
  </si>
  <si>
    <t>NÁKLADY STAVBY (Kč)</t>
  </si>
  <si>
    <t>Stavební část</t>
  </si>
  <si>
    <t xml:space="preserve">UZNATELNÉ </t>
  </si>
  <si>
    <t>Stavební část celkem</t>
  </si>
  <si>
    <t>Vedlejší a ostatní náklady</t>
  </si>
  <si>
    <t xml:space="preserve"> </t>
  </si>
  <si>
    <t>Vedlejší a ostatní náklady celkem</t>
  </si>
  <si>
    <t xml:space="preserve">Cena stavby bez DPH </t>
  </si>
  <si>
    <t>DPH 21%</t>
  </si>
  <si>
    <t>Cena stavby vč. DPH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</si>
  <si>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</si>
  <si>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</si>
  <si>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134/2016 Sb, tj. technické zprávy, všech výkresů, tabulek a specifikací materiálů.)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</si>
  <si>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</si>
  <si>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</si>
  <si>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</si>
  <si>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</si>
  <si>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</si>
  <si>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134/2016 Sb). Pokud uchazeč nabídne produkt od jiného výrobce je povinen dodržet standard technických parametrů a vzhledu a zároveň, přejímá odpovědnost za správnost náhrady a koordinaci se všemi navazujícími profesemi.</t>
  </si>
  <si>
    <t>Vypracoval: Ing. Tomáš Kapal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</si>
</sst>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###\ ##0.00"/>
    <numFmt numFmtId="165" formatCode="#\ ###\ ###\ ###\ ##0.000"/>
    <numFmt numFmtId="166" formatCode="_-* #,##0\ &quot;zł&quot;_-;\-* #,##0\ &quot;zł&quot;_-;_-* &quot;-&quot;\ &quot;zł&quot;_-;_-@_-"/>
    <numFmt numFmtId="167" formatCode="#,##0.0"/>
    <numFmt numFmtId="168" formatCode="0.0"/>
  </numFmts>
  <fonts count="3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u/>
      <sz val="8"/>
      <color indexed="12"/>
      <name val="MS Sans Serif"/>
      <family val="2"/>
      <charset val="238"/>
    </font>
    <font>
      <sz val="7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A9A9A9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A9A9A9"/>
      </left>
      <right/>
      <top/>
      <bottom style="thin">
        <color rgb="FFA9A9A9"/>
      </bottom>
      <diagonal/>
    </border>
    <border>
      <left/>
      <right style="thin">
        <color rgb="FF000000"/>
      </right>
      <top/>
      <bottom style="thin">
        <color rgb="FFA9A9A9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A9A9A9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12" fillId="0" borderId="0">
      <alignment horizontal="right" vertical="center" wrapText="1"/>
    </xf>
    <xf numFmtId="0" fontId="12" fillId="0" borderId="0">
      <alignment horizontal="left" vertical="center" wrapText="1"/>
    </xf>
    <xf numFmtId="0" fontId="13" fillId="0" borderId="0">
      <alignment horizontal="left" vertical="center" wrapText="1"/>
    </xf>
    <xf numFmtId="166" fontId="14" fillId="0" borderId="0" applyFont="0" applyFill="0" applyBorder="0" applyAlignment="0" applyProtection="0"/>
    <xf numFmtId="0" fontId="18" fillId="0" borderId="0"/>
    <xf numFmtId="0" fontId="18" fillId="0" borderId="0"/>
    <xf numFmtId="0" fontId="26" fillId="0" borderId="0" applyNumberFormat="0" applyFill="0" applyBorder="0" applyAlignment="0" applyProtection="0">
      <alignment vertical="top" wrapText="1"/>
      <protection locked="0"/>
    </xf>
    <xf numFmtId="0" fontId="14" fillId="0" borderId="0"/>
  </cellStyleXfs>
  <cellXfs count="157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5" fillId="3" borderId="1" xfId="4" applyFill="1" applyBorder="1">
      <alignment horizontal="center" vertical="center" wrapText="1"/>
    </xf>
    <xf numFmtId="0" fontId="8" fillId="0" borderId="1" xfId="5" applyFont="1" applyBorder="1">
      <alignment horizontal="left" vertical="center" wrapText="1"/>
    </xf>
    <xf numFmtId="0" fontId="4" fillId="0" borderId="3" xfId="5" applyBorder="1">
      <alignment horizontal="left" vertical="center" wrapText="1"/>
    </xf>
    <xf numFmtId="49" fontId="0" fillId="0" borderId="4" xfId="0" applyNumberFormat="1" applyBorder="1"/>
    <xf numFmtId="49" fontId="9" fillId="0" borderId="1" xfId="6" applyNumberFormat="1" applyFont="1" applyBorder="1"/>
    <xf numFmtId="49" fontId="6" fillId="0" borderId="5" xfId="0" applyNumberFormat="1" applyFont="1" applyBorder="1"/>
    <xf numFmtId="165" fontId="6" fillId="0" borderId="6" xfId="0" applyNumberFormat="1" applyFont="1" applyBorder="1"/>
    <xf numFmtId="49" fontId="10" fillId="0" borderId="0" xfId="0" applyNumberFormat="1" applyFont="1"/>
    <xf numFmtId="49" fontId="10" fillId="0" borderId="7" xfId="0" applyNumberFormat="1" applyFont="1" applyBorder="1"/>
    <xf numFmtId="49" fontId="10" fillId="0" borderId="8" xfId="0" applyNumberFormat="1" applyFont="1" applyBorder="1"/>
    <xf numFmtId="165" fontId="10" fillId="0" borderId="9" xfId="0" applyNumberFormat="1" applyFont="1" applyBorder="1"/>
    <xf numFmtId="49" fontId="10" fillId="0" borderId="10" xfId="0" applyNumberFormat="1" applyFont="1" applyBorder="1"/>
    <xf numFmtId="165" fontId="10" fillId="0" borderId="11" xfId="0" applyNumberFormat="1" applyFont="1" applyBorder="1"/>
    <xf numFmtId="49" fontId="10" fillId="0" borderId="12" xfId="0" applyNumberFormat="1" applyFont="1" applyBorder="1"/>
    <xf numFmtId="49" fontId="10" fillId="0" borderId="13" xfId="0" applyNumberFormat="1" applyFont="1" applyBorder="1"/>
    <xf numFmtId="165" fontId="10" fillId="0" borderId="14" xfId="0" applyNumberFormat="1" applyFont="1" applyBorder="1"/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  <xf numFmtId="0" fontId="3" fillId="2" borderId="0" xfId="2" applyFill="1">
      <alignment horizontal="left" vertical="center" wrapText="1"/>
    </xf>
    <xf numFmtId="49" fontId="0" fillId="2" borderId="0" xfId="0" applyNumberFormat="1" applyFill="1"/>
    <xf numFmtId="1" fontId="15" fillId="0" borderId="0" xfId="10" applyNumberFormat="1" applyFont="1" applyBorder="1" applyAlignment="1">
      <alignment horizontal="left"/>
    </xf>
    <xf numFmtId="0" fontId="16" fillId="0" borderId="0" xfId="10" applyNumberFormat="1" applyFont="1" applyAlignment="1">
      <alignment horizontal="left"/>
    </xf>
    <xf numFmtId="0" fontId="15" fillId="0" borderId="0" xfId="10" applyNumberFormat="1" applyFont="1" applyBorder="1"/>
    <xf numFmtId="0" fontId="16" fillId="0" borderId="0" xfId="10" applyNumberFormat="1" applyFont="1" applyFill="1" applyBorder="1" applyProtection="1">
      <protection locked="0"/>
    </xf>
    <xf numFmtId="0" fontId="17" fillId="0" borderId="0" xfId="10" applyNumberFormat="1" applyFont="1" applyAlignment="1">
      <alignment horizontal="centerContinuous"/>
    </xf>
    <xf numFmtId="167" fontId="17" fillId="0" borderId="0" xfId="10" applyNumberFormat="1" applyFont="1" applyAlignment="1">
      <alignment horizontal="right"/>
    </xf>
    <xf numFmtId="0" fontId="17" fillId="0" borderId="0" xfId="11" applyFont="1"/>
    <xf numFmtId="1" fontId="19" fillId="0" borderId="0" xfId="10" applyNumberFormat="1" applyFont="1" applyBorder="1" applyAlignment="1">
      <alignment horizontal="left"/>
    </xf>
    <xf numFmtId="0" fontId="15" fillId="0" borderId="0" xfId="10" applyNumberFormat="1" applyFont="1" applyAlignment="1">
      <alignment horizontal="left"/>
    </xf>
    <xf numFmtId="0" fontId="20" fillId="0" borderId="0" xfId="10" applyNumberFormat="1" applyFont="1" applyAlignment="1">
      <alignment horizontal="left"/>
    </xf>
    <xf numFmtId="0" fontId="17" fillId="0" borderId="0" xfId="10" applyNumberFormat="1" applyFont="1"/>
    <xf numFmtId="0" fontId="17" fillId="0" borderId="0" xfId="10" applyNumberFormat="1" applyFont="1" applyAlignment="1">
      <alignment horizontal="center"/>
    </xf>
    <xf numFmtId="0" fontId="17" fillId="0" borderId="0" xfId="10" applyNumberFormat="1" applyFont="1" applyBorder="1"/>
    <xf numFmtId="167" fontId="17" fillId="0" borderId="0" xfId="10" applyNumberFormat="1" applyFont="1" applyBorder="1" applyAlignment="1">
      <alignment horizontal="right"/>
    </xf>
    <xf numFmtId="0" fontId="21" fillId="0" borderId="15" xfId="10" applyNumberFormat="1" applyFont="1" applyBorder="1"/>
    <xf numFmtId="0" fontId="17" fillId="0" borderId="16" xfId="10" applyNumberFormat="1" applyFont="1" applyBorder="1" applyAlignment="1">
      <alignment horizontal="center"/>
    </xf>
    <xf numFmtId="0" fontId="17" fillId="0" borderId="16" xfId="10" applyNumberFormat="1" applyFont="1" applyBorder="1"/>
    <xf numFmtId="0" fontId="17" fillId="0" borderId="16" xfId="10" applyNumberFormat="1" applyFont="1" applyBorder="1" applyAlignment="1">
      <alignment horizontal="right"/>
    </xf>
    <xf numFmtId="49" fontId="17" fillId="0" borderId="16" xfId="10" applyNumberFormat="1" applyFont="1" applyBorder="1" applyAlignment="1">
      <alignment horizontal="center"/>
    </xf>
    <xf numFmtId="2" fontId="17" fillId="0" borderId="16" xfId="10" applyNumberFormat="1" applyFont="1" applyBorder="1" applyAlignment="1">
      <alignment horizontal="right"/>
    </xf>
    <xf numFmtId="167" fontId="17" fillId="0" borderId="16" xfId="10" applyNumberFormat="1" applyFont="1" applyBorder="1" applyAlignment="1">
      <alignment horizontal="right"/>
    </xf>
    <xf numFmtId="0" fontId="22" fillId="0" borderId="17" xfId="10" applyNumberFormat="1" applyFont="1" applyBorder="1" applyAlignment="1">
      <alignment horizontal="center"/>
    </xf>
    <xf numFmtId="0" fontId="22" fillId="0" borderId="0" xfId="10" applyNumberFormat="1" applyFont="1" applyBorder="1"/>
    <xf numFmtId="0" fontId="19" fillId="0" borderId="18" xfId="10" applyNumberFormat="1" applyFont="1" applyBorder="1"/>
    <xf numFmtId="0" fontId="22" fillId="0" borderId="19" xfId="10" applyNumberFormat="1" applyFont="1" applyBorder="1"/>
    <xf numFmtId="49" fontId="22" fillId="0" borderId="19" xfId="10" applyNumberFormat="1" applyFont="1" applyBorder="1" applyAlignment="1">
      <alignment horizontal="center"/>
    </xf>
    <xf numFmtId="1" fontId="17" fillId="0" borderId="19" xfId="12" applyNumberFormat="1" applyFont="1" applyBorder="1" applyAlignment="1">
      <alignment horizontal="right"/>
    </xf>
    <xf numFmtId="0" fontId="22" fillId="0" borderId="0" xfId="11" applyFont="1"/>
    <xf numFmtId="0" fontId="21" fillId="0" borderId="17" xfId="10" applyNumberFormat="1" applyFont="1" applyBorder="1"/>
    <xf numFmtId="49" fontId="21" fillId="0" borderId="0" xfId="10" applyNumberFormat="1" applyFont="1" applyBorder="1" applyAlignment="1">
      <alignment horizontal="center" vertical="center"/>
    </xf>
    <xf numFmtId="0" fontId="23" fillId="0" borderId="20" xfId="10" applyNumberFormat="1" applyFont="1" applyBorder="1" applyAlignment="1">
      <alignment vertical="center"/>
    </xf>
    <xf numFmtId="49" fontId="17" fillId="0" borderId="0" xfId="10" applyNumberFormat="1" applyFont="1" applyBorder="1" applyAlignment="1">
      <alignment horizontal="center" vertical="center"/>
    </xf>
    <xf numFmtId="2" fontId="17" fillId="0" borderId="0" xfId="10" applyNumberFormat="1" applyFont="1" applyFill="1" applyBorder="1" applyAlignment="1">
      <alignment horizontal="right" vertical="center"/>
    </xf>
    <xf numFmtId="1" fontId="17" fillId="0" borderId="0" xfId="12" applyNumberFormat="1" applyFont="1" applyAlignment="1">
      <alignment horizontal="right" vertical="center"/>
    </xf>
    <xf numFmtId="167" fontId="19" fillId="0" borderId="2" xfId="10" applyNumberFormat="1" applyFont="1" applyFill="1" applyBorder="1" applyAlignment="1">
      <alignment horizontal="center" vertical="center" wrapText="1"/>
    </xf>
    <xf numFmtId="49" fontId="21" fillId="0" borderId="0" xfId="10" applyNumberFormat="1" applyFont="1" applyBorder="1" applyAlignment="1">
      <alignment horizontal="center"/>
    </xf>
    <xf numFmtId="0" fontId="24" fillId="0" borderId="20" xfId="10" applyNumberFormat="1" applyFont="1" applyBorder="1"/>
    <xf numFmtId="49" fontId="24" fillId="0" borderId="0" xfId="10" applyNumberFormat="1" applyFont="1" applyBorder="1" applyAlignment="1">
      <alignment horizontal="center"/>
    </xf>
    <xf numFmtId="2" fontId="24" fillId="0" borderId="0" xfId="10" applyNumberFormat="1" applyFont="1" applyFill="1" applyBorder="1" applyAlignment="1">
      <alignment horizontal="right"/>
    </xf>
    <xf numFmtId="1" fontId="24" fillId="0" borderId="0" xfId="12" applyNumberFormat="1" applyFont="1" applyAlignment="1">
      <alignment horizontal="right"/>
    </xf>
    <xf numFmtId="167" fontId="25" fillId="0" borderId="21" xfId="10" applyNumberFormat="1" applyFont="1" applyFill="1" applyBorder="1" applyAlignment="1">
      <alignment horizontal="right" vertical="center" wrapText="1"/>
    </xf>
    <xf numFmtId="0" fontId="17" fillId="0" borderId="17" xfId="13" applyFont="1" applyFill="1" applyBorder="1" applyAlignment="1" applyProtection="1"/>
    <xf numFmtId="0" fontId="17" fillId="0" borderId="20" xfId="13" applyFont="1" applyFill="1" applyBorder="1" applyAlignment="1" applyProtection="1"/>
    <xf numFmtId="49" fontId="22" fillId="0" borderId="0" xfId="10" applyNumberFormat="1" applyFont="1" applyBorder="1" applyAlignment="1">
      <alignment horizontal="center"/>
    </xf>
    <xf numFmtId="168" fontId="22" fillId="0" borderId="0" xfId="10" applyNumberFormat="1" applyFont="1" applyBorder="1" applyAlignment="1">
      <alignment horizontal="right"/>
    </xf>
    <xf numFmtId="4" fontId="22" fillId="0" borderId="19" xfId="10" applyNumberFormat="1" applyFont="1" applyFill="1" applyBorder="1" applyAlignment="1">
      <alignment horizontal="right"/>
    </xf>
    <xf numFmtId="0" fontId="21" fillId="0" borderId="22" xfId="10" applyNumberFormat="1" applyFont="1" applyBorder="1"/>
    <xf numFmtId="0" fontId="23" fillId="0" borderId="23" xfId="10" applyNumberFormat="1" applyFont="1" applyBorder="1"/>
    <xf numFmtId="0" fontId="23" fillId="0" borderId="24" xfId="10" applyNumberFormat="1" applyFont="1" applyBorder="1"/>
    <xf numFmtId="0" fontId="19" fillId="0" borderId="23" xfId="10" applyNumberFormat="1" applyFont="1" applyBorder="1"/>
    <xf numFmtId="49" fontId="19" fillId="0" borderId="23" xfId="10" applyNumberFormat="1" applyFont="1" applyBorder="1" applyAlignment="1">
      <alignment horizontal="center"/>
    </xf>
    <xf numFmtId="1" fontId="19" fillId="0" borderId="23" xfId="10" applyNumberFormat="1" applyFont="1" applyBorder="1" applyAlignment="1">
      <alignment horizontal="right"/>
    </xf>
    <xf numFmtId="4" fontId="23" fillId="0" borderId="2" xfId="10" applyNumberFormat="1" applyFont="1" applyBorder="1" applyAlignment="1"/>
    <xf numFmtId="4" fontId="22" fillId="0" borderId="0" xfId="11" applyNumberFormat="1" applyFont="1"/>
    <xf numFmtId="0" fontId="19" fillId="0" borderId="20" xfId="10" applyNumberFormat="1" applyFont="1" applyBorder="1"/>
    <xf numFmtId="1" fontId="17" fillId="0" borderId="0" xfId="12" applyNumberFormat="1" applyFont="1" applyAlignment="1">
      <alignment horizontal="right"/>
    </xf>
    <xf numFmtId="4" fontId="17" fillId="0" borderId="0" xfId="12" applyNumberFormat="1" applyFont="1" applyAlignment="1">
      <alignment horizontal="right"/>
    </xf>
    <xf numFmtId="0" fontId="23" fillId="0" borderId="20" xfId="10" applyNumberFormat="1" applyFont="1" applyBorder="1"/>
    <xf numFmtId="49" fontId="17" fillId="0" borderId="0" xfId="10" applyNumberFormat="1" applyFont="1" applyBorder="1" applyAlignment="1">
      <alignment horizontal="center"/>
    </xf>
    <xf numFmtId="2" fontId="17" fillId="0" borderId="0" xfId="10" applyNumberFormat="1" applyFont="1" applyFill="1" applyBorder="1" applyAlignment="1">
      <alignment horizontal="right"/>
    </xf>
    <xf numFmtId="4" fontId="22" fillId="0" borderId="23" xfId="10" applyNumberFormat="1" applyFont="1" applyBorder="1" applyAlignment="1"/>
    <xf numFmtId="4" fontId="22" fillId="0" borderId="2" xfId="10" applyNumberFormat="1" applyFont="1" applyFill="1" applyBorder="1" applyAlignment="1">
      <alignment horizontal="right"/>
    </xf>
    <xf numFmtId="0" fontId="27" fillId="0" borderId="17" xfId="12" applyFont="1" applyBorder="1" applyAlignment="1">
      <alignment horizontal="center"/>
    </xf>
    <xf numFmtId="0" fontId="22" fillId="0" borderId="0" xfId="12" applyFont="1"/>
    <xf numFmtId="0" fontId="19" fillId="0" borderId="0" xfId="12" applyFont="1"/>
    <xf numFmtId="49" fontId="17" fillId="0" borderId="0" xfId="12" applyNumberFormat="1" applyFont="1" applyAlignment="1">
      <alignment horizontal="center"/>
    </xf>
    <xf numFmtId="4" fontId="17" fillId="0" borderId="19" xfId="12" applyNumberFormat="1" applyFont="1" applyBorder="1"/>
    <xf numFmtId="0" fontId="28" fillId="0" borderId="25" xfId="10" applyNumberFormat="1" applyFont="1" applyFill="1" applyBorder="1" applyAlignment="1">
      <alignment vertical="center"/>
    </xf>
    <xf numFmtId="0" fontId="28" fillId="0" borderId="26" xfId="10" applyNumberFormat="1" applyFont="1" applyFill="1" applyBorder="1" applyAlignment="1">
      <alignment vertical="center"/>
    </xf>
    <xf numFmtId="0" fontId="15" fillId="0" borderId="27" xfId="10" applyNumberFormat="1" applyFont="1" applyFill="1" applyBorder="1" applyAlignment="1">
      <alignment vertical="center"/>
    </xf>
    <xf numFmtId="0" fontId="28" fillId="0" borderId="27" xfId="10" applyNumberFormat="1" applyFont="1" applyFill="1" applyBorder="1" applyAlignment="1">
      <alignment vertical="center"/>
    </xf>
    <xf numFmtId="49" fontId="28" fillId="0" borderId="27" xfId="10" applyNumberFormat="1" applyFont="1" applyFill="1" applyBorder="1" applyAlignment="1">
      <alignment horizontal="right" vertical="center"/>
    </xf>
    <xf numFmtId="167" fontId="28" fillId="0" borderId="27" xfId="10" applyNumberFormat="1" applyFont="1" applyFill="1" applyBorder="1" applyAlignment="1">
      <alignment horizontal="right" vertical="center"/>
    </xf>
    <xf numFmtId="4" fontId="15" fillId="0" borderId="28" xfId="10" applyNumberFormat="1" applyFont="1" applyFill="1" applyBorder="1" applyAlignment="1">
      <alignment horizontal="right" vertical="center"/>
    </xf>
    <xf numFmtId="0" fontId="17" fillId="0" borderId="17" xfId="13" applyFont="1" applyFill="1" applyBorder="1" applyAlignment="1" applyProtection="1">
      <alignment vertical="center"/>
    </xf>
    <xf numFmtId="0" fontId="17" fillId="0" borderId="20" xfId="13" applyFont="1" applyFill="1" applyBorder="1" applyAlignment="1" applyProtection="1">
      <alignment vertical="center"/>
    </xf>
    <xf numFmtId="0" fontId="22" fillId="0" borderId="0" xfId="10" applyNumberFormat="1" applyFont="1" applyBorder="1" applyAlignment="1">
      <alignment vertical="center"/>
    </xf>
    <xf numFmtId="49" fontId="22" fillId="0" borderId="0" xfId="10" applyNumberFormat="1" applyFont="1" applyBorder="1" applyAlignment="1">
      <alignment horizontal="center" vertical="center"/>
    </xf>
    <xf numFmtId="168" fontId="22" fillId="0" borderId="0" xfId="10" applyNumberFormat="1" applyFont="1" applyBorder="1" applyAlignment="1">
      <alignment horizontal="right" vertical="center"/>
    </xf>
    <xf numFmtId="4" fontId="22" fillId="0" borderId="0" xfId="10" applyNumberFormat="1" applyFont="1" applyBorder="1" applyAlignment="1">
      <alignment horizontal="right" vertical="center"/>
    </xf>
    <xf numFmtId="0" fontId="17" fillId="0" borderId="25" xfId="13" applyFont="1" applyFill="1" applyBorder="1" applyAlignment="1" applyProtection="1">
      <alignment vertical="center"/>
    </xf>
    <xf numFmtId="49" fontId="21" fillId="0" borderId="27" xfId="10" applyNumberFormat="1" applyFont="1" applyBorder="1" applyAlignment="1">
      <alignment horizontal="center" vertical="center"/>
    </xf>
    <xf numFmtId="0" fontId="20" fillId="0" borderId="27" xfId="10" applyNumberFormat="1" applyFont="1" applyFill="1" applyBorder="1" applyAlignment="1">
      <alignment vertical="center"/>
    </xf>
    <xf numFmtId="0" fontId="29" fillId="0" borderId="27" xfId="10" applyNumberFormat="1" applyFont="1" applyFill="1" applyBorder="1" applyAlignment="1">
      <alignment vertical="center"/>
    </xf>
    <xf numFmtId="49" fontId="29" fillId="0" borderId="27" xfId="10" applyNumberFormat="1" applyFont="1" applyFill="1" applyBorder="1" applyAlignment="1">
      <alignment horizontal="right" vertical="center"/>
    </xf>
    <xf numFmtId="167" fontId="29" fillId="0" borderId="27" xfId="10" applyNumberFormat="1" applyFont="1" applyFill="1" applyBorder="1" applyAlignment="1">
      <alignment horizontal="right" vertical="center"/>
    </xf>
    <xf numFmtId="4" fontId="20" fillId="0" borderId="28" xfId="10" applyNumberFormat="1" applyFont="1" applyFill="1" applyBorder="1" applyAlignment="1">
      <alignment horizontal="right" vertical="center"/>
    </xf>
    <xf numFmtId="0" fontId="17" fillId="0" borderId="0" xfId="13" applyFont="1" applyFill="1" applyBorder="1" applyAlignment="1" applyProtection="1"/>
    <xf numFmtId="4" fontId="22" fillId="0" borderId="0" xfId="10" applyNumberFormat="1" applyFont="1" applyBorder="1" applyAlignment="1">
      <alignment horizontal="right"/>
    </xf>
    <xf numFmtId="0" fontId="28" fillId="4" borderId="25" xfId="10" applyNumberFormat="1" applyFont="1" applyFill="1" applyBorder="1"/>
    <xf numFmtId="0" fontId="28" fillId="4" borderId="26" xfId="10" applyNumberFormat="1" applyFont="1" applyFill="1" applyBorder="1"/>
    <xf numFmtId="0" fontId="15" fillId="4" borderId="27" xfId="10" applyNumberFormat="1" applyFont="1" applyFill="1" applyBorder="1"/>
    <xf numFmtId="0" fontId="28" fillId="4" borderId="27" xfId="10" applyNumberFormat="1" applyFont="1" applyFill="1" applyBorder="1"/>
    <xf numFmtId="49" fontId="28" fillId="4" borderId="27" xfId="10" applyNumberFormat="1" applyFont="1" applyFill="1" applyBorder="1" applyAlignment="1">
      <alignment horizontal="right"/>
    </xf>
    <xf numFmtId="167" fontId="28" fillId="4" borderId="27" xfId="10" applyNumberFormat="1" applyFont="1" applyFill="1" applyBorder="1" applyAlignment="1">
      <alignment horizontal="right"/>
    </xf>
    <xf numFmtId="0" fontId="22" fillId="0" borderId="29" xfId="10" applyNumberFormat="1" applyFont="1" applyBorder="1" applyAlignment="1">
      <alignment horizontal="center"/>
    </xf>
    <xf numFmtId="0" fontId="22" fillId="0" borderId="30" xfId="10" applyNumberFormat="1" applyFont="1" applyBorder="1"/>
    <xf numFmtId="49" fontId="22" fillId="0" borderId="30" xfId="10" applyNumberFormat="1" applyFont="1" applyBorder="1" applyAlignment="1">
      <alignment horizontal="center"/>
    </xf>
    <xf numFmtId="1" fontId="22" fillId="0" borderId="30" xfId="10" applyNumberFormat="1" applyFont="1" applyBorder="1" applyAlignment="1">
      <alignment horizontal="right"/>
    </xf>
    <xf numFmtId="167" fontId="22" fillId="0" borderId="27" xfId="10" applyNumberFormat="1" applyFont="1" applyBorder="1" applyAlignment="1">
      <alignment horizontal="right"/>
    </xf>
    <xf numFmtId="0" fontId="21" fillId="0" borderId="15" xfId="14" applyFont="1" applyBorder="1" applyAlignment="1">
      <alignment horizontal="center" wrapText="1"/>
    </xf>
    <xf numFmtId="0" fontId="21" fillId="0" borderId="16" xfId="14" applyFont="1" applyBorder="1" applyAlignment="1">
      <alignment horizontal="center" wrapText="1"/>
    </xf>
    <xf numFmtId="0" fontId="21" fillId="0" borderId="17" xfId="14" applyFont="1" applyBorder="1" applyAlignment="1">
      <alignment horizontal="center" wrapText="1"/>
    </xf>
    <xf numFmtId="0" fontId="21" fillId="0" borderId="0" xfId="14" applyFont="1" applyAlignment="1">
      <alignment horizontal="center" wrapText="1"/>
    </xf>
    <xf numFmtId="0" fontId="14" fillId="0" borderId="17" xfId="14" applyBorder="1" applyAlignment="1">
      <alignment horizontal="left" vertical="top" wrapText="1"/>
    </xf>
    <xf numFmtId="0" fontId="14" fillId="0" borderId="0" xfId="14" applyAlignment="1">
      <alignment horizontal="left" vertical="top" wrapText="1"/>
    </xf>
    <xf numFmtId="0" fontId="14" fillId="0" borderId="29" xfId="14" applyBorder="1" applyAlignment="1">
      <alignment horizontal="left" vertical="top" wrapText="1"/>
    </xf>
    <xf numFmtId="0" fontId="14" fillId="0" borderId="30" xfId="14" applyBorder="1" applyAlignment="1">
      <alignment horizontal="left" vertical="top" wrapText="1"/>
    </xf>
    <xf numFmtId="0" fontId="27" fillId="0" borderId="0" xfId="10" applyNumberFormat="1" applyFont="1" applyBorder="1" applyAlignment="1">
      <alignment horizontal="center"/>
    </xf>
    <xf numFmtId="2" fontId="17" fillId="0" borderId="0" xfId="10" applyNumberFormat="1" applyFont="1" applyBorder="1" applyAlignment="1">
      <alignment horizontal="right"/>
    </xf>
    <xf numFmtId="0" fontId="21" fillId="0" borderId="0" xfId="10" applyNumberFormat="1" applyFont="1" applyBorder="1"/>
    <xf numFmtId="1" fontId="21" fillId="0" borderId="2" xfId="12" applyNumberFormat="1" applyFont="1" applyBorder="1" applyAlignment="1">
      <alignment horizontal="center"/>
    </xf>
    <xf numFmtId="4" fontId="15" fillId="4" borderId="27" xfId="10" applyNumberFormat="1" applyFont="1" applyFill="1" applyBorder="1" applyAlignment="1">
      <alignment horizontal="center"/>
    </xf>
  </cellXfs>
  <cellStyles count="15">
    <cellStyle name="Hypertextový odkaz" xfId="6" builtinId="8"/>
    <cellStyle name="Hypertextový odkaz 2 2" xfId="13" xr:uid="{F2D06D32-5FBC-462C-A85F-CA0968307124}"/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ální" xfId="0" builtinId="0"/>
    <cellStyle name="normální_Klementinum 2.etapa rozpočet_2010-05" xfId="14" xr:uid="{737F7A12-87E8-4AA0-B637-27E0C244FDB8}"/>
    <cellStyle name="normální_Oceneny_soupis_praci_SN_20140211" xfId="11" xr:uid="{49CF7589-5186-4028-80D3-76CA6E07B468}"/>
    <cellStyle name="normální_SROV Nám Míru - HOFA" xfId="12" xr:uid="{4C93F886-B818-4583-B03B-8E5C67A23FF7}"/>
    <cellStyle name="NormalStyle" xfId="1" xr:uid="{00000000-0005-0000-0000-000001000000}"/>
    <cellStyle name="PolDoplnInfoStyle" xfId="9" xr:uid="{00000000-0005-0000-0000-000009000000}"/>
    <cellStyle name="RekapitulaceCenyStyle" xfId="7" xr:uid="{00000000-0005-0000-0000-000007000000}"/>
    <cellStyle name="StavbaRozpocetHeaderStyle" xfId="3" xr:uid="{00000000-0005-0000-0000-000003000000}"/>
    <cellStyle name="StavebniDilStyle" xfId="8" xr:uid="{00000000-0005-0000-0000-000008000000}"/>
    <cellStyle name="Styl 1 2 2" xfId="10" xr:uid="{1EF1DF17-5768-4156-8BC9-A4C85CFF4E6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56525-CE92-4606-B215-201423F2B404}">
  <dimension ref="A1:L69"/>
  <sheetViews>
    <sheetView tabSelected="1" workbookViewId="0">
      <selection activeCell="G15" sqref="G15"/>
    </sheetView>
  </sheetViews>
  <sheetFormatPr defaultRowHeight="12.75" x14ac:dyDescent="0.2"/>
  <cols>
    <col min="1" max="1" width="1.5703125" style="56" customWidth="1"/>
    <col min="2" max="2" width="2.7109375" style="54" customWidth="1"/>
    <col min="3" max="3" width="4.42578125" style="54" customWidth="1"/>
    <col min="4" max="4" width="27.28515625" style="54" customWidth="1"/>
    <col min="5" max="5" width="5.5703125" style="54" customWidth="1"/>
    <col min="6" max="6" width="18.5703125" style="54" customWidth="1"/>
    <col min="7" max="7" width="34.42578125" style="49" customWidth="1"/>
    <col min="8" max="8" width="2.85546875" style="50" customWidth="1"/>
    <col min="9" max="9" width="10.42578125" style="50" bestFit="1" customWidth="1"/>
    <col min="10" max="10" width="13.140625" style="50" customWidth="1"/>
    <col min="11" max="11" width="9.85546875" style="50" bestFit="1" customWidth="1"/>
    <col min="12" max="255" width="9.140625" style="50"/>
    <col min="256" max="256" width="1.5703125" style="50" customWidth="1"/>
    <col min="257" max="257" width="2.7109375" style="50" customWidth="1"/>
    <col min="258" max="258" width="4.42578125" style="50" customWidth="1"/>
    <col min="259" max="259" width="27.28515625" style="50" customWidth="1"/>
    <col min="260" max="260" width="5.5703125" style="50" customWidth="1"/>
    <col min="261" max="261" width="18.5703125" style="50" customWidth="1"/>
    <col min="262" max="262" width="17.5703125" style="50" customWidth="1"/>
    <col min="263" max="263" width="18.7109375" style="50" customWidth="1"/>
    <col min="264" max="264" width="2.85546875" style="50" customWidth="1"/>
    <col min="265" max="265" width="10.42578125" style="50" bestFit="1" customWidth="1"/>
    <col min="266" max="266" width="13.140625" style="50" customWidth="1"/>
    <col min="267" max="267" width="9.85546875" style="50" bestFit="1" customWidth="1"/>
    <col min="268" max="511" width="9.140625" style="50"/>
    <col min="512" max="512" width="1.5703125" style="50" customWidth="1"/>
    <col min="513" max="513" width="2.7109375" style="50" customWidth="1"/>
    <col min="514" max="514" width="4.42578125" style="50" customWidth="1"/>
    <col min="515" max="515" width="27.28515625" style="50" customWidth="1"/>
    <col min="516" max="516" width="5.5703125" style="50" customWidth="1"/>
    <col min="517" max="517" width="18.5703125" style="50" customWidth="1"/>
    <col min="518" max="518" width="17.5703125" style="50" customWidth="1"/>
    <col min="519" max="519" width="18.7109375" style="50" customWidth="1"/>
    <col min="520" max="520" width="2.85546875" style="50" customWidth="1"/>
    <col min="521" max="521" width="10.42578125" style="50" bestFit="1" customWidth="1"/>
    <col min="522" max="522" width="13.140625" style="50" customWidth="1"/>
    <col min="523" max="523" width="9.85546875" style="50" bestFit="1" customWidth="1"/>
    <col min="524" max="767" width="9.140625" style="50"/>
    <col min="768" max="768" width="1.5703125" style="50" customWidth="1"/>
    <col min="769" max="769" width="2.7109375" style="50" customWidth="1"/>
    <col min="770" max="770" width="4.42578125" style="50" customWidth="1"/>
    <col min="771" max="771" width="27.28515625" style="50" customWidth="1"/>
    <col min="772" max="772" width="5.5703125" style="50" customWidth="1"/>
    <col min="773" max="773" width="18.5703125" style="50" customWidth="1"/>
    <col min="774" max="774" width="17.5703125" style="50" customWidth="1"/>
    <col min="775" max="775" width="18.7109375" style="50" customWidth="1"/>
    <col min="776" max="776" width="2.85546875" style="50" customWidth="1"/>
    <col min="777" max="777" width="10.42578125" style="50" bestFit="1" customWidth="1"/>
    <col min="778" max="778" width="13.140625" style="50" customWidth="1"/>
    <col min="779" max="779" width="9.85546875" style="50" bestFit="1" customWidth="1"/>
    <col min="780" max="1023" width="9.140625" style="50"/>
    <col min="1024" max="1024" width="1.5703125" style="50" customWidth="1"/>
    <col min="1025" max="1025" width="2.7109375" style="50" customWidth="1"/>
    <col min="1026" max="1026" width="4.42578125" style="50" customWidth="1"/>
    <col min="1027" max="1027" width="27.28515625" style="50" customWidth="1"/>
    <col min="1028" max="1028" width="5.5703125" style="50" customWidth="1"/>
    <col min="1029" max="1029" width="18.5703125" style="50" customWidth="1"/>
    <col min="1030" max="1030" width="17.5703125" style="50" customWidth="1"/>
    <col min="1031" max="1031" width="18.7109375" style="50" customWidth="1"/>
    <col min="1032" max="1032" width="2.85546875" style="50" customWidth="1"/>
    <col min="1033" max="1033" width="10.42578125" style="50" bestFit="1" customWidth="1"/>
    <col min="1034" max="1034" width="13.140625" style="50" customWidth="1"/>
    <col min="1035" max="1035" width="9.85546875" style="50" bestFit="1" customWidth="1"/>
    <col min="1036" max="1279" width="9.140625" style="50"/>
    <col min="1280" max="1280" width="1.5703125" style="50" customWidth="1"/>
    <col min="1281" max="1281" width="2.7109375" style="50" customWidth="1"/>
    <col min="1282" max="1282" width="4.42578125" style="50" customWidth="1"/>
    <col min="1283" max="1283" width="27.28515625" style="50" customWidth="1"/>
    <col min="1284" max="1284" width="5.5703125" style="50" customWidth="1"/>
    <col min="1285" max="1285" width="18.5703125" style="50" customWidth="1"/>
    <col min="1286" max="1286" width="17.5703125" style="50" customWidth="1"/>
    <col min="1287" max="1287" width="18.7109375" style="50" customWidth="1"/>
    <col min="1288" max="1288" width="2.85546875" style="50" customWidth="1"/>
    <col min="1289" max="1289" width="10.42578125" style="50" bestFit="1" customWidth="1"/>
    <col min="1290" max="1290" width="13.140625" style="50" customWidth="1"/>
    <col min="1291" max="1291" width="9.85546875" style="50" bestFit="1" customWidth="1"/>
    <col min="1292" max="1535" width="9.140625" style="50"/>
    <col min="1536" max="1536" width="1.5703125" style="50" customWidth="1"/>
    <col min="1537" max="1537" width="2.7109375" style="50" customWidth="1"/>
    <col min="1538" max="1538" width="4.42578125" style="50" customWidth="1"/>
    <col min="1539" max="1539" width="27.28515625" style="50" customWidth="1"/>
    <col min="1540" max="1540" width="5.5703125" style="50" customWidth="1"/>
    <col min="1541" max="1541" width="18.5703125" style="50" customWidth="1"/>
    <col min="1542" max="1542" width="17.5703125" style="50" customWidth="1"/>
    <col min="1543" max="1543" width="18.7109375" style="50" customWidth="1"/>
    <col min="1544" max="1544" width="2.85546875" style="50" customWidth="1"/>
    <col min="1545" max="1545" width="10.42578125" style="50" bestFit="1" customWidth="1"/>
    <col min="1546" max="1546" width="13.140625" style="50" customWidth="1"/>
    <col min="1547" max="1547" width="9.85546875" style="50" bestFit="1" customWidth="1"/>
    <col min="1548" max="1791" width="9.140625" style="50"/>
    <col min="1792" max="1792" width="1.5703125" style="50" customWidth="1"/>
    <col min="1793" max="1793" width="2.7109375" style="50" customWidth="1"/>
    <col min="1794" max="1794" width="4.42578125" style="50" customWidth="1"/>
    <col min="1795" max="1795" width="27.28515625" style="50" customWidth="1"/>
    <col min="1796" max="1796" width="5.5703125" style="50" customWidth="1"/>
    <col min="1797" max="1797" width="18.5703125" style="50" customWidth="1"/>
    <col min="1798" max="1798" width="17.5703125" style="50" customWidth="1"/>
    <col min="1799" max="1799" width="18.7109375" style="50" customWidth="1"/>
    <col min="1800" max="1800" width="2.85546875" style="50" customWidth="1"/>
    <col min="1801" max="1801" width="10.42578125" style="50" bestFit="1" customWidth="1"/>
    <col min="1802" max="1802" width="13.140625" style="50" customWidth="1"/>
    <col min="1803" max="1803" width="9.85546875" style="50" bestFit="1" customWidth="1"/>
    <col min="1804" max="2047" width="9.140625" style="50"/>
    <col min="2048" max="2048" width="1.5703125" style="50" customWidth="1"/>
    <col min="2049" max="2049" width="2.7109375" style="50" customWidth="1"/>
    <col min="2050" max="2050" width="4.42578125" style="50" customWidth="1"/>
    <col min="2051" max="2051" width="27.28515625" style="50" customWidth="1"/>
    <col min="2052" max="2052" width="5.5703125" style="50" customWidth="1"/>
    <col min="2053" max="2053" width="18.5703125" style="50" customWidth="1"/>
    <col min="2054" max="2054" width="17.5703125" style="50" customWidth="1"/>
    <col min="2055" max="2055" width="18.7109375" style="50" customWidth="1"/>
    <col min="2056" max="2056" width="2.85546875" style="50" customWidth="1"/>
    <col min="2057" max="2057" width="10.42578125" style="50" bestFit="1" customWidth="1"/>
    <col min="2058" max="2058" width="13.140625" style="50" customWidth="1"/>
    <col min="2059" max="2059" width="9.85546875" style="50" bestFit="1" customWidth="1"/>
    <col min="2060" max="2303" width="9.140625" style="50"/>
    <col min="2304" max="2304" width="1.5703125" style="50" customWidth="1"/>
    <col min="2305" max="2305" width="2.7109375" style="50" customWidth="1"/>
    <col min="2306" max="2306" width="4.42578125" style="50" customWidth="1"/>
    <col min="2307" max="2307" width="27.28515625" style="50" customWidth="1"/>
    <col min="2308" max="2308" width="5.5703125" style="50" customWidth="1"/>
    <col min="2309" max="2309" width="18.5703125" style="50" customWidth="1"/>
    <col min="2310" max="2310" width="17.5703125" style="50" customWidth="1"/>
    <col min="2311" max="2311" width="18.7109375" style="50" customWidth="1"/>
    <col min="2312" max="2312" width="2.85546875" style="50" customWidth="1"/>
    <col min="2313" max="2313" width="10.42578125" style="50" bestFit="1" customWidth="1"/>
    <col min="2314" max="2314" width="13.140625" style="50" customWidth="1"/>
    <col min="2315" max="2315" width="9.85546875" style="50" bestFit="1" customWidth="1"/>
    <col min="2316" max="2559" width="9.140625" style="50"/>
    <col min="2560" max="2560" width="1.5703125" style="50" customWidth="1"/>
    <col min="2561" max="2561" width="2.7109375" style="50" customWidth="1"/>
    <col min="2562" max="2562" width="4.42578125" style="50" customWidth="1"/>
    <col min="2563" max="2563" width="27.28515625" style="50" customWidth="1"/>
    <col min="2564" max="2564" width="5.5703125" style="50" customWidth="1"/>
    <col min="2565" max="2565" width="18.5703125" style="50" customWidth="1"/>
    <col min="2566" max="2566" width="17.5703125" style="50" customWidth="1"/>
    <col min="2567" max="2567" width="18.7109375" style="50" customWidth="1"/>
    <col min="2568" max="2568" width="2.85546875" style="50" customWidth="1"/>
    <col min="2569" max="2569" width="10.42578125" style="50" bestFit="1" customWidth="1"/>
    <col min="2570" max="2570" width="13.140625" style="50" customWidth="1"/>
    <col min="2571" max="2571" width="9.85546875" style="50" bestFit="1" customWidth="1"/>
    <col min="2572" max="2815" width="9.140625" style="50"/>
    <col min="2816" max="2816" width="1.5703125" style="50" customWidth="1"/>
    <col min="2817" max="2817" width="2.7109375" style="50" customWidth="1"/>
    <col min="2818" max="2818" width="4.42578125" style="50" customWidth="1"/>
    <col min="2819" max="2819" width="27.28515625" style="50" customWidth="1"/>
    <col min="2820" max="2820" width="5.5703125" style="50" customWidth="1"/>
    <col min="2821" max="2821" width="18.5703125" style="50" customWidth="1"/>
    <col min="2822" max="2822" width="17.5703125" style="50" customWidth="1"/>
    <col min="2823" max="2823" width="18.7109375" style="50" customWidth="1"/>
    <col min="2824" max="2824" width="2.85546875" style="50" customWidth="1"/>
    <col min="2825" max="2825" width="10.42578125" style="50" bestFit="1" customWidth="1"/>
    <col min="2826" max="2826" width="13.140625" style="50" customWidth="1"/>
    <col min="2827" max="2827" width="9.85546875" style="50" bestFit="1" customWidth="1"/>
    <col min="2828" max="3071" width="9.140625" style="50"/>
    <col min="3072" max="3072" width="1.5703125" style="50" customWidth="1"/>
    <col min="3073" max="3073" width="2.7109375" style="50" customWidth="1"/>
    <col min="3074" max="3074" width="4.42578125" style="50" customWidth="1"/>
    <col min="3075" max="3075" width="27.28515625" style="50" customWidth="1"/>
    <col min="3076" max="3076" width="5.5703125" style="50" customWidth="1"/>
    <col min="3077" max="3077" width="18.5703125" style="50" customWidth="1"/>
    <col min="3078" max="3078" width="17.5703125" style="50" customWidth="1"/>
    <col min="3079" max="3079" width="18.7109375" style="50" customWidth="1"/>
    <col min="3080" max="3080" width="2.85546875" style="50" customWidth="1"/>
    <col min="3081" max="3081" width="10.42578125" style="50" bestFit="1" customWidth="1"/>
    <col min="3082" max="3082" width="13.140625" style="50" customWidth="1"/>
    <col min="3083" max="3083" width="9.85546875" style="50" bestFit="1" customWidth="1"/>
    <col min="3084" max="3327" width="9.140625" style="50"/>
    <col min="3328" max="3328" width="1.5703125" style="50" customWidth="1"/>
    <col min="3329" max="3329" width="2.7109375" style="50" customWidth="1"/>
    <col min="3330" max="3330" width="4.42578125" style="50" customWidth="1"/>
    <col min="3331" max="3331" width="27.28515625" style="50" customWidth="1"/>
    <col min="3332" max="3332" width="5.5703125" style="50" customWidth="1"/>
    <col min="3333" max="3333" width="18.5703125" style="50" customWidth="1"/>
    <col min="3334" max="3334" width="17.5703125" style="50" customWidth="1"/>
    <col min="3335" max="3335" width="18.7109375" style="50" customWidth="1"/>
    <col min="3336" max="3336" width="2.85546875" style="50" customWidth="1"/>
    <col min="3337" max="3337" width="10.42578125" style="50" bestFit="1" customWidth="1"/>
    <col min="3338" max="3338" width="13.140625" style="50" customWidth="1"/>
    <col min="3339" max="3339" width="9.85546875" style="50" bestFit="1" customWidth="1"/>
    <col min="3340" max="3583" width="9.140625" style="50"/>
    <col min="3584" max="3584" width="1.5703125" style="50" customWidth="1"/>
    <col min="3585" max="3585" width="2.7109375" style="50" customWidth="1"/>
    <col min="3586" max="3586" width="4.42578125" style="50" customWidth="1"/>
    <col min="3587" max="3587" width="27.28515625" style="50" customWidth="1"/>
    <col min="3588" max="3588" width="5.5703125" style="50" customWidth="1"/>
    <col min="3589" max="3589" width="18.5703125" style="50" customWidth="1"/>
    <col min="3590" max="3590" width="17.5703125" style="50" customWidth="1"/>
    <col min="3591" max="3591" width="18.7109375" style="50" customWidth="1"/>
    <col min="3592" max="3592" width="2.85546875" style="50" customWidth="1"/>
    <col min="3593" max="3593" width="10.42578125" style="50" bestFit="1" customWidth="1"/>
    <col min="3594" max="3594" width="13.140625" style="50" customWidth="1"/>
    <col min="3595" max="3595" width="9.85546875" style="50" bestFit="1" customWidth="1"/>
    <col min="3596" max="3839" width="9.140625" style="50"/>
    <col min="3840" max="3840" width="1.5703125" style="50" customWidth="1"/>
    <col min="3841" max="3841" width="2.7109375" style="50" customWidth="1"/>
    <col min="3842" max="3842" width="4.42578125" style="50" customWidth="1"/>
    <col min="3843" max="3843" width="27.28515625" style="50" customWidth="1"/>
    <col min="3844" max="3844" width="5.5703125" style="50" customWidth="1"/>
    <col min="3845" max="3845" width="18.5703125" style="50" customWidth="1"/>
    <col min="3846" max="3846" width="17.5703125" style="50" customWidth="1"/>
    <col min="3847" max="3847" width="18.7109375" style="50" customWidth="1"/>
    <col min="3848" max="3848" width="2.85546875" style="50" customWidth="1"/>
    <col min="3849" max="3849" width="10.42578125" style="50" bestFit="1" customWidth="1"/>
    <col min="3850" max="3850" width="13.140625" style="50" customWidth="1"/>
    <col min="3851" max="3851" width="9.85546875" style="50" bestFit="1" customWidth="1"/>
    <col min="3852" max="4095" width="9.140625" style="50"/>
    <col min="4096" max="4096" width="1.5703125" style="50" customWidth="1"/>
    <col min="4097" max="4097" width="2.7109375" style="50" customWidth="1"/>
    <col min="4098" max="4098" width="4.42578125" style="50" customWidth="1"/>
    <col min="4099" max="4099" width="27.28515625" style="50" customWidth="1"/>
    <col min="4100" max="4100" width="5.5703125" style="50" customWidth="1"/>
    <col min="4101" max="4101" width="18.5703125" style="50" customWidth="1"/>
    <col min="4102" max="4102" width="17.5703125" style="50" customWidth="1"/>
    <col min="4103" max="4103" width="18.7109375" style="50" customWidth="1"/>
    <col min="4104" max="4104" width="2.85546875" style="50" customWidth="1"/>
    <col min="4105" max="4105" width="10.42578125" style="50" bestFit="1" customWidth="1"/>
    <col min="4106" max="4106" width="13.140625" style="50" customWidth="1"/>
    <col min="4107" max="4107" width="9.85546875" style="50" bestFit="1" customWidth="1"/>
    <col min="4108" max="4351" width="9.140625" style="50"/>
    <col min="4352" max="4352" width="1.5703125" style="50" customWidth="1"/>
    <col min="4353" max="4353" width="2.7109375" style="50" customWidth="1"/>
    <col min="4354" max="4354" width="4.42578125" style="50" customWidth="1"/>
    <col min="4355" max="4355" width="27.28515625" style="50" customWidth="1"/>
    <col min="4356" max="4356" width="5.5703125" style="50" customWidth="1"/>
    <col min="4357" max="4357" width="18.5703125" style="50" customWidth="1"/>
    <col min="4358" max="4358" width="17.5703125" style="50" customWidth="1"/>
    <col min="4359" max="4359" width="18.7109375" style="50" customWidth="1"/>
    <col min="4360" max="4360" width="2.85546875" style="50" customWidth="1"/>
    <col min="4361" max="4361" width="10.42578125" style="50" bestFit="1" customWidth="1"/>
    <col min="4362" max="4362" width="13.140625" style="50" customWidth="1"/>
    <col min="4363" max="4363" width="9.85546875" style="50" bestFit="1" customWidth="1"/>
    <col min="4364" max="4607" width="9.140625" style="50"/>
    <col min="4608" max="4608" width="1.5703125" style="50" customWidth="1"/>
    <col min="4609" max="4609" width="2.7109375" style="50" customWidth="1"/>
    <col min="4610" max="4610" width="4.42578125" style="50" customWidth="1"/>
    <col min="4611" max="4611" width="27.28515625" style="50" customWidth="1"/>
    <col min="4612" max="4612" width="5.5703125" style="50" customWidth="1"/>
    <col min="4613" max="4613" width="18.5703125" style="50" customWidth="1"/>
    <col min="4614" max="4614" width="17.5703125" style="50" customWidth="1"/>
    <col min="4615" max="4615" width="18.7109375" style="50" customWidth="1"/>
    <col min="4616" max="4616" width="2.85546875" style="50" customWidth="1"/>
    <col min="4617" max="4617" width="10.42578125" style="50" bestFit="1" customWidth="1"/>
    <col min="4618" max="4618" width="13.140625" style="50" customWidth="1"/>
    <col min="4619" max="4619" width="9.85546875" style="50" bestFit="1" customWidth="1"/>
    <col min="4620" max="4863" width="9.140625" style="50"/>
    <col min="4864" max="4864" width="1.5703125" style="50" customWidth="1"/>
    <col min="4865" max="4865" width="2.7109375" style="50" customWidth="1"/>
    <col min="4866" max="4866" width="4.42578125" style="50" customWidth="1"/>
    <col min="4867" max="4867" width="27.28515625" style="50" customWidth="1"/>
    <col min="4868" max="4868" width="5.5703125" style="50" customWidth="1"/>
    <col min="4869" max="4869" width="18.5703125" style="50" customWidth="1"/>
    <col min="4870" max="4870" width="17.5703125" style="50" customWidth="1"/>
    <col min="4871" max="4871" width="18.7109375" style="50" customWidth="1"/>
    <col min="4872" max="4872" width="2.85546875" style="50" customWidth="1"/>
    <col min="4873" max="4873" width="10.42578125" style="50" bestFit="1" customWidth="1"/>
    <col min="4874" max="4874" width="13.140625" style="50" customWidth="1"/>
    <col min="4875" max="4875" width="9.85546875" style="50" bestFit="1" customWidth="1"/>
    <col min="4876" max="5119" width="9.140625" style="50"/>
    <col min="5120" max="5120" width="1.5703125" style="50" customWidth="1"/>
    <col min="5121" max="5121" width="2.7109375" style="50" customWidth="1"/>
    <col min="5122" max="5122" width="4.42578125" style="50" customWidth="1"/>
    <col min="5123" max="5123" width="27.28515625" style="50" customWidth="1"/>
    <col min="5124" max="5124" width="5.5703125" style="50" customWidth="1"/>
    <col min="5125" max="5125" width="18.5703125" style="50" customWidth="1"/>
    <col min="5126" max="5126" width="17.5703125" style="50" customWidth="1"/>
    <col min="5127" max="5127" width="18.7109375" style="50" customWidth="1"/>
    <col min="5128" max="5128" width="2.85546875" style="50" customWidth="1"/>
    <col min="5129" max="5129" width="10.42578125" style="50" bestFit="1" customWidth="1"/>
    <col min="5130" max="5130" width="13.140625" style="50" customWidth="1"/>
    <col min="5131" max="5131" width="9.85546875" style="50" bestFit="1" customWidth="1"/>
    <col min="5132" max="5375" width="9.140625" style="50"/>
    <col min="5376" max="5376" width="1.5703125" style="50" customWidth="1"/>
    <col min="5377" max="5377" width="2.7109375" style="50" customWidth="1"/>
    <col min="5378" max="5378" width="4.42578125" style="50" customWidth="1"/>
    <col min="5379" max="5379" width="27.28515625" style="50" customWidth="1"/>
    <col min="5380" max="5380" width="5.5703125" style="50" customWidth="1"/>
    <col min="5381" max="5381" width="18.5703125" style="50" customWidth="1"/>
    <col min="5382" max="5382" width="17.5703125" style="50" customWidth="1"/>
    <col min="5383" max="5383" width="18.7109375" style="50" customWidth="1"/>
    <col min="5384" max="5384" width="2.85546875" style="50" customWidth="1"/>
    <col min="5385" max="5385" width="10.42578125" style="50" bestFit="1" customWidth="1"/>
    <col min="5386" max="5386" width="13.140625" style="50" customWidth="1"/>
    <col min="5387" max="5387" width="9.85546875" style="50" bestFit="1" customWidth="1"/>
    <col min="5388" max="5631" width="9.140625" style="50"/>
    <col min="5632" max="5632" width="1.5703125" style="50" customWidth="1"/>
    <col min="5633" max="5633" width="2.7109375" style="50" customWidth="1"/>
    <col min="5634" max="5634" width="4.42578125" style="50" customWidth="1"/>
    <col min="5635" max="5635" width="27.28515625" style="50" customWidth="1"/>
    <col min="5636" max="5636" width="5.5703125" style="50" customWidth="1"/>
    <col min="5637" max="5637" width="18.5703125" style="50" customWidth="1"/>
    <col min="5638" max="5638" width="17.5703125" style="50" customWidth="1"/>
    <col min="5639" max="5639" width="18.7109375" style="50" customWidth="1"/>
    <col min="5640" max="5640" width="2.85546875" style="50" customWidth="1"/>
    <col min="5641" max="5641" width="10.42578125" style="50" bestFit="1" customWidth="1"/>
    <col min="5642" max="5642" width="13.140625" style="50" customWidth="1"/>
    <col min="5643" max="5643" width="9.85546875" style="50" bestFit="1" customWidth="1"/>
    <col min="5644" max="5887" width="9.140625" style="50"/>
    <col min="5888" max="5888" width="1.5703125" style="50" customWidth="1"/>
    <col min="5889" max="5889" width="2.7109375" style="50" customWidth="1"/>
    <col min="5890" max="5890" width="4.42578125" style="50" customWidth="1"/>
    <col min="5891" max="5891" width="27.28515625" style="50" customWidth="1"/>
    <col min="5892" max="5892" width="5.5703125" style="50" customWidth="1"/>
    <col min="5893" max="5893" width="18.5703125" style="50" customWidth="1"/>
    <col min="5894" max="5894" width="17.5703125" style="50" customWidth="1"/>
    <col min="5895" max="5895" width="18.7109375" style="50" customWidth="1"/>
    <col min="5896" max="5896" width="2.85546875" style="50" customWidth="1"/>
    <col min="5897" max="5897" width="10.42578125" style="50" bestFit="1" customWidth="1"/>
    <col min="5898" max="5898" width="13.140625" style="50" customWidth="1"/>
    <col min="5899" max="5899" width="9.85546875" style="50" bestFit="1" customWidth="1"/>
    <col min="5900" max="6143" width="9.140625" style="50"/>
    <col min="6144" max="6144" width="1.5703125" style="50" customWidth="1"/>
    <col min="6145" max="6145" width="2.7109375" style="50" customWidth="1"/>
    <col min="6146" max="6146" width="4.42578125" style="50" customWidth="1"/>
    <col min="6147" max="6147" width="27.28515625" style="50" customWidth="1"/>
    <col min="6148" max="6148" width="5.5703125" style="50" customWidth="1"/>
    <col min="6149" max="6149" width="18.5703125" style="50" customWidth="1"/>
    <col min="6150" max="6150" width="17.5703125" style="50" customWidth="1"/>
    <col min="6151" max="6151" width="18.7109375" style="50" customWidth="1"/>
    <col min="6152" max="6152" width="2.85546875" style="50" customWidth="1"/>
    <col min="6153" max="6153" width="10.42578125" style="50" bestFit="1" customWidth="1"/>
    <col min="6154" max="6154" width="13.140625" style="50" customWidth="1"/>
    <col min="6155" max="6155" width="9.85546875" style="50" bestFit="1" customWidth="1"/>
    <col min="6156" max="6399" width="9.140625" style="50"/>
    <col min="6400" max="6400" width="1.5703125" style="50" customWidth="1"/>
    <col min="6401" max="6401" width="2.7109375" style="50" customWidth="1"/>
    <col min="6402" max="6402" width="4.42578125" style="50" customWidth="1"/>
    <col min="6403" max="6403" width="27.28515625" style="50" customWidth="1"/>
    <col min="6404" max="6404" width="5.5703125" style="50" customWidth="1"/>
    <col min="6405" max="6405" width="18.5703125" style="50" customWidth="1"/>
    <col min="6406" max="6406" width="17.5703125" style="50" customWidth="1"/>
    <col min="6407" max="6407" width="18.7109375" style="50" customWidth="1"/>
    <col min="6408" max="6408" width="2.85546875" style="50" customWidth="1"/>
    <col min="6409" max="6409" width="10.42578125" style="50" bestFit="1" customWidth="1"/>
    <col min="6410" max="6410" width="13.140625" style="50" customWidth="1"/>
    <col min="6411" max="6411" width="9.85546875" style="50" bestFit="1" customWidth="1"/>
    <col min="6412" max="6655" width="9.140625" style="50"/>
    <col min="6656" max="6656" width="1.5703125" style="50" customWidth="1"/>
    <col min="6657" max="6657" width="2.7109375" style="50" customWidth="1"/>
    <col min="6658" max="6658" width="4.42578125" style="50" customWidth="1"/>
    <col min="6659" max="6659" width="27.28515625" style="50" customWidth="1"/>
    <col min="6660" max="6660" width="5.5703125" style="50" customWidth="1"/>
    <col min="6661" max="6661" width="18.5703125" style="50" customWidth="1"/>
    <col min="6662" max="6662" width="17.5703125" style="50" customWidth="1"/>
    <col min="6663" max="6663" width="18.7109375" style="50" customWidth="1"/>
    <col min="6664" max="6664" width="2.85546875" style="50" customWidth="1"/>
    <col min="6665" max="6665" width="10.42578125" style="50" bestFit="1" customWidth="1"/>
    <col min="6666" max="6666" width="13.140625" style="50" customWidth="1"/>
    <col min="6667" max="6667" width="9.85546875" style="50" bestFit="1" customWidth="1"/>
    <col min="6668" max="6911" width="9.140625" style="50"/>
    <col min="6912" max="6912" width="1.5703125" style="50" customWidth="1"/>
    <col min="6913" max="6913" width="2.7109375" style="50" customWidth="1"/>
    <col min="6914" max="6914" width="4.42578125" style="50" customWidth="1"/>
    <col min="6915" max="6915" width="27.28515625" style="50" customWidth="1"/>
    <col min="6916" max="6916" width="5.5703125" style="50" customWidth="1"/>
    <col min="6917" max="6917" width="18.5703125" style="50" customWidth="1"/>
    <col min="6918" max="6918" width="17.5703125" style="50" customWidth="1"/>
    <col min="6919" max="6919" width="18.7109375" style="50" customWidth="1"/>
    <col min="6920" max="6920" width="2.85546875" style="50" customWidth="1"/>
    <col min="6921" max="6921" width="10.42578125" style="50" bestFit="1" customWidth="1"/>
    <col min="6922" max="6922" width="13.140625" style="50" customWidth="1"/>
    <col min="6923" max="6923" width="9.85546875" style="50" bestFit="1" customWidth="1"/>
    <col min="6924" max="7167" width="9.140625" style="50"/>
    <col min="7168" max="7168" width="1.5703125" style="50" customWidth="1"/>
    <col min="7169" max="7169" width="2.7109375" style="50" customWidth="1"/>
    <col min="7170" max="7170" width="4.42578125" style="50" customWidth="1"/>
    <col min="7171" max="7171" width="27.28515625" style="50" customWidth="1"/>
    <col min="7172" max="7172" width="5.5703125" style="50" customWidth="1"/>
    <col min="7173" max="7173" width="18.5703125" style="50" customWidth="1"/>
    <col min="7174" max="7174" width="17.5703125" style="50" customWidth="1"/>
    <col min="7175" max="7175" width="18.7109375" style="50" customWidth="1"/>
    <col min="7176" max="7176" width="2.85546875" style="50" customWidth="1"/>
    <col min="7177" max="7177" width="10.42578125" style="50" bestFit="1" customWidth="1"/>
    <col min="7178" max="7178" width="13.140625" style="50" customWidth="1"/>
    <col min="7179" max="7179" width="9.85546875" style="50" bestFit="1" customWidth="1"/>
    <col min="7180" max="7423" width="9.140625" style="50"/>
    <col min="7424" max="7424" width="1.5703125" style="50" customWidth="1"/>
    <col min="7425" max="7425" width="2.7109375" style="50" customWidth="1"/>
    <col min="7426" max="7426" width="4.42578125" style="50" customWidth="1"/>
    <col min="7427" max="7427" width="27.28515625" style="50" customWidth="1"/>
    <col min="7428" max="7428" width="5.5703125" style="50" customWidth="1"/>
    <col min="7429" max="7429" width="18.5703125" style="50" customWidth="1"/>
    <col min="7430" max="7430" width="17.5703125" style="50" customWidth="1"/>
    <col min="7431" max="7431" width="18.7109375" style="50" customWidth="1"/>
    <col min="7432" max="7432" width="2.85546875" style="50" customWidth="1"/>
    <col min="7433" max="7433" width="10.42578125" style="50" bestFit="1" customWidth="1"/>
    <col min="7434" max="7434" width="13.140625" style="50" customWidth="1"/>
    <col min="7435" max="7435" width="9.85546875" style="50" bestFit="1" customWidth="1"/>
    <col min="7436" max="7679" width="9.140625" style="50"/>
    <col min="7680" max="7680" width="1.5703125" style="50" customWidth="1"/>
    <col min="7681" max="7681" width="2.7109375" style="50" customWidth="1"/>
    <col min="7682" max="7682" width="4.42578125" style="50" customWidth="1"/>
    <col min="7683" max="7683" width="27.28515625" style="50" customWidth="1"/>
    <col min="7684" max="7684" width="5.5703125" style="50" customWidth="1"/>
    <col min="7685" max="7685" width="18.5703125" style="50" customWidth="1"/>
    <col min="7686" max="7686" width="17.5703125" style="50" customWidth="1"/>
    <col min="7687" max="7687" width="18.7109375" style="50" customWidth="1"/>
    <col min="7688" max="7688" width="2.85546875" style="50" customWidth="1"/>
    <col min="7689" max="7689" width="10.42578125" style="50" bestFit="1" customWidth="1"/>
    <col min="7690" max="7690" width="13.140625" style="50" customWidth="1"/>
    <col min="7691" max="7691" width="9.85546875" style="50" bestFit="1" customWidth="1"/>
    <col min="7692" max="7935" width="9.140625" style="50"/>
    <col min="7936" max="7936" width="1.5703125" style="50" customWidth="1"/>
    <col min="7937" max="7937" width="2.7109375" style="50" customWidth="1"/>
    <col min="7938" max="7938" width="4.42578125" style="50" customWidth="1"/>
    <col min="7939" max="7939" width="27.28515625" style="50" customWidth="1"/>
    <col min="7940" max="7940" width="5.5703125" style="50" customWidth="1"/>
    <col min="7941" max="7941" width="18.5703125" style="50" customWidth="1"/>
    <col min="7942" max="7942" width="17.5703125" style="50" customWidth="1"/>
    <col min="7943" max="7943" width="18.7109375" style="50" customWidth="1"/>
    <col min="7944" max="7944" width="2.85546875" style="50" customWidth="1"/>
    <col min="7945" max="7945" width="10.42578125" style="50" bestFit="1" customWidth="1"/>
    <col min="7946" max="7946" width="13.140625" style="50" customWidth="1"/>
    <col min="7947" max="7947" width="9.85546875" style="50" bestFit="1" customWidth="1"/>
    <col min="7948" max="8191" width="9.140625" style="50"/>
    <col min="8192" max="8192" width="1.5703125" style="50" customWidth="1"/>
    <col min="8193" max="8193" width="2.7109375" style="50" customWidth="1"/>
    <col min="8194" max="8194" width="4.42578125" style="50" customWidth="1"/>
    <col min="8195" max="8195" width="27.28515625" style="50" customWidth="1"/>
    <col min="8196" max="8196" width="5.5703125" style="50" customWidth="1"/>
    <col min="8197" max="8197" width="18.5703125" style="50" customWidth="1"/>
    <col min="8198" max="8198" width="17.5703125" style="50" customWidth="1"/>
    <col min="8199" max="8199" width="18.7109375" style="50" customWidth="1"/>
    <col min="8200" max="8200" width="2.85546875" style="50" customWidth="1"/>
    <col min="8201" max="8201" width="10.42578125" style="50" bestFit="1" customWidth="1"/>
    <col min="8202" max="8202" width="13.140625" style="50" customWidth="1"/>
    <col min="8203" max="8203" width="9.85546875" style="50" bestFit="1" customWidth="1"/>
    <col min="8204" max="8447" width="9.140625" style="50"/>
    <col min="8448" max="8448" width="1.5703125" style="50" customWidth="1"/>
    <col min="8449" max="8449" width="2.7109375" style="50" customWidth="1"/>
    <col min="8450" max="8450" width="4.42578125" style="50" customWidth="1"/>
    <col min="8451" max="8451" width="27.28515625" style="50" customWidth="1"/>
    <col min="8452" max="8452" width="5.5703125" style="50" customWidth="1"/>
    <col min="8453" max="8453" width="18.5703125" style="50" customWidth="1"/>
    <col min="8454" max="8454" width="17.5703125" style="50" customWidth="1"/>
    <col min="8455" max="8455" width="18.7109375" style="50" customWidth="1"/>
    <col min="8456" max="8456" width="2.85546875" style="50" customWidth="1"/>
    <col min="8457" max="8457" width="10.42578125" style="50" bestFit="1" customWidth="1"/>
    <col min="8458" max="8458" width="13.140625" style="50" customWidth="1"/>
    <col min="8459" max="8459" width="9.85546875" style="50" bestFit="1" customWidth="1"/>
    <col min="8460" max="8703" width="9.140625" style="50"/>
    <col min="8704" max="8704" width="1.5703125" style="50" customWidth="1"/>
    <col min="8705" max="8705" width="2.7109375" style="50" customWidth="1"/>
    <col min="8706" max="8706" width="4.42578125" style="50" customWidth="1"/>
    <col min="8707" max="8707" width="27.28515625" style="50" customWidth="1"/>
    <col min="8708" max="8708" width="5.5703125" style="50" customWidth="1"/>
    <col min="8709" max="8709" width="18.5703125" style="50" customWidth="1"/>
    <col min="8710" max="8710" width="17.5703125" style="50" customWidth="1"/>
    <col min="8711" max="8711" width="18.7109375" style="50" customWidth="1"/>
    <col min="8712" max="8712" width="2.85546875" style="50" customWidth="1"/>
    <col min="8713" max="8713" width="10.42578125" style="50" bestFit="1" customWidth="1"/>
    <col min="8714" max="8714" width="13.140625" style="50" customWidth="1"/>
    <col min="8715" max="8715" width="9.85546875" style="50" bestFit="1" customWidth="1"/>
    <col min="8716" max="8959" width="9.140625" style="50"/>
    <col min="8960" max="8960" width="1.5703125" style="50" customWidth="1"/>
    <col min="8961" max="8961" width="2.7109375" style="50" customWidth="1"/>
    <col min="8962" max="8962" width="4.42578125" style="50" customWidth="1"/>
    <col min="8963" max="8963" width="27.28515625" style="50" customWidth="1"/>
    <col min="8964" max="8964" width="5.5703125" style="50" customWidth="1"/>
    <col min="8965" max="8965" width="18.5703125" style="50" customWidth="1"/>
    <col min="8966" max="8966" width="17.5703125" style="50" customWidth="1"/>
    <col min="8967" max="8967" width="18.7109375" style="50" customWidth="1"/>
    <col min="8968" max="8968" width="2.85546875" style="50" customWidth="1"/>
    <col min="8969" max="8969" width="10.42578125" style="50" bestFit="1" customWidth="1"/>
    <col min="8970" max="8970" width="13.140625" style="50" customWidth="1"/>
    <col min="8971" max="8971" width="9.85546875" style="50" bestFit="1" customWidth="1"/>
    <col min="8972" max="9215" width="9.140625" style="50"/>
    <col min="9216" max="9216" width="1.5703125" style="50" customWidth="1"/>
    <col min="9217" max="9217" width="2.7109375" style="50" customWidth="1"/>
    <col min="9218" max="9218" width="4.42578125" style="50" customWidth="1"/>
    <col min="9219" max="9219" width="27.28515625" style="50" customWidth="1"/>
    <col min="9220" max="9220" width="5.5703125" style="50" customWidth="1"/>
    <col min="9221" max="9221" width="18.5703125" style="50" customWidth="1"/>
    <col min="9222" max="9222" width="17.5703125" style="50" customWidth="1"/>
    <col min="9223" max="9223" width="18.7109375" style="50" customWidth="1"/>
    <col min="9224" max="9224" width="2.85546875" style="50" customWidth="1"/>
    <col min="9225" max="9225" width="10.42578125" style="50" bestFit="1" customWidth="1"/>
    <col min="9226" max="9226" width="13.140625" style="50" customWidth="1"/>
    <col min="9227" max="9227" width="9.85546875" style="50" bestFit="1" customWidth="1"/>
    <col min="9228" max="9471" width="9.140625" style="50"/>
    <col min="9472" max="9472" width="1.5703125" style="50" customWidth="1"/>
    <col min="9473" max="9473" width="2.7109375" style="50" customWidth="1"/>
    <col min="9474" max="9474" width="4.42578125" style="50" customWidth="1"/>
    <col min="9475" max="9475" width="27.28515625" style="50" customWidth="1"/>
    <col min="9476" max="9476" width="5.5703125" style="50" customWidth="1"/>
    <col min="9477" max="9477" width="18.5703125" style="50" customWidth="1"/>
    <col min="9478" max="9478" width="17.5703125" style="50" customWidth="1"/>
    <col min="9479" max="9479" width="18.7109375" style="50" customWidth="1"/>
    <col min="9480" max="9480" width="2.85546875" style="50" customWidth="1"/>
    <col min="9481" max="9481" width="10.42578125" style="50" bestFit="1" customWidth="1"/>
    <col min="9482" max="9482" width="13.140625" style="50" customWidth="1"/>
    <col min="9483" max="9483" width="9.85546875" style="50" bestFit="1" customWidth="1"/>
    <col min="9484" max="9727" width="9.140625" style="50"/>
    <col min="9728" max="9728" width="1.5703125" style="50" customWidth="1"/>
    <col min="9729" max="9729" width="2.7109375" style="50" customWidth="1"/>
    <col min="9730" max="9730" width="4.42578125" style="50" customWidth="1"/>
    <col min="9731" max="9731" width="27.28515625" style="50" customWidth="1"/>
    <col min="9732" max="9732" width="5.5703125" style="50" customWidth="1"/>
    <col min="9733" max="9733" width="18.5703125" style="50" customWidth="1"/>
    <col min="9734" max="9734" width="17.5703125" style="50" customWidth="1"/>
    <col min="9735" max="9735" width="18.7109375" style="50" customWidth="1"/>
    <col min="9736" max="9736" width="2.85546875" style="50" customWidth="1"/>
    <col min="9737" max="9737" width="10.42578125" style="50" bestFit="1" customWidth="1"/>
    <col min="9738" max="9738" width="13.140625" style="50" customWidth="1"/>
    <col min="9739" max="9739" width="9.85546875" style="50" bestFit="1" customWidth="1"/>
    <col min="9740" max="9983" width="9.140625" style="50"/>
    <col min="9984" max="9984" width="1.5703125" style="50" customWidth="1"/>
    <col min="9985" max="9985" width="2.7109375" style="50" customWidth="1"/>
    <col min="9986" max="9986" width="4.42578125" style="50" customWidth="1"/>
    <col min="9987" max="9987" width="27.28515625" style="50" customWidth="1"/>
    <col min="9988" max="9988" width="5.5703125" style="50" customWidth="1"/>
    <col min="9989" max="9989" width="18.5703125" style="50" customWidth="1"/>
    <col min="9990" max="9990" width="17.5703125" style="50" customWidth="1"/>
    <col min="9991" max="9991" width="18.7109375" style="50" customWidth="1"/>
    <col min="9992" max="9992" width="2.85546875" style="50" customWidth="1"/>
    <col min="9993" max="9993" width="10.42578125" style="50" bestFit="1" customWidth="1"/>
    <col min="9994" max="9994" width="13.140625" style="50" customWidth="1"/>
    <col min="9995" max="9995" width="9.85546875" style="50" bestFit="1" customWidth="1"/>
    <col min="9996" max="10239" width="9.140625" style="50"/>
    <col min="10240" max="10240" width="1.5703125" style="50" customWidth="1"/>
    <col min="10241" max="10241" width="2.7109375" style="50" customWidth="1"/>
    <col min="10242" max="10242" width="4.42578125" style="50" customWidth="1"/>
    <col min="10243" max="10243" width="27.28515625" style="50" customWidth="1"/>
    <col min="10244" max="10244" width="5.5703125" style="50" customWidth="1"/>
    <col min="10245" max="10245" width="18.5703125" style="50" customWidth="1"/>
    <col min="10246" max="10246" width="17.5703125" style="50" customWidth="1"/>
    <col min="10247" max="10247" width="18.7109375" style="50" customWidth="1"/>
    <col min="10248" max="10248" width="2.85546875" style="50" customWidth="1"/>
    <col min="10249" max="10249" width="10.42578125" style="50" bestFit="1" customWidth="1"/>
    <col min="10250" max="10250" width="13.140625" style="50" customWidth="1"/>
    <col min="10251" max="10251" width="9.85546875" style="50" bestFit="1" customWidth="1"/>
    <col min="10252" max="10495" width="9.140625" style="50"/>
    <col min="10496" max="10496" width="1.5703125" style="50" customWidth="1"/>
    <col min="10497" max="10497" width="2.7109375" style="50" customWidth="1"/>
    <col min="10498" max="10498" width="4.42578125" style="50" customWidth="1"/>
    <col min="10499" max="10499" width="27.28515625" style="50" customWidth="1"/>
    <col min="10500" max="10500" width="5.5703125" style="50" customWidth="1"/>
    <col min="10501" max="10501" width="18.5703125" style="50" customWidth="1"/>
    <col min="10502" max="10502" width="17.5703125" style="50" customWidth="1"/>
    <col min="10503" max="10503" width="18.7109375" style="50" customWidth="1"/>
    <col min="10504" max="10504" width="2.85546875" style="50" customWidth="1"/>
    <col min="10505" max="10505" width="10.42578125" style="50" bestFit="1" customWidth="1"/>
    <col min="10506" max="10506" width="13.140625" style="50" customWidth="1"/>
    <col min="10507" max="10507" width="9.85546875" style="50" bestFit="1" customWidth="1"/>
    <col min="10508" max="10751" width="9.140625" style="50"/>
    <col min="10752" max="10752" width="1.5703125" style="50" customWidth="1"/>
    <col min="10753" max="10753" width="2.7109375" style="50" customWidth="1"/>
    <col min="10754" max="10754" width="4.42578125" style="50" customWidth="1"/>
    <col min="10755" max="10755" width="27.28515625" style="50" customWidth="1"/>
    <col min="10756" max="10756" width="5.5703125" style="50" customWidth="1"/>
    <col min="10757" max="10757" width="18.5703125" style="50" customWidth="1"/>
    <col min="10758" max="10758" width="17.5703125" style="50" customWidth="1"/>
    <col min="10759" max="10759" width="18.7109375" style="50" customWidth="1"/>
    <col min="10760" max="10760" width="2.85546875" style="50" customWidth="1"/>
    <col min="10761" max="10761" width="10.42578125" style="50" bestFit="1" customWidth="1"/>
    <col min="10762" max="10762" width="13.140625" style="50" customWidth="1"/>
    <col min="10763" max="10763" width="9.85546875" style="50" bestFit="1" customWidth="1"/>
    <col min="10764" max="11007" width="9.140625" style="50"/>
    <col min="11008" max="11008" width="1.5703125" style="50" customWidth="1"/>
    <col min="11009" max="11009" width="2.7109375" style="50" customWidth="1"/>
    <col min="11010" max="11010" width="4.42578125" style="50" customWidth="1"/>
    <col min="11011" max="11011" width="27.28515625" style="50" customWidth="1"/>
    <col min="11012" max="11012" width="5.5703125" style="50" customWidth="1"/>
    <col min="11013" max="11013" width="18.5703125" style="50" customWidth="1"/>
    <col min="11014" max="11014" width="17.5703125" style="50" customWidth="1"/>
    <col min="11015" max="11015" width="18.7109375" style="50" customWidth="1"/>
    <col min="11016" max="11016" width="2.85546875" style="50" customWidth="1"/>
    <col min="11017" max="11017" width="10.42578125" style="50" bestFit="1" customWidth="1"/>
    <col min="11018" max="11018" width="13.140625" style="50" customWidth="1"/>
    <col min="11019" max="11019" width="9.85546875" style="50" bestFit="1" customWidth="1"/>
    <col min="11020" max="11263" width="9.140625" style="50"/>
    <col min="11264" max="11264" width="1.5703125" style="50" customWidth="1"/>
    <col min="11265" max="11265" width="2.7109375" style="50" customWidth="1"/>
    <col min="11266" max="11266" width="4.42578125" style="50" customWidth="1"/>
    <col min="11267" max="11267" width="27.28515625" style="50" customWidth="1"/>
    <col min="11268" max="11268" width="5.5703125" style="50" customWidth="1"/>
    <col min="11269" max="11269" width="18.5703125" style="50" customWidth="1"/>
    <col min="11270" max="11270" width="17.5703125" style="50" customWidth="1"/>
    <col min="11271" max="11271" width="18.7109375" style="50" customWidth="1"/>
    <col min="11272" max="11272" width="2.85546875" style="50" customWidth="1"/>
    <col min="11273" max="11273" width="10.42578125" style="50" bestFit="1" customWidth="1"/>
    <col min="11274" max="11274" width="13.140625" style="50" customWidth="1"/>
    <col min="11275" max="11275" width="9.85546875" style="50" bestFit="1" customWidth="1"/>
    <col min="11276" max="11519" width="9.140625" style="50"/>
    <col min="11520" max="11520" width="1.5703125" style="50" customWidth="1"/>
    <col min="11521" max="11521" width="2.7109375" style="50" customWidth="1"/>
    <col min="11522" max="11522" width="4.42578125" style="50" customWidth="1"/>
    <col min="11523" max="11523" width="27.28515625" style="50" customWidth="1"/>
    <col min="11524" max="11524" width="5.5703125" style="50" customWidth="1"/>
    <col min="11525" max="11525" width="18.5703125" style="50" customWidth="1"/>
    <col min="11526" max="11526" width="17.5703125" style="50" customWidth="1"/>
    <col min="11527" max="11527" width="18.7109375" style="50" customWidth="1"/>
    <col min="11528" max="11528" width="2.85546875" style="50" customWidth="1"/>
    <col min="11529" max="11529" width="10.42578125" style="50" bestFit="1" customWidth="1"/>
    <col min="11530" max="11530" width="13.140625" style="50" customWidth="1"/>
    <col min="11531" max="11531" width="9.85546875" style="50" bestFit="1" customWidth="1"/>
    <col min="11532" max="11775" width="9.140625" style="50"/>
    <col min="11776" max="11776" width="1.5703125" style="50" customWidth="1"/>
    <col min="11777" max="11777" width="2.7109375" style="50" customWidth="1"/>
    <col min="11778" max="11778" width="4.42578125" style="50" customWidth="1"/>
    <col min="11779" max="11779" width="27.28515625" style="50" customWidth="1"/>
    <col min="11780" max="11780" width="5.5703125" style="50" customWidth="1"/>
    <col min="11781" max="11781" width="18.5703125" style="50" customWidth="1"/>
    <col min="11782" max="11782" width="17.5703125" style="50" customWidth="1"/>
    <col min="11783" max="11783" width="18.7109375" style="50" customWidth="1"/>
    <col min="11784" max="11784" width="2.85546875" style="50" customWidth="1"/>
    <col min="11785" max="11785" width="10.42578125" style="50" bestFit="1" customWidth="1"/>
    <col min="11786" max="11786" width="13.140625" style="50" customWidth="1"/>
    <col min="11787" max="11787" width="9.85546875" style="50" bestFit="1" customWidth="1"/>
    <col min="11788" max="12031" width="9.140625" style="50"/>
    <col min="12032" max="12032" width="1.5703125" style="50" customWidth="1"/>
    <col min="12033" max="12033" width="2.7109375" style="50" customWidth="1"/>
    <col min="12034" max="12034" width="4.42578125" style="50" customWidth="1"/>
    <col min="12035" max="12035" width="27.28515625" style="50" customWidth="1"/>
    <col min="12036" max="12036" width="5.5703125" style="50" customWidth="1"/>
    <col min="12037" max="12037" width="18.5703125" style="50" customWidth="1"/>
    <col min="12038" max="12038" width="17.5703125" style="50" customWidth="1"/>
    <col min="12039" max="12039" width="18.7109375" style="50" customWidth="1"/>
    <col min="12040" max="12040" width="2.85546875" style="50" customWidth="1"/>
    <col min="12041" max="12041" width="10.42578125" style="50" bestFit="1" customWidth="1"/>
    <col min="12042" max="12042" width="13.140625" style="50" customWidth="1"/>
    <col min="12043" max="12043" width="9.85546875" style="50" bestFit="1" customWidth="1"/>
    <col min="12044" max="12287" width="9.140625" style="50"/>
    <col min="12288" max="12288" width="1.5703125" style="50" customWidth="1"/>
    <col min="12289" max="12289" width="2.7109375" style="50" customWidth="1"/>
    <col min="12290" max="12290" width="4.42578125" style="50" customWidth="1"/>
    <col min="12291" max="12291" width="27.28515625" style="50" customWidth="1"/>
    <col min="12292" max="12292" width="5.5703125" style="50" customWidth="1"/>
    <col min="12293" max="12293" width="18.5703125" style="50" customWidth="1"/>
    <col min="12294" max="12294" width="17.5703125" style="50" customWidth="1"/>
    <col min="12295" max="12295" width="18.7109375" style="50" customWidth="1"/>
    <col min="12296" max="12296" width="2.85546875" style="50" customWidth="1"/>
    <col min="12297" max="12297" width="10.42578125" style="50" bestFit="1" customWidth="1"/>
    <col min="12298" max="12298" width="13.140625" style="50" customWidth="1"/>
    <col min="12299" max="12299" width="9.85546875" style="50" bestFit="1" customWidth="1"/>
    <col min="12300" max="12543" width="9.140625" style="50"/>
    <col min="12544" max="12544" width="1.5703125" style="50" customWidth="1"/>
    <col min="12545" max="12545" width="2.7109375" style="50" customWidth="1"/>
    <col min="12546" max="12546" width="4.42578125" style="50" customWidth="1"/>
    <col min="12547" max="12547" width="27.28515625" style="50" customWidth="1"/>
    <col min="12548" max="12548" width="5.5703125" style="50" customWidth="1"/>
    <col min="12549" max="12549" width="18.5703125" style="50" customWidth="1"/>
    <col min="12550" max="12550" width="17.5703125" style="50" customWidth="1"/>
    <col min="12551" max="12551" width="18.7109375" style="50" customWidth="1"/>
    <col min="12552" max="12552" width="2.85546875" style="50" customWidth="1"/>
    <col min="12553" max="12553" width="10.42578125" style="50" bestFit="1" customWidth="1"/>
    <col min="12554" max="12554" width="13.140625" style="50" customWidth="1"/>
    <col min="12555" max="12555" width="9.85546875" style="50" bestFit="1" customWidth="1"/>
    <col min="12556" max="12799" width="9.140625" style="50"/>
    <col min="12800" max="12800" width="1.5703125" style="50" customWidth="1"/>
    <col min="12801" max="12801" width="2.7109375" style="50" customWidth="1"/>
    <col min="12802" max="12802" width="4.42578125" style="50" customWidth="1"/>
    <col min="12803" max="12803" width="27.28515625" style="50" customWidth="1"/>
    <col min="12804" max="12804" width="5.5703125" style="50" customWidth="1"/>
    <col min="12805" max="12805" width="18.5703125" style="50" customWidth="1"/>
    <col min="12806" max="12806" width="17.5703125" style="50" customWidth="1"/>
    <col min="12807" max="12807" width="18.7109375" style="50" customWidth="1"/>
    <col min="12808" max="12808" width="2.85546875" style="50" customWidth="1"/>
    <col min="12809" max="12809" width="10.42578125" style="50" bestFit="1" customWidth="1"/>
    <col min="12810" max="12810" width="13.140625" style="50" customWidth="1"/>
    <col min="12811" max="12811" width="9.85546875" style="50" bestFit="1" customWidth="1"/>
    <col min="12812" max="13055" width="9.140625" style="50"/>
    <col min="13056" max="13056" width="1.5703125" style="50" customWidth="1"/>
    <col min="13057" max="13057" width="2.7109375" style="50" customWidth="1"/>
    <col min="13058" max="13058" width="4.42578125" style="50" customWidth="1"/>
    <col min="13059" max="13059" width="27.28515625" style="50" customWidth="1"/>
    <col min="13060" max="13060" width="5.5703125" style="50" customWidth="1"/>
    <col min="13061" max="13061" width="18.5703125" style="50" customWidth="1"/>
    <col min="13062" max="13062" width="17.5703125" style="50" customWidth="1"/>
    <col min="13063" max="13063" width="18.7109375" style="50" customWidth="1"/>
    <col min="13064" max="13064" width="2.85546875" style="50" customWidth="1"/>
    <col min="13065" max="13065" width="10.42578125" style="50" bestFit="1" customWidth="1"/>
    <col min="13066" max="13066" width="13.140625" style="50" customWidth="1"/>
    <col min="13067" max="13067" width="9.85546875" style="50" bestFit="1" customWidth="1"/>
    <col min="13068" max="13311" width="9.140625" style="50"/>
    <col min="13312" max="13312" width="1.5703125" style="50" customWidth="1"/>
    <col min="13313" max="13313" width="2.7109375" style="50" customWidth="1"/>
    <col min="13314" max="13314" width="4.42578125" style="50" customWidth="1"/>
    <col min="13315" max="13315" width="27.28515625" style="50" customWidth="1"/>
    <col min="13316" max="13316" width="5.5703125" style="50" customWidth="1"/>
    <col min="13317" max="13317" width="18.5703125" style="50" customWidth="1"/>
    <col min="13318" max="13318" width="17.5703125" style="50" customWidth="1"/>
    <col min="13319" max="13319" width="18.7109375" style="50" customWidth="1"/>
    <col min="13320" max="13320" width="2.85546875" style="50" customWidth="1"/>
    <col min="13321" max="13321" width="10.42578125" style="50" bestFit="1" customWidth="1"/>
    <col min="13322" max="13322" width="13.140625" style="50" customWidth="1"/>
    <col min="13323" max="13323" width="9.85546875" style="50" bestFit="1" customWidth="1"/>
    <col min="13324" max="13567" width="9.140625" style="50"/>
    <col min="13568" max="13568" width="1.5703125" style="50" customWidth="1"/>
    <col min="13569" max="13569" width="2.7109375" style="50" customWidth="1"/>
    <col min="13570" max="13570" width="4.42578125" style="50" customWidth="1"/>
    <col min="13571" max="13571" width="27.28515625" style="50" customWidth="1"/>
    <col min="13572" max="13572" width="5.5703125" style="50" customWidth="1"/>
    <col min="13573" max="13573" width="18.5703125" style="50" customWidth="1"/>
    <col min="13574" max="13574" width="17.5703125" style="50" customWidth="1"/>
    <col min="13575" max="13575" width="18.7109375" style="50" customWidth="1"/>
    <col min="13576" max="13576" width="2.85546875" style="50" customWidth="1"/>
    <col min="13577" max="13577" width="10.42578125" style="50" bestFit="1" customWidth="1"/>
    <col min="13578" max="13578" width="13.140625" style="50" customWidth="1"/>
    <col min="13579" max="13579" width="9.85546875" style="50" bestFit="1" customWidth="1"/>
    <col min="13580" max="13823" width="9.140625" style="50"/>
    <col min="13824" max="13824" width="1.5703125" style="50" customWidth="1"/>
    <col min="13825" max="13825" width="2.7109375" style="50" customWidth="1"/>
    <col min="13826" max="13826" width="4.42578125" style="50" customWidth="1"/>
    <col min="13827" max="13827" width="27.28515625" style="50" customWidth="1"/>
    <col min="13828" max="13828" width="5.5703125" style="50" customWidth="1"/>
    <col min="13829" max="13829" width="18.5703125" style="50" customWidth="1"/>
    <col min="13830" max="13830" width="17.5703125" style="50" customWidth="1"/>
    <col min="13831" max="13831" width="18.7109375" style="50" customWidth="1"/>
    <col min="13832" max="13832" width="2.85546875" style="50" customWidth="1"/>
    <col min="13833" max="13833" width="10.42578125" style="50" bestFit="1" customWidth="1"/>
    <col min="13834" max="13834" width="13.140625" style="50" customWidth="1"/>
    <col min="13835" max="13835" width="9.85546875" style="50" bestFit="1" customWidth="1"/>
    <col min="13836" max="14079" width="9.140625" style="50"/>
    <col min="14080" max="14080" width="1.5703125" style="50" customWidth="1"/>
    <col min="14081" max="14081" width="2.7109375" style="50" customWidth="1"/>
    <col min="14082" max="14082" width="4.42578125" style="50" customWidth="1"/>
    <col min="14083" max="14083" width="27.28515625" style="50" customWidth="1"/>
    <col min="14084" max="14084" width="5.5703125" style="50" customWidth="1"/>
    <col min="14085" max="14085" width="18.5703125" style="50" customWidth="1"/>
    <col min="14086" max="14086" width="17.5703125" style="50" customWidth="1"/>
    <col min="14087" max="14087" width="18.7109375" style="50" customWidth="1"/>
    <col min="14088" max="14088" width="2.85546875" style="50" customWidth="1"/>
    <col min="14089" max="14089" width="10.42578125" style="50" bestFit="1" customWidth="1"/>
    <col min="14090" max="14090" width="13.140625" style="50" customWidth="1"/>
    <col min="14091" max="14091" width="9.85546875" style="50" bestFit="1" customWidth="1"/>
    <col min="14092" max="14335" width="9.140625" style="50"/>
    <col min="14336" max="14336" width="1.5703125" style="50" customWidth="1"/>
    <col min="14337" max="14337" width="2.7109375" style="50" customWidth="1"/>
    <col min="14338" max="14338" width="4.42578125" style="50" customWidth="1"/>
    <col min="14339" max="14339" width="27.28515625" style="50" customWidth="1"/>
    <col min="14340" max="14340" width="5.5703125" style="50" customWidth="1"/>
    <col min="14341" max="14341" width="18.5703125" style="50" customWidth="1"/>
    <col min="14342" max="14342" width="17.5703125" style="50" customWidth="1"/>
    <col min="14343" max="14343" width="18.7109375" style="50" customWidth="1"/>
    <col min="14344" max="14344" width="2.85546875" style="50" customWidth="1"/>
    <col min="14345" max="14345" width="10.42578125" style="50" bestFit="1" customWidth="1"/>
    <col min="14346" max="14346" width="13.140625" style="50" customWidth="1"/>
    <col min="14347" max="14347" width="9.85546875" style="50" bestFit="1" customWidth="1"/>
    <col min="14348" max="14591" width="9.140625" style="50"/>
    <col min="14592" max="14592" width="1.5703125" style="50" customWidth="1"/>
    <col min="14593" max="14593" width="2.7109375" style="50" customWidth="1"/>
    <col min="14594" max="14594" width="4.42578125" style="50" customWidth="1"/>
    <col min="14595" max="14595" width="27.28515625" style="50" customWidth="1"/>
    <col min="14596" max="14596" width="5.5703125" style="50" customWidth="1"/>
    <col min="14597" max="14597" width="18.5703125" style="50" customWidth="1"/>
    <col min="14598" max="14598" width="17.5703125" style="50" customWidth="1"/>
    <col min="14599" max="14599" width="18.7109375" style="50" customWidth="1"/>
    <col min="14600" max="14600" width="2.85546875" style="50" customWidth="1"/>
    <col min="14601" max="14601" width="10.42578125" style="50" bestFit="1" customWidth="1"/>
    <col min="14602" max="14602" width="13.140625" style="50" customWidth="1"/>
    <col min="14603" max="14603" width="9.85546875" style="50" bestFit="1" customWidth="1"/>
    <col min="14604" max="14847" width="9.140625" style="50"/>
    <col min="14848" max="14848" width="1.5703125" style="50" customWidth="1"/>
    <col min="14849" max="14849" width="2.7109375" style="50" customWidth="1"/>
    <col min="14850" max="14850" width="4.42578125" style="50" customWidth="1"/>
    <col min="14851" max="14851" width="27.28515625" style="50" customWidth="1"/>
    <col min="14852" max="14852" width="5.5703125" style="50" customWidth="1"/>
    <col min="14853" max="14853" width="18.5703125" style="50" customWidth="1"/>
    <col min="14854" max="14854" width="17.5703125" style="50" customWidth="1"/>
    <col min="14855" max="14855" width="18.7109375" style="50" customWidth="1"/>
    <col min="14856" max="14856" width="2.85546875" style="50" customWidth="1"/>
    <col min="14857" max="14857" width="10.42578125" style="50" bestFit="1" customWidth="1"/>
    <col min="14858" max="14858" width="13.140625" style="50" customWidth="1"/>
    <col min="14859" max="14859" width="9.85546875" style="50" bestFit="1" customWidth="1"/>
    <col min="14860" max="15103" width="9.140625" style="50"/>
    <col min="15104" max="15104" width="1.5703125" style="50" customWidth="1"/>
    <col min="15105" max="15105" width="2.7109375" style="50" customWidth="1"/>
    <col min="15106" max="15106" width="4.42578125" style="50" customWidth="1"/>
    <col min="15107" max="15107" width="27.28515625" style="50" customWidth="1"/>
    <col min="15108" max="15108" width="5.5703125" style="50" customWidth="1"/>
    <col min="15109" max="15109" width="18.5703125" style="50" customWidth="1"/>
    <col min="15110" max="15110" width="17.5703125" style="50" customWidth="1"/>
    <col min="15111" max="15111" width="18.7109375" style="50" customWidth="1"/>
    <col min="15112" max="15112" width="2.85546875" style="50" customWidth="1"/>
    <col min="15113" max="15113" width="10.42578125" style="50" bestFit="1" customWidth="1"/>
    <col min="15114" max="15114" width="13.140625" style="50" customWidth="1"/>
    <col min="15115" max="15115" width="9.85546875" style="50" bestFit="1" customWidth="1"/>
    <col min="15116" max="15359" width="9.140625" style="50"/>
    <col min="15360" max="15360" width="1.5703125" style="50" customWidth="1"/>
    <col min="15361" max="15361" width="2.7109375" style="50" customWidth="1"/>
    <col min="15362" max="15362" width="4.42578125" style="50" customWidth="1"/>
    <col min="15363" max="15363" width="27.28515625" style="50" customWidth="1"/>
    <col min="15364" max="15364" width="5.5703125" style="50" customWidth="1"/>
    <col min="15365" max="15365" width="18.5703125" style="50" customWidth="1"/>
    <col min="15366" max="15366" width="17.5703125" style="50" customWidth="1"/>
    <col min="15367" max="15367" width="18.7109375" style="50" customWidth="1"/>
    <col min="15368" max="15368" width="2.85546875" style="50" customWidth="1"/>
    <col min="15369" max="15369" width="10.42578125" style="50" bestFit="1" customWidth="1"/>
    <col min="15370" max="15370" width="13.140625" style="50" customWidth="1"/>
    <col min="15371" max="15371" width="9.85546875" style="50" bestFit="1" customWidth="1"/>
    <col min="15372" max="15615" width="9.140625" style="50"/>
    <col min="15616" max="15616" width="1.5703125" style="50" customWidth="1"/>
    <col min="15617" max="15617" width="2.7109375" style="50" customWidth="1"/>
    <col min="15618" max="15618" width="4.42578125" style="50" customWidth="1"/>
    <col min="15619" max="15619" width="27.28515625" style="50" customWidth="1"/>
    <col min="15620" max="15620" width="5.5703125" style="50" customWidth="1"/>
    <col min="15621" max="15621" width="18.5703125" style="50" customWidth="1"/>
    <col min="15622" max="15622" width="17.5703125" style="50" customWidth="1"/>
    <col min="15623" max="15623" width="18.7109375" style="50" customWidth="1"/>
    <col min="15624" max="15624" width="2.85546875" style="50" customWidth="1"/>
    <col min="15625" max="15625" width="10.42578125" style="50" bestFit="1" customWidth="1"/>
    <col min="15626" max="15626" width="13.140625" style="50" customWidth="1"/>
    <col min="15627" max="15627" width="9.85546875" style="50" bestFit="1" customWidth="1"/>
    <col min="15628" max="15871" width="9.140625" style="50"/>
    <col min="15872" max="15872" width="1.5703125" style="50" customWidth="1"/>
    <col min="15873" max="15873" width="2.7109375" style="50" customWidth="1"/>
    <col min="15874" max="15874" width="4.42578125" style="50" customWidth="1"/>
    <col min="15875" max="15875" width="27.28515625" style="50" customWidth="1"/>
    <col min="15876" max="15876" width="5.5703125" style="50" customWidth="1"/>
    <col min="15877" max="15877" width="18.5703125" style="50" customWidth="1"/>
    <col min="15878" max="15878" width="17.5703125" style="50" customWidth="1"/>
    <col min="15879" max="15879" width="18.7109375" style="50" customWidth="1"/>
    <col min="15880" max="15880" width="2.85546875" style="50" customWidth="1"/>
    <col min="15881" max="15881" width="10.42578125" style="50" bestFit="1" customWidth="1"/>
    <col min="15882" max="15882" width="13.140625" style="50" customWidth="1"/>
    <col min="15883" max="15883" width="9.85546875" style="50" bestFit="1" customWidth="1"/>
    <col min="15884" max="16127" width="9.140625" style="50"/>
    <col min="16128" max="16128" width="1.5703125" style="50" customWidth="1"/>
    <col min="16129" max="16129" width="2.7109375" style="50" customWidth="1"/>
    <col min="16130" max="16130" width="4.42578125" style="50" customWidth="1"/>
    <col min="16131" max="16131" width="27.28515625" style="50" customWidth="1"/>
    <col min="16132" max="16132" width="5.5703125" style="50" customWidth="1"/>
    <col min="16133" max="16133" width="18.5703125" style="50" customWidth="1"/>
    <col min="16134" max="16134" width="17.5703125" style="50" customWidth="1"/>
    <col min="16135" max="16135" width="18.7109375" style="50" customWidth="1"/>
    <col min="16136" max="16136" width="2.85546875" style="50" customWidth="1"/>
    <col min="16137" max="16137" width="10.42578125" style="50" bestFit="1" customWidth="1"/>
    <col min="16138" max="16138" width="13.140625" style="50" customWidth="1"/>
    <col min="16139" max="16139" width="9.85546875" style="50" bestFit="1" customWidth="1"/>
    <col min="16140" max="16384" width="9.140625" style="50"/>
  </cols>
  <sheetData>
    <row r="1" spans="1:12" ht="20.25" customHeight="1" x14ac:dyDescent="0.3">
      <c r="A1" s="44"/>
      <c r="B1" s="45"/>
      <c r="C1" s="46" t="s">
        <v>6</v>
      </c>
      <c r="D1" s="47"/>
      <c r="E1" s="48"/>
      <c r="F1" s="48"/>
    </row>
    <row r="2" spans="1:12" ht="3.75" customHeight="1" x14ac:dyDescent="0.25">
      <c r="A2" s="51"/>
      <c r="B2" s="52"/>
      <c r="C2" s="53"/>
      <c r="D2" s="48"/>
      <c r="E2" s="48"/>
      <c r="F2" s="48"/>
    </row>
    <row r="3" spans="1:12" ht="13.5" customHeight="1" x14ac:dyDescent="0.25">
      <c r="A3" s="53" t="s">
        <v>287</v>
      </c>
      <c r="F3" s="55"/>
    </row>
    <row r="4" spans="1:12" ht="3" customHeight="1" thickBot="1" x14ac:dyDescent="0.25">
      <c r="B4" s="56"/>
      <c r="C4" s="56"/>
      <c r="D4" s="56"/>
      <c r="E4" s="56"/>
      <c r="F4" s="56"/>
      <c r="G4" s="57"/>
    </row>
    <row r="5" spans="1:12" ht="5.45" customHeight="1" x14ac:dyDescent="0.2">
      <c r="A5" s="58"/>
      <c r="B5" s="59"/>
      <c r="C5" s="60"/>
      <c r="D5" s="61"/>
      <c r="E5" s="62"/>
      <c r="F5" s="63"/>
      <c r="G5" s="64"/>
    </row>
    <row r="6" spans="1:12" s="71" customFormat="1" ht="12.75" customHeight="1" x14ac:dyDescent="0.2">
      <c r="A6" s="65"/>
      <c r="B6" s="66"/>
      <c r="C6" s="67"/>
      <c r="D6" s="68"/>
      <c r="E6" s="69"/>
      <c r="F6" s="70"/>
      <c r="G6" s="155" t="s">
        <v>288</v>
      </c>
    </row>
    <row r="7" spans="1:12" ht="15" x14ac:dyDescent="0.2">
      <c r="A7" s="72"/>
      <c r="B7" s="73"/>
      <c r="C7" s="74" t="s">
        <v>289</v>
      </c>
      <c r="D7" s="75"/>
      <c r="E7" s="76"/>
      <c r="F7" s="77"/>
      <c r="G7" s="78" t="s">
        <v>290</v>
      </c>
    </row>
    <row r="8" spans="1:12" x14ac:dyDescent="0.2">
      <c r="A8" s="72"/>
      <c r="B8" s="79"/>
      <c r="C8" s="80" t="str">
        <f>_xlfn.CONCAT('SO 101'!C4:D4," ",'SO 101'!E4)</f>
        <v>SO 101 Pozemní komunikace</v>
      </c>
      <c r="D8" s="81"/>
      <c r="E8" s="82"/>
      <c r="F8" s="83"/>
      <c r="G8" s="84">
        <f>'SO 101'!I3</f>
        <v>0</v>
      </c>
    </row>
    <row r="9" spans="1:12" x14ac:dyDescent="0.2">
      <c r="A9" s="72"/>
      <c r="B9" s="79"/>
      <c r="C9" s="80" t="str">
        <f>_xlfn.CONCAT('SO 401'!C4:D4," ",'SO 401'!E4)</f>
        <v>SO 401 Veřejné osvětlení</v>
      </c>
      <c r="D9" s="81"/>
      <c r="E9" s="82"/>
      <c r="F9" s="83"/>
      <c r="G9" s="84">
        <f>'SO 401'!I3</f>
        <v>0</v>
      </c>
    </row>
    <row r="10" spans="1:12" s="71" customFormat="1" ht="6.75" customHeight="1" x14ac:dyDescent="0.2">
      <c r="A10" s="85"/>
      <c r="B10" s="79"/>
      <c r="C10" s="86"/>
      <c r="D10" s="66"/>
      <c r="E10" s="87"/>
      <c r="F10" s="88"/>
      <c r="G10" s="89"/>
    </row>
    <row r="11" spans="1:12" s="71" customFormat="1" ht="14.25" customHeight="1" x14ac:dyDescent="0.25">
      <c r="A11" s="90"/>
      <c r="B11" s="91"/>
      <c r="C11" s="92" t="s">
        <v>291</v>
      </c>
      <c r="D11" s="93"/>
      <c r="E11" s="94"/>
      <c r="F11" s="95"/>
      <c r="G11" s="96">
        <f>SUM(G8:G10)</f>
        <v>0</v>
      </c>
      <c r="I11" s="97"/>
      <c r="J11" s="97"/>
      <c r="K11" s="97"/>
    </row>
    <row r="12" spans="1:12" s="71" customFormat="1" ht="5.25" customHeight="1" x14ac:dyDescent="0.2">
      <c r="A12" s="65"/>
      <c r="B12" s="66"/>
      <c r="C12" s="98"/>
      <c r="D12" s="66"/>
      <c r="E12" s="87"/>
      <c r="F12" s="99"/>
      <c r="G12" s="100"/>
    </row>
    <row r="13" spans="1:12" ht="15" x14ac:dyDescent="0.25">
      <c r="A13" s="72"/>
      <c r="B13" s="56"/>
      <c r="C13" s="101" t="s">
        <v>292</v>
      </c>
      <c r="D13" s="102"/>
      <c r="E13" s="103"/>
      <c r="F13" s="99"/>
      <c r="G13" s="104"/>
    </row>
    <row r="14" spans="1:12" s="71" customFormat="1" ht="15" customHeight="1" x14ac:dyDescent="0.2">
      <c r="A14" s="85"/>
      <c r="B14" s="79"/>
      <c r="C14" s="86" t="str">
        <f>_xlfn.CONCAT('001'!C4:D4," ",'001'!E4)</f>
        <v>001 VRN</v>
      </c>
      <c r="D14" s="66"/>
      <c r="E14" s="87"/>
      <c r="F14" s="88"/>
      <c r="G14" s="105">
        <f>'001'!I3</f>
        <v>0</v>
      </c>
      <c r="L14" s="71" t="s">
        <v>293</v>
      </c>
    </row>
    <row r="15" spans="1:12" s="71" customFormat="1" ht="19.5" customHeight="1" x14ac:dyDescent="0.25">
      <c r="A15" s="90"/>
      <c r="B15" s="91"/>
      <c r="C15" s="92" t="s">
        <v>294</v>
      </c>
      <c r="D15" s="93"/>
      <c r="E15" s="94"/>
      <c r="F15" s="95"/>
      <c r="G15" s="96">
        <f>SUM(G14:G14)</f>
        <v>0</v>
      </c>
    </row>
    <row r="16" spans="1:12" s="71" customFormat="1" ht="15" customHeight="1" thickBot="1" x14ac:dyDescent="0.25">
      <c r="A16" s="106"/>
      <c r="B16" s="107"/>
      <c r="C16" s="108"/>
      <c r="D16" s="107"/>
      <c r="E16" s="109"/>
      <c r="F16" s="99"/>
      <c r="G16" s="110"/>
    </row>
    <row r="17" spans="1:7" s="71" customFormat="1" ht="29.25" customHeight="1" thickBot="1" x14ac:dyDescent="0.25">
      <c r="A17" s="111"/>
      <c r="B17" s="112"/>
      <c r="C17" s="113" t="s">
        <v>295</v>
      </c>
      <c r="D17" s="114"/>
      <c r="E17" s="115"/>
      <c r="F17" s="116"/>
      <c r="G17" s="117">
        <f>+G15+G11</f>
        <v>0</v>
      </c>
    </row>
    <row r="18" spans="1:7" s="71" customFormat="1" ht="15" customHeight="1" thickBot="1" x14ac:dyDescent="0.25">
      <c r="A18" s="118"/>
      <c r="B18" s="73"/>
      <c r="C18" s="119" t="s">
        <v>296</v>
      </c>
      <c r="D18" s="120"/>
      <c r="E18" s="121"/>
      <c r="F18" s="122"/>
      <c r="G18" s="123">
        <f>+G17*0.21</f>
        <v>0</v>
      </c>
    </row>
    <row r="19" spans="1:7" s="71" customFormat="1" ht="24" customHeight="1" thickBot="1" x14ac:dyDescent="0.25">
      <c r="A19" s="124"/>
      <c r="B19" s="125"/>
      <c r="C19" s="126" t="s">
        <v>297</v>
      </c>
      <c r="D19" s="127"/>
      <c r="E19" s="128"/>
      <c r="F19" s="129"/>
      <c r="G19" s="130">
        <f>G17+G18</f>
        <v>0</v>
      </c>
    </row>
    <row r="20" spans="1:7" s="71" customFormat="1" ht="15" customHeight="1" thickBot="1" x14ac:dyDescent="0.25">
      <c r="A20" s="85"/>
      <c r="B20" s="79"/>
      <c r="C20" s="131"/>
      <c r="D20" s="66"/>
      <c r="E20" s="87"/>
      <c r="F20" s="88"/>
      <c r="G20" s="132"/>
    </row>
    <row r="21" spans="1:7" s="71" customFormat="1" ht="29.25" customHeight="1" thickBot="1" x14ac:dyDescent="0.3">
      <c r="A21" s="133"/>
      <c r="B21" s="134"/>
      <c r="C21" s="135" t="s">
        <v>298</v>
      </c>
      <c r="D21" s="136"/>
      <c r="E21" s="137"/>
      <c r="F21" s="138"/>
      <c r="G21" s="156">
        <f>SUM(G17:G18)</f>
        <v>0</v>
      </c>
    </row>
    <row r="22" spans="1:7" s="71" customFormat="1" ht="9" customHeight="1" thickBot="1" x14ac:dyDescent="0.25">
      <c r="A22" s="139"/>
      <c r="B22" s="140"/>
      <c r="C22" s="140"/>
      <c r="D22" s="140"/>
      <c r="E22" s="141"/>
      <c r="F22" s="142"/>
      <c r="G22" s="143"/>
    </row>
    <row r="23" spans="1:7" s="71" customFormat="1" ht="17.45" customHeight="1" x14ac:dyDescent="0.2">
      <c r="A23" s="144" t="s">
        <v>299</v>
      </c>
      <c r="B23" s="145"/>
      <c r="C23" s="145"/>
      <c r="D23" s="145"/>
      <c r="E23" s="145"/>
      <c r="F23" s="145"/>
      <c r="G23" s="145"/>
    </row>
    <row r="24" spans="1:7" s="71" customFormat="1" ht="5.25" customHeight="1" x14ac:dyDescent="0.2">
      <c r="A24" s="146"/>
      <c r="B24" s="147"/>
      <c r="C24" s="147"/>
      <c r="D24" s="147"/>
      <c r="E24" s="147"/>
      <c r="F24" s="147"/>
      <c r="G24" s="147"/>
    </row>
    <row r="25" spans="1:7" s="71" customFormat="1" ht="26.25" customHeight="1" x14ac:dyDescent="0.2">
      <c r="A25" s="148" t="s">
        <v>300</v>
      </c>
      <c r="B25" s="149"/>
      <c r="C25" s="149"/>
      <c r="D25" s="149"/>
      <c r="E25" s="149"/>
      <c r="F25" s="149"/>
      <c r="G25" s="149"/>
    </row>
    <row r="26" spans="1:7" s="71" customFormat="1" ht="39" customHeight="1" x14ac:dyDescent="0.2">
      <c r="A26" s="148" t="s">
        <v>301</v>
      </c>
      <c r="B26" s="149"/>
      <c r="C26" s="149"/>
      <c r="D26" s="149"/>
      <c r="E26" s="149"/>
      <c r="F26" s="149"/>
      <c r="G26" s="149"/>
    </row>
    <row r="27" spans="1:7" s="71" customFormat="1" ht="53.25" customHeight="1" x14ac:dyDescent="0.2">
      <c r="A27" s="148" t="s">
        <v>302</v>
      </c>
      <c r="B27" s="149"/>
      <c r="C27" s="149"/>
      <c r="D27" s="149"/>
      <c r="E27" s="149"/>
      <c r="F27" s="149"/>
      <c r="G27" s="149"/>
    </row>
    <row r="28" spans="1:7" s="71" customFormat="1" ht="25.5" customHeight="1" x14ac:dyDescent="0.2">
      <c r="A28" s="148" t="s">
        <v>303</v>
      </c>
      <c r="B28" s="149"/>
      <c r="C28" s="149"/>
      <c r="D28" s="149"/>
      <c r="E28" s="149"/>
      <c r="F28" s="149"/>
      <c r="G28" s="149"/>
    </row>
    <row r="29" spans="1:7" s="71" customFormat="1" ht="40.5" customHeight="1" x14ac:dyDescent="0.2">
      <c r="A29" s="148" t="s">
        <v>304</v>
      </c>
      <c r="B29" s="149"/>
      <c r="C29" s="149"/>
      <c r="D29" s="149"/>
      <c r="E29" s="149"/>
      <c r="F29" s="149"/>
      <c r="G29" s="149"/>
    </row>
    <row r="30" spans="1:7" ht="28.5" customHeight="1" x14ac:dyDescent="0.2">
      <c r="A30" s="148" t="s">
        <v>305</v>
      </c>
      <c r="B30" s="149"/>
      <c r="C30" s="149"/>
      <c r="D30" s="149"/>
      <c r="E30" s="149"/>
      <c r="F30" s="149"/>
      <c r="G30" s="149"/>
    </row>
    <row r="31" spans="1:7" ht="42" customHeight="1" thickBot="1" x14ac:dyDescent="0.25">
      <c r="A31" s="150" t="s">
        <v>306</v>
      </c>
      <c r="B31" s="151"/>
      <c r="C31" s="151"/>
      <c r="D31" s="151"/>
      <c r="E31" s="151"/>
      <c r="F31" s="151"/>
      <c r="G31" s="151"/>
    </row>
    <row r="32" spans="1:7" ht="17.45" customHeight="1" x14ac:dyDescent="0.2">
      <c r="A32" s="152"/>
      <c r="B32" s="56"/>
      <c r="C32" s="56"/>
      <c r="D32" s="56"/>
      <c r="E32" s="102"/>
      <c r="F32" s="153"/>
      <c r="G32" s="57"/>
    </row>
    <row r="33" spans="1:7" ht="17.45" customHeight="1" x14ac:dyDescent="0.2">
      <c r="A33" s="152"/>
      <c r="B33" s="56"/>
      <c r="C33" s="56"/>
      <c r="D33" s="56" t="s">
        <v>307</v>
      </c>
      <c r="E33" s="102"/>
      <c r="F33" s="153"/>
      <c r="G33" s="57"/>
    </row>
    <row r="34" spans="1:7" ht="27.75" customHeight="1" x14ac:dyDescent="0.2">
      <c r="A34" s="152"/>
      <c r="B34" s="56"/>
      <c r="C34" s="56"/>
      <c r="D34" s="56"/>
      <c r="E34" s="102"/>
      <c r="F34" s="153"/>
      <c r="G34" s="57"/>
    </row>
    <row r="35" spans="1:7" ht="17.45" customHeight="1" x14ac:dyDescent="0.2">
      <c r="A35" s="152"/>
      <c r="B35" s="56"/>
      <c r="C35" s="56"/>
      <c r="D35" s="56"/>
      <c r="E35" s="102"/>
      <c r="F35" s="153"/>
      <c r="G35" s="57"/>
    </row>
    <row r="36" spans="1:7" ht="27.75" customHeight="1" x14ac:dyDescent="0.2">
      <c r="A36" s="152"/>
      <c r="B36" s="56"/>
      <c r="C36" s="56"/>
      <c r="D36" s="56"/>
      <c r="E36" s="102"/>
      <c r="F36" s="153"/>
      <c r="G36" s="57"/>
    </row>
    <row r="37" spans="1:7" ht="17.45" customHeight="1" x14ac:dyDescent="0.2">
      <c r="A37" s="152"/>
      <c r="B37" s="56"/>
      <c r="C37" s="56"/>
      <c r="D37" s="56"/>
      <c r="E37" s="102"/>
      <c r="F37" s="153"/>
      <c r="G37" s="57"/>
    </row>
    <row r="38" spans="1:7" ht="17.45" customHeight="1" x14ac:dyDescent="0.2">
      <c r="A38" s="152"/>
      <c r="B38" s="56"/>
      <c r="C38" s="56"/>
      <c r="D38" s="56"/>
      <c r="E38" s="102"/>
      <c r="F38" s="153"/>
      <c r="G38" s="57"/>
    </row>
    <row r="39" spans="1:7" ht="17.45" customHeight="1" x14ac:dyDescent="0.2">
      <c r="A39" s="152"/>
      <c r="B39" s="56"/>
      <c r="C39" s="56"/>
      <c r="D39" s="56"/>
      <c r="E39" s="102"/>
      <c r="F39" s="153"/>
      <c r="G39" s="57"/>
    </row>
    <row r="40" spans="1:7" ht="17.45" customHeight="1" x14ac:dyDescent="0.2">
      <c r="A40" s="152"/>
      <c r="B40" s="56"/>
      <c r="C40" s="56"/>
      <c r="D40" s="56"/>
      <c r="E40" s="102"/>
      <c r="F40" s="153"/>
      <c r="G40" s="57"/>
    </row>
    <row r="41" spans="1:7" ht="17.45" customHeight="1" x14ac:dyDescent="0.2">
      <c r="A41" s="152"/>
      <c r="B41" s="56"/>
      <c r="C41" s="56"/>
      <c r="D41" s="56"/>
      <c r="E41" s="102"/>
      <c r="F41" s="153"/>
      <c r="G41" s="57"/>
    </row>
    <row r="42" spans="1:7" ht="17.45" customHeight="1" x14ac:dyDescent="0.2">
      <c r="A42" s="152"/>
      <c r="B42" s="56"/>
      <c r="C42" s="56"/>
      <c r="D42" s="56"/>
      <c r="E42" s="102"/>
      <c r="F42" s="153"/>
      <c r="G42" s="57"/>
    </row>
    <row r="43" spans="1:7" ht="17.45" customHeight="1" x14ac:dyDescent="0.2">
      <c r="A43" s="154"/>
      <c r="B43" s="154"/>
      <c r="C43" s="56"/>
      <c r="D43" s="56"/>
      <c r="E43" s="102"/>
      <c r="F43" s="153"/>
      <c r="G43" s="57"/>
    </row>
    <row r="44" spans="1:7" ht="17.45" customHeight="1" x14ac:dyDescent="0.2">
      <c r="A44" s="152"/>
      <c r="B44" s="56"/>
      <c r="C44" s="56"/>
      <c r="D44" s="56"/>
      <c r="E44" s="102"/>
      <c r="F44" s="153"/>
      <c r="G44" s="57"/>
    </row>
    <row r="45" spans="1:7" ht="17.45" customHeight="1" x14ac:dyDescent="0.2">
      <c r="A45" s="152"/>
      <c r="B45" s="56"/>
      <c r="C45" s="56"/>
      <c r="D45" s="56"/>
      <c r="E45" s="102"/>
      <c r="F45" s="153"/>
      <c r="G45" s="57"/>
    </row>
    <row r="46" spans="1:7" ht="17.45" customHeight="1" x14ac:dyDescent="0.2">
      <c r="A46" s="152"/>
      <c r="B46" s="56"/>
      <c r="C46" s="56"/>
      <c r="D46" s="56"/>
      <c r="E46" s="102"/>
      <c r="F46" s="153"/>
      <c r="G46" s="57"/>
    </row>
    <row r="47" spans="1:7" ht="17.45" customHeight="1" x14ac:dyDescent="0.2">
      <c r="A47" s="154"/>
      <c r="B47" s="154"/>
      <c r="C47" s="56"/>
      <c r="D47" s="56"/>
      <c r="E47" s="102"/>
      <c r="F47" s="153"/>
      <c r="G47" s="57"/>
    </row>
    <row r="48" spans="1:7" ht="17.45" customHeight="1" x14ac:dyDescent="0.2">
      <c r="A48" s="152"/>
      <c r="B48" s="56"/>
      <c r="C48" s="56"/>
      <c r="D48" s="56"/>
      <c r="E48" s="102"/>
      <c r="F48" s="153"/>
      <c r="G48" s="57"/>
    </row>
    <row r="49" spans="1:7" ht="17.45" customHeight="1" x14ac:dyDescent="0.2">
      <c r="A49" s="152"/>
      <c r="B49" s="56"/>
      <c r="C49" s="56"/>
      <c r="D49" s="56"/>
      <c r="E49" s="102"/>
      <c r="F49" s="153"/>
      <c r="G49" s="57"/>
    </row>
    <row r="50" spans="1:7" ht="17.45" customHeight="1" x14ac:dyDescent="0.2">
      <c r="A50" s="154"/>
      <c r="B50" s="154"/>
      <c r="C50" s="56"/>
      <c r="D50" s="56"/>
      <c r="E50" s="102"/>
      <c r="F50" s="153"/>
      <c r="G50" s="57"/>
    </row>
    <row r="51" spans="1:7" ht="17.45" customHeight="1" x14ac:dyDescent="0.2">
      <c r="A51" s="152"/>
      <c r="B51" s="56"/>
      <c r="C51" s="56"/>
      <c r="D51" s="56"/>
      <c r="E51" s="102"/>
      <c r="F51" s="153"/>
      <c r="G51" s="57"/>
    </row>
    <row r="52" spans="1:7" ht="17.45" customHeight="1" x14ac:dyDescent="0.2">
      <c r="A52" s="154"/>
      <c r="B52" s="154"/>
      <c r="C52" s="56"/>
      <c r="D52" s="56"/>
      <c r="E52" s="102"/>
      <c r="F52" s="153"/>
      <c r="G52" s="57"/>
    </row>
    <row r="53" spans="1:7" ht="17.45" customHeight="1" x14ac:dyDescent="0.2">
      <c r="A53" s="152"/>
      <c r="B53" s="56"/>
      <c r="C53" s="56"/>
      <c r="D53" s="56"/>
      <c r="E53" s="102"/>
      <c r="F53" s="153"/>
      <c r="G53" s="57"/>
    </row>
    <row r="54" spans="1:7" ht="17.45" customHeight="1" x14ac:dyDescent="0.2">
      <c r="A54" s="152"/>
      <c r="B54" s="56"/>
      <c r="C54" s="56"/>
      <c r="D54" s="56"/>
      <c r="E54" s="102"/>
      <c r="F54" s="153"/>
      <c r="G54" s="57"/>
    </row>
    <row r="55" spans="1:7" ht="18" customHeight="1" x14ac:dyDescent="0.2">
      <c r="A55" s="152"/>
      <c r="B55" s="56"/>
      <c r="C55" s="56"/>
      <c r="D55" s="56"/>
      <c r="E55" s="102"/>
      <c r="F55" s="153"/>
      <c r="G55" s="57"/>
    </row>
    <row r="56" spans="1:7" ht="18" customHeight="1" x14ac:dyDescent="0.2">
      <c r="A56" s="152"/>
      <c r="B56" s="56"/>
      <c r="C56" s="56"/>
      <c r="D56" s="56"/>
      <c r="E56" s="102"/>
      <c r="F56" s="153"/>
      <c r="G56" s="57"/>
    </row>
    <row r="57" spans="1:7" ht="18" customHeight="1" x14ac:dyDescent="0.2">
      <c r="A57" s="152"/>
      <c r="B57" s="56"/>
      <c r="C57" s="56"/>
      <c r="D57" s="56"/>
      <c r="E57" s="102"/>
      <c r="F57" s="153"/>
      <c r="G57" s="57"/>
    </row>
    <row r="58" spans="1:7" ht="18" customHeight="1" x14ac:dyDescent="0.2">
      <c r="A58" s="154"/>
      <c r="B58" s="154"/>
      <c r="C58" s="56"/>
      <c r="D58" s="56"/>
      <c r="E58" s="102"/>
      <c r="F58" s="153"/>
      <c r="G58" s="57"/>
    </row>
    <row r="59" spans="1:7" ht="18" customHeight="1" x14ac:dyDescent="0.2">
      <c r="A59" s="152"/>
      <c r="B59" s="56"/>
      <c r="C59" s="56"/>
      <c r="D59" s="56"/>
      <c r="E59" s="102"/>
      <c r="F59" s="153"/>
      <c r="G59" s="57"/>
    </row>
    <row r="60" spans="1:7" ht="18" customHeight="1" x14ac:dyDescent="0.2">
      <c r="A60" s="152"/>
      <c r="B60" s="56"/>
      <c r="C60" s="56"/>
      <c r="D60" s="56"/>
      <c r="E60" s="102"/>
      <c r="F60" s="153"/>
      <c r="G60" s="57"/>
    </row>
    <row r="61" spans="1:7" ht="18" customHeight="1" x14ac:dyDescent="0.2">
      <c r="A61" s="152"/>
      <c r="B61" s="56"/>
      <c r="C61" s="56"/>
      <c r="D61" s="56"/>
      <c r="E61" s="102"/>
      <c r="F61" s="153"/>
      <c r="G61" s="57"/>
    </row>
    <row r="62" spans="1:7" ht="18" customHeight="1" x14ac:dyDescent="0.2">
      <c r="A62" s="152"/>
      <c r="B62" s="56"/>
      <c r="C62" s="56"/>
      <c r="D62" s="56"/>
      <c r="E62" s="102"/>
      <c r="F62" s="153"/>
      <c r="G62" s="57"/>
    </row>
    <row r="63" spans="1:7" ht="18" customHeight="1" x14ac:dyDescent="0.2">
      <c r="A63" s="152"/>
      <c r="B63" s="56"/>
      <c r="C63" s="56"/>
      <c r="D63" s="56"/>
      <c r="E63" s="102"/>
      <c r="F63" s="153"/>
      <c r="G63" s="57"/>
    </row>
    <row r="64" spans="1:7" ht="18" customHeight="1" x14ac:dyDescent="0.2">
      <c r="A64" s="152"/>
      <c r="B64" s="56"/>
      <c r="C64" s="56"/>
      <c r="D64" s="56"/>
      <c r="E64" s="102"/>
      <c r="F64" s="153"/>
      <c r="G64" s="57"/>
    </row>
    <row r="65" spans="1:7" ht="18" customHeight="1" x14ac:dyDescent="0.2">
      <c r="A65" s="152"/>
      <c r="B65" s="56"/>
      <c r="C65" s="56"/>
      <c r="D65" s="56"/>
      <c r="E65" s="102"/>
      <c r="F65" s="153"/>
      <c r="G65" s="57"/>
    </row>
    <row r="66" spans="1:7" ht="18" customHeight="1" x14ac:dyDescent="0.2">
      <c r="A66" s="152"/>
      <c r="B66" s="56"/>
      <c r="C66" s="56"/>
      <c r="D66" s="56"/>
      <c r="E66" s="102"/>
      <c r="F66" s="153"/>
      <c r="G66" s="57"/>
    </row>
    <row r="67" spans="1:7" ht="18" customHeight="1" x14ac:dyDescent="0.2">
      <c r="A67" s="152"/>
      <c r="B67" s="56"/>
      <c r="C67" s="56"/>
      <c r="D67" s="56"/>
      <c r="E67" s="102"/>
      <c r="F67" s="153"/>
      <c r="G67" s="57"/>
    </row>
    <row r="68" spans="1:7" ht="18" customHeight="1" x14ac:dyDescent="0.2">
      <c r="A68" s="152"/>
      <c r="B68" s="56"/>
      <c r="C68" s="56"/>
      <c r="D68" s="56"/>
      <c r="E68" s="102"/>
      <c r="F68" s="153"/>
      <c r="G68" s="57"/>
    </row>
    <row r="69" spans="1:7" ht="18" customHeight="1" x14ac:dyDescent="0.2">
      <c r="A69" s="152"/>
      <c r="B69" s="56"/>
      <c r="C69" s="56"/>
      <c r="D69" s="56"/>
      <c r="E69" s="102"/>
      <c r="F69" s="153"/>
      <c r="G69" s="57"/>
    </row>
  </sheetData>
  <mergeCells count="9">
    <mergeCell ref="A27:G27"/>
    <mergeCell ref="A28:G28"/>
    <mergeCell ref="A29:G29"/>
    <mergeCell ref="A30:G30"/>
    <mergeCell ref="A31:G31"/>
    <mergeCell ref="A23:G23"/>
    <mergeCell ref="A24:G24"/>
    <mergeCell ref="A25:G25"/>
    <mergeCell ref="A26:G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"/>
  <sheetViews>
    <sheetView topLeftCell="B1" workbookViewId="0">
      <selection activeCell="H25" sqref="H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x14ac:dyDescent="0.25">
      <c r="A3" t="s">
        <v>3</v>
      </c>
      <c r="B3" s="5" t="s">
        <v>4</v>
      </c>
      <c r="C3" s="39" t="s">
        <v>5</v>
      </c>
      <c r="D3" s="40"/>
      <c r="E3" s="5" t="s">
        <v>6</v>
      </c>
      <c r="F3" s="2"/>
      <c r="G3" s="2"/>
      <c r="H3" s="6" t="s">
        <v>7</v>
      </c>
      <c r="I3" s="7">
        <f>SUMIFS(I8:I26,A8:A26,"SD")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39" t="s">
        <v>7</v>
      </c>
      <c r="D4" s="40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41" t="s">
        <v>11</v>
      </c>
      <c r="B5" s="41" t="s">
        <v>12</v>
      </c>
      <c r="C5" s="41" t="s">
        <v>13</v>
      </c>
      <c r="D5" s="41" t="s">
        <v>14</v>
      </c>
      <c r="E5" s="41" t="s">
        <v>15</v>
      </c>
      <c r="F5" s="41" t="s">
        <v>16</v>
      </c>
      <c r="G5" s="41" t="s">
        <v>17</v>
      </c>
      <c r="H5" s="41" t="s">
        <v>18</v>
      </c>
      <c r="I5" s="41"/>
      <c r="O5">
        <v>0.21</v>
      </c>
    </row>
    <row r="6" spans="1:16" x14ac:dyDescent="0.25">
      <c r="A6" s="41"/>
      <c r="B6" s="41"/>
      <c r="C6" s="41"/>
      <c r="D6" s="41"/>
      <c r="E6" s="41"/>
      <c r="F6" s="41"/>
      <c r="G6" s="41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SUMIFS(I9:I26,A9:A26,"P")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ht="30" x14ac:dyDescent="0.25">
      <c r="A11" s="12" t="s">
        <v>31</v>
      </c>
      <c r="B11" s="12"/>
      <c r="C11" s="12"/>
      <c r="D11" s="12"/>
      <c r="E11" s="14" t="s">
        <v>32</v>
      </c>
      <c r="F11" s="12"/>
      <c r="G11" s="12"/>
      <c r="H11" s="12"/>
      <c r="I11" s="12"/>
    </row>
    <row r="12" spans="1:16" x14ac:dyDescent="0.25">
      <c r="A12" s="12" t="s">
        <v>24</v>
      </c>
      <c r="B12" s="12">
        <v>2</v>
      </c>
      <c r="C12" s="13" t="s">
        <v>33</v>
      </c>
      <c r="D12" s="12" t="s">
        <v>26</v>
      </c>
      <c r="E12" s="14" t="s">
        <v>34</v>
      </c>
      <c r="F12" s="15" t="s">
        <v>35</v>
      </c>
      <c r="G12" s="16">
        <v>1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ht="30" x14ac:dyDescent="0.25">
      <c r="A13" s="12" t="s">
        <v>29</v>
      </c>
      <c r="B13" s="12"/>
      <c r="C13" s="12"/>
      <c r="D13" s="12"/>
      <c r="E13" s="14" t="s">
        <v>36</v>
      </c>
      <c r="F13" s="12"/>
      <c r="G13" s="12"/>
      <c r="H13" s="12"/>
      <c r="I13" s="12"/>
    </row>
    <row r="14" spans="1:16" ht="30" x14ac:dyDescent="0.25">
      <c r="A14" s="12" t="s">
        <v>31</v>
      </c>
      <c r="B14" s="12"/>
      <c r="C14" s="12"/>
      <c r="D14" s="12"/>
      <c r="E14" s="14" t="s">
        <v>32</v>
      </c>
      <c r="F14" s="12"/>
      <c r="G14" s="12"/>
      <c r="H14" s="12"/>
      <c r="I14" s="12"/>
    </row>
    <row r="15" spans="1:16" ht="30" x14ac:dyDescent="0.25">
      <c r="A15" s="12" t="s">
        <v>24</v>
      </c>
      <c r="B15" s="12">
        <v>3</v>
      </c>
      <c r="C15" s="13" t="s">
        <v>37</v>
      </c>
      <c r="D15" s="12" t="s">
        <v>26</v>
      </c>
      <c r="E15" s="14" t="s">
        <v>38</v>
      </c>
      <c r="F15" s="15" t="s">
        <v>28</v>
      </c>
      <c r="G15" s="16">
        <v>1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29</v>
      </c>
      <c r="B16" s="12"/>
      <c r="C16" s="12"/>
      <c r="D16" s="12"/>
      <c r="E16" s="14"/>
      <c r="F16" s="12"/>
      <c r="G16" s="12"/>
      <c r="H16" s="12"/>
      <c r="I16" s="12"/>
    </row>
    <row r="17" spans="1:16" ht="30" x14ac:dyDescent="0.25">
      <c r="A17" s="12" t="s">
        <v>31</v>
      </c>
      <c r="B17" s="12"/>
      <c r="C17" s="12"/>
      <c r="D17" s="12"/>
      <c r="E17" s="14" t="s">
        <v>32</v>
      </c>
      <c r="F17" s="12"/>
      <c r="G17" s="12"/>
      <c r="H17" s="12"/>
      <c r="I17" s="12"/>
    </row>
    <row r="18" spans="1:16" x14ac:dyDescent="0.25">
      <c r="A18" s="12" t="s">
        <v>24</v>
      </c>
      <c r="B18" s="12">
        <v>4</v>
      </c>
      <c r="C18" s="13" t="s">
        <v>39</v>
      </c>
      <c r="D18" s="12" t="s">
        <v>26</v>
      </c>
      <c r="E18" s="14" t="s">
        <v>40</v>
      </c>
      <c r="F18" s="15" t="s">
        <v>28</v>
      </c>
      <c r="G18" s="16">
        <v>1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/>
      <c r="F19" s="12"/>
      <c r="G19" s="12"/>
      <c r="H19" s="12"/>
      <c r="I19" s="12"/>
    </row>
    <row r="20" spans="1:16" ht="30" x14ac:dyDescent="0.25">
      <c r="A20" s="12" t="s">
        <v>31</v>
      </c>
      <c r="B20" s="12"/>
      <c r="C20" s="12"/>
      <c r="D20" s="12"/>
      <c r="E20" s="14" t="s">
        <v>41</v>
      </c>
      <c r="F20" s="12"/>
      <c r="G20" s="12"/>
      <c r="H20" s="12"/>
      <c r="I20" s="12"/>
    </row>
    <row r="21" spans="1:16" x14ac:dyDescent="0.25">
      <c r="A21" s="12" t="s">
        <v>24</v>
      </c>
      <c r="B21" s="12">
        <v>5</v>
      </c>
      <c r="C21" s="13" t="s">
        <v>42</v>
      </c>
      <c r="D21" s="12" t="s">
        <v>26</v>
      </c>
      <c r="E21" s="14" t="s">
        <v>43</v>
      </c>
      <c r="F21" s="15" t="s">
        <v>28</v>
      </c>
      <c r="G21" s="16">
        <v>1</v>
      </c>
      <c r="H21" s="17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ht="45" x14ac:dyDescent="0.25">
      <c r="A22" s="12" t="s">
        <v>29</v>
      </c>
      <c r="B22" s="12"/>
      <c r="C22" s="12"/>
      <c r="D22" s="12"/>
      <c r="E22" s="14" t="s">
        <v>44</v>
      </c>
      <c r="F22" s="12"/>
      <c r="G22" s="12"/>
      <c r="H22" s="12"/>
      <c r="I22" s="12"/>
    </row>
    <row r="23" spans="1:16" ht="30" x14ac:dyDescent="0.25">
      <c r="A23" s="12" t="s">
        <v>31</v>
      </c>
      <c r="B23" s="12"/>
      <c r="C23" s="12"/>
      <c r="D23" s="12"/>
      <c r="E23" s="14" t="s">
        <v>45</v>
      </c>
      <c r="F23" s="12"/>
      <c r="G23" s="12"/>
      <c r="H23" s="12"/>
      <c r="I23" s="12"/>
    </row>
    <row r="24" spans="1:16" x14ac:dyDescent="0.25">
      <c r="A24" s="12" t="s">
        <v>24</v>
      </c>
      <c r="B24" s="12">
        <v>6</v>
      </c>
      <c r="C24" s="13" t="s">
        <v>46</v>
      </c>
      <c r="D24" s="12" t="s">
        <v>26</v>
      </c>
      <c r="E24" s="14" t="s">
        <v>47</v>
      </c>
      <c r="F24" s="15" t="s">
        <v>28</v>
      </c>
      <c r="G24" s="16">
        <v>1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/>
      <c r="F25" s="12"/>
      <c r="G25" s="12"/>
      <c r="H25" s="12"/>
      <c r="I25" s="12"/>
    </row>
    <row r="26" spans="1:16" ht="30" x14ac:dyDescent="0.25">
      <c r="A26" s="12" t="s">
        <v>31</v>
      </c>
      <c r="B26" s="12"/>
      <c r="C26" s="12"/>
      <c r="D26" s="12"/>
      <c r="E26" s="14" t="s">
        <v>45</v>
      </c>
      <c r="F26" s="12"/>
      <c r="G26" s="12"/>
      <c r="H26" s="12"/>
      <c r="I26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4"/>
  <sheetViews>
    <sheetView topLeftCell="B166" workbookViewId="0">
      <selection activeCell="H182" sqref="H182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x14ac:dyDescent="0.25">
      <c r="A3" t="s">
        <v>3</v>
      </c>
      <c r="B3" s="5" t="s">
        <v>4</v>
      </c>
      <c r="C3" s="39" t="s">
        <v>5</v>
      </c>
      <c r="D3" s="40"/>
      <c r="E3" s="5" t="s">
        <v>6</v>
      </c>
      <c r="F3" s="2"/>
      <c r="G3" s="2"/>
      <c r="H3" s="6" t="s">
        <v>50</v>
      </c>
      <c r="I3" s="7">
        <f>SUMIFS(I8:I184,A8:A184,"SD")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39" t="s">
        <v>50</v>
      </c>
      <c r="D4" s="40"/>
      <c r="E4" s="5" t="s">
        <v>51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41" t="s">
        <v>11</v>
      </c>
      <c r="B5" s="41" t="s">
        <v>12</v>
      </c>
      <c r="C5" s="41" t="s">
        <v>13</v>
      </c>
      <c r="D5" s="41" t="s">
        <v>14</v>
      </c>
      <c r="E5" s="41" t="s">
        <v>15</v>
      </c>
      <c r="F5" s="41" t="s">
        <v>16</v>
      </c>
      <c r="G5" s="41" t="s">
        <v>17</v>
      </c>
      <c r="H5" s="41" t="s">
        <v>18</v>
      </c>
      <c r="I5" s="41"/>
      <c r="O5">
        <v>0.21</v>
      </c>
    </row>
    <row r="6" spans="1:16" x14ac:dyDescent="0.25">
      <c r="A6" s="41"/>
      <c r="B6" s="41"/>
      <c r="C6" s="41"/>
      <c r="D6" s="41"/>
      <c r="E6" s="41"/>
      <c r="F6" s="41"/>
      <c r="G6" s="41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SUMIFS(I9:I24,A9:A24,"P")</f>
        <v>0</v>
      </c>
    </row>
    <row r="9" spans="1:16" ht="30" x14ac:dyDescent="0.25">
      <c r="A9" s="12" t="s">
        <v>24</v>
      </c>
      <c r="B9" s="12">
        <v>1</v>
      </c>
      <c r="C9" s="13" t="s">
        <v>52</v>
      </c>
      <c r="D9" s="12" t="s">
        <v>26</v>
      </c>
      <c r="E9" s="14" t="s">
        <v>53</v>
      </c>
      <c r="F9" s="15" t="s">
        <v>54</v>
      </c>
      <c r="G9" s="16">
        <v>64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/>
      <c r="F10" s="12"/>
      <c r="G10" s="12"/>
      <c r="H10" s="12"/>
      <c r="I10" s="12"/>
    </row>
    <row r="11" spans="1:16" x14ac:dyDescent="0.25">
      <c r="A11" s="12" t="s">
        <v>55</v>
      </c>
      <c r="B11" s="12"/>
      <c r="C11" s="12"/>
      <c r="D11" s="12"/>
      <c r="E11" s="19" t="s">
        <v>56</v>
      </c>
      <c r="F11" s="12"/>
      <c r="G11" s="12"/>
      <c r="H11" s="12"/>
      <c r="I11" s="12"/>
    </row>
    <row r="12" spans="1:16" x14ac:dyDescent="0.25">
      <c r="A12" s="12" t="s">
        <v>55</v>
      </c>
      <c r="B12" s="12"/>
      <c r="C12" s="12"/>
      <c r="D12" s="12"/>
      <c r="E12" s="19" t="s">
        <v>57</v>
      </c>
      <c r="F12" s="12"/>
      <c r="G12" s="12"/>
      <c r="H12" s="12"/>
      <c r="I12" s="12"/>
    </row>
    <row r="13" spans="1:16" ht="165" x14ac:dyDescent="0.25">
      <c r="A13" s="12" t="s">
        <v>31</v>
      </c>
      <c r="B13" s="12"/>
      <c r="C13" s="12"/>
      <c r="D13" s="12"/>
      <c r="E13" s="14" t="s">
        <v>58</v>
      </c>
      <c r="F13" s="12"/>
      <c r="G13" s="12"/>
      <c r="H13" s="12"/>
      <c r="I13" s="12"/>
    </row>
    <row r="14" spans="1:16" ht="30" x14ac:dyDescent="0.25">
      <c r="A14" s="12" t="s">
        <v>24</v>
      </c>
      <c r="B14" s="12">
        <v>2</v>
      </c>
      <c r="C14" s="13" t="s">
        <v>59</v>
      </c>
      <c r="D14" s="12" t="s">
        <v>26</v>
      </c>
      <c r="E14" s="14" t="s">
        <v>60</v>
      </c>
      <c r="F14" s="15" t="s">
        <v>54</v>
      </c>
      <c r="G14" s="16">
        <v>529.00800000000004</v>
      </c>
      <c r="H14" s="17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29</v>
      </c>
      <c r="B15" s="12"/>
      <c r="C15" s="12"/>
      <c r="D15" s="12"/>
      <c r="E15" s="14"/>
      <c r="F15" s="12"/>
      <c r="G15" s="12"/>
      <c r="H15" s="12"/>
      <c r="I15" s="12"/>
    </row>
    <row r="16" spans="1:16" x14ac:dyDescent="0.25">
      <c r="A16" s="12" t="s">
        <v>55</v>
      </c>
      <c r="B16" s="12"/>
      <c r="C16" s="12"/>
      <c r="D16" s="12"/>
      <c r="E16" s="19" t="s">
        <v>61</v>
      </c>
      <c r="F16" s="12"/>
      <c r="G16" s="12"/>
      <c r="H16" s="12"/>
      <c r="I16" s="12"/>
    </row>
    <row r="17" spans="1:16" ht="165" x14ac:dyDescent="0.25">
      <c r="A17" s="12" t="s">
        <v>31</v>
      </c>
      <c r="B17" s="12"/>
      <c r="C17" s="12"/>
      <c r="D17" s="12"/>
      <c r="E17" s="14" t="s">
        <v>58</v>
      </c>
      <c r="F17" s="12"/>
      <c r="G17" s="12"/>
      <c r="H17" s="12"/>
      <c r="I17" s="12"/>
    </row>
    <row r="18" spans="1:16" ht="30" x14ac:dyDescent="0.25">
      <c r="A18" s="12" t="s">
        <v>24</v>
      </c>
      <c r="B18" s="12">
        <v>3</v>
      </c>
      <c r="C18" s="13" t="s">
        <v>62</v>
      </c>
      <c r="D18" s="12" t="s">
        <v>26</v>
      </c>
      <c r="E18" s="14" t="s">
        <v>63</v>
      </c>
      <c r="F18" s="15" t="s">
        <v>54</v>
      </c>
      <c r="G18" s="16">
        <v>9.39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/>
      <c r="F19" s="12"/>
      <c r="G19" s="12"/>
      <c r="H19" s="12"/>
      <c r="I19" s="12"/>
    </row>
    <row r="20" spans="1:16" x14ac:dyDescent="0.25">
      <c r="A20" s="12" t="s">
        <v>55</v>
      </c>
      <c r="B20" s="12"/>
      <c r="C20" s="12"/>
      <c r="D20" s="12"/>
      <c r="E20" s="19" t="s">
        <v>64</v>
      </c>
      <c r="F20" s="12"/>
      <c r="G20" s="12"/>
      <c r="H20" s="12"/>
      <c r="I20" s="12"/>
    </row>
    <row r="21" spans="1:16" x14ac:dyDescent="0.25">
      <c r="A21" s="12" t="s">
        <v>55</v>
      </c>
      <c r="B21" s="12"/>
      <c r="C21" s="12"/>
      <c r="D21" s="12"/>
      <c r="E21" s="19" t="s">
        <v>65</v>
      </c>
      <c r="F21" s="12"/>
      <c r="G21" s="12"/>
      <c r="H21" s="12"/>
      <c r="I21" s="12"/>
    </row>
    <row r="22" spans="1:16" x14ac:dyDescent="0.25">
      <c r="A22" s="12" t="s">
        <v>55</v>
      </c>
      <c r="B22" s="12"/>
      <c r="C22" s="12"/>
      <c r="D22" s="12"/>
      <c r="E22" s="19" t="s">
        <v>66</v>
      </c>
      <c r="F22" s="12"/>
      <c r="G22" s="12"/>
      <c r="H22" s="12"/>
      <c r="I22" s="12"/>
    </row>
    <row r="23" spans="1:16" x14ac:dyDescent="0.25">
      <c r="A23" s="12" t="s">
        <v>55</v>
      </c>
      <c r="B23" s="12"/>
      <c r="C23" s="12"/>
      <c r="D23" s="12"/>
      <c r="E23" s="19" t="s">
        <v>67</v>
      </c>
      <c r="F23" s="12"/>
      <c r="G23" s="12"/>
      <c r="H23" s="12"/>
      <c r="I23" s="12"/>
    </row>
    <row r="24" spans="1:16" ht="165" x14ac:dyDescent="0.25">
      <c r="A24" s="12" t="s">
        <v>31</v>
      </c>
      <c r="B24" s="12"/>
      <c r="C24" s="12"/>
      <c r="D24" s="12"/>
      <c r="E24" s="14" t="s">
        <v>58</v>
      </c>
      <c r="F24" s="12"/>
      <c r="G24" s="12"/>
      <c r="H24" s="12"/>
      <c r="I24" s="12"/>
    </row>
    <row r="25" spans="1:16" x14ac:dyDescent="0.25">
      <c r="A25" s="9" t="s">
        <v>21</v>
      </c>
      <c r="B25" s="9"/>
      <c r="C25" s="10" t="s">
        <v>48</v>
      </c>
      <c r="D25" s="9"/>
      <c r="E25" s="9" t="s">
        <v>49</v>
      </c>
      <c r="F25" s="9"/>
      <c r="G25" s="9"/>
      <c r="H25" s="9"/>
      <c r="I25" s="11">
        <f>SUMIFS(I26:I83,A26:A83,"P")</f>
        <v>0</v>
      </c>
    </row>
    <row r="26" spans="1:16" ht="30" x14ac:dyDescent="0.25">
      <c r="A26" s="12" t="s">
        <v>24</v>
      </c>
      <c r="B26" s="12">
        <v>4</v>
      </c>
      <c r="C26" s="13" t="s">
        <v>68</v>
      </c>
      <c r="D26" s="12" t="s">
        <v>26</v>
      </c>
      <c r="E26" s="14" t="s">
        <v>69</v>
      </c>
      <c r="F26" s="15" t="s">
        <v>70</v>
      </c>
      <c r="G26" s="16">
        <v>28.42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29</v>
      </c>
      <c r="B27" s="12"/>
      <c r="C27" s="12"/>
      <c r="D27" s="12"/>
      <c r="E27" s="14"/>
      <c r="F27" s="12"/>
      <c r="G27" s="12"/>
      <c r="H27" s="12"/>
      <c r="I27" s="12"/>
    </row>
    <row r="28" spans="1:16" x14ac:dyDescent="0.25">
      <c r="A28" s="12" t="s">
        <v>55</v>
      </c>
      <c r="B28" s="12"/>
      <c r="C28" s="12"/>
      <c r="D28" s="12"/>
      <c r="E28" s="19" t="s">
        <v>71</v>
      </c>
      <c r="F28" s="12"/>
      <c r="G28" s="12"/>
      <c r="H28" s="12"/>
      <c r="I28" s="12"/>
    </row>
    <row r="29" spans="1:16" ht="90" x14ac:dyDescent="0.25">
      <c r="A29" s="12" t="s">
        <v>31</v>
      </c>
      <c r="B29" s="12"/>
      <c r="C29" s="12"/>
      <c r="D29" s="12"/>
      <c r="E29" s="14" t="s">
        <v>72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5</v>
      </c>
      <c r="C30" s="13" t="s">
        <v>73</v>
      </c>
      <c r="D30" s="12" t="s">
        <v>26</v>
      </c>
      <c r="E30" s="14" t="s">
        <v>74</v>
      </c>
      <c r="F30" s="15" t="s">
        <v>70</v>
      </c>
      <c r="G30" s="16">
        <v>1.1000000000000001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/>
      <c r="F31" s="12"/>
      <c r="G31" s="12"/>
      <c r="H31" s="12"/>
      <c r="I31" s="12"/>
    </row>
    <row r="32" spans="1:16" x14ac:dyDescent="0.25">
      <c r="A32" s="12" t="s">
        <v>55</v>
      </c>
      <c r="B32" s="12"/>
      <c r="C32" s="12"/>
      <c r="D32" s="12"/>
      <c r="E32" s="19" t="s">
        <v>75</v>
      </c>
      <c r="F32" s="12"/>
      <c r="G32" s="12"/>
      <c r="H32" s="12"/>
      <c r="I32" s="12"/>
    </row>
    <row r="33" spans="1:16" ht="90" x14ac:dyDescent="0.25">
      <c r="A33" s="12" t="s">
        <v>31</v>
      </c>
      <c r="B33" s="12"/>
      <c r="C33" s="12"/>
      <c r="D33" s="12"/>
      <c r="E33" s="14" t="s">
        <v>72</v>
      </c>
      <c r="F33" s="12"/>
      <c r="G33" s="12"/>
      <c r="H33" s="12"/>
      <c r="I33" s="12"/>
    </row>
    <row r="34" spans="1:16" ht="30" x14ac:dyDescent="0.25">
      <c r="A34" s="12" t="s">
        <v>24</v>
      </c>
      <c r="B34" s="12">
        <v>6</v>
      </c>
      <c r="C34" s="13" t="s">
        <v>76</v>
      </c>
      <c r="D34" s="12" t="s">
        <v>26</v>
      </c>
      <c r="E34" s="14" t="s">
        <v>77</v>
      </c>
      <c r="F34" s="15" t="s">
        <v>70</v>
      </c>
      <c r="G34" s="16">
        <v>147.5</v>
      </c>
      <c r="H34" s="17">
        <v>0</v>
      </c>
      <c r="I34" s="17">
        <f>ROUND(G34*H34,P4)</f>
        <v>0</v>
      </c>
      <c r="O34" s="18">
        <f>I34*0.21</f>
        <v>0</v>
      </c>
      <c r="P34">
        <v>3</v>
      </c>
    </row>
    <row r="35" spans="1:16" x14ac:dyDescent="0.25">
      <c r="A35" s="12" t="s">
        <v>29</v>
      </c>
      <c r="B35" s="12"/>
      <c r="C35" s="12"/>
      <c r="D35" s="12"/>
      <c r="E35" s="14"/>
      <c r="F35" s="12"/>
      <c r="G35" s="12"/>
      <c r="H35" s="12"/>
      <c r="I35" s="12"/>
    </row>
    <row r="36" spans="1:16" ht="30" x14ac:dyDescent="0.25">
      <c r="A36" s="12" t="s">
        <v>55</v>
      </c>
      <c r="B36" s="12"/>
      <c r="C36" s="12"/>
      <c r="D36" s="12"/>
      <c r="E36" s="19" t="s">
        <v>78</v>
      </c>
      <c r="F36" s="12"/>
      <c r="G36" s="12"/>
      <c r="H36" s="12"/>
      <c r="I36" s="12"/>
    </row>
    <row r="37" spans="1:16" x14ac:dyDescent="0.25">
      <c r="A37" s="12" t="s">
        <v>55</v>
      </c>
      <c r="B37" s="12"/>
      <c r="C37" s="12"/>
      <c r="D37" s="12"/>
      <c r="E37" s="19" t="s">
        <v>79</v>
      </c>
      <c r="F37" s="12"/>
      <c r="G37" s="12"/>
      <c r="H37" s="12"/>
      <c r="I37" s="12"/>
    </row>
    <row r="38" spans="1:16" x14ac:dyDescent="0.25">
      <c r="A38" s="12" t="s">
        <v>55</v>
      </c>
      <c r="B38" s="12"/>
      <c r="C38" s="12"/>
      <c r="D38" s="12"/>
      <c r="E38" s="19" t="s">
        <v>80</v>
      </c>
      <c r="F38" s="12"/>
      <c r="G38" s="12"/>
      <c r="H38" s="12"/>
      <c r="I38" s="12"/>
    </row>
    <row r="39" spans="1:16" ht="90" x14ac:dyDescent="0.25">
      <c r="A39" s="12" t="s">
        <v>31</v>
      </c>
      <c r="B39" s="12"/>
      <c r="C39" s="12"/>
      <c r="D39" s="12"/>
      <c r="E39" s="14" t="s">
        <v>72</v>
      </c>
      <c r="F39" s="12"/>
      <c r="G39" s="12"/>
      <c r="H39" s="12"/>
      <c r="I39" s="12"/>
    </row>
    <row r="40" spans="1:16" ht="30" x14ac:dyDescent="0.25">
      <c r="A40" s="12" t="s">
        <v>24</v>
      </c>
      <c r="B40" s="12">
        <v>7</v>
      </c>
      <c r="C40" s="13" t="s">
        <v>81</v>
      </c>
      <c r="D40" s="12" t="s">
        <v>26</v>
      </c>
      <c r="E40" s="14" t="s">
        <v>82</v>
      </c>
      <c r="F40" s="15" t="s">
        <v>83</v>
      </c>
      <c r="G40" s="16">
        <v>64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/>
      <c r="F41" s="12"/>
      <c r="G41" s="12"/>
      <c r="H41" s="12"/>
      <c r="I41" s="12"/>
    </row>
    <row r="42" spans="1:16" x14ac:dyDescent="0.25">
      <c r="A42" s="12" t="s">
        <v>55</v>
      </c>
      <c r="B42" s="12"/>
      <c r="C42" s="12"/>
      <c r="D42" s="12"/>
      <c r="E42" s="19" t="s">
        <v>84</v>
      </c>
      <c r="F42" s="12"/>
      <c r="G42" s="12"/>
      <c r="H42" s="12"/>
      <c r="I42" s="12"/>
    </row>
    <row r="43" spans="1:16" ht="90" x14ac:dyDescent="0.25">
      <c r="A43" s="12" t="s">
        <v>31</v>
      </c>
      <c r="B43" s="12"/>
      <c r="C43" s="12"/>
      <c r="D43" s="12"/>
      <c r="E43" s="14" t="s">
        <v>72</v>
      </c>
      <c r="F43" s="12"/>
      <c r="G43" s="12"/>
      <c r="H43" s="12"/>
      <c r="I43" s="12"/>
    </row>
    <row r="44" spans="1:16" ht="30" x14ac:dyDescent="0.25">
      <c r="A44" s="12" t="s">
        <v>24</v>
      </c>
      <c r="B44" s="12">
        <v>8</v>
      </c>
      <c r="C44" s="13" t="s">
        <v>85</v>
      </c>
      <c r="D44" s="12" t="s">
        <v>26</v>
      </c>
      <c r="E44" s="14" t="s">
        <v>86</v>
      </c>
      <c r="F44" s="15" t="s">
        <v>83</v>
      </c>
      <c r="G44" s="16">
        <v>224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ht="30" x14ac:dyDescent="0.25">
      <c r="A45" s="12" t="s">
        <v>29</v>
      </c>
      <c r="B45" s="12"/>
      <c r="C45" s="12"/>
      <c r="D45" s="12"/>
      <c r="E45" s="14" t="s">
        <v>87</v>
      </c>
      <c r="F45" s="12"/>
      <c r="G45" s="12"/>
      <c r="H45" s="12"/>
      <c r="I45" s="12"/>
    </row>
    <row r="46" spans="1:16" x14ac:dyDescent="0.25">
      <c r="A46" s="12" t="s">
        <v>55</v>
      </c>
      <c r="B46" s="12"/>
      <c r="C46" s="12"/>
      <c r="D46" s="12"/>
      <c r="E46" s="19" t="s">
        <v>88</v>
      </c>
      <c r="F46" s="12"/>
      <c r="G46" s="12"/>
      <c r="H46" s="12"/>
      <c r="I46" s="12"/>
    </row>
    <row r="47" spans="1:16" ht="90" x14ac:dyDescent="0.25">
      <c r="A47" s="12" t="s">
        <v>31</v>
      </c>
      <c r="B47" s="12"/>
      <c r="C47" s="12"/>
      <c r="D47" s="12"/>
      <c r="E47" s="14" t="s">
        <v>72</v>
      </c>
      <c r="F47" s="12"/>
      <c r="G47" s="12"/>
      <c r="H47" s="12"/>
      <c r="I47" s="12"/>
    </row>
    <row r="48" spans="1:16" x14ac:dyDescent="0.25">
      <c r="A48" s="12" t="s">
        <v>24</v>
      </c>
      <c r="B48" s="12">
        <v>9</v>
      </c>
      <c r="C48" s="13" t="s">
        <v>89</v>
      </c>
      <c r="D48" s="12" t="s">
        <v>26</v>
      </c>
      <c r="E48" s="14" t="s">
        <v>90</v>
      </c>
      <c r="F48" s="15" t="s">
        <v>70</v>
      </c>
      <c r="G48" s="16">
        <v>192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29</v>
      </c>
      <c r="B49" s="12"/>
      <c r="C49" s="12"/>
      <c r="D49" s="12"/>
      <c r="E49" s="14"/>
      <c r="F49" s="12"/>
      <c r="G49" s="12"/>
      <c r="H49" s="12"/>
      <c r="I49" s="12"/>
    </row>
    <row r="50" spans="1:16" x14ac:dyDescent="0.25">
      <c r="A50" s="12" t="s">
        <v>55</v>
      </c>
      <c r="B50" s="12"/>
      <c r="C50" s="12"/>
      <c r="D50" s="12"/>
      <c r="E50" s="19" t="s">
        <v>91</v>
      </c>
      <c r="F50" s="12"/>
      <c r="G50" s="12"/>
      <c r="H50" s="12"/>
      <c r="I50" s="12"/>
    </row>
    <row r="51" spans="1:16" ht="90" x14ac:dyDescent="0.25">
      <c r="A51" s="12" t="s">
        <v>31</v>
      </c>
      <c r="B51" s="12"/>
      <c r="C51" s="12"/>
      <c r="D51" s="12"/>
      <c r="E51" s="14" t="s">
        <v>72</v>
      </c>
      <c r="F51" s="12"/>
      <c r="G51" s="12"/>
      <c r="H51" s="12"/>
      <c r="I51" s="12"/>
    </row>
    <row r="52" spans="1:16" x14ac:dyDescent="0.25">
      <c r="A52" s="12" t="s">
        <v>24</v>
      </c>
      <c r="B52" s="12">
        <v>10</v>
      </c>
      <c r="C52" s="13" t="s">
        <v>92</v>
      </c>
      <c r="D52" s="12" t="s">
        <v>26</v>
      </c>
      <c r="E52" s="14" t="s">
        <v>93</v>
      </c>
      <c r="F52" s="15" t="s">
        <v>70</v>
      </c>
      <c r="G52" s="16">
        <v>32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/>
      <c r="F53" s="12"/>
      <c r="G53" s="12"/>
      <c r="H53" s="12"/>
      <c r="I53" s="12"/>
    </row>
    <row r="54" spans="1:16" ht="16.5" customHeight="1" x14ac:dyDescent="0.25">
      <c r="A54" s="12" t="s">
        <v>55</v>
      </c>
      <c r="B54" s="12"/>
      <c r="C54" s="12"/>
      <c r="D54" s="12"/>
      <c r="E54" s="19" t="s">
        <v>94</v>
      </c>
      <c r="F54" s="12"/>
      <c r="G54" s="12"/>
      <c r="H54" s="12"/>
      <c r="I54" s="12"/>
    </row>
    <row r="55" spans="1:16" ht="409.5" x14ac:dyDescent="0.25">
      <c r="A55" s="12" t="s">
        <v>31</v>
      </c>
      <c r="B55" s="12"/>
      <c r="C55" s="12"/>
      <c r="D55" s="12"/>
      <c r="E55" s="14" t="s">
        <v>95</v>
      </c>
      <c r="F55" s="12"/>
      <c r="G55" s="12"/>
      <c r="H55" s="12"/>
      <c r="I55" s="12"/>
    </row>
    <row r="56" spans="1:16" x14ac:dyDescent="0.25">
      <c r="A56" s="12" t="s">
        <v>24</v>
      </c>
      <c r="B56" s="12">
        <v>11</v>
      </c>
      <c r="C56" s="13" t="s">
        <v>96</v>
      </c>
      <c r="D56" s="12" t="s">
        <v>26</v>
      </c>
      <c r="E56" s="14" t="s">
        <v>97</v>
      </c>
      <c r="F56" s="15" t="s">
        <v>35</v>
      </c>
      <c r="G56" s="16">
        <v>10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/>
      <c r="F57" s="12"/>
      <c r="G57" s="12"/>
      <c r="H57" s="12"/>
      <c r="I57" s="12"/>
    </row>
    <row r="58" spans="1:16" x14ac:dyDescent="0.25">
      <c r="A58" s="12" t="s">
        <v>55</v>
      </c>
      <c r="B58" s="12"/>
      <c r="C58" s="12"/>
      <c r="D58" s="12"/>
      <c r="E58" s="19" t="s">
        <v>98</v>
      </c>
      <c r="F58" s="12"/>
      <c r="G58" s="12"/>
      <c r="H58" s="12"/>
      <c r="I58" s="12"/>
    </row>
    <row r="59" spans="1:16" ht="90" x14ac:dyDescent="0.25">
      <c r="A59" s="12" t="s">
        <v>31</v>
      </c>
      <c r="B59" s="12"/>
      <c r="C59" s="12"/>
      <c r="D59" s="12"/>
      <c r="E59" s="14" t="s">
        <v>99</v>
      </c>
      <c r="F59" s="12"/>
      <c r="G59" s="12"/>
      <c r="H59" s="12"/>
      <c r="I59" s="12"/>
    </row>
    <row r="60" spans="1:16" x14ac:dyDescent="0.25">
      <c r="A60" s="12" t="s">
        <v>24</v>
      </c>
      <c r="B60" s="12">
        <v>12</v>
      </c>
      <c r="C60" s="13" t="s">
        <v>100</v>
      </c>
      <c r="D60" s="12" t="s">
        <v>26</v>
      </c>
      <c r="E60" s="14" t="s">
        <v>101</v>
      </c>
      <c r="F60" s="15" t="s">
        <v>70</v>
      </c>
      <c r="G60" s="16">
        <v>12.36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29</v>
      </c>
      <c r="B61" s="12"/>
      <c r="C61" s="12"/>
      <c r="D61" s="12"/>
      <c r="E61" s="14"/>
      <c r="F61" s="12"/>
      <c r="G61" s="12"/>
      <c r="H61" s="12"/>
      <c r="I61" s="12"/>
    </row>
    <row r="62" spans="1:16" x14ac:dyDescent="0.25">
      <c r="A62" s="12" t="s">
        <v>55</v>
      </c>
      <c r="B62" s="12"/>
      <c r="C62" s="12"/>
      <c r="D62" s="12"/>
      <c r="E62" s="19" t="s">
        <v>102</v>
      </c>
      <c r="F62" s="12"/>
      <c r="G62" s="12"/>
      <c r="H62" s="12"/>
      <c r="I62" s="12"/>
    </row>
    <row r="63" spans="1:16" ht="409.5" x14ac:dyDescent="0.25">
      <c r="A63" s="12" t="s">
        <v>31</v>
      </c>
      <c r="B63" s="12"/>
      <c r="C63" s="12"/>
      <c r="D63" s="12"/>
      <c r="E63" s="14" t="s">
        <v>103</v>
      </c>
      <c r="F63" s="12"/>
      <c r="G63" s="12"/>
      <c r="H63" s="12"/>
      <c r="I63" s="12"/>
    </row>
    <row r="64" spans="1:16" x14ac:dyDescent="0.25">
      <c r="A64" s="12" t="s">
        <v>24</v>
      </c>
      <c r="B64" s="12">
        <v>13</v>
      </c>
      <c r="C64" s="13" t="s">
        <v>104</v>
      </c>
      <c r="D64" s="12" t="s">
        <v>26</v>
      </c>
      <c r="E64" s="14" t="s">
        <v>105</v>
      </c>
      <c r="F64" s="15" t="s">
        <v>70</v>
      </c>
      <c r="G64" s="16">
        <v>9.8879999999999999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29</v>
      </c>
      <c r="B65" s="12"/>
      <c r="C65" s="12"/>
      <c r="D65" s="12"/>
      <c r="E65" s="14"/>
      <c r="F65" s="12"/>
      <c r="G65" s="12"/>
      <c r="H65" s="12"/>
      <c r="I65" s="12"/>
    </row>
    <row r="66" spans="1:16" x14ac:dyDescent="0.25">
      <c r="A66" s="12" t="s">
        <v>55</v>
      </c>
      <c r="B66" s="12"/>
      <c r="C66" s="12"/>
      <c r="D66" s="12"/>
      <c r="E66" s="19" t="s">
        <v>106</v>
      </c>
      <c r="F66" s="12"/>
      <c r="G66" s="12"/>
      <c r="H66" s="12"/>
      <c r="I66" s="12"/>
    </row>
    <row r="67" spans="1:16" ht="345" x14ac:dyDescent="0.25">
      <c r="A67" s="12" t="s">
        <v>31</v>
      </c>
      <c r="B67" s="12"/>
      <c r="C67" s="12"/>
      <c r="D67" s="12"/>
      <c r="E67" s="14" t="s">
        <v>107</v>
      </c>
      <c r="F67" s="12"/>
      <c r="G67" s="12"/>
      <c r="H67" s="12"/>
      <c r="I67" s="12"/>
    </row>
    <row r="68" spans="1:16" x14ac:dyDescent="0.25">
      <c r="A68" s="12" t="s">
        <v>24</v>
      </c>
      <c r="B68" s="12">
        <v>14</v>
      </c>
      <c r="C68" s="13" t="s">
        <v>108</v>
      </c>
      <c r="D68" s="12" t="s">
        <v>26</v>
      </c>
      <c r="E68" s="14" t="s">
        <v>109</v>
      </c>
      <c r="F68" s="15" t="s">
        <v>110</v>
      </c>
      <c r="G68" s="16">
        <v>1610</v>
      </c>
      <c r="H68" s="17">
        <v>0</v>
      </c>
      <c r="I68" s="17">
        <f>ROUND(G68*H68,P4)</f>
        <v>0</v>
      </c>
      <c r="O68" s="18">
        <f>I68*0.21</f>
        <v>0</v>
      </c>
      <c r="P68">
        <v>3</v>
      </c>
    </row>
    <row r="69" spans="1:16" x14ac:dyDescent="0.25">
      <c r="A69" s="12" t="s">
        <v>29</v>
      </c>
      <c r="B69" s="12"/>
      <c r="C69" s="12"/>
      <c r="D69" s="12"/>
      <c r="E69" s="14"/>
      <c r="F69" s="12"/>
      <c r="G69" s="12"/>
      <c r="H69" s="12"/>
      <c r="I69" s="12"/>
    </row>
    <row r="70" spans="1:16" x14ac:dyDescent="0.25">
      <c r="A70" s="12" t="s">
        <v>55</v>
      </c>
      <c r="B70" s="12"/>
      <c r="C70" s="12"/>
      <c r="D70" s="12"/>
      <c r="E70" s="19" t="s">
        <v>111</v>
      </c>
      <c r="F70" s="12"/>
      <c r="G70" s="12"/>
      <c r="H70" s="12"/>
      <c r="I70" s="12"/>
    </row>
    <row r="71" spans="1:16" ht="30" x14ac:dyDescent="0.25">
      <c r="A71" s="12" t="s">
        <v>31</v>
      </c>
      <c r="B71" s="12"/>
      <c r="C71" s="12"/>
      <c r="D71" s="12"/>
      <c r="E71" s="14" t="s">
        <v>112</v>
      </c>
      <c r="F71" s="12"/>
      <c r="G71" s="12"/>
      <c r="H71" s="12"/>
      <c r="I71" s="12"/>
    </row>
    <row r="72" spans="1:16" x14ac:dyDescent="0.25">
      <c r="A72" s="12" t="s">
        <v>24</v>
      </c>
      <c r="B72" s="12">
        <v>15</v>
      </c>
      <c r="C72" s="13" t="s">
        <v>113</v>
      </c>
      <c r="D72" s="12" t="s">
        <v>26</v>
      </c>
      <c r="E72" s="14" t="s">
        <v>114</v>
      </c>
      <c r="F72" s="15" t="s">
        <v>110</v>
      </c>
      <c r="G72" s="16">
        <v>380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29</v>
      </c>
      <c r="B73" s="12"/>
      <c r="C73" s="12"/>
      <c r="D73" s="12"/>
      <c r="E73" s="14"/>
      <c r="F73" s="12"/>
      <c r="G73" s="12"/>
      <c r="H73" s="12"/>
      <c r="I73" s="12"/>
    </row>
    <row r="74" spans="1:16" x14ac:dyDescent="0.25">
      <c r="A74" s="12" t="s">
        <v>55</v>
      </c>
      <c r="B74" s="12"/>
      <c r="C74" s="12"/>
      <c r="D74" s="12"/>
      <c r="E74" s="19" t="s">
        <v>115</v>
      </c>
      <c r="F74" s="12"/>
      <c r="G74" s="12"/>
      <c r="H74" s="12"/>
      <c r="I74" s="12"/>
    </row>
    <row r="75" spans="1:16" x14ac:dyDescent="0.25">
      <c r="A75" s="12" t="s">
        <v>31</v>
      </c>
      <c r="B75" s="12"/>
      <c r="C75" s="12"/>
      <c r="D75" s="12"/>
      <c r="E75" s="14" t="s">
        <v>116</v>
      </c>
      <c r="F75" s="12"/>
      <c r="G75" s="12"/>
      <c r="H75" s="12"/>
      <c r="I75" s="12"/>
    </row>
    <row r="76" spans="1:16" x14ac:dyDescent="0.25">
      <c r="A76" s="12" t="s">
        <v>24</v>
      </c>
      <c r="B76" s="12">
        <v>16</v>
      </c>
      <c r="C76" s="13" t="s">
        <v>117</v>
      </c>
      <c r="D76" s="12" t="s">
        <v>26</v>
      </c>
      <c r="E76" s="14" t="s">
        <v>118</v>
      </c>
      <c r="F76" s="15" t="s">
        <v>110</v>
      </c>
      <c r="G76" s="16">
        <v>380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29</v>
      </c>
      <c r="B77" s="12"/>
      <c r="C77" s="12"/>
      <c r="D77" s="12"/>
      <c r="E77" s="14"/>
      <c r="F77" s="12"/>
      <c r="G77" s="12"/>
      <c r="H77" s="12"/>
      <c r="I77" s="12"/>
    </row>
    <row r="78" spans="1:16" x14ac:dyDescent="0.25">
      <c r="A78" s="12" t="s">
        <v>55</v>
      </c>
      <c r="B78" s="12"/>
      <c r="C78" s="12"/>
      <c r="D78" s="12"/>
      <c r="E78" s="19" t="s">
        <v>119</v>
      </c>
      <c r="F78" s="12"/>
      <c r="G78" s="12"/>
      <c r="H78" s="12"/>
      <c r="I78" s="12"/>
    </row>
    <row r="79" spans="1:16" ht="45" x14ac:dyDescent="0.25">
      <c r="A79" s="12" t="s">
        <v>31</v>
      </c>
      <c r="B79" s="12"/>
      <c r="C79" s="12"/>
      <c r="D79" s="12"/>
      <c r="E79" s="14" t="s">
        <v>120</v>
      </c>
      <c r="F79" s="12"/>
      <c r="G79" s="12"/>
      <c r="H79" s="12"/>
      <c r="I79" s="12"/>
    </row>
    <row r="80" spans="1:16" x14ac:dyDescent="0.25">
      <c r="A80" s="12" t="s">
        <v>24</v>
      </c>
      <c r="B80" s="12">
        <v>17</v>
      </c>
      <c r="C80" s="13" t="s">
        <v>121</v>
      </c>
      <c r="D80" s="12" t="s">
        <v>26</v>
      </c>
      <c r="E80" s="14" t="s">
        <v>122</v>
      </c>
      <c r="F80" s="15" t="s">
        <v>110</v>
      </c>
      <c r="G80" s="16">
        <v>380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/>
      <c r="F81" s="12"/>
      <c r="G81" s="12"/>
      <c r="H81" s="12"/>
      <c r="I81" s="12"/>
    </row>
    <row r="82" spans="1:16" x14ac:dyDescent="0.25">
      <c r="A82" s="12" t="s">
        <v>55</v>
      </c>
      <c r="B82" s="12"/>
      <c r="C82" s="12"/>
      <c r="D82" s="12"/>
      <c r="E82" s="19" t="s">
        <v>115</v>
      </c>
      <c r="F82" s="12"/>
      <c r="G82" s="12"/>
      <c r="H82" s="12"/>
      <c r="I82" s="12"/>
    </row>
    <row r="83" spans="1:16" ht="30" x14ac:dyDescent="0.25">
      <c r="A83" s="12" t="s">
        <v>31</v>
      </c>
      <c r="B83" s="12"/>
      <c r="C83" s="12"/>
      <c r="D83" s="12"/>
      <c r="E83" s="14" t="s">
        <v>123</v>
      </c>
      <c r="F83" s="12"/>
      <c r="G83" s="12"/>
      <c r="H83" s="12"/>
      <c r="I83" s="12"/>
    </row>
    <row r="84" spans="1:16" x14ac:dyDescent="0.25">
      <c r="A84" s="9" t="s">
        <v>21</v>
      </c>
      <c r="B84" s="9"/>
      <c r="C84" s="10" t="s">
        <v>124</v>
      </c>
      <c r="D84" s="9"/>
      <c r="E84" s="9" t="s">
        <v>125</v>
      </c>
      <c r="F84" s="9"/>
      <c r="G84" s="9"/>
      <c r="H84" s="9"/>
      <c r="I84" s="11">
        <f>SUMIFS(I85:I139,A85:A139,"P")</f>
        <v>0</v>
      </c>
    </row>
    <row r="85" spans="1:16" x14ac:dyDescent="0.25">
      <c r="A85" s="12" t="s">
        <v>24</v>
      </c>
      <c r="B85" s="12">
        <v>18</v>
      </c>
      <c r="C85" s="13" t="s">
        <v>126</v>
      </c>
      <c r="D85" s="12" t="s">
        <v>26</v>
      </c>
      <c r="E85" s="14" t="s">
        <v>127</v>
      </c>
      <c r="F85" s="15" t="s">
        <v>110</v>
      </c>
      <c r="G85" s="16">
        <v>1206.5</v>
      </c>
      <c r="H85" s="17">
        <v>0</v>
      </c>
      <c r="I85" s="17">
        <f>ROUND(G85*H85,P4)</f>
        <v>0</v>
      </c>
      <c r="O85" s="18">
        <f>I85*0.21</f>
        <v>0</v>
      </c>
      <c r="P85">
        <v>3</v>
      </c>
    </row>
    <row r="86" spans="1:16" x14ac:dyDescent="0.25">
      <c r="A86" s="12" t="s">
        <v>29</v>
      </c>
      <c r="B86" s="12"/>
      <c r="C86" s="12"/>
      <c r="D86" s="12"/>
      <c r="E86" s="14"/>
      <c r="F86" s="12"/>
      <c r="G86" s="12"/>
      <c r="H86" s="12"/>
      <c r="I86" s="12"/>
    </row>
    <row r="87" spans="1:16" x14ac:dyDescent="0.25">
      <c r="A87" s="12" t="s">
        <v>55</v>
      </c>
      <c r="B87" s="12"/>
      <c r="C87" s="12"/>
      <c r="D87" s="12"/>
      <c r="E87" s="19" t="s">
        <v>128</v>
      </c>
      <c r="F87" s="12"/>
      <c r="G87" s="12"/>
      <c r="H87" s="12"/>
      <c r="I87" s="12"/>
    </row>
    <row r="88" spans="1:16" ht="30" x14ac:dyDescent="0.25">
      <c r="A88" s="12" t="s">
        <v>55</v>
      </c>
      <c r="B88" s="12"/>
      <c r="C88" s="12"/>
      <c r="D88" s="12"/>
      <c r="E88" s="19" t="s">
        <v>129</v>
      </c>
      <c r="F88" s="12"/>
      <c r="G88" s="12"/>
      <c r="H88" s="12"/>
      <c r="I88" s="12"/>
    </row>
    <row r="89" spans="1:16" x14ac:dyDescent="0.25">
      <c r="A89" s="12" t="s">
        <v>55</v>
      </c>
      <c r="B89" s="12"/>
      <c r="C89" s="12"/>
      <c r="D89" s="12"/>
      <c r="E89" s="19" t="s">
        <v>130</v>
      </c>
      <c r="F89" s="12"/>
      <c r="G89" s="12"/>
      <c r="H89" s="12"/>
      <c r="I89" s="12"/>
    </row>
    <row r="90" spans="1:16" x14ac:dyDescent="0.25">
      <c r="A90" s="12" t="s">
        <v>55</v>
      </c>
      <c r="B90" s="12"/>
      <c r="C90" s="12"/>
      <c r="D90" s="12"/>
      <c r="E90" s="19" t="s">
        <v>131</v>
      </c>
      <c r="F90" s="12"/>
      <c r="G90" s="12"/>
      <c r="H90" s="12"/>
      <c r="I90" s="12"/>
    </row>
    <row r="91" spans="1:16" ht="60" x14ac:dyDescent="0.25">
      <c r="A91" s="12" t="s">
        <v>31</v>
      </c>
      <c r="B91" s="12"/>
      <c r="C91" s="12"/>
      <c r="D91" s="12"/>
      <c r="E91" s="14" t="s">
        <v>132</v>
      </c>
      <c r="F91" s="12"/>
      <c r="G91" s="12"/>
      <c r="H91" s="12"/>
      <c r="I91" s="12"/>
    </row>
    <row r="92" spans="1:16" x14ac:dyDescent="0.25">
      <c r="A92" s="12" t="s">
        <v>24</v>
      </c>
      <c r="B92" s="12">
        <v>19</v>
      </c>
      <c r="C92" s="13" t="s">
        <v>133</v>
      </c>
      <c r="D92" s="12" t="s">
        <v>26</v>
      </c>
      <c r="E92" s="14" t="s">
        <v>134</v>
      </c>
      <c r="F92" s="15" t="s">
        <v>110</v>
      </c>
      <c r="G92" s="16">
        <v>196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ht="30" x14ac:dyDescent="0.25">
      <c r="A93" s="12" t="s">
        <v>29</v>
      </c>
      <c r="B93" s="12"/>
      <c r="C93" s="12"/>
      <c r="D93" s="12"/>
      <c r="E93" s="14" t="s">
        <v>135</v>
      </c>
      <c r="F93" s="12"/>
      <c r="G93" s="12"/>
      <c r="H93" s="12"/>
      <c r="I93" s="12"/>
    </row>
    <row r="94" spans="1:16" x14ac:dyDescent="0.25">
      <c r="A94" s="12" t="s">
        <v>55</v>
      </c>
      <c r="B94" s="12"/>
      <c r="C94" s="12"/>
      <c r="D94" s="12"/>
      <c r="E94" s="19" t="s">
        <v>136</v>
      </c>
      <c r="F94" s="12"/>
      <c r="G94" s="12"/>
      <c r="H94" s="12"/>
      <c r="I94" s="12"/>
    </row>
    <row r="95" spans="1:16" x14ac:dyDescent="0.25">
      <c r="A95" s="12" t="s">
        <v>55</v>
      </c>
      <c r="B95" s="12"/>
      <c r="C95" s="12"/>
      <c r="D95" s="12"/>
      <c r="E95" s="19" t="s">
        <v>137</v>
      </c>
      <c r="F95" s="12"/>
      <c r="G95" s="12"/>
      <c r="H95" s="12"/>
      <c r="I95" s="12"/>
    </row>
    <row r="96" spans="1:16" x14ac:dyDescent="0.25">
      <c r="A96" s="12" t="s">
        <v>55</v>
      </c>
      <c r="B96" s="12"/>
      <c r="C96" s="12"/>
      <c r="D96" s="12"/>
      <c r="E96" s="19" t="s">
        <v>138</v>
      </c>
      <c r="F96" s="12"/>
      <c r="G96" s="12"/>
      <c r="H96" s="12"/>
      <c r="I96" s="12"/>
    </row>
    <row r="97" spans="1:16" ht="60" x14ac:dyDescent="0.25">
      <c r="A97" s="12" t="s">
        <v>31</v>
      </c>
      <c r="B97" s="12"/>
      <c r="C97" s="12"/>
      <c r="D97" s="12"/>
      <c r="E97" s="14" t="s">
        <v>132</v>
      </c>
      <c r="F97" s="12"/>
      <c r="G97" s="12"/>
      <c r="H97" s="12"/>
      <c r="I97" s="12"/>
    </row>
    <row r="98" spans="1:16" x14ac:dyDescent="0.25">
      <c r="A98" s="12" t="s">
        <v>24</v>
      </c>
      <c r="B98" s="12">
        <v>20</v>
      </c>
      <c r="C98" s="13" t="s">
        <v>139</v>
      </c>
      <c r="D98" s="12" t="s">
        <v>26</v>
      </c>
      <c r="E98" s="14" t="s">
        <v>140</v>
      </c>
      <c r="F98" s="15" t="s">
        <v>110</v>
      </c>
      <c r="G98" s="16">
        <v>1610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/>
      <c r="F99" s="12"/>
      <c r="G99" s="12"/>
      <c r="H99" s="12"/>
      <c r="I99" s="12"/>
    </row>
    <row r="100" spans="1:16" x14ac:dyDescent="0.25">
      <c r="A100" s="12" t="s">
        <v>55</v>
      </c>
      <c r="B100" s="12"/>
      <c r="C100" s="12"/>
      <c r="D100" s="12"/>
      <c r="E100" s="19" t="s">
        <v>141</v>
      </c>
      <c r="F100" s="12"/>
      <c r="G100" s="12"/>
      <c r="H100" s="12"/>
      <c r="I100" s="12"/>
    </row>
    <row r="101" spans="1:16" ht="75" x14ac:dyDescent="0.25">
      <c r="A101" s="12" t="s">
        <v>31</v>
      </c>
      <c r="B101" s="12"/>
      <c r="C101" s="12"/>
      <c r="D101" s="12"/>
      <c r="E101" s="14" t="s">
        <v>142</v>
      </c>
      <c r="F101" s="12"/>
      <c r="G101" s="12"/>
      <c r="H101" s="12"/>
      <c r="I101" s="12"/>
    </row>
    <row r="102" spans="1:16" x14ac:dyDescent="0.25">
      <c r="A102" s="12" t="s">
        <v>24</v>
      </c>
      <c r="B102" s="12">
        <v>21</v>
      </c>
      <c r="C102" s="13" t="s">
        <v>143</v>
      </c>
      <c r="D102" s="12" t="s">
        <v>26</v>
      </c>
      <c r="E102" s="14" t="s">
        <v>144</v>
      </c>
      <c r="F102" s="15" t="s">
        <v>110</v>
      </c>
      <c r="G102" s="16">
        <v>1610</v>
      </c>
      <c r="H102" s="17">
        <v>0</v>
      </c>
      <c r="I102" s="17">
        <f>ROUND(G102*H102,P4)</f>
        <v>0</v>
      </c>
      <c r="O102" s="18">
        <f>I102*0.21</f>
        <v>0</v>
      </c>
      <c r="P102">
        <v>3</v>
      </c>
    </row>
    <row r="103" spans="1:16" x14ac:dyDescent="0.25">
      <c r="A103" s="12" t="s">
        <v>29</v>
      </c>
      <c r="B103" s="12"/>
      <c r="C103" s="12"/>
      <c r="D103" s="12"/>
      <c r="E103" s="14"/>
      <c r="F103" s="12"/>
      <c r="G103" s="12"/>
      <c r="H103" s="12"/>
      <c r="I103" s="12"/>
    </row>
    <row r="104" spans="1:16" x14ac:dyDescent="0.25">
      <c r="A104" s="12" t="s">
        <v>55</v>
      </c>
      <c r="B104" s="12"/>
      <c r="C104" s="12"/>
      <c r="D104" s="12"/>
      <c r="E104" s="19" t="s">
        <v>141</v>
      </c>
      <c r="F104" s="12"/>
      <c r="G104" s="12"/>
      <c r="H104" s="12"/>
      <c r="I104" s="12"/>
    </row>
    <row r="105" spans="1:16" ht="75" x14ac:dyDescent="0.25">
      <c r="A105" s="12" t="s">
        <v>31</v>
      </c>
      <c r="B105" s="12"/>
      <c r="C105" s="12"/>
      <c r="D105" s="12"/>
      <c r="E105" s="14" t="s">
        <v>142</v>
      </c>
      <c r="F105" s="12"/>
      <c r="G105" s="12"/>
      <c r="H105" s="12"/>
      <c r="I105" s="12"/>
    </row>
    <row r="106" spans="1:16" x14ac:dyDescent="0.25">
      <c r="A106" s="12" t="s">
        <v>24</v>
      </c>
      <c r="B106" s="12">
        <v>22</v>
      </c>
      <c r="C106" s="13" t="s">
        <v>145</v>
      </c>
      <c r="D106" s="12" t="s">
        <v>26</v>
      </c>
      <c r="E106" s="14" t="s">
        <v>146</v>
      </c>
      <c r="F106" s="15" t="s">
        <v>110</v>
      </c>
      <c r="G106" s="16">
        <v>1610</v>
      </c>
      <c r="H106" s="17">
        <v>0</v>
      </c>
      <c r="I106" s="17">
        <f>ROUND(G106*H106,P4)</f>
        <v>0</v>
      </c>
      <c r="O106" s="18">
        <f>I106*0.21</f>
        <v>0</v>
      </c>
      <c r="P106">
        <v>3</v>
      </c>
    </row>
    <row r="107" spans="1:16" x14ac:dyDescent="0.25">
      <c r="A107" s="12" t="s">
        <v>29</v>
      </c>
      <c r="B107" s="12"/>
      <c r="C107" s="12"/>
      <c r="D107" s="12"/>
      <c r="E107" s="14"/>
      <c r="F107" s="12"/>
      <c r="G107" s="12"/>
      <c r="H107" s="12"/>
      <c r="I107" s="12"/>
    </row>
    <row r="108" spans="1:16" x14ac:dyDescent="0.25">
      <c r="A108" s="12" t="s">
        <v>55</v>
      </c>
      <c r="B108" s="12"/>
      <c r="C108" s="12"/>
      <c r="D108" s="12"/>
      <c r="E108" s="19" t="s">
        <v>111</v>
      </c>
      <c r="F108" s="12"/>
      <c r="G108" s="12"/>
      <c r="H108" s="12"/>
      <c r="I108" s="12"/>
    </row>
    <row r="109" spans="1:16" ht="165" x14ac:dyDescent="0.25">
      <c r="A109" s="12" t="s">
        <v>31</v>
      </c>
      <c r="B109" s="12"/>
      <c r="C109" s="12"/>
      <c r="D109" s="12"/>
      <c r="E109" s="14" t="s">
        <v>147</v>
      </c>
      <c r="F109" s="12"/>
      <c r="G109" s="12"/>
      <c r="H109" s="12"/>
      <c r="I109" s="12"/>
    </row>
    <row r="110" spans="1:16" x14ac:dyDescent="0.25">
      <c r="A110" s="12" t="s">
        <v>24</v>
      </c>
      <c r="B110" s="12">
        <v>23</v>
      </c>
      <c r="C110" s="13" t="s">
        <v>148</v>
      </c>
      <c r="D110" s="12" t="s">
        <v>26</v>
      </c>
      <c r="E110" s="14" t="s">
        <v>149</v>
      </c>
      <c r="F110" s="15" t="s">
        <v>110</v>
      </c>
      <c r="G110" s="16">
        <v>1610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/>
      <c r="F111" s="12"/>
      <c r="G111" s="12"/>
      <c r="H111" s="12"/>
      <c r="I111" s="12"/>
    </row>
    <row r="112" spans="1:16" x14ac:dyDescent="0.25">
      <c r="A112" s="12" t="s">
        <v>55</v>
      </c>
      <c r="B112" s="12"/>
      <c r="C112" s="12"/>
      <c r="D112" s="12"/>
      <c r="E112" s="19" t="s">
        <v>141</v>
      </c>
      <c r="F112" s="12"/>
      <c r="G112" s="12"/>
      <c r="H112" s="12"/>
      <c r="I112" s="12"/>
    </row>
    <row r="113" spans="1:16" ht="165" x14ac:dyDescent="0.25">
      <c r="A113" s="12" t="s">
        <v>31</v>
      </c>
      <c r="B113" s="12"/>
      <c r="C113" s="12"/>
      <c r="D113" s="12"/>
      <c r="E113" s="14" t="s">
        <v>147</v>
      </c>
      <c r="F113" s="12"/>
      <c r="G113" s="12"/>
      <c r="H113" s="12"/>
      <c r="I113" s="12"/>
    </row>
    <row r="114" spans="1:16" x14ac:dyDescent="0.25">
      <c r="A114" s="12" t="s">
        <v>24</v>
      </c>
      <c r="B114" s="12">
        <v>24</v>
      </c>
      <c r="C114" s="13" t="s">
        <v>150</v>
      </c>
      <c r="D114" s="12" t="s">
        <v>26</v>
      </c>
      <c r="E114" s="14" t="s">
        <v>151</v>
      </c>
      <c r="F114" s="15" t="s">
        <v>110</v>
      </c>
      <c r="G114" s="16">
        <v>93.3</v>
      </c>
      <c r="H114" s="17">
        <v>0</v>
      </c>
      <c r="I114" s="17">
        <f>ROUND(G114*H114,P4)</f>
        <v>0</v>
      </c>
      <c r="O114" s="18">
        <f>I114*0.21</f>
        <v>0</v>
      </c>
      <c r="P114">
        <v>3</v>
      </c>
    </row>
    <row r="115" spans="1:16" x14ac:dyDescent="0.25">
      <c r="A115" s="12" t="s">
        <v>29</v>
      </c>
      <c r="B115" s="12"/>
      <c r="C115" s="12"/>
      <c r="D115" s="12"/>
      <c r="E115" s="14"/>
      <c r="F115" s="12"/>
      <c r="G115" s="12"/>
      <c r="H115" s="12"/>
      <c r="I115" s="12"/>
    </row>
    <row r="116" spans="1:16" x14ac:dyDescent="0.25">
      <c r="A116" s="12" t="s">
        <v>55</v>
      </c>
      <c r="B116" s="12"/>
      <c r="C116" s="12"/>
      <c r="D116" s="12"/>
      <c r="E116" s="19" t="s">
        <v>152</v>
      </c>
      <c r="F116" s="12"/>
      <c r="G116" s="12"/>
      <c r="H116" s="12"/>
      <c r="I116" s="12"/>
    </row>
    <row r="117" spans="1:16" ht="195" x14ac:dyDescent="0.25">
      <c r="A117" s="12" t="s">
        <v>31</v>
      </c>
      <c r="B117" s="12"/>
      <c r="C117" s="12"/>
      <c r="D117" s="12"/>
      <c r="E117" s="14" t="s">
        <v>153</v>
      </c>
      <c r="F117" s="12"/>
      <c r="G117" s="12"/>
      <c r="H117" s="12"/>
      <c r="I117" s="12"/>
    </row>
    <row r="118" spans="1:16" x14ac:dyDescent="0.25">
      <c r="A118" s="12" t="s">
        <v>24</v>
      </c>
      <c r="B118" s="12">
        <v>25</v>
      </c>
      <c r="C118" s="13" t="s">
        <v>154</v>
      </c>
      <c r="D118" s="12" t="s">
        <v>26</v>
      </c>
      <c r="E118" s="14" t="s">
        <v>155</v>
      </c>
      <c r="F118" s="15" t="s">
        <v>110</v>
      </c>
      <c r="G118" s="16">
        <v>473</v>
      </c>
      <c r="H118" s="17">
        <v>0</v>
      </c>
      <c r="I118" s="17">
        <f>ROUND(G118*H118,P4)</f>
        <v>0</v>
      </c>
      <c r="O118" s="18">
        <f>I118*0.21</f>
        <v>0</v>
      </c>
      <c r="P118">
        <v>3</v>
      </c>
    </row>
    <row r="119" spans="1:16" x14ac:dyDescent="0.25">
      <c r="A119" s="12" t="s">
        <v>29</v>
      </c>
      <c r="B119" s="12"/>
      <c r="C119" s="12"/>
      <c r="D119" s="12"/>
      <c r="E119" s="14"/>
      <c r="F119" s="12"/>
      <c r="G119" s="12"/>
      <c r="H119" s="12"/>
      <c r="I119" s="12"/>
    </row>
    <row r="120" spans="1:16" x14ac:dyDescent="0.25">
      <c r="A120" s="12" t="s">
        <v>55</v>
      </c>
      <c r="B120" s="12"/>
      <c r="C120" s="12"/>
      <c r="D120" s="12"/>
      <c r="E120" s="19" t="s">
        <v>156</v>
      </c>
      <c r="F120" s="12"/>
      <c r="G120" s="12"/>
      <c r="H120" s="12"/>
      <c r="I120" s="12"/>
    </row>
    <row r="121" spans="1:16" ht="195" x14ac:dyDescent="0.25">
      <c r="A121" s="12" t="s">
        <v>31</v>
      </c>
      <c r="B121" s="12"/>
      <c r="C121" s="12"/>
      <c r="D121" s="12"/>
      <c r="E121" s="14" t="s">
        <v>153</v>
      </c>
      <c r="F121" s="12"/>
      <c r="G121" s="12"/>
      <c r="H121" s="12"/>
      <c r="I121" s="12"/>
    </row>
    <row r="122" spans="1:16" x14ac:dyDescent="0.25">
      <c r="A122" s="12" t="s">
        <v>24</v>
      </c>
      <c r="B122" s="12">
        <v>26</v>
      </c>
      <c r="C122" s="13" t="s">
        <v>157</v>
      </c>
      <c r="D122" s="12"/>
      <c r="E122" s="14" t="s">
        <v>158</v>
      </c>
      <c r="F122" s="15" t="s">
        <v>110</v>
      </c>
      <c r="G122" s="16">
        <v>196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29</v>
      </c>
      <c r="B123" s="12"/>
      <c r="C123" s="12"/>
      <c r="D123" s="12"/>
      <c r="E123" s="14"/>
      <c r="F123" s="12"/>
      <c r="G123" s="12"/>
      <c r="H123" s="12"/>
      <c r="I123" s="12"/>
    </row>
    <row r="124" spans="1:16" x14ac:dyDescent="0.25">
      <c r="A124" s="12" t="s">
        <v>55</v>
      </c>
      <c r="B124" s="12"/>
      <c r="C124" s="12"/>
      <c r="D124" s="12"/>
      <c r="E124" s="19" t="s">
        <v>136</v>
      </c>
      <c r="F124" s="12"/>
      <c r="G124" s="12"/>
      <c r="H124" s="12"/>
      <c r="I124" s="12"/>
    </row>
    <row r="125" spans="1:16" x14ac:dyDescent="0.25">
      <c r="A125" s="12" t="s">
        <v>55</v>
      </c>
      <c r="B125" s="12"/>
      <c r="C125" s="12"/>
      <c r="D125" s="12"/>
      <c r="E125" s="19" t="s">
        <v>159</v>
      </c>
      <c r="F125" s="12"/>
      <c r="G125" s="12"/>
      <c r="H125" s="12"/>
      <c r="I125" s="12"/>
    </row>
    <row r="126" spans="1:16" x14ac:dyDescent="0.25">
      <c r="A126" s="12" t="s">
        <v>55</v>
      </c>
      <c r="B126" s="12"/>
      <c r="C126" s="12"/>
      <c r="D126" s="12"/>
      <c r="E126" s="19" t="s">
        <v>138</v>
      </c>
      <c r="F126" s="12"/>
      <c r="G126" s="12"/>
      <c r="H126" s="12"/>
      <c r="I126" s="12"/>
    </row>
    <row r="127" spans="1:16" ht="195" x14ac:dyDescent="0.25">
      <c r="A127" s="12" t="s">
        <v>31</v>
      </c>
      <c r="B127" s="12"/>
      <c r="C127" s="12"/>
      <c r="D127" s="12"/>
      <c r="E127" s="14" t="s">
        <v>153</v>
      </c>
      <c r="F127" s="12"/>
      <c r="G127" s="12"/>
      <c r="H127" s="12"/>
      <c r="I127" s="12"/>
    </row>
    <row r="128" spans="1:16" ht="30" x14ac:dyDescent="0.25">
      <c r="A128" s="12" t="s">
        <v>24</v>
      </c>
      <c r="B128" s="12">
        <v>27</v>
      </c>
      <c r="C128" s="13" t="s">
        <v>160</v>
      </c>
      <c r="D128" s="12" t="s">
        <v>26</v>
      </c>
      <c r="E128" s="14" t="s">
        <v>161</v>
      </c>
      <c r="F128" s="15" t="s">
        <v>110</v>
      </c>
      <c r="G128" s="16">
        <v>24.78</v>
      </c>
      <c r="H128" s="17">
        <v>0</v>
      </c>
      <c r="I128" s="17">
        <f>ROUND(G128*H128,P4)</f>
        <v>0</v>
      </c>
      <c r="O128" s="18">
        <f>I128*0.21</f>
        <v>0</v>
      </c>
      <c r="P128">
        <v>3</v>
      </c>
    </row>
    <row r="129" spans="1:16" x14ac:dyDescent="0.25">
      <c r="A129" s="12" t="s">
        <v>29</v>
      </c>
      <c r="B129" s="12"/>
      <c r="C129" s="12"/>
      <c r="D129" s="12"/>
      <c r="E129" s="14"/>
      <c r="F129" s="12"/>
      <c r="G129" s="12"/>
      <c r="H129" s="12"/>
      <c r="I129" s="12"/>
    </row>
    <row r="130" spans="1:16" x14ac:dyDescent="0.25">
      <c r="A130" s="12" t="s">
        <v>55</v>
      </c>
      <c r="B130" s="12"/>
      <c r="C130" s="12"/>
      <c r="D130" s="12"/>
      <c r="E130" s="19" t="s">
        <v>162</v>
      </c>
      <c r="F130" s="12"/>
      <c r="G130" s="12"/>
      <c r="H130" s="12"/>
      <c r="I130" s="12"/>
    </row>
    <row r="131" spans="1:16" ht="195" x14ac:dyDescent="0.25">
      <c r="A131" s="12" t="s">
        <v>31</v>
      </c>
      <c r="B131" s="12"/>
      <c r="C131" s="12"/>
      <c r="D131" s="12"/>
      <c r="E131" s="14" t="s">
        <v>153</v>
      </c>
      <c r="F131" s="12"/>
      <c r="G131" s="12"/>
      <c r="H131" s="12"/>
      <c r="I131" s="12"/>
    </row>
    <row r="132" spans="1:16" ht="30" x14ac:dyDescent="0.25">
      <c r="A132" s="12" t="s">
        <v>24</v>
      </c>
      <c r="B132" s="12">
        <v>28</v>
      </c>
      <c r="C132" s="13" t="s">
        <v>163</v>
      </c>
      <c r="D132" s="12" t="s">
        <v>26</v>
      </c>
      <c r="E132" s="14" t="s">
        <v>164</v>
      </c>
      <c r="F132" s="15" t="s">
        <v>110</v>
      </c>
      <c r="G132" s="16">
        <v>1.22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/>
      <c r="F133" s="12"/>
      <c r="G133" s="12"/>
      <c r="H133" s="12"/>
      <c r="I133" s="12"/>
    </row>
    <row r="134" spans="1:16" x14ac:dyDescent="0.25">
      <c r="A134" s="12" t="s">
        <v>55</v>
      </c>
      <c r="B134" s="12"/>
      <c r="C134" s="12"/>
      <c r="D134" s="12"/>
      <c r="E134" s="19" t="s">
        <v>165</v>
      </c>
      <c r="F134" s="12"/>
      <c r="G134" s="12"/>
      <c r="H134" s="12"/>
      <c r="I134" s="12"/>
    </row>
    <row r="135" spans="1:16" ht="195" x14ac:dyDescent="0.25">
      <c r="A135" s="12" t="s">
        <v>31</v>
      </c>
      <c r="B135" s="12"/>
      <c r="C135" s="12"/>
      <c r="D135" s="12"/>
      <c r="E135" s="14" t="s">
        <v>153</v>
      </c>
      <c r="F135" s="12"/>
      <c r="G135" s="12"/>
      <c r="H135" s="12"/>
      <c r="I135" s="12"/>
    </row>
    <row r="136" spans="1:16" x14ac:dyDescent="0.25">
      <c r="A136" s="12" t="s">
        <v>24</v>
      </c>
      <c r="B136" s="12">
        <v>29</v>
      </c>
      <c r="C136" s="13" t="s">
        <v>166</v>
      </c>
      <c r="D136" s="12" t="s">
        <v>26</v>
      </c>
      <c r="E136" s="14" t="s">
        <v>167</v>
      </c>
      <c r="F136" s="15" t="s">
        <v>83</v>
      </c>
      <c r="G136" s="16">
        <v>44.4</v>
      </c>
      <c r="H136" s="17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29</v>
      </c>
      <c r="B137" s="12"/>
      <c r="C137" s="12"/>
      <c r="D137" s="12"/>
      <c r="E137" s="14"/>
      <c r="F137" s="12"/>
      <c r="G137" s="12"/>
      <c r="H137" s="12"/>
      <c r="I137" s="12"/>
    </row>
    <row r="138" spans="1:16" x14ac:dyDescent="0.25">
      <c r="A138" s="12" t="s">
        <v>55</v>
      </c>
      <c r="B138" s="12"/>
      <c r="C138" s="12"/>
      <c r="D138" s="12"/>
      <c r="E138" s="19" t="s">
        <v>168</v>
      </c>
      <c r="F138" s="12"/>
      <c r="G138" s="12"/>
      <c r="H138" s="12"/>
      <c r="I138" s="12"/>
    </row>
    <row r="139" spans="1:16" ht="45" x14ac:dyDescent="0.25">
      <c r="A139" s="12" t="s">
        <v>31</v>
      </c>
      <c r="B139" s="12"/>
      <c r="C139" s="12"/>
      <c r="D139" s="12"/>
      <c r="E139" s="14" t="s">
        <v>169</v>
      </c>
      <c r="F139" s="12"/>
      <c r="G139" s="12"/>
      <c r="H139" s="12"/>
      <c r="I139" s="12"/>
    </row>
    <row r="140" spans="1:16" x14ac:dyDescent="0.25">
      <c r="A140" s="9" t="s">
        <v>21</v>
      </c>
      <c r="B140" s="9"/>
      <c r="C140" s="10" t="s">
        <v>170</v>
      </c>
      <c r="D140" s="9"/>
      <c r="E140" s="9" t="s">
        <v>171</v>
      </c>
      <c r="F140" s="9"/>
      <c r="G140" s="9"/>
      <c r="H140" s="9"/>
      <c r="I140" s="11">
        <f>SUMIFS(I141:I148,A141:A148,"P")</f>
        <v>0</v>
      </c>
    </row>
    <row r="141" spans="1:16" x14ac:dyDescent="0.25">
      <c r="A141" s="12" t="s">
        <v>24</v>
      </c>
      <c r="B141" s="12">
        <v>30</v>
      </c>
      <c r="C141" s="13" t="s">
        <v>172</v>
      </c>
      <c r="D141" s="12" t="s">
        <v>26</v>
      </c>
      <c r="E141" s="14" t="s">
        <v>173</v>
      </c>
      <c r="F141" s="15" t="s">
        <v>83</v>
      </c>
      <c r="G141" s="16">
        <v>10.3</v>
      </c>
      <c r="H141" s="17">
        <v>0</v>
      </c>
      <c r="I141" s="17">
        <f>ROUND(G141*H141,P4)</f>
        <v>0</v>
      </c>
      <c r="O141" s="18">
        <f>I141*0.21</f>
        <v>0</v>
      </c>
      <c r="P141">
        <v>3</v>
      </c>
    </row>
    <row r="142" spans="1:16" x14ac:dyDescent="0.25">
      <c r="A142" s="12" t="s">
        <v>29</v>
      </c>
      <c r="B142" s="12"/>
      <c r="C142" s="12"/>
      <c r="D142" s="12"/>
      <c r="E142" s="14"/>
      <c r="F142" s="12"/>
      <c r="G142" s="12"/>
      <c r="H142" s="12"/>
      <c r="I142" s="12"/>
    </row>
    <row r="143" spans="1:16" x14ac:dyDescent="0.25">
      <c r="A143" s="12" t="s">
        <v>55</v>
      </c>
      <c r="B143" s="12"/>
      <c r="C143" s="12"/>
      <c r="D143" s="12"/>
      <c r="E143" s="19" t="s">
        <v>174</v>
      </c>
      <c r="F143" s="12"/>
      <c r="G143" s="12"/>
      <c r="H143" s="12"/>
      <c r="I143" s="12"/>
    </row>
    <row r="144" spans="1:16" ht="330" x14ac:dyDescent="0.25">
      <c r="A144" s="12" t="s">
        <v>31</v>
      </c>
      <c r="B144" s="12"/>
      <c r="C144" s="12"/>
      <c r="D144" s="12"/>
      <c r="E144" s="14" t="s">
        <v>175</v>
      </c>
      <c r="F144" s="12"/>
      <c r="G144" s="12"/>
      <c r="H144" s="12"/>
      <c r="I144" s="12"/>
    </row>
    <row r="145" spans="1:16" x14ac:dyDescent="0.25">
      <c r="A145" s="12" t="s">
        <v>24</v>
      </c>
      <c r="B145" s="12">
        <v>31</v>
      </c>
      <c r="C145" s="13" t="s">
        <v>176</v>
      </c>
      <c r="D145" s="12" t="s">
        <v>26</v>
      </c>
      <c r="E145" s="14" t="s">
        <v>177</v>
      </c>
      <c r="F145" s="15" t="s">
        <v>35</v>
      </c>
      <c r="G145" s="16">
        <v>5</v>
      </c>
      <c r="H145" s="17">
        <v>0</v>
      </c>
      <c r="I145" s="17">
        <f>ROUND(G145*H145,P4)</f>
        <v>0</v>
      </c>
      <c r="O145" s="18">
        <f>I145*0.21</f>
        <v>0</v>
      </c>
      <c r="P145">
        <v>3</v>
      </c>
    </row>
    <row r="146" spans="1:16" x14ac:dyDescent="0.25">
      <c r="A146" s="12" t="s">
        <v>29</v>
      </c>
      <c r="B146" s="12"/>
      <c r="C146" s="12"/>
      <c r="D146" s="12"/>
      <c r="E146" s="14"/>
      <c r="F146" s="12"/>
      <c r="G146" s="12"/>
      <c r="H146" s="12"/>
      <c r="I146" s="12"/>
    </row>
    <row r="147" spans="1:16" x14ac:dyDescent="0.25">
      <c r="A147" s="12" t="s">
        <v>55</v>
      </c>
      <c r="B147" s="12"/>
      <c r="C147" s="12"/>
      <c r="D147" s="12"/>
      <c r="E147" s="19" t="s">
        <v>178</v>
      </c>
      <c r="F147" s="12"/>
      <c r="G147" s="12"/>
      <c r="H147" s="12"/>
      <c r="I147" s="12"/>
    </row>
    <row r="148" spans="1:16" ht="90" x14ac:dyDescent="0.25">
      <c r="A148" s="12" t="s">
        <v>31</v>
      </c>
      <c r="B148" s="12"/>
      <c r="C148" s="12"/>
      <c r="D148" s="12"/>
      <c r="E148" s="14" t="s">
        <v>179</v>
      </c>
      <c r="F148" s="12"/>
      <c r="G148" s="12"/>
      <c r="H148" s="12"/>
      <c r="I148" s="12"/>
    </row>
    <row r="149" spans="1:16" x14ac:dyDescent="0.25">
      <c r="A149" s="9" t="s">
        <v>21</v>
      </c>
      <c r="B149" s="9"/>
      <c r="C149" s="10" t="s">
        <v>180</v>
      </c>
      <c r="D149" s="9"/>
      <c r="E149" s="9" t="s">
        <v>181</v>
      </c>
      <c r="F149" s="9"/>
      <c r="G149" s="9"/>
      <c r="H149" s="9"/>
      <c r="I149" s="11">
        <f>SUMIFS(I150:I184,A150:A184,"P")</f>
        <v>0</v>
      </c>
    </row>
    <row r="150" spans="1:16" ht="30" x14ac:dyDescent="0.25">
      <c r="A150" s="12" t="s">
        <v>24</v>
      </c>
      <c r="B150" s="12">
        <v>32</v>
      </c>
      <c r="C150" s="13" t="s">
        <v>182</v>
      </c>
      <c r="D150" s="12" t="s">
        <v>26</v>
      </c>
      <c r="E150" s="14" t="s">
        <v>183</v>
      </c>
      <c r="F150" s="15" t="s">
        <v>35</v>
      </c>
      <c r="G150" s="16">
        <v>8</v>
      </c>
      <c r="H150" s="17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/>
      <c r="F151" s="12"/>
      <c r="G151" s="12"/>
      <c r="H151" s="12"/>
      <c r="I151" s="12"/>
    </row>
    <row r="152" spans="1:16" x14ac:dyDescent="0.25">
      <c r="A152" s="12" t="s">
        <v>55</v>
      </c>
      <c r="B152" s="12"/>
      <c r="C152" s="12"/>
      <c r="D152" s="12"/>
      <c r="E152" s="19" t="s">
        <v>184</v>
      </c>
      <c r="F152" s="12"/>
      <c r="G152" s="12"/>
      <c r="H152" s="12"/>
      <c r="I152" s="12"/>
    </row>
    <row r="153" spans="1:16" x14ac:dyDescent="0.25">
      <c r="A153" s="12" t="s">
        <v>55</v>
      </c>
      <c r="B153" s="12"/>
      <c r="C153" s="12"/>
      <c r="D153" s="12"/>
      <c r="E153" s="19" t="s">
        <v>185</v>
      </c>
      <c r="F153" s="12"/>
      <c r="G153" s="12"/>
      <c r="H153" s="12"/>
      <c r="I153" s="12"/>
    </row>
    <row r="154" spans="1:16" x14ac:dyDescent="0.25">
      <c r="A154" s="12" t="s">
        <v>55</v>
      </c>
      <c r="B154" s="12"/>
      <c r="C154" s="12"/>
      <c r="D154" s="12"/>
      <c r="E154" s="19" t="s">
        <v>186</v>
      </c>
      <c r="F154" s="12"/>
      <c r="G154" s="12"/>
      <c r="H154" s="12"/>
      <c r="I154" s="12"/>
    </row>
    <row r="155" spans="1:16" x14ac:dyDescent="0.25">
      <c r="A155" s="12" t="s">
        <v>55</v>
      </c>
      <c r="B155" s="12"/>
      <c r="C155" s="12"/>
      <c r="D155" s="12"/>
      <c r="E155" s="19" t="s">
        <v>187</v>
      </c>
      <c r="F155" s="12"/>
      <c r="G155" s="12"/>
      <c r="H155" s="12"/>
      <c r="I155" s="12"/>
    </row>
    <row r="156" spans="1:16" x14ac:dyDescent="0.25">
      <c r="A156" s="12" t="s">
        <v>55</v>
      </c>
      <c r="B156" s="12"/>
      <c r="C156" s="12"/>
      <c r="D156" s="12"/>
      <c r="E156" s="19" t="s">
        <v>188</v>
      </c>
      <c r="F156" s="12"/>
      <c r="G156" s="12"/>
      <c r="H156" s="12"/>
      <c r="I156" s="12"/>
    </row>
    <row r="157" spans="1:16" ht="30" x14ac:dyDescent="0.25">
      <c r="A157" s="12" t="s">
        <v>31</v>
      </c>
      <c r="B157" s="12"/>
      <c r="C157" s="12"/>
      <c r="D157" s="12"/>
      <c r="E157" s="14" t="s">
        <v>189</v>
      </c>
      <c r="F157" s="12"/>
      <c r="G157" s="12"/>
      <c r="H157" s="12"/>
      <c r="I157" s="12"/>
    </row>
    <row r="158" spans="1:16" ht="30" x14ac:dyDescent="0.25">
      <c r="A158" s="12" t="s">
        <v>24</v>
      </c>
      <c r="B158" s="12">
        <v>33</v>
      </c>
      <c r="C158" s="13" t="s">
        <v>190</v>
      </c>
      <c r="D158" s="12" t="s">
        <v>26</v>
      </c>
      <c r="E158" s="14" t="s">
        <v>191</v>
      </c>
      <c r="F158" s="15" t="s">
        <v>35</v>
      </c>
      <c r="G158" s="16">
        <v>4</v>
      </c>
      <c r="H158" s="17">
        <v>0</v>
      </c>
      <c r="I158" s="17">
        <f>ROUND(G158*H158,P4)</f>
        <v>0</v>
      </c>
      <c r="O158" s="18">
        <f>I158*0.21</f>
        <v>0</v>
      </c>
      <c r="P158">
        <v>3</v>
      </c>
    </row>
    <row r="159" spans="1:16" x14ac:dyDescent="0.25">
      <c r="A159" s="12" t="s">
        <v>29</v>
      </c>
      <c r="B159" s="12"/>
      <c r="C159" s="12"/>
      <c r="D159" s="12"/>
      <c r="E159" s="14"/>
      <c r="F159" s="12"/>
      <c r="G159" s="12"/>
      <c r="H159" s="12"/>
      <c r="I159" s="12"/>
    </row>
    <row r="160" spans="1:16" x14ac:dyDescent="0.25">
      <c r="A160" s="12" t="s">
        <v>55</v>
      </c>
      <c r="B160" s="12"/>
      <c r="C160" s="12"/>
      <c r="D160" s="12"/>
      <c r="E160" s="19" t="s">
        <v>192</v>
      </c>
      <c r="F160" s="12"/>
      <c r="G160" s="12"/>
      <c r="H160" s="12"/>
      <c r="I160" s="12"/>
    </row>
    <row r="161" spans="1:16" ht="45" x14ac:dyDescent="0.25">
      <c r="A161" s="12" t="s">
        <v>31</v>
      </c>
      <c r="B161" s="12"/>
      <c r="C161" s="12"/>
      <c r="D161" s="12"/>
      <c r="E161" s="14" t="s">
        <v>193</v>
      </c>
      <c r="F161" s="12"/>
      <c r="G161" s="12"/>
      <c r="H161" s="12"/>
      <c r="I161" s="12"/>
    </row>
    <row r="162" spans="1:16" ht="30" x14ac:dyDescent="0.25">
      <c r="A162" s="12" t="s">
        <v>24</v>
      </c>
      <c r="B162" s="12">
        <v>34</v>
      </c>
      <c r="C162" s="13" t="s">
        <v>194</v>
      </c>
      <c r="D162" s="12" t="s">
        <v>26</v>
      </c>
      <c r="E162" s="14" t="s">
        <v>195</v>
      </c>
      <c r="F162" s="15" t="s">
        <v>110</v>
      </c>
      <c r="G162" s="16">
        <v>13.5</v>
      </c>
      <c r="H162" s="17">
        <v>0</v>
      </c>
      <c r="I162" s="17">
        <f>ROUND(G162*H162,P4)</f>
        <v>0</v>
      </c>
      <c r="O162" s="18">
        <f>I162*0.21</f>
        <v>0</v>
      </c>
      <c r="P162">
        <v>3</v>
      </c>
    </row>
    <row r="163" spans="1:16" x14ac:dyDescent="0.25">
      <c r="A163" s="12" t="s">
        <v>29</v>
      </c>
      <c r="B163" s="12"/>
      <c r="C163" s="12"/>
      <c r="D163" s="12"/>
      <c r="E163" s="14"/>
      <c r="F163" s="12"/>
      <c r="G163" s="12"/>
      <c r="H163" s="12"/>
      <c r="I163" s="12"/>
    </row>
    <row r="164" spans="1:16" x14ac:dyDescent="0.25">
      <c r="A164" s="12" t="s">
        <v>55</v>
      </c>
      <c r="B164" s="12"/>
      <c r="C164" s="12"/>
      <c r="D164" s="12"/>
      <c r="E164" s="19" t="s">
        <v>196</v>
      </c>
      <c r="F164" s="12"/>
      <c r="G164" s="12"/>
      <c r="H164" s="12"/>
      <c r="I164" s="12"/>
    </row>
    <row r="165" spans="1:16" ht="60" x14ac:dyDescent="0.25">
      <c r="A165" s="12" t="s">
        <v>31</v>
      </c>
      <c r="B165" s="12"/>
      <c r="C165" s="12"/>
      <c r="D165" s="12"/>
      <c r="E165" s="14" t="s">
        <v>197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35</v>
      </c>
      <c r="C166" s="13" t="s">
        <v>198</v>
      </c>
      <c r="D166" s="12" t="s">
        <v>26</v>
      </c>
      <c r="E166" s="14" t="s">
        <v>199</v>
      </c>
      <c r="F166" s="15" t="s">
        <v>83</v>
      </c>
      <c r="G166" s="16">
        <v>12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/>
      <c r="F167" s="12"/>
      <c r="G167" s="12"/>
      <c r="H167" s="12"/>
      <c r="I167" s="12"/>
    </row>
    <row r="168" spans="1:16" x14ac:dyDescent="0.25">
      <c r="A168" s="12" t="s">
        <v>55</v>
      </c>
      <c r="B168" s="12"/>
      <c r="C168" s="12"/>
      <c r="D168" s="12"/>
      <c r="E168" s="19" t="s">
        <v>200</v>
      </c>
      <c r="F168" s="12"/>
      <c r="G168" s="12"/>
      <c r="H168" s="12"/>
      <c r="I168" s="12"/>
    </row>
    <row r="169" spans="1:16" ht="60" x14ac:dyDescent="0.25">
      <c r="A169" s="12" t="s">
        <v>31</v>
      </c>
      <c r="B169" s="12"/>
      <c r="C169" s="12"/>
      <c r="D169" s="12"/>
      <c r="E169" s="14" t="s">
        <v>201</v>
      </c>
      <c r="F169" s="12"/>
      <c r="G169" s="12"/>
      <c r="H169" s="12"/>
      <c r="I169" s="12"/>
    </row>
    <row r="170" spans="1:16" ht="30" x14ac:dyDescent="0.25">
      <c r="A170" s="12" t="s">
        <v>24</v>
      </c>
      <c r="B170" s="12">
        <v>36</v>
      </c>
      <c r="C170" s="13" t="s">
        <v>202</v>
      </c>
      <c r="D170" s="12" t="s">
        <v>26</v>
      </c>
      <c r="E170" s="14" t="s">
        <v>203</v>
      </c>
      <c r="F170" s="15" t="s">
        <v>83</v>
      </c>
      <c r="G170" s="16">
        <v>531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/>
      <c r="F171" s="12"/>
      <c r="G171" s="12"/>
      <c r="H171" s="12"/>
      <c r="I171" s="12"/>
    </row>
    <row r="172" spans="1:16" x14ac:dyDescent="0.25">
      <c r="A172" s="12" t="s">
        <v>55</v>
      </c>
      <c r="B172" s="12"/>
      <c r="C172" s="12"/>
      <c r="D172" s="12"/>
      <c r="E172" s="19" t="s">
        <v>204</v>
      </c>
      <c r="F172" s="12"/>
      <c r="G172" s="12"/>
      <c r="H172" s="12"/>
      <c r="I172" s="12"/>
    </row>
    <row r="173" spans="1:16" ht="60" x14ac:dyDescent="0.25">
      <c r="A173" s="12" t="s">
        <v>31</v>
      </c>
      <c r="B173" s="12"/>
      <c r="C173" s="12"/>
      <c r="D173" s="12"/>
      <c r="E173" s="14" t="s">
        <v>201</v>
      </c>
      <c r="F173" s="12"/>
      <c r="G173" s="12"/>
      <c r="H173" s="12"/>
      <c r="I173" s="12"/>
    </row>
    <row r="174" spans="1:16" x14ac:dyDescent="0.25">
      <c r="A174" s="12" t="s">
        <v>24</v>
      </c>
      <c r="B174" s="12">
        <v>37</v>
      </c>
      <c r="C174" s="13" t="s">
        <v>205</v>
      </c>
      <c r="D174" s="12" t="s">
        <v>26</v>
      </c>
      <c r="E174" s="14" t="s">
        <v>206</v>
      </c>
      <c r="F174" s="15" t="s">
        <v>83</v>
      </c>
      <c r="G174" s="16">
        <v>44.4</v>
      </c>
      <c r="H174" s="17">
        <v>0</v>
      </c>
      <c r="I174" s="17">
        <f>ROUND(G174*H174,P4)</f>
        <v>0</v>
      </c>
      <c r="O174" s="18">
        <f>I174*0.21</f>
        <v>0</v>
      </c>
      <c r="P174">
        <v>3</v>
      </c>
    </row>
    <row r="175" spans="1:16" x14ac:dyDescent="0.25">
      <c r="A175" s="12" t="s">
        <v>29</v>
      </c>
      <c r="B175" s="12"/>
      <c r="C175" s="12"/>
      <c r="D175" s="12"/>
      <c r="E175" s="14"/>
      <c r="F175" s="12"/>
      <c r="G175" s="12"/>
      <c r="H175" s="12"/>
      <c r="I175" s="12"/>
    </row>
    <row r="176" spans="1:16" x14ac:dyDescent="0.25">
      <c r="A176" s="12" t="s">
        <v>55</v>
      </c>
      <c r="B176" s="12"/>
      <c r="C176" s="12"/>
      <c r="D176" s="12"/>
      <c r="E176" s="19" t="s">
        <v>207</v>
      </c>
      <c r="F176" s="12"/>
      <c r="G176" s="12"/>
      <c r="H176" s="12"/>
      <c r="I176" s="12"/>
    </row>
    <row r="177" spans="1:16" ht="30" x14ac:dyDescent="0.25">
      <c r="A177" s="12" t="s">
        <v>31</v>
      </c>
      <c r="B177" s="12"/>
      <c r="C177" s="12"/>
      <c r="D177" s="12"/>
      <c r="E177" s="14" t="s">
        <v>208</v>
      </c>
      <c r="F177" s="12"/>
      <c r="G177" s="12"/>
      <c r="H177" s="12"/>
      <c r="I177" s="12"/>
    </row>
    <row r="178" spans="1:16" x14ac:dyDescent="0.25">
      <c r="A178" s="12" t="s">
        <v>24</v>
      </c>
      <c r="B178" s="12">
        <v>38</v>
      </c>
      <c r="C178" s="13" t="s">
        <v>209</v>
      </c>
      <c r="D178" s="12" t="s">
        <v>26</v>
      </c>
      <c r="E178" s="14" t="s">
        <v>210</v>
      </c>
      <c r="F178" s="15" t="s">
        <v>110</v>
      </c>
      <c r="G178" s="16">
        <v>1610</v>
      </c>
      <c r="H178" s="17">
        <v>0</v>
      </c>
      <c r="I178" s="17">
        <f>ROUND(G178*H178,P4)</f>
        <v>0</v>
      </c>
      <c r="O178" s="18">
        <f>I178*0.21</f>
        <v>0</v>
      </c>
      <c r="P178">
        <v>3</v>
      </c>
    </row>
    <row r="179" spans="1:16" x14ac:dyDescent="0.25">
      <c r="A179" s="12" t="s">
        <v>29</v>
      </c>
      <c r="B179" s="12"/>
      <c r="C179" s="12"/>
      <c r="D179" s="12"/>
      <c r="E179" s="14"/>
      <c r="F179" s="12"/>
      <c r="G179" s="12"/>
      <c r="H179" s="12"/>
      <c r="I179" s="12"/>
    </row>
    <row r="180" spans="1:16" ht="30" x14ac:dyDescent="0.25">
      <c r="A180" s="12" t="s">
        <v>31</v>
      </c>
      <c r="B180" s="12"/>
      <c r="C180" s="12"/>
      <c r="D180" s="12"/>
      <c r="E180" s="14" t="s">
        <v>211</v>
      </c>
      <c r="F180" s="12"/>
      <c r="G180" s="12"/>
      <c r="H180" s="12"/>
      <c r="I180" s="12"/>
    </row>
    <row r="181" spans="1:16" x14ac:dyDescent="0.25">
      <c r="A181" s="12" t="s">
        <v>24</v>
      </c>
      <c r="B181" s="12">
        <v>39</v>
      </c>
      <c r="C181" s="13" t="s">
        <v>212</v>
      </c>
      <c r="D181" s="12" t="s">
        <v>26</v>
      </c>
      <c r="E181" s="14" t="s">
        <v>213</v>
      </c>
      <c r="F181" s="15" t="s">
        <v>35</v>
      </c>
      <c r="G181" s="16">
        <v>5</v>
      </c>
      <c r="H181" s="17">
        <v>0</v>
      </c>
      <c r="I181" s="17">
        <f>ROUND(G181*H181,P4)</f>
        <v>0</v>
      </c>
      <c r="O181" s="18">
        <f>I181*0.21</f>
        <v>0</v>
      </c>
      <c r="P181">
        <v>3</v>
      </c>
    </row>
    <row r="182" spans="1:16" x14ac:dyDescent="0.25">
      <c r="A182" s="12" t="s">
        <v>29</v>
      </c>
      <c r="B182" s="12"/>
      <c r="C182" s="12"/>
      <c r="D182" s="12"/>
      <c r="E182" s="14"/>
      <c r="F182" s="12"/>
      <c r="G182" s="12"/>
      <c r="H182" s="12"/>
      <c r="I182" s="12"/>
    </row>
    <row r="183" spans="1:16" x14ac:dyDescent="0.25">
      <c r="A183" s="12" t="s">
        <v>55</v>
      </c>
      <c r="B183" s="12"/>
      <c r="C183" s="12"/>
      <c r="D183" s="12"/>
      <c r="E183" s="19" t="s">
        <v>178</v>
      </c>
      <c r="F183" s="12"/>
      <c r="G183" s="12"/>
      <c r="H183" s="12"/>
      <c r="I183" s="12"/>
    </row>
    <row r="184" spans="1:16" ht="150" x14ac:dyDescent="0.25">
      <c r="A184" s="12" t="s">
        <v>31</v>
      </c>
      <c r="B184" s="12"/>
      <c r="C184" s="12"/>
      <c r="D184" s="12"/>
      <c r="E184" s="14" t="s">
        <v>214</v>
      </c>
      <c r="F184" s="12"/>
      <c r="G184" s="12"/>
      <c r="H184" s="12"/>
      <c r="I184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8"/>
  <sheetViews>
    <sheetView topLeftCell="B37" workbookViewId="0">
      <selection activeCell="H57" sqref="H57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x14ac:dyDescent="0.25">
      <c r="A3" t="s">
        <v>3</v>
      </c>
      <c r="B3" s="5" t="s">
        <v>4</v>
      </c>
      <c r="C3" s="39" t="s">
        <v>5</v>
      </c>
      <c r="D3" s="40"/>
      <c r="E3" s="5" t="s">
        <v>6</v>
      </c>
      <c r="F3" s="2"/>
      <c r="G3" s="2"/>
      <c r="H3" s="6" t="s">
        <v>215</v>
      </c>
      <c r="I3" s="7">
        <f>SUMIFS(I8:I58,A8:A58,"SD")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39" t="s">
        <v>215</v>
      </c>
      <c r="D4" s="40"/>
      <c r="E4" s="5" t="s">
        <v>216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41" t="s">
        <v>11</v>
      </c>
      <c r="B5" s="41" t="s">
        <v>12</v>
      </c>
      <c r="C5" s="41" t="s">
        <v>13</v>
      </c>
      <c r="D5" s="41" t="s">
        <v>14</v>
      </c>
      <c r="E5" s="41" t="s">
        <v>15</v>
      </c>
      <c r="F5" s="41" t="s">
        <v>16</v>
      </c>
      <c r="G5" s="41" t="s">
        <v>17</v>
      </c>
      <c r="H5" s="41" t="s">
        <v>18</v>
      </c>
      <c r="I5" s="41"/>
      <c r="O5">
        <v>0.21</v>
      </c>
    </row>
    <row r="6" spans="1:16" x14ac:dyDescent="0.25">
      <c r="A6" s="41"/>
      <c r="B6" s="41"/>
      <c r="C6" s="41"/>
      <c r="D6" s="41"/>
      <c r="E6" s="41"/>
      <c r="F6" s="41"/>
      <c r="G6" s="41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SUMIFS(I9:I12,A9:A12,"P")</f>
        <v>0</v>
      </c>
    </row>
    <row r="9" spans="1:16" ht="30" x14ac:dyDescent="0.25">
      <c r="A9" s="12" t="s">
        <v>24</v>
      </c>
      <c r="B9" s="12">
        <v>1</v>
      </c>
      <c r="C9" s="13" t="s">
        <v>52</v>
      </c>
      <c r="D9" s="12" t="s">
        <v>26</v>
      </c>
      <c r="E9" s="14" t="s">
        <v>53</v>
      </c>
      <c r="F9" s="15" t="s">
        <v>54</v>
      </c>
      <c r="G9" s="16">
        <v>18.66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/>
      <c r="F10" s="12"/>
      <c r="G10" s="12"/>
      <c r="H10" s="12"/>
      <c r="I10" s="12"/>
    </row>
    <row r="11" spans="1:16" x14ac:dyDescent="0.25">
      <c r="A11" s="12" t="s">
        <v>55</v>
      </c>
      <c r="B11" s="12"/>
      <c r="C11" s="12"/>
      <c r="D11" s="12"/>
      <c r="E11" s="19" t="s">
        <v>217</v>
      </c>
      <c r="F11" s="12"/>
      <c r="G11" s="12"/>
      <c r="H11" s="12"/>
      <c r="I11" s="12"/>
    </row>
    <row r="12" spans="1:16" ht="165" x14ac:dyDescent="0.25">
      <c r="A12" s="12" t="s">
        <v>31</v>
      </c>
      <c r="B12" s="12"/>
      <c r="C12" s="12"/>
      <c r="D12" s="12"/>
      <c r="E12" s="14" t="s">
        <v>58</v>
      </c>
      <c r="F12" s="12"/>
      <c r="G12" s="12"/>
      <c r="H12" s="12"/>
      <c r="I12" s="12"/>
    </row>
    <row r="13" spans="1:16" x14ac:dyDescent="0.25">
      <c r="A13" s="9" t="s">
        <v>21</v>
      </c>
      <c r="B13" s="9"/>
      <c r="C13" s="10" t="s">
        <v>48</v>
      </c>
      <c r="D13" s="9"/>
      <c r="E13" s="9" t="s">
        <v>49</v>
      </c>
      <c r="F13" s="9"/>
      <c r="G13" s="9"/>
      <c r="H13" s="9"/>
      <c r="I13" s="11">
        <f>SUMIFS(I14:I21,A14:A21,"P")</f>
        <v>0</v>
      </c>
    </row>
    <row r="14" spans="1:16" x14ac:dyDescent="0.25">
      <c r="A14" s="12" t="s">
        <v>24</v>
      </c>
      <c r="B14" s="12">
        <v>2</v>
      </c>
      <c r="C14" s="13" t="s">
        <v>218</v>
      </c>
      <c r="D14" s="12" t="s">
        <v>26</v>
      </c>
      <c r="E14" s="14" t="s">
        <v>219</v>
      </c>
      <c r="F14" s="15" t="s">
        <v>70</v>
      </c>
      <c r="G14" s="16">
        <v>1.5840000000000001</v>
      </c>
      <c r="H14" s="17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29</v>
      </c>
      <c r="B15" s="12"/>
      <c r="C15" s="12"/>
      <c r="D15" s="12"/>
      <c r="E15" s="14"/>
      <c r="F15" s="12"/>
      <c r="G15" s="12"/>
      <c r="H15" s="12"/>
      <c r="I15" s="12"/>
    </row>
    <row r="16" spans="1:16" x14ac:dyDescent="0.25">
      <c r="A16" s="12" t="s">
        <v>55</v>
      </c>
      <c r="B16" s="12"/>
      <c r="C16" s="12"/>
      <c r="D16" s="12"/>
      <c r="E16" s="19" t="s">
        <v>220</v>
      </c>
      <c r="F16" s="12"/>
      <c r="G16" s="12"/>
      <c r="H16" s="12"/>
      <c r="I16" s="12"/>
    </row>
    <row r="17" spans="1:16" ht="409.5" x14ac:dyDescent="0.25">
      <c r="A17" s="12" t="s">
        <v>31</v>
      </c>
      <c r="B17" s="12"/>
      <c r="C17" s="12"/>
      <c r="D17" s="12"/>
      <c r="E17" s="14" t="s">
        <v>103</v>
      </c>
      <c r="F17" s="12"/>
      <c r="G17" s="12"/>
      <c r="H17" s="12"/>
      <c r="I17" s="12"/>
    </row>
    <row r="18" spans="1:16" x14ac:dyDescent="0.25">
      <c r="A18" s="12" t="s">
        <v>24</v>
      </c>
      <c r="B18" s="12">
        <v>3</v>
      </c>
      <c r="C18" s="13" t="s">
        <v>221</v>
      </c>
      <c r="D18" s="12" t="s">
        <v>26</v>
      </c>
      <c r="E18" s="14" t="s">
        <v>222</v>
      </c>
      <c r="F18" s="15" t="s">
        <v>70</v>
      </c>
      <c r="G18" s="16">
        <v>9.1080000000000005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/>
      <c r="F19" s="12"/>
      <c r="G19" s="12"/>
      <c r="H19" s="12"/>
      <c r="I19" s="12"/>
    </row>
    <row r="20" spans="1:16" x14ac:dyDescent="0.25">
      <c r="A20" s="12" t="s">
        <v>55</v>
      </c>
      <c r="B20" s="12"/>
      <c r="C20" s="12"/>
      <c r="D20" s="12"/>
      <c r="E20" s="19" t="s">
        <v>223</v>
      </c>
      <c r="F20" s="12"/>
      <c r="G20" s="12"/>
      <c r="H20" s="12"/>
      <c r="I20" s="12"/>
    </row>
    <row r="21" spans="1:16" ht="409.5" x14ac:dyDescent="0.25">
      <c r="A21" s="12" t="s">
        <v>31</v>
      </c>
      <c r="B21" s="12"/>
      <c r="C21" s="12"/>
      <c r="D21" s="12"/>
      <c r="E21" s="14" t="s">
        <v>103</v>
      </c>
      <c r="F21" s="12"/>
      <c r="G21" s="12"/>
      <c r="H21" s="12"/>
      <c r="I21" s="12"/>
    </row>
    <row r="22" spans="1:16" x14ac:dyDescent="0.25">
      <c r="A22" s="9" t="s">
        <v>21</v>
      </c>
      <c r="B22" s="9"/>
      <c r="C22" s="10" t="s">
        <v>224</v>
      </c>
      <c r="D22" s="9"/>
      <c r="E22" s="9" t="s">
        <v>225</v>
      </c>
      <c r="F22" s="9"/>
      <c r="G22" s="9"/>
      <c r="H22" s="9"/>
      <c r="I22" s="11">
        <f>SUMIFS(I23:I26,A23:A26,"P")</f>
        <v>0</v>
      </c>
    </row>
    <row r="23" spans="1:16" x14ac:dyDescent="0.25">
      <c r="A23" s="12" t="s">
        <v>24</v>
      </c>
      <c r="B23" s="12">
        <v>4</v>
      </c>
      <c r="C23" s="13" t="s">
        <v>226</v>
      </c>
      <c r="D23" s="12" t="s">
        <v>26</v>
      </c>
      <c r="E23" s="14" t="s">
        <v>227</v>
      </c>
      <c r="F23" s="15" t="s">
        <v>70</v>
      </c>
      <c r="G23" s="16">
        <v>1.44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29</v>
      </c>
      <c r="B24" s="12"/>
      <c r="C24" s="12"/>
      <c r="D24" s="12"/>
      <c r="E24" s="14"/>
      <c r="F24" s="12"/>
      <c r="G24" s="12"/>
      <c r="H24" s="12"/>
      <c r="I24" s="12"/>
    </row>
    <row r="25" spans="1:16" x14ac:dyDescent="0.25">
      <c r="A25" s="12" t="s">
        <v>55</v>
      </c>
      <c r="B25" s="12"/>
      <c r="C25" s="12"/>
      <c r="D25" s="12"/>
      <c r="E25" s="19" t="s">
        <v>228</v>
      </c>
      <c r="F25" s="12"/>
      <c r="G25" s="12"/>
      <c r="H25" s="12"/>
      <c r="I25" s="12"/>
    </row>
    <row r="26" spans="1:16" ht="409.5" x14ac:dyDescent="0.25">
      <c r="A26" s="12" t="s">
        <v>31</v>
      </c>
      <c r="B26" s="12"/>
      <c r="C26" s="12"/>
      <c r="D26" s="12"/>
      <c r="E26" s="14" t="s">
        <v>229</v>
      </c>
      <c r="F26" s="12"/>
      <c r="G26" s="12"/>
      <c r="H26" s="12"/>
      <c r="I26" s="12"/>
    </row>
    <row r="27" spans="1:16" x14ac:dyDescent="0.25">
      <c r="A27" s="9" t="s">
        <v>21</v>
      </c>
      <c r="B27" s="9"/>
      <c r="C27" s="10" t="s">
        <v>230</v>
      </c>
      <c r="D27" s="9"/>
      <c r="E27" s="9" t="s">
        <v>231</v>
      </c>
      <c r="F27" s="9"/>
      <c r="G27" s="9"/>
      <c r="H27" s="9"/>
      <c r="I27" s="11">
        <f>SUMIFS(I28:I58,A28:A58,"P")</f>
        <v>0</v>
      </c>
    </row>
    <row r="28" spans="1:16" x14ac:dyDescent="0.25">
      <c r="A28" s="12" t="s">
        <v>24</v>
      </c>
      <c r="B28" s="12">
        <v>5</v>
      </c>
      <c r="C28" s="13" t="s">
        <v>232</v>
      </c>
      <c r="D28" s="12" t="s">
        <v>26</v>
      </c>
      <c r="E28" s="14" t="s">
        <v>233</v>
      </c>
      <c r="F28" s="15" t="s">
        <v>83</v>
      </c>
      <c r="G28" s="16">
        <v>50.6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29</v>
      </c>
      <c r="B29" s="12"/>
      <c r="C29" s="12"/>
      <c r="D29" s="12"/>
      <c r="E29" s="14"/>
      <c r="F29" s="12"/>
      <c r="G29" s="12"/>
      <c r="H29" s="12"/>
      <c r="I29" s="12"/>
    </row>
    <row r="30" spans="1:16" x14ac:dyDescent="0.25">
      <c r="A30" s="12" t="s">
        <v>55</v>
      </c>
      <c r="B30" s="12"/>
      <c r="C30" s="12"/>
      <c r="D30" s="12"/>
      <c r="E30" s="19" t="s">
        <v>234</v>
      </c>
      <c r="F30" s="12"/>
      <c r="G30" s="12"/>
      <c r="H30" s="12"/>
      <c r="I30" s="12"/>
    </row>
    <row r="31" spans="1:16" ht="120" x14ac:dyDescent="0.25">
      <c r="A31" s="12" t="s">
        <v>31</v>
      </c>
      <c r="B31" s="12"/>
      <c r="C31" s="12"/>
      <c r="D31" s="12"/>
      <c r="E31" s="14" t="s">
        <v>235</v>
      </c>
      <c r="F31" s="12"/>
      <c r="G31" s="12"/>
      <c r="H31" s="12"/>
      <c r="I31" s="12"/>
    </row>
    <row r="32" spans="1:16" x14ac:dyDescent="0.25">
      <c r="A32" s="12" t="s">
        <v>24</v>
      </c>
      <c r="B32" s="12">
        <v>6</v>
      </c>
      <c r="C32" s="13" t="s">
        <v>236</v>
      </c>
      <c r="D32" s="12" t="s">
        <v>26</v>
      </c>
      <c r="E32" s="14" t="s">
        <v>237</v>
      </c>
      <c r="F32" s="15" t="s">
        <v>83</v>
      </c>
      <c r="G32" s="16">
        <v>50.6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29</v>
      </c>
      <c r="B33" s="12"/>
      <c r="C33" s="12"/>
      <c r="D33" s="12"/>
      <c r="E33" s="14"/>
      <c r="F33" s="12"/>
      <c r="G33" s="12"/>
      <c r="H33" s="12"/>
      <c r="I33" s="12"/>
    </row>
    <row r="34" spans="1:16" x14ac:dyDescent="0.25">
      <c r="A34" s="12" t="s">
        <v>55</v>
      </c>
      <c r="B34" s="12"/>
      <c r="C34" s="12"/>
      <c r="D34" s="12"/>
      <c r="E34" s="19" t="s">
        <v>234</v>
      </c>
      <c r="F34" s="12"/>
      <c r="G34" s="12"/>
      <c r="H34" s="12"/>
      <c r="I34" s="12"/>
    </row>
    <row r="35" spans="1:16" ht="165" x14ac:dyDescent="0.25">
      <c r="A35" s="12" t="s">
        <v>31</v>
      </c>
      <c r="B35" s="12"/>
      <c r="C35" s="12"/>
      <c r="D35" s="12"/>
      <c r="E35" s="14" t="s">
        <v>238</v>
      </c>
      <c r="F35" s="12"/>
      <c r="G35" s="12"/>
      <c r="H35" s="12"/>
      <c r="I35" s="12"/>
    </row>
    <row r="36" spans="1:16" x14ac:dyDescent="0.25">
      <c r="A36" s="12" t="s">
        <v>24</v>
      </c>
      <c r="B36" s="12">
        <v>7</v>
      </c>
      <c r="C36" s="13" t="s">
        <v>239</v>
      </c>
      <c r="D36" s="12" t="s">
        <v>26</v>
      </c>
      <c r="E36" s="14" t="s">
        <v>240</v>
      </c>
      <c r="F36" s="15" t="s">
        <v>83</v>
      </c>
      <c r="G36" s="16">
        <v>58.6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29</v>
      </c>
      <c r="B37" s="12"/>
      <c r="C37" s="12"/>
      <c r="D37" s="12"/>
      <c r="E37" s="14"/>
      <c r="F37" s="12"/>
      <c r="G37" s="12"/>
      <c r="H37" s="12"/>
      <c r="I37" s="12"/>
    </row>
    <row r="38" spans="1:16" x14ac:dyDescent="0.25">
      <c r="A38" s="12" t="s">
        <v>55</v>
      </c>
      <c r="B38" s="12"/>
      <c r="C38" s="12"/>
      <c r="D38" s="12"/>
      <c r="E38" s="19" t="s">
        <v>241</v>
      </c>
      <c r="F38" s="12"/>
      <c r="G38" s="12"/>
      <c r="H38" s="12"/>
      <c r="I38" s="12"/>
    </row>
    <row r="39" spans="1:16" ht="150" x14ac:dyDescent="0.25">
      <c r="A39" s="12" t="s">
        <v>31</v>
      </c>
      <c r="B39" s="12"/>
      <c r="C39" s="12"/>
      <c r="D39" s="12"/>
      <c r="E39" s="14" t="s">
        <v>242</v>
      </c>
      <c r="F39" s="12"/>
      <c r="G39" s="12"/>
      <c r="H39" s="12"/>
      <c r="I39" s="12"/>
    </row>
    <row r="40" spans="1:16" x14ac:dyDescent="0.25">
      <c r="A40" s="12" t="s">
        <v>24</v>
      </c>
      <c r="B40" s="12">
        <v>8</v>
      </c>
      <c r="C40" s="13" t="s">
        <v>243</v>
      </c>
      <c r="D40" s="12" t="s">
        <v>26</v>
      </c>
      <c r="E40" s="14" t="s">
        <v>244</v>
      </c>
      <c r="F40" s="15" t="s">
        <v>83</v>
      </c>
      <c r="G40" s="16">
        <v>62.6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/>
      <c r="F41" s="12"/>
      <c r="G41" s="12"/>
      <c r="H41" s="12"/>
      <c r="I41" s="12"/>
    </row>
    <row r="42" spans="1:16" x14ac:dyDescent="0.25">
      <c r="A42" s="12" t="s">
        <v>55</v>
      </c>
      <c r="B42" s="12"/>
      <c r="C42" s="12"/>
      <c r="D42" s="12"/>
      <c r="E42" s="19" t="s">
        <v>245</v>
      </c>
      <c r="F42" s="12"/>
      <c r="G42" s="12"/>
      <c r="H42" s="12"/>
      <c r="I42" s="12"/>
    </row>
    <row r="43" spans="1:16" ht="105" x14ac:dyDescent="0.25">
      <c r="A43" s="12" t="s">
        <v>31</v>
      </c>
      <c r="B43" s="12"/>
      <c r="C43" s="12"/>
      <c r="D43" s="12"/>
      <c r="E43" s="14" t="s">
        <v>246</v>
      </c>
      <c r="F43" s="12"/>
      <c r="G43" s="12"/>
      <c r="H43" s="12"/>
      <c r="I43" s="12"/>
    </row>
    <row r="44" spans="1:16" ht="30" x14ac:dyDescent="0.25">
      <c r="A44" s="12" t="s">
        <v>24</v>
      </c>
      <c r="B44" s="12">
        <v>9</v>
      </c>
      <c r="C44" s="13" t="s">
        <v>247</v>
      </c>
      <c r="D44" s="12" t="s">
        <v>26</v>
      </c>
      <c r="E44" s="14" t="s">
        <v>248</v>
      </c>
      <c r="F44" s="15" t="s">
        <v>35</v>
      </c>
      <c r="G44" s="16">
        <v>2</v>
      </c>
      <c r="H44" s="17">
        <v>0</v>
      </c>
      <c r="I44" s="17">
        <f>ROUND(G44*H44,P4)</f>
        <v>0</v>
      </c>
      <c r="O44" s="18">
        <f>I44*0.21</f>
        <v>0</v>
      </c>
      <c r="P44">
        <v>3</v>
      </c>
    </row>
    <row r="45" spans="1:16" x14ac:dyDescent="0.25">
      <c r="A45" s="12" t="s">
        <v>29</v>
      </c>
      <c r="B45" s="12"/>
      <c r="C45" s="12"/>
      <c r="D45" s="12"/>
      <c r="E45" s="14" t="s">
        <v>249</v>
      </c>
      <c r="F45" s="12"/>
      <c r="G45" s="12"/>
      <c r="H45" s="12"/>
      <c r="I45" s="12"/>
    </row>
    <row r="46" spans="1:16" x14ac:dyDescent="0.25">
      <c r="A46" s="12" t="s">
        <v>55</v>
      </c>
      <c r="B46" s="12"/>
      <c r="C46" s="12"/>
      <c r="D46" s="12"/>
      <c r="E46" s="19" t="s">
        <v>250</v>
      </c>
      <c r="F46" s="12"/>
      <c r="G46" s="12"/>
      <c r="H46" s="12"/>
      <c r="I46" s="12"/>
    </row>
    <row r="47" spans="1:16" ht="120" x14ac:dyDescent="0.25">
      <c r="A47" s="12" t="s">
        <v>31</v>
      </c>
      <c r="B47" s="12"/>
      <c r="C47" s="12"/>
      <c r="D47" s="12"/>
      <c r="E47" s="14" t="s">
        <v>251</v>
      </c>
      <c r="F47" s="12"/>
      <c r="G47" s="12"/>
      <c r="H47" s="12"/>
      <c r="I47" s="12"/>
    </row>
    <row r="48" spans="1:16" x14ac:dyDescent="0.25">
      <c r="A48" s="12" t="s">
        <v>24</v>
      </c>
      <c r="B48" s="12">
        <v>10</v>
      </c>
      <c r="C48" s="13" t="s">
        <v>252</v>
      </c>
      <c r="D48" s="12" t="s">
        <v>26</v>
      </c>
      <c r="E48" s="14" t="s">
        <v>253</v>
      </c>
      <c r="F48" s="15" t="s">
        <v>35</v>
      </c>
      <c r="G48" s="16">
        <v>4</v>
      </c>
      <c r="H48" s="17">
        <v>0</v>
      </c>
      <c r="I48" s="17">
        <f>ROUND(G48*H48,P4)</f>
        <v>0</v>
      </c>
      <c r="O48" s="18">
        <f>I48*0.21</f>
        <v>0</v>
      </c>
      <c r="P48">
        <v>3</v>
      </c>
    </row>
    <row r="49" spans="1:16" x14ac:dyDescent="0.25">
      <c r="A49" s="12" t="s">
        <v>29</v>
      </c>
      <c r="B49" s="12"/>
      <c r="C49" s="12"/>
      <c r="D49" s="12"/>
      <c r="E49" s="14"/>
      <c r="F49" s="12"/>
      <c r="G49" s="12"/>
      <c r="H49" s="12"/>
      <c r="I49" s="12"/>
    </row>
    <row r="50" spans="1:16" x14ac:dyDescent="0.25">
      <c r="A50" s="12" t="s">
        <v>55</v>
      </c>
      <c r="B50" s="12"/>
      <c r="C50" s="12"/>
      <c r="D50" s="12"/>
      <c r="E50" s="19" t="s">
        <v>192</v>
      </c>
      <c r="F50" s="12"/>
      <c r="G50" s="12"/>
      <c r="H50" s="12"/>
      <c r="I50" s="12"/>
    </row>
    <row r="51" spans="1:16" ht="135" x14ac:dyDescent="0.25">
      <c r="A51" s="12" t="s">
        <v>31</v>
      </c>
      <c r="B51" s="12"/>
      <c r="C51" s="12"/>
      <c r="D51" s="12"/>
      <c r="E51" s="14" t="s">
        <v>254</v>
      </c>
      <c r="F51" s="12"/>
      <c r="G51" s="12"/>
      <c r="H51" s="12"/>
      <c r="I51" s="12"/>
    </row>
    <row r="52" spans="1:16" x14ac:dyDescent="0.25">
      <c r="A52" s="12" t="s">
        <v>24</v>
      </c>
      <c r="B52" s="12">
        <v>11</v>
      </c>
      <c r="C52" s="13" t="s">
        <v>255</v>
      </c>
      <c r="D52" s="12" t="s">
        <v>26</v>
      </c>
      <c r="E52" s="14" t="s">
        <v>256</v>
      </c>
      <c r="F52" s="15" t="s">
        <v>35</v>
      </c>
      <c r="G52" s="16">
        <v>4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/>
      <c r="F53" s="12"/>
      <c r="G53" s="12"/>
      <c r="H53" s="12"/>
      <c r="I53" s="12"/>
    </row>
    <row r="54" spans="1:16" x14ac:dyDescent="0.25">
      <c r="A54" s="12" t="s">
        <v>55</v>
      </c>
      <c r="B54" s="12"/>
      <c r="C54" s="12"/>
      <c r="D54" s="12"/>
      <c r="E54" s="19" t="s">
        <v>192</v>
      </c>
      <c r="F54" s="12"/>
      <c r="G54" s="12"/>
      <c r="H54" s="12"/>
      <c r="I54" s="12"/>
    </row>
    <row r="55" spans="1:16" ht="105" x14ac:dyDescent="0.25">
      <c r="A55" s="12" t="s">
        <v>31</v>
      </c>
      <c r="B55" s="12"/>
      <c r="C55" s="12"/>
      <c r="D55" s="12"/>
      <c r="E55" s="14" t="s">
        <v>257</v>
      </c>
      <c r="F55" s="12"/>
      <c r="G55" s="12"/>
      <c r="H55" s="12"/>
      <c r="I55" s="12"/>
    </row>
    <row r="56" spans="1:16" ht="30" x14ac:dyDescent="0.25">
      <c r="A56" s="12" t="s">
        <v>24</v>
      </c>
      <c r="B56" s="12">
        <v>12</v>
      </c>
      <c r="C56" s="13" t="s">
        <v>258</v>
      </c>
      <c r="D56" s="12" t="s">
        <v>26</v>
      </c>
      <c r="E56" s="14" t="s">
        <v>259</v>
      </c>
      <c r="F56" s="15" t="s">
        <v>35</v>
      </c>
      <c r="G56" s="16">
        <v>1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/>
      <c r="F57" s="12"/>
      <c r="G57" s="12"/>
      <c r="H57" s="12"/>
      <c r="I57" s="12"/>
    </row>
    <row r="58" spans="1:16" ht="135" x14ac:dyDescent="0.25">
      <c r="A58" s="12" t="s">
        <v>31</v>
      </c>
      <c r="B58" s="12"/>
      <c r="C58" s="12"/>
      <c r="D58" s="12"/>
      <c r="E58" s="14" t="s">
        <v>260</v>
      </c>
      <c r="F58" s="12"/>
      <c r="G58" s="12"/>
      <c r="H58" s="12"/>
      <c r="I58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7"/>
  <sheetViews>
    <sheetView showGridLines="0" topLeftCell="B1" workbookViewId="0">
      <selection activeCell="B26" sqref="B26"/>
    </sheetView>
  </sheetViews>
  <sheetFormatPr defaultRowHeight="15" x14ac:dyDescent="0.25"/>
  <cols>
    <col min="1" max="1" width="9.140625" style="20" hidden="1"/>
    <col min="2" max="2" width="9.7109375" style="20" customWidth="1"/>
    <col min="3" max="3" width="97.140625" style="20" customWidth="1"/>
    <col min="4" max="4" width="22.7109375" style="20" customWidth="1"/>
    <col min="5" max="16384" width="9.140625" style="20"/>
  </cols>
  <sheetData>
    <row r="1" spans="1:4" x14ac:dyDescent="0.25">
      <c r="A1" s="21" t="s">
        <v>0</v>
      </c>
      <c r="B1" s="22"/>
      <c r="C1" s="22" t="s">
        <v>1</v>
      </c>
      <c r="D1" s="22"/>
    </row>
    <row r="2" spans="1:4" x14ac:dyDescent="0.25">
      <c r="A2" s="22"/>
      <c r="B2" s="22"/>
      <c r="C2" s="42" t="s">
        <v>261</v>
      </c>
      <c r="D2" s="22"/>
    </row>
    <row r="3" spans="1:4" x14ac:dyDescent="0.25">
      <c r="A3" s="22"/>
      <c r="B3" s="22"/>
      <c r="C3" s="43"/>
      <c r="D3" s="22"/>
    </row>
    <row r="4" spans="1:4" x14ac:dyDescent="0.25">
      <c r="A4" s="22"/>
      <c r="B4" s="22"/>
      <c r="C4" s="42" t="s">
        <v>262</v>
      </c>
      <c r="D4" s="43"/>
    </row>
    <row r="5" spans="1:4" x14ac:dyDescent="0.25">
      <c r="A5" s="22"/>
      <c r="B5" s="22"/>
      <c r="C5" s="22"/>
      <c r="D5" s="22"/>
    </row>
    <row r="6" spans="1:4" x14ac:dyDescent="0.25">
      <c r="B6" s="23" t="s">
        <v>263</v>
      </c>
      <c r="C6" s="23" t="s">
        <v>264</v>
      </c>
      <c r="D6" s="23" t="s">
        <v>265</v>
      </c>
    </row>
    <row r="7" spans="1:4" ht="25.5" customHeight="1" x14ac:dyDescent="0.25">
      <c r="A7" s="20" t="s">
        <v>266</v>
      </c>
      <c r="B7" s="24" t="s">
        <v>50</v>
      </c>
      <c r="C7" s="25" t="s">
        <v>51</v>
      </c>
      <c r="D7" s="26"/>
    </row>
    <row r="8" spans="1:4" x14ac:dyDescent="0.25">
      <c r="A8" s="20" t="s">
        <v>267</v>
      </c>
      <c r="B8" s="27" t="s">
        <v>89</v>
      </c>
      <c r="C8" s="28" t="s">
        <v>268</v>
      </c>
      <c r="D8" s="29">
        <v>192</v>
      </c>
    </row>
    <row r="9" spans="1:4" x14ac:dyDescent="0.25">
      <c r="A9" s="30" t="s">
        <v>55</v>
      </c>
      <c r="B9" s="31"/>
      <c r="C9" s="32" t="s">
        <v>269</v>
      </c>
      <c r="D9" s="33">
        <v>192</v>
      </c>
    </row>
    <row r="10" spans="1:4" x14ac:dyDescent="0.25">
      <c r="A10" s="20" t="s">
        <v>267</v>
      </c>
      <c r="B10" s="27" t="s">
        <v>68</v>
      </c>
      <c r="C10" s="28" t="s">
        <v>270</v>
      </c>
      <c r="D10" s="29">
        <v>28.42</v>
      </c>
    </row>
    <row r="11" spans="1:4" x14ac:dyDescent="0.25">
      <c r="A11" s="30" t="s">
        <v>55</v>
      </c>
      <c r="B11" s="31"/>
      <c r="C11" s="32" t="s">
        <v>271</v>
      </c>
      <c r="D11" s="33">
        <v>28.42</v>
      </c>
    </row>
    <row r="12" spans="1:4" x14ac:dyDescent="0.25">
      <c r="A12" s="20" t="s">
        <v>267</v>
      </c>
      <c r="B12" s="27" t="s">
        <v>73</v>
      </c>
      <c r="C12" s="28" t="s">
        <v>272</v>
      </c>
      <c r="D12" s="29">
        <v>1.1000000000000001</v>
      </c>
    </row>
    <row r="13" spans="1:4" x14ac:dyDescent="0.25">
      <c r="A13" s="30" t="s">
        <v>55</v>
      </c>
      <c r="B13" s="31"/>
      <c r="C13" s="32" t="s">
        <v>273</v>
      </c>
      <c r="D13" s="33">
        <v>1.1000000000000001</v>
      </c>
    </row>
    <row r="14" spans="1:4" x14ac:dyDescent="0.25">
      <c r="A14" s="20" t="s">
        <v>267</v>
      </c>
      <c r="B14" s="27" t="s">
        <v>76</v>
      </c>
      <c r="C14" s="28" t="s">
        <v>274</v>
      </c>
      <c r="D14" s="29">
        <v>147.5</v>
      </c>
    </row>
    <row r="15" spans="1:4" x14ac:dyDescent="0.25">
      <c r="A15" s="30" t="s">
        <v>55</v>
      </c>
      <c r="B15" s="31"/>
      <c r="C15" s="34" t="s">
        <v>275</v>
      </c>
      <c r="D15" s="35">
        <v>66.8</v>
      </c>
    </row>
    <row r="16" spans="1:4" x14ac:dyDescent="0.25">
      <c r="A16" s="30" t="s">
        <v>55</v>
      </c>
      <c r="B16" s="31"/>
      <c r="C16" s="34" t="s">
        <v>276</v>
      </c>
      <c r="D16" s="35">
        <v>80.7</v>
      </c>
    </row>
    <row r="17" spans="1:4" x14ac:dyDescent="0.25">
      <c r="A17" s="30" t="s">
        <v>55</v>
      </c>
      <c r="B17" s="31"/>
      <c r="C17" s="32" t="s">
        <v>277</v>
      </c>
      <c r="D17" s="33">
        <v>147.5</v>
      </c>
    </row>
    <row r="18" spans="1:4" x14ac:dyDescent="0.25">
      <c r="A18" s="20" t="s">
        <v>267</v>
      </c>
      <c r="B18" s="27" t="s">
        <v>92</v>
      </c>
      <c r="C18" s="28" t="s">
        <v>278</v>
      </c>
      <c r="D18" s="29">
        <v>32</v>
      </c>
    </row>
    <row r="19" spans="1:4" x14ac:dyDescent="0.25">
      <c r="A19" s="30" t="s">
        <v>55</v>
      </c>
      <c r="B19" s="31"/>
      <c r="C19" s="32" t="s">
        <v>279</v>
      </c>
      <c r="D19" s="33">
        <v>32</v>
      </c>
    </row>
    <row r="20" spans="1:4" x14ac:dyDescent="0.25">
      <c r="A20" s="20" t="s">
        <v>267</v>
      </c>
      <c r="B20" s="27" t="s">
        <v>81</v>
      </c>
      <c r="C20" s="28" t="s">
        <v>280</v>
      </c>
      <c r="D20" s="29">
        <v>64</v>
      </c>
    </row>
    <row r="21" spans="1:4" x14ac:dyDescent="0.25">
      <c r="A21" s="30" t="s">
        <v>55</v>
      </c>
      <c r="B21" s="31"/>
      <c r="C21" s="32" t="s">
        <v>281</v>
      </c>
      <c r="D21" s="33">
        <v>64</v>
      </c>
    </row>
    <row r="22" spans="1:4" x14ac:dyDescent="0.25">
      <c r="A22" s="20" t="s">
        <v>267</v>
      </c>
      <c r="B22" s="27" t="s">
        <v>117</v>
      </c>
      <c r="C22" s="28" t="s">
        <v>282</v>
      </c>
      <c r="D22" s="29">
        <v>380</v>
      </c>
    </row>
    <row r="23" spans="1:4" x14ac:dyDescent="0.25">
      <c r="A23" s="30" t="s">
        <v>55</v>
      </c>
      <c r="B23" s="31"/>
      <c r="C23" s="32" t="s">
        <v>283</v>
      </c>
      <c r="D23" s="33">
        <v>380</v>
      </c>
    </row>
    <row r="24" spans="1:4" x14ac:dyDescent="0.25">
      <c r="A24" s="20" t="s">
        <v>267</v>
      </c>
      <c r="B24" s="27" t="s">
        <v>145</v>
      </c>
      <c r="C24" s="28" t="s">
        <v>284</v>
      </c>
      <c r="D24" s="29">
        <v>1610</v>
      </c>
    </row>
    <row r="25" spans="1:4" x14ac:dyDescent="0.25">
      <c r="A25" s="30" t="s">
        <v>55</v>
      </c>
      <c r="B25" s="31"/>
      <c r="C25" s="32" t="s">
        <v>285</v>
      </c>
      <c r="D25" s="33">
        <v>1610</v>
      </c>
    </row>
    <row r="26" spans="1:4" x14ac:dyDescent="0.25">
      <c r="A26" s="20" t="s">
        <v>267</v>
      </c>
      <c r="B26" s="27" t="s">
        <v>212</v>
      </c>
      <c r="C26" s="28" t="s">
        <v>286</v>
      </c>
      <c r="D26" s="29">
        <v>5</v>
      </c>
    </row>
    <row r="27" spans="1:4" x14ac:dyDescent="0.25">
      <c r="A27" s="30" t="s">
        <v>55</v>
      </c>
      <c r="B27" s="36"/>
      <c r="C27" s="37" t="s">
        <v>124</v>
      </c>
      <c r="D27" s="38">
        <v>5</v>
      </c>
    </row>
  </sheetData>
  <mergeCells count="2">
    <mergeCell ref="C2:C3"/>
    <mergeCell ref="C4:D4"/>
  </mergeCells>
  <hyperlinks>
    <hyperlink ref="B7" location="'SO 101'!C4" display="SO 101" xr:uid="{00000000-0004-0000-0300-000000000000}"/>
    <hyperlink ref="B8" location="'SO 101'!E16" display="113728" xr:uid="{00000000-0004-0000-0300-000001000000}"/>
    <hyperlink ref="B10" location="'SO 101'!E16" display="113137" xr:uid="{00000000-0004-0000-0300-000002000000}"/>
    <hyperlink ref="B12" location="'SO 101'!E20" display="113187" xr:uid="{00000000-0004-0000-0300-000003000000}"/>
    <hyperlink ref="B14" location="'SO 101'!E11" display="113327" xr:uid="{00000000-0004-0000-0300-000004000000}"/>
    <hyperlink ref="B18" location="'SO 101'!E12" display="123837" xr:uid="{00000000-0004-0000-0300-000005000000}"/>
    <hyperlink ref="B20" location="'SO 101'!E21" display="113524" xr:uid="{00000000-0004-0000-0300-000006000000}"/>
    <hyperlink ref="B22" location="'SO 101'!E74" display="18232" xr:uid="{00000000-0004-0000-0300-000007000000}"/>
    <hyperlink ref="B24" location="'SO 101'!E100" display="574A33" xr:uid="{00000000-0004-0000-0300-000008000000}"/>
    <hyperlink ref="B26" location="'SO 101'!E22" display="96687" xr:uid="{00000000-0004-0000-0300-000009000000}"/>
  </hyperlink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KryciList</vt:lpstr>
      <vt:lpstr>001</vt:lpstr>
      <vt:lpstr>SO 101</vt:lpstr>
      <vt:lpstr>SO 401</vt:lpstr>
      <vt:lpstr>Seznam figur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BONIDOR\Tomáš</dc:creator>
  <cp:lastModifiedBy>Tomáš</cp:lastModifiedBy>
  <dcterms:created xsi:type="dcterms:W3CDTF">2022-07-02T04:42:34Z</dcterms:created>
  <dcterms:modified xsi:type="dcterms:W3CDTF">2022-07-02T04:52:45Z</dcterms:modified>
</cp:coreProperties>
</file>