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najdr\Documents\Podání TAD MěÚ Hořovice mětské radě\2024-1995\2024\"/>
    </mc:Choice>
  </mc:AlternateContent>
  <xr:revisionPtr revIDLastSave="0" documentId="13_ncr:1_{1AD0014C-C655-470C-8777-500E945A79F5}" xr6:coauthVersionLast="47" xr6:coauthVersionMax="47" xr10:uidLastSave="{00000000-0000-0000-0000-000000000000}"/>
  <bookViews>
    <workbookView xWindow="24" yWindow="24" windowWidth="30696" windowHeight="16536" xr2:uid="{00000000-000D-0000-FFFF-FFFF00000000}"/>
  </bookViews>
  <sheets>
    <sheet name="MVL" sheetId="4" r:id="rId1"/>
  </sheets>
  <definedNames>
    <definedName name="_xlnm._FilterDatabase" localSheetId="0" hidden="1">MVL!$B$3:$C$3</definedName>
  </definedNames>
  <calcPr calcId="181029"/>
</workbook>
</file>

<file path=xl/calcChain.xml><?xml version="1.0" encoding="utf-8"?>
<calcChain xmlns="http://schemas.openxmlformats.org/spreadsheetml/2006/main">
  <c r="F64" i="4" l="1"/>
  <c r="F62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4" i="4"/>
  <c r="F43" i="4"/>
  <c r="F41" i="4"/>
  <c r="F40" i="4"/>
  <c r="F36" i="4"/>
  <c r="F35" i="4"/>
  <c r="F34" i="4"/>
  <c r="F33" i="4"/>
  <c r="F29" i="4"/>
  <c r="F27" i="4"/>
  <c r="F26" i="4"/>
  <c r="F21" i="4"/>
  <c r="F19" i="4"/>
  <c r="F20" i="4"/>
  <c r="F18" i="4"/>
  <c r="F17" i="4"/>
  <c r="F16" i="4"/>
  <c r="F15" i="4"/>
  <c r="F14" i="4"/>
  <c r="F13" i="4"/>
  <c r="F12" i="4"/>
  <c r="F11" i="4"/>
  <c r="F9" i="4"/>
  <c r="F8" i="4"/>
  <c r="F5" i="4"/>
  <c r="F23" i="4" s="1"/>
  <c r="D35" i="4"/>
  <c r="D28" i="4"/>
  <c r="F28" i="4" s="1"/>
  <c r="D38" i="4"/>
  <c r="F38" i="4" s="1"/>
  <c r="D37" i="4"/>
  <c r="F37" i="4" s="1"/>
  <c r="D63" i="4"/>
  <c r="F63" i="4" s="1"/>
  <c r="D61" i="4"/>
  <c r="F61" i="4" s="1"/>
  <c r="D45" i="4"/>
  <c r="F45" i="4" s="1"/>
  <c r="D42" i="4"/>
  <c r="F42" i="4" s="1"/>
  <c r="D34" i="4"/>
  <c r="D39" i="4"/>
  <c r="F39" i="4" s="1"/>
  <c r="D32" i="4"/>
  <c r="F32" i="4" s="1"/>
  <c r="D31" i="4"/>
  <c r="F31" i="4" s="1"/>
  <c r="D30" i="4"/>
  <c r="F30" i="4" s="1"/>
  <c r="D10" i="4"/>
  <c r="F10" i="4" s="1"/>
  <c r="D7" i="4"/>
  <c r="F7" i="4" s="1"/>
  <c r="D6" i="4"/>
  <c r="F6" i="4" s="1"/>
  <c r="F69" i="4" l="1"/>
  <c r="F66" i="4"/>
  <c r="F70" i="4" l="1"/>
  <c r="F71" i="4" s="1"/>
</calcChain>
</file>

<file path=xl/sharedStrings.xml><?xml version="1.0" encoding="utf-8"?>
<sst xmlns="http://schemas.openxmlformats.org/spreadsheetml/2006/main" count="125" uniqueCount="64">
  <si>
    <t>m</t>
  </si>
  <si>
    <t>kpl</t>
  </si>
  <si>
    <t>ks</t>
  </si>
  <si>
    <t>t</t>
  </si>
  <si>
    <t>Popis</t>
  </si>
  <si>
    <t>MJ</t>
  </si>
  <si>
    <t>Výměra</t>
  </si>
  <si>
    <t>Jedn. Cena</t>
  </si>
  <si>
    <t>Cena</t>
  </si>
  <si>
    <t>Odstranění podkladu z kameniva drceného tl do 100 mm strojně pl přes 200 m2</t>
  </si>
  <si>
    <t>Odkopávky a prokopávky nezapažené pro silnice a dálnice v hornině třídy těžitelnosti I objem do 100 m3 strojně</t>
  </si>
  <si>
    <t>Vodorovné přemístění přes 9 000 do 10000 m výkopku/sypaniny z horniny třídy těžitelnosti I skupiny 1 až 3</t>
  </si>
  <si>
    <t>Vodorovná doprava suti ze sypkých materiálů do 1 km</t>
  </si>
  <si>
    <t>Příplatek ZKD 1 km u vodorovné dopravy suti ze sypkých materiálů</t>
  </si>
  <si>
    <t>Poplatek za uložení stavebního odpadu na recyklační skládce (skládkovné) zeminy a kamení zatříděného do Katalogu odpadů pod kódem 17 05 04</t>
  </si>
  <si>
    <t>Úprava pláně v hornině třídy těžitelnosti I skupiny 1 až 3 se zhutněním strojně</t>
  </si>
  <si>
    <t>Podklad ze štěrkodrtě ŠD plochy do 100 m2 tl 300 mm</t>
  </si>
  <si>
    <t>Očištění podkladu - zametení</t>
  </si>
  <si>
    <t>Asfaltový beton vrstva podkladní ACP 16 (obalované kamenivo OKS) tl 50 mm š přes 3 m</t>
  </si>
  <si>
    <t>Postřik živičný spojovací ze silniční emulze v množství 0,30 kg/m2</t>
  </si>
  <si>
    <t>Asfaltový beton vrstva obrusná ACO 11+ (ABS) tř. I tl 40 mm š přes 3 m z nemodifikovaného asfaltu</t>
  </si>
  <si>
    <t>Styčná spára napojení nového živičného povrchu na stávající za tepla š 15 mm hl 25 mm s prořezáním</t>
  </si>
  <si>
    <t>Výměna (výšková úprava) poklopu kanalizačního samonivelačního s ošetřením podkladu hloubky do 25 cm</t>
  </si>
  <si>
    <t>Výměna (výšková úprava) poklopu vodovodního samonivelačního nebo pevného hydrantového</t>
  </si>
  <si>
    <t>Zpevnění krajnic asfaltovým recyklátem tl 100 mm</t>
  </si>
  <si>
    <t>DIO - projekt, projednání, MTŽ, nájem, DMTŽ</t>
  </si>
  <si>
    <t>Celkem Kč bez DPH</t>
  </si>
  <si>
    <t>Vytrhání obrub krajníků obrubníků stojatých</t>
  </si>
  <si>
    <t>Vodorovná doprava suti z kusových materiálů do 1 km</t>
  </si>
  <si>
    <t>Příplatek ZKD 1 km u vodorovné dopravy suti z kusových materiálů</t>
  </si>
  <si>
    <t>Poplatek za uložení stavebního odpadu na recyklační skládce (skládkovné) z prostého betonu kód odpadu 17 01 01</t>
  </si>
  <si>
    <t>Hloubení rýh nezapažených š do 800 mm v hornině třídy těžitelnosti I skupiny 3 objem do 50 m3 strojně</t>
  </si>
  <si>
    <t>Hloubení jam nezapažených v hornině třídy těžitelnosti I skupiny 3 objem do 20 m3 strojně v omezeném prostoru</t>
  </si>
  <si>
    <t>Zřízení výplně rýh s drenážním potrubím do DN 200 štěrkopískem v přes 300 do 550 mm</t>
  </si>
  <si>
    <t>Odstranění podkladu z kameniva drceného tl přes 200 do 300 mm strojně pl přes 200 m2</t>
  </si>
  <si>
    <t>kamenivo drcené hrubé frakce 16/32</t>
  </si>
  <si>
    <t>kamenivo drcené hrubé frakce 32/63</t>
  </si>
  <si>
    <t>Zřízení vrstvy z geotextilie v rovině nebo ve sklonu do 1:5 š do 3 m</t>
  </si>
  <si>
    <t>geotextilie netkaná separační, ochranná, filtrační, drenážní PP 200g/m2</t>
  </si>
  <si>
    <t>Trativody z drenážních trubek plastových flexibilních D 100 mm bez lože</t>
  </si>
  <si>
    <t>Podklad ze štěrkodrtě ŠD plochy přes 100 m2 tl. 300 mm</t>
  </si>
  <si>
    <t>Podklad ze štěrkodrtě ŠD plochy do 100 m2 tl 150 mm</t>
  </si>
  <si>
    <t>Osazení chodníkového obrubníku betonového stojatého s boční opěrou do lože z betonu prostého</t>
  </si>
  <si>
    <t>Osazení silničního obrubníku betonového stojatého s boční opěrou do lože z betonu prostého</t>
  </si>
  <si>
    <t>obrubník betonový chodníkový 1000x100x250mm</t>
  </si>
  <si>
    <t>obrubník betonový chodníkový 1000x150x250mm</t>
  </si>
  <si>
    <t>Kladení dlažby z vegetačních tvárnic pozemních komunikací tl 80 mm pl přes 300 m2</t>
  </si>
  <si>
    <t>dlažba plošná vegetační betonová 240x170mm tl 80mm přírodní</t>
  </si>
  <si>
    <t>Rozprostření ornice tl vrstvy do 200 mm pl přes 100 do 500 m2 v rovině nebo ve svahu do 1:5 strojně</t>
  </si>
  <si>
    <t>zemina pro terénní úpravy - ornice</t>
  </si>
  <si>
    <t>Založení parkového trávníku výsevem pl do 1000 m2 v rovině a ve svahu do 1:5</t>
  </si>
  <si>
    <t>osivo směs travní krajinná-svahová</t>
  </si>
  <si>
    <t>kg</t>
  </si>
  <si>
    <t>Frézování živičného krytu tl 40 mm pruh š přes 1 do 2 m pl přes 500 do 1000 m2 bez překážek v trase</t>
  </si>
  <si>
    <t>Frézování živičného krytu tl 50 mm pruh š přes 1 do 2 m pl přes 500 do 1000 m2 bez překážek v trase</t>
  </si>
  <si>
    <t>Poplatek za uložení stavebního odpadu na recyklační skládce (skládkovné) asfaltového bez obsahu dehtu zatříděného do Katalogu odpadů pod kódem 17 03 02</t>
  </si>
  <si>
    <t>DPH</t>
  </si>
  <si>
    <t>Oprava povrchu komunikace v Lesní ulici</t>
  </si>
  <si>
    <t>Oprava povrchu komunikace v ulici 1. máje</t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</si>
  <si>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</si>
  <si>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r>
      <t>m</t>
    </r>
    <r>
      <rPr>
        <vertAlign val="superscript"/>
        <sz val="10"/>
        <color indexed="8"/>
        <rFont val="Arial"/>
        <family val="2"/>
        <charset val="238"/>
      </rPr>
      <t>3</t>
    </r>
  </si>
  <si>
    <t>1. máje, Lesní - komunikace</t>
  </si>
  <si>
    <t>Celkem bez DPH</t>
  </si>
  <si>
    <t>Cena celkem vč. 21 %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</si>
</sst>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6"/>
      <color indexed="60"/>
      <name val="Arial"/>
      <family val="2"/>
      <charset val="238"/>
    </font>
    <font>
      <sz val="6"/>
      <color indexed="30"/>
      <name val="Arial"/>
      <family val="2"/>
      <charset val="238"/>
    </font>
    <font>
      <sz val="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3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4" fontId="0" fillId="0" borderId="0" xfId="0" applyNumberFormat="1"/>
    <xf numFmtId="0" fontId="1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" xfId="0" applyBorder="1"/>
    <xf numFmtId="0" fontId="1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164" fontId="0" fillId="0" borderId="3" xfId="0" applyNumberFormat="1" applyBorder="1"/>
    <xf numFmtId="0" fontId="0" fillId="0" borderId="4" xfId="0" applyBorder="1"/>
    <xf numFmtId="164" fontId="0" fillId="0" borderId="5" xfId="0" applyNumberFormat="1" applyBorder="1"/>
    <xf numFmtId="164" fontId="1" fillId="0" borderId="5" xfId="0" applyNumberFormat="1" applyFont="1" applyBorder="1"/>
    <xf numFmtId="0" fontId="0" fillId="0" borderId="6" xfId="0" applyBorder="1"/>
    <xf numFmtId="0" fontId="1" fillId="0" borderId="7" xfId="0" applyFont="1" applyBorder="1"/>
    <xf numFmtId="0" fontId="0" fillId="0" borderId="7" xfId="0" applyBorder="1" applyAlignment="1">
      <alignment horizontal="center"/>
    </xf>
    <xf numFmtId="4" fontId="0" fillId="0" borderId="7" xfId="0" applyNumberFormat="1" applyBorder="1"/>
    <xf numFmtId="164" fontId="1" fillId="0" borderId="8" xfId="0" applyNumberFormat="1" applyFont="1" applyBorder="1"/>
    <xf numFmtId="1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right" vertical="top"/>
    </xf>
    <xf numFmtId="164" fontId="0" fillId="0" borderId="8" xfId="0" applyNumberFormat="1" applyBorder="1"/>
    <xf numFmtId="1" fontId="6" fillId="0" borderId="9" xfId="0" applyNumberFormat="1" applyFont="1" applyBorder="1"/>
    <xf numFmtId="0" fontId="0" fillId="0" borderId="10" xfId="0" applyBorder="1"/>
    <xf numFmtId="0" fontId="1" fillId="0" borderId="10" xfId="0" applyFont="1" applyBorder="1"/>
    <xf numFmtId="0" fontId="0" fillId="0" borderId="11" xfId="0" applyBorder="1"/>
    <xf numFmtId="49" fontId="6" fillId="0" borderId="12" xfId="0" applyNumberFormat="1" applyFont="1" applyBorder="1" applyAlignment="1">
      <alignment horizontal="left" vertical="top" wrapText="1"/>
    </xf>
    <xf numFmtId="49" fontId="0" fillId="0" borderId="13" xfId="0" applyNumberFormat="1" applyBorder="1"/>
    <xf numFmtId="0" fontId="0" fillId="0" borderId="13" xfId="0" applyBorder="1"/>
    <xf numFmtId="0" fontId="1" fillId="0" borderId="13" xfId="0" applyFont="1" applyBorder="1"/>
    <xf numFmtId="0" fontId="0" fillId="0" borderId="14" xfId="0" applyBorder="1"/>
    <xf numFmtId="0" fontId="0" fillId="0" borderId="15" xfId="0" applyBorder="1" applyAlignment="1">
      <alignment horizontal="left" vertical="center" wrapText="1"/>
    </xf>
    <xf numFmtId="49" fontId="6" fillId="0" borderId="12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4" fontId="6" fillId="0" borderId="12" xfId="0" applyNumberFormat="1" applyFont="1" applyBorder="1"/>
    <xf numFmtId="4" fontId="0" fillId="0" borderId="13" xfId="0" applyNumberFormat="1" applyBorder="1"/>
    <xf numFmtId="4" fontId="1" fillId="0" borderId="13" xfId="0" applyNumberFormat="1" applyFont="1" applyBorder="1"/>
    <xf numFmtId="4" fontId="0" fillId="0" borderId="14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tabSelected="1" topLeftCell="A38" zoomScaleNormal="100" workbookViewId="0">
      <selection activeCell="B76" sqref="B76"/>
    </sheetView>
  </sheetViews>
  <sheetFormatPr defaultRowHeight="13.2" x14ac:dyDescent="0.25"/>
  <cols>
    <col min="1" max="1" width="4.5546875" customWidth="1"/>
    <col min="2" max="2" width="132.5546875" customWidth="1"/>
    <col min="3" max="3" width="8.88671875" style="8" customWidth="1"/>
    <col min="4" max="5" width="8.88671875" style="4" customWidth="1"/>
    <col min="6" max="6" width="12.33203125" style="9" customWidth="1"/>
  </cols>
  <sheetData>
    <row r="1" spans="1:9" x14ac:dyDescent="0.25">
      <c r="A1" s="10"/>
      <c r="B1" s="11" t="s">
        <v>61</v>
      </c>
      <c r="C1" s="12"/>
      <c r="D1" s="13"/>
      <c r="E1" s="13"/>
      <c r="F1" s="14"/>
    </row>
    <row r="2" spans="1:9" x14ac:dyDescent="0.25">
      <c r="A2" s="15"/>
      <c r="F2" s="16"/>
    </row>
    <row r="3" spans="1:9" s="3" customFormat="1" ht="9.6" customHeight="1" thickBot="1" x14ac:dyDescent="0.25">
      <c r="A3" s="23"/>
      <c r="B3" s="24" t="s">
        <v>4</v>
      </c>
      <c r="C3" s="24" t="s">
        <v>5</v>
      </c>
      <c r="D3" s="25" t="s">
        <v>6</v>
      </c>
      <c r="E3" s="25" t="s">
        <v>7</v>
      </c>
      <c r="F3" s="26" t="s">
        <v>8</v>
      </c>
      <c r="G3" s="1"/>
      <c r="H3" s="2"/>
    </row>
    <row r="4" spans="1:9" x14ac:dyDescent="0.25">
      <c r="A4" s="29"/>
      <c r="B4" s="33" t="s">
        <v>57</v>
      </c>
      <c r="C4" s="39"/>
      <c r="D4" s="43"/>
      <c r="E4" s="43"/>
      <c r="F4" s="27"/>
      <c r="G4" s="6"/>
      <c r="H4" s="7"/>
      <c r="I4" s="7"/>
    </row>
    <row r="5" spans="1:9" ht="15.6" x14ac:dyDescent="0.25">
      <c r="A5" s="30">
        <v>1</v>
      </c>
      <c r="B5" s="34" t="s">
        <v>9</v>
      </c>
      <c r="C5" s="40" t="s">
        <v>59</v>
      </c>
      <c r="D5" s="44">
        <v>487</v>
      </c>
      <c r="E5" s="44">
        <v>0</v>
      </c>
      <c r="F5" s="16">
        <f t="shared" ref="F5:F21" si="0">D5*E5</f>
        <v>0</v>
      </c>
    </row>
    <row r="6" spans="1:9" x14ac:dyDescent="0.25">
      <c r="A6" s="30">
        <v>2</v>
      </c>
      <c r="B6" s="34" t="s">
        <v>12</v>
      </c>
      <c r="C6" s="40" t="s">
        <v>3</v>
      </c>
      <c r="D6" s="44">
        <f>487*0.1*2</f>
        <v>97.4</v>
      </c>
      <c r="E6" s="44">
        <v>0</v>
      </c>
      <c r="F6" s="16">
        <f t="shared" si="0"/>
        <v>0</v>
      </c>
    </row>
    <row r="7" spans="1:9" x14ac:dyDescent="0.25">
      <c r="A7" s="30">
        <v>3</v>
      </c>
      <c r="B7" s="34" t="s">
        <v>13</v>
      </c>
      <c r="C7" s="40" t="s">
        <v>3</v>
      </c>
      <c r="D7" s="44">
        <f>487*0.1*2*19</f>
        <v>1850.6000000000001</v>
      </c>
      <c r="E7" s="44">
        <v>0</v>
      </c>
      <c r="F7" s="16">
        <f t="shared" si="0"/>
        <v>0</v>
      </c>
    </row>
    <row r="8" spans="1:9" ht="15.6" x14ac:dyDescent="0.25">
      <c r="A8" s="30">
        <v>4</v>
      </c>
      <c r="B8" s="34" t="s">
        <v>10</v>
      </c>
      <c r="C8" s="40" t="s">
        <v>60</v>
      </c>
      <c r="D8" s="44">
        <v>30</v>
      </c>
      <c r="E8" s="44">
        <v>0</v>
      </c>
      <c r="F8" s="16">
        <f t="shared" si="0"/>
        <v>0</v>
      </c>
    </row>
    <row r="9" spans="1:9" ht="15.6" x14ac:dyDescent="0.25">
      <c r="A9" s="30">
        <v>5</v>
      </c>
      <c r="B9" s="34" t="s">
        <v>11</v>
      </c>
      <c r="C9" s="40" t="s">
        <v>60</v>
      </c>
      <c r="D9" s="44">
        <v>30</v>
      </c>
      <c r="E9" s="44">
        <v>0</v>
      </c>
      <c r="F9" s="16">
        <f t="shared" si="0"/>
        <v>0</v>
      </c>
    </row>
    <row r="10" spans="1:9" x14ac:dyDescent="0.25">
      <c r="A10" s="30">
        <v>6</v>
      </c>
      <c r="B10" s="34" t="s">
        <v>14</v>
      </c>
      <c r="C10" s="40" t="s">
        <v>3</v>
      </c>
      <c r="D10" s="44">
        <f>487*0.1*2+30*2</f>
        <v>157.4</v>
      </c>
      <c r="E10" s="44">
        <v>0</v>
      </c>
      <c r="F10" s="16">
        <f t="shared" si="0"/>
        <v>0</v>
      </c>
    </row>
    <row r="11" spans="1:9" ht="15.6" x14ac:dyDescent="0.25">
      <c r="A11" s="30">
        <v>7</v>
      </c>
      <c r="B11" s="34" t="s">
        <v>15</v>
      </c>
      <c r="C11" s="40" t="s">
        <v>59</v>
      </c>
      <c r="D11" s="44">
        <v>80</v>
      </c>
      <c r="E11" s="44">
        <v>0</v>
      </c>
      <c r="F11" s="16">
        <f t="shared" si="0"/>
        <v>0</v>
      </c>
    </row>
    <row r="12" spans="1:9" ht="15.6" x14ac:dyDescent="0.25">
      <c r="A12" s="30">
        <v>8</v>
      </c>
      <c r="B12" s="34" t="s">
        <v>16</v>
      </c>
      <c r="C12" s="40" t="s">
        <v>59</v>
      </c>
      <c r="D12" s="44">
        <v>80</v>
      </c>
      <c r="E12" s="44">
        <v>0</v>
      </c>
      <c r="F12" s="16">
        <f t="shared" si="0"/>
        <v>0</v>
      </c>
    </row>
    <row r="13" spans="1:9" ht="15.6" x14ac:dyDescent="0.25">
      <c r="A13" s="30">
        <v>9</v>
      </c>
      <c r="B13" s="34" t="s">
        <v>17</v>
      </c>
      <c r="C13" s="40" t="s">
        <v>59</v>
      </c>
      <c r="D13" s="44">
        <v>923</v>
      </c>
      <c r="E13" s="44">
        <v>0</v>
      </c>
      <c r="F13" s="16">
        <f t="shared" si="0"/>
        <v>0</v>
      </c>
    </row>
    <row r="14" spans="1:9" ht="15.6" x14ac:dyDescent="0.25">
      <c r="A14" s="30">
        <v>10</v>
      </c>
      <c r="B14" s="34" t="s">
        <v>18</v>
      </c>
      <c r="C14" s="40" t="s">
        <v>59</v>
      </c>
      <c r="D14" s="44">
        <v>1003</v>
      </c>
      <c r="E14" s="44">
        <v>0</v>
      </c>
      <c r="F14" s="16">
        <f t="shared" si="0"/>
        <v>0</v>
      </c>
    </row>
    <row r="15" spans="1:9" ht="15.6" x14ac:dyDescent="0.25">
      <c r="A15" s="30">
        <v>11</v>
      </c>
      <c r="B15" s="34" t="s">
        <v>19</v>
      </c>
      <c r="C15" s="40" t="s">
        <v>59</v>
      </c>
      <c r="D15" s="44">
        <v>910</v>
      </c>
      <c r="E15" s="44">
        <v>0</v>
      </c>
      <c r="F15" s="16">
        <f t="shared" si="0"/>
        <v>0</v>
      </c>
    </row>
    <row r="16" spans="1:9" ht="15.6" x14ac:dyDescent="0.25">
      <c r="A16" s="30">
        <v>12</v>
      </c>
      <c r="B16" s="34" t="s">
        <v>20</v>
      </c>
      <c r="C16" s="40" t="s">
        <v>59</v>
      </c>
      <c r="D16" s="44">
        <v>910</v>
      </c>
      <c r="E16" s="44">
        <v>0</v>
      </c>
      <c r="F16" s="16">
        <f t="shared" si="0"/>
        <v>0</v>
      </c>
    </row>
    <row r="17" spans="1:9" x14ac:dyDescent="0.25">
      <c r="A17" s="30">
        <v>13</v>
      </c>
      <c r="B17" s="35" t="s">
        <v>21</v>
      </c>
      <c r="C17" s="40" t="s">
        <v>0</v>
      </c>
      <c r="D17" s="44">
        <v>25</v>
      </c>
      <c r="E17" s="44">
        <v>0</v>
      </c>
      <c r="F17" s="16">
        <f t="shared" si="0"/>
        <v>0</v>
      </c>
    </row>
    <row r="18" spans="1:9" x14ac:dyDescent="0.25">
      <c r="A18" s="30">
        <v>14</v>
      </c>
      <c r="B18" s="35" t="s">
        <v>22</v>
      </c>
      <c r="C18" s="40" t="s">
        <v>2</v>
      </c>
      <c r="D18" s="44">
        <v>1</v>
      </c>
      <c r="E18" s="44">
        <v>0</v>
      </c>
      <c r="F18" s="16">
        <f t="shared" si="0"/>
        <v>0</v>
      </c>
    </row>
    <row r="19" spans="1:9" x14ac:dyDescent="0.25">
      <c r="A19" s="30">
        <v>15</v>
      </c>
      <c r="B19" s="35" t="s">
        <v>23</v>
      </c>
      <c r="C19" s="40" t="s">
        <v>2</v>
      </c>
      <c r="D19" s="44">
        <v>2</v>
      </c>
      <c r="E19" s="44">
        <v>0</v>
      </c>
      <c r="F19" s="16">
        <f t="shared" si="0"/>
        <v>0</v>
      </c>
    </row>
    <row r="20" spans="1:9" ht="15.6" x14ac:dyDescent="0.25">
      <c r="A20" s="30">
        <v>16</v>
      </c>
      <c r="B20" s="34" t="s">
        <v>24</v>
      </c>
      <c r="C20" s="40" t="s">
        <v>59</v>
      </c>
      <c r="D20" s="44">
        <v>487</v>
      </c>
      <c r="E20" s="44">
        <v>0</v>
      </c>
      <c r="F20" s="16">
        <f t="shared" si="0"/>
        <v>0</v>
      </c>
    </row>
    <row r="21" spans="1:9" x14ac:dyDescent="0.25">
      <c r="A21" s="30">
        <v>17</v>
      </c>
      <c r="B21" s="35" t="s">
        <v>25</v>
      </c>
      <c r="C21" s="40" t="s">
        <v>1</v>
      </c>
      <c r="D21" s="44">
        <v>1</v>
      </c>
      <c r="E21" s="44">
        <v>0</v>
      </c>
      <c r="F21" s="16">
        <f t="shared" si="0"/>
        <v>0</v>
      </c>
    </row>
    <row r="22" spans="1:9" x14ac:dyDescent="0.25">
      <c r="A22" s="30"/>
      <c r="B22" s="35"/>
      <c r="C22" s="40"/>
      <c r="D22" s="44"/>
      <c r="E22" s="44"/>
      <c r="F22" s="16"/>
    </row>
    <row r="23" spans="1:9" s="5" customFormat="1" x14ac:dyDescent="0.25">
      <c r="A23" s="31"/>
      <c r="B23" s="36" t="s">
        <v>26</v>
      </c>
      <c r="C23" s="41"/>
      <c r="D23" s="45"/>
      <c r="E23" s="45"/>
      <c r="F23" s="17">
        <f>SUM(F5:F22)</f>
        <v>0</v>
      </c>
    </row>
    <row r="24" spans="1:9" ht="13.8" thickBot="1" x14ac:dyDescent="0.3">
      <c r="A24" s="32"/>
      <c r="B24" s="37"/>
      <c r="C24" s="42"/>
      <c r="D24" s="46"/>
      <c r="E24" s="46"/>
      <c r="F24" s="28"/>
    </row>
    <row r="25" spans="1:9" x14ac:dyDescent="0.25">
      <c r="A25" s="29"/>
      <c r="B25" s="33" t="s">
        <v>58</v>
      </c>
      <c r="C25" s="39"/>
      <c r="D25" s="43"/>
      <c r="E25" s="43"/>
      <c r="F25" s="27"/>
      <c r="G25" s="6"/>
      <c r="H25" s="7"/>
      <c r="I25" s="7"/>
    </row>
    <row r="26" spans="1:9" ht="15.6" x14ac:dyDescent="0.25">
      <c r="A26" s="30">
        <v>1</v>
      </c>
      <c r="B26" s="34" t="s">
        <v>53</v>
      </c>
      <c r="C26" s="40" t="s">
        <v>59</v>
      </c>
      <c r="D26" s="44">
        <v>571</v>
      </c>
      <c r="E26" s="44">
        <v>0</v>
      </c>
      <c r="F26" s="16">
        <f t="shared" ref="F26:F64" si="1">D26*E26</f>
        <v>0</v>
      </c>
      <c r="G26" s="6"/>
      <c r="H26" s="7"/>
      <c r="I26" s="7"/>
    </row>
    <row r="27" spans="1:9" ht="15.6" x14ac:dyDescent="0.25">
      <c r="A27" s="30">
        <v>2</v>
      </c>
      <c r="B27" s="34" t="s">
        <v>54</v>
      </c>
      <c r="C27" s="40" t="s">
        <v>59</v>
      </c>
      <c r="D27" s="44">
        <v>571</v>
      </c>
      <c r="E27" s="44">
        <v>0</v>
      </c>
      <c r="F27" s="16">
        <f t="shared" si="1"/>
        <v>0</v>
      </c>
      <c r="G27" s="6"/>
      <c r="H27" s="7"/>
      <c r="I27" s="7"/>
    </row>
    <row r="28" spans="1:9" x14ac:dyDescent="0.25">
      <c r="A28" s="30">
        <v>3</v>
      </c>
      <c r="B28" s="34" t="s">
        <v>55</v>
      </c>
      <c r="C28" s="40" t="s">
        <v>3</v>
      </c>
      <c r="D28" s="44">
        <f>ROUND(0.09*571*2.4,1)</f>
        <v>123.3</v>
      </c>
      <c r="E28" s="44">
        <v>0</v>
      </c>
      <c r="F28" s="16">
        <f t="shared" si="1"/>
        <v>0</v>
      </c>
      <c r="G28" s="6"/>
      <c r="H28" s="7"/>
      <c r="I28" s="7"/>
    </row>
    <row r="29" spans="1:9" x14ac:dyDescent="0.25">
      <c r="A29" s="30">
        <v>4</v>
      </c>
      <c r="B29" s="34" t="s">
        <v>27</v>
      </c>
      <c r="C29" s="40" t="s">
        <v>0</v>
      </c>
      <c r="D29" s="44">
        <v>85</v>
      </c>
      <c r="E29" s="44">
        <v>0</v>
      </c>
      <c r="F29" s="16">
        <f t="shared" si="1"/>
        <v>0</v>
      </c>
    </row>
    <row r="30" spans="1:9" x14ac:dyDescent="0.25">
      <c r="A30" s="30">
        <v>5</v>
      </c>
      <c r="B30" s="38" t="s">
        <v>28</v>
      </c>
      <c r="C30" s="40" t="s">
        <v>3</v>
      </c>
      <c r="D30" s="44">
        <f>ROUND(85*0.15*2,2)</f>
        <v>25.5</v>
      </c>
      <c r="E30" s="44">
        <v>0</v>
      </c>
      <c r="F30" s="16">
        <f t="shared" si="1"/>
        <v>0</v>
      </c>
    </row>
    <row r="31" spans="1:9" x14ac:dyDescent="0.25">
      <c r="A31" s="30">
        <v>6</v>
      </c>
      <c r="B31" s="35" t="s">
        <v>29</v>
      </c>
      <c r="C31" s="40" t="s">
        <v>3</v>
      </c>
      <c r="D31" s="44">
        <f>ROUND(85*0.15*2*19,2)</f>
        <v>484.5</v>
      </c>
      <c r="E31" s="44">
        <v>0</v>
      </c>
      <c r="F31" s="16">
        <f t="shared" si="1"/>
        <v>0</v>
      </c>
    </row>
    <row r="32" spans="1:9" x14ac:dyDescent="0.25">
      <c r="A32" s="30">
        <v>7</v>
      </c>
      <c r="B32" s="35" t="s">
        <v>30</v>
      </c>
      <c r="C32" s="40" t="s">
        <v>3</v>
      </c>
      <c r="D32" s="44">
        <f>ROUND(85*0.15*2,2)</f>
        <v>25.5</v>
      </c>
      <c r="E32" s="44">
        <v>0</v>
      </c>
      <c r="F32" s="16">
        <f t="shared" si="1"/>
        <v>0</v>
      </c>
    </row>
    <row r="33" spans="1:6" ht="15.6" x14ac:dyDescent="0.25">
      <c r="A33" s="30">
        <v>8</v>
      </c>
      <c r="B33" s="34" t="s">
        <v>10</v>
      </c>
      <c r="C33" s="40" t="s">
        <v>60</v>
      </c>
      <c r="D33" s="44">
        <v>100</v>
      </c>
      <c r="E33" s="44">
        <v>0</v>
      </c>
      <c r="F33" s="16">
        <f t="shared" si="1"/>
        <v>0</v>
      </c>
    </row>
    <row r="34" spans="1:6" ht="15.6" x14ac:dyDescent="0.25">
      <c r="A34" s="30">
        <v>9</v>
      </c>
      <c r="B34" s="34" t="s">
        <v>11</v>
      </c>
      <c r="C34" s="40" t="s">
        <v>60</v>
      </c>
      <c r="D34" s="44">
        <f>100+22.5+12</f>
        <v>134.5</v>
      </c>
      <c r="E34" s="44">
        <v>0</v>
      </c>
      <c r="F34" s="16">
        <f t="shared" si="1"/>
        <v>0</v>
      </c>
    </row>
    <row r="35" spans="1:6" x14ac:dyDescent="0.25">
      <c r="A35" s="30">
        <v>10</v>
      </c>
      <c r="B35" s="34" t="s">
        <v>14</v>
      </c>
      <c r="C35" s="40" t="s">
        <v>3</v>
      </c>
      <c r="D35" s="44">
        <f>100*2+425*0.3*2+22.5*2+12*2</f>
        <v>524</v>
      </c>
      <c r="E35" s="44">
        <v>0</v>
      </c>
      <c r="F35" s="16">
        <f t="shared" si="1"/>
        <v>0</v>
      </c>
    </row>
    <row r="36" spans="1:6" ht="15.6" x14ac:dyDescent="0.25">
      <c r="A36" s="30">
        <v>11</v>
      </c>
      <c r="B36" s="34" t="s">
        <v>34</v>
      </c>
      <c r="C36" s="40" t="s">
        <v>59</v>
      </c>
      <c r="D36" s="44">
        <v>425</v>
      </c>
      <c r="E36" s="44">
        <v>0</v>
      </c>
      <c r="F36" s="16">
        <f t="shared" si="1"/>
        <v>0</v>
      </c>
    </row>
    <row r="37" spans="1:6" x14ac:dyDescent="0.25">
      <c r="A37" s="30">
        <v>12</v>
      </c>
      <c r="B37" s="34" t="s">
        <v>12</v>
      </c>
      <c r="C37" s="40" t="s">
        <v>3</v>
      </c>
      <c r="D37" s="44">
        <f>425*0.3*2+0.09*571*2.4</f>
        <v>378.33600000000001</v>
      </c>
      <c r="E37" s="44">
        <v>0</v>
      </c>
      <c r="F37" s="16">
        <f t="shared" si="1"/>
        <v>0</v>
      </c>
    </row>
    <row r="38" spans="1:6" x14ac:dyDescent="0.25">
      <c r="A38" s="30">
        <v>13</v>
      </c>
      <c r="B38" s="34" t="s">
        <v>13</v>
      </c>
      <c r="C38" s="40" t="s">
        <v>3</v>
      </c>
      <c r="D38" s="44">
        <f>(425*0.3*2+0.09*571*2.4)*19</f>
        <v>7188.384</v>
      </c>
      <c r="E38" s="44">
        <v>0</v>
      </c>
      <c r="F38" s="16">
        <f t="shared" si="1"/>
        <v>0</v>
      </c>
    </row>
    <row r="39" spans="1:6" ht="15.6" x14ac:dyDescent="0.25">
      <c r="A39" s="30">
        <v>14</v>
      </c>
      <c r="B39" s="34" t="s">
        <v>31</v>
      </c>
      <c r="C39" s="40" t="s">
        <v>60</v>
      </c>
      <c r="D39" s="44">
        <f>0.5*0.5*90</f>
        <v>22.5</v>
      </c>
      <c r="E39" s="44">
        <v>0</v>
      </c>
      <c r="F39" s="16">
        <f t="shared" si="1"/>
        <v>0</v>
      </c>
    </row>
    <row r="40" spans="1:6" ht="15.6" x14ac:dyDescent="0.25">
      <c r="A40" s="30">
        <v>15</v>
      </c>
      <c r="B40" s="34" t="s">
        <v>32</v>
      </c>
      <c r="C40" s="40" t="s">
        <v>60</v>
      </c>
      <c r="D40" s="44">
        <v>12</v>
      </c>
      <c r="E40" s="44">
        <v>0</v>
      </c>
      <c r="F40" s="16">
        <f t="shared" si="1"/>
        <v>0</v>
      </c>
    </row>
    <row r="41" spans="1:6" x14ac:dyDescent="0.25">
      <c r="A41" s="30">
        <v>16</v>
      </c>
      <c r="B41" s="35" t="s">
        <v>33</v>
      </c>
      <c r="C41" s="40" t="s">
        <v>0</v>
      </c>
      <c r="D41" s="44">
        <v>90</v>
      </c>
      <c r="E41" s="44">
        <v>0</v>
      </c>
      <c r="F41" s="16">
        <f t="shared" si="1"/>
        <v>0</v>
      </c>
    </row>
    <row r="42" spans="1:6" x14ac:dyDescent="0.25">
      <c r="A42" s="30">
        <v>17</v>
      </c>
      <c r="B42" s="34" t="s">
        <v>35</v>
      </c>
      <c r="C42" s="40" t="s">
        <v>3</v>
      </c>
      <c r="D42" s="44">
        <f>ROUND(0.5*0.5*90*2,1)</f>
        <v>45</v>
      </c>
      <c r="E42" s="44">
        <v>0</v>
      </c>
      <c r="F42" s="16">
        <f t="shared" si="1"/>
        <v>0</v>
      </c>
    </row>
    <row r="43" spans="1:6" x14ac:dyDescent="0.25">
      <c r="A43" s="30">
        <v>18</v>
      </c>
      <c r="B43" s="34" t="s">
        <v>36</v>
      </c>
      <c r="C43" s="40" t="s">
        <v>3</v>
      </c>
      <c r="D43" s="44">
        <v>27</v>
      </c>
      <c r="E43" s="44">
        <v>0</v>
      </c>
      <c r="F43" s="16">
        <f t="shared" si="1"/>
        <v>0</v>
      </c>
    </row>
    <row r="44" spans="1:6" ht="15.6" x14ac:dyDescent="0.25">
      <c r="A44" s="30">
        <v>19</v>
      </c>
      <c r="B44" s="34" t="s">
        <v>37</v>
      </c>
      <c r="C44" s="40" t="s">
        <v>59</v>
      </c>
      <c r="D44" s="44">
        <v>240</v>
      </c>
      <c r="E44" s="44">
        <v>0</v>
      </c>
      <c r="F44" s="16">
        <f t="shared" si="1"/>
        <v>0</v>
      </c>
    </row>
    <row r="45" spans="1:6" ht="15.6" x14ac:dyDescent="0.25">
      <c r="A45" s="30">
        <v>20</v>
      </c>
      <c r="B45" s="34" t="s">
        <v>38</v>
      </c>
      <c r="C45" s="40" t="s">
        <v>59</v>
      </c>
      <c r="D45" s="44">
        <f>240*1.1</f>
        <v>264</v>
      </c>
      <c r="E45" s="44">
        <v>0</v>
      </c>
      <c r="F45" s="16">
        <f t="shared" si="1"/>
        <v>0</v>
      </c>
    </row>
    <row r="46" spans="1:6" x14ac:dyDescent="0.25">
      <c r="A46" s="30">
        <v>21</v>
      </c>
      <c r="B46" s="34" t="s">
        <v>39</v>
      </c>
      <c r="C46" s="40" t="s">
        <v>0</v>
      </c>
      <c r="D46" s="44">
        <v>90</v>
      </c>
      <c r="E46" s="44">
        <v>0</v>
      </c>
      <c r="F46" s="16">
        <f t="shared" si="1"/>
        <v>0</v>
      </c>
    </row>
    <row r="47" spans="1:6" ht="15.6" x14ac:dyDescent="0.25">
      <c r="A47" s="30">
        <v>22</v>
      </c>
      <c r="B47" s="34" t="s">
        <v>15</v>
      </c>
      <c r="C47" s="40" t="s">
        <v>59</v>
      </c>
      <c r="D47" s="44">
        <v>425</v>
      </c>
      <c r="E47" s="44">
        <v>0</v>
      </c>
      <c r="F47" s="16">
        <f t="shared" si="1"/>
        <v>0</v>
      </c>
    </row>
    <row r="48" spans="1:6" ht="15.6" x14ac:dyDescent="0.25">
      <c r="A48" s="30">
        <v>23</v>
      </c>
      <c r="B48" s="34" t="s">
        <v>40</v>
      </c>
      <c r="C48" s="40" t="s">
        <v>59</v>
      </c>
      <c r="D48" s="44">
        <v>425</v>
      </c>
      <c r="E48" s="44">
        <v>0</v>
      </c>
      <c r="F48" s="16">
        <f t="shared" si="1"/>
        <v>0</v>
      </c>
    </row>
    <row r="49" spans="1:6" ht="15.6" x14ac:dyDescent="0.25">
      <c r="A49" s="30">
        <v>24</v>
      </c>
      <c r="B49" s="34" t="s">
        <v>41</v>
      </c>
      <c r="C49" s="40" t="s">
        <v>59</v>
      </c>
      <c r="D49" s="44">
        <v>94</v>
      </c>
      <c r="E49" s="44">
        <v>0</v>
      </c>
      <c r="F49" s="16">
        <f t="shared" si="1"/>
        <v>0</v>
      </c>
    </row>
    <row r="50" spans="1:6" x14ac:dyDescent="0.25">
      <c r="A50" s="30">
        <v>25</v>
      </c>
      <c r="B50" s="34" t="s">
        <v>42</v>
      </c>
      <c r="C50" s="40" t="s">
        <v>0</v>
      </c>
      <c r="D50" s="44">
        <v>160</v>
      </c>
      <c r="E50" s="44">
        <v>0</v>
      </c>
      <c r="F50" s="16">
        <f t="shared" si="1"/>
        <v>0</v>
      </c>
    </row>
    <row r="51" spans="1:6" x14ac:dyDescent="0.25">
      <c r="A51" s="30">
        <v>26</v>
      </c>
      <c r="B51" s="34" t="s">
        <v>43</v>
      </c>
      <c r="C51" s="40" t="s">
        <v>0</v>
      </c>
      <c r="D51" s="44">
        <v>46</v>
      </c>
      <c r="E51" s="44">
        <v>0</v>
      </c>
      <c r="F51" s="16">
        <f t="shared" si="1"/>
        <v>0</v>
      </c>
    </row>
    <row r="52" spans="1:6" x14ac:dyDescent="0.25">
      <c r="A52" s="30">
        <v>27</v>
      </c>
      <c r="B52" s="34" t="s">
        <v>44</v>
      </c>
      <c r="C52" s="40" t="s">
        <v>0</v>
      </c>
      <c r="D52" s="44">
        <v>160</v>
      </c>
      <c r="E52" s="44">
        <v>0</v>
      </c>
      <c r="F52" s="16">
        <f t="shared" si="1"/>
        <v>0</v>
      </c>
    </row>
    <row r="53" spans="1:6" x14ac:dyDescent="0.25">
      <c r="A53" s="30">
        <v>28</v>
      </c>
      <c r="B53" s="34" t="s">
        <v>45</v>
      </c>
      <c r="C53" s="40" t="s">
        <v>0</v>
      </c>
      <c r="D53" s="44">
        <v>46</v>
      </c>
      <c r="E53" s="44">
        <v>0</v>
      </c>
      <c r="F53" s="16">
        <f t="shared" si="1"/>
        <v>0</v>
      </c>
    </row>
    <row r="54" spans="1:6" ht="15.6" x14ac:dyDescent="0.25">
      <c r="A54" s="30">
        <v>29</v>
      </c>
      <c r="B54" s="34" t="s">
        <v>46</v>
      </c>
      <c r="C54" s="40" t="s">
        <v>59</v>
      </c>
      <c r="D54" s="44">
        <v>383</v>
      </c>
      <c r="E54" s="44">
        <v>0</v>
      </c>
      <c r="F54" s="16">
        <f t="shared" si="1"/>
        <v>0</v>
      </c>
    </row>
    <row r="55" spans="1:6" ht="15.6" x14ac:dyDescent="0.25">
      <c r="A55" s="30">
        <v>30</v>
      </c>
      <c r="B55" s="34" t="s">
        <v>47</v>
      </c>
      <c r="C55" s="40" t="s">
        <v>59</v>
      </c>
      <c r="D55" s="44">
        <v>383</v>
      </c>
      <c r="E55" s="44">
        <v>0</v>
      </c>
      <c r="F55" s="16">
        <f t="shared" si="1"/>
        <v>0</v>
      </c>
    </row>
    <row r="56" spans="1:6" ht="15.6" x14ac:dyDescent="0.25">
      <c r="A56" s="30">
        <v>31</v>
      </c>
      <c r="B56" s="34" t="s">
        <v>18</v>
      </c>
      <c r="C56" s="40" t="s">
        <v>59</v>
      </c>
      <c r="D56" s="44">
        <v>571</v>
      </c>
      <c r="E56" s="44">
        <v>0</v>
      </c>
      <c r="F56" s="16">
        <f t="shared" si="1"/>
        <v>0</v>
      </c>
    </row>
    <row r="57" spans="1:6" ht="15.6" x14ac:dyDescent="0.25">
      <c r="A57" s="30">
        <v>32</v>
      </c>
      <c r="B57" s="34" t="s">
        <v>19</v>
      </c>
      <c r="C57" s="40" t="s">
        <v>59</v>
      </c>
      <c r="D57" s="44">
        <v>571</v>
      </c>
      <c r="E57" s="44">
        <v>0</v>
      </c>
      <c r="F57" s="16">
        <f t="shared" si="1"/>
        <v>0</v>
      </c>
    </row>
    <row r="58" spans="1:6" ht="15.6" x14ac:dyDescent="0.25">
      <c r="A58" s="30">
        <v>33</v>
      </c>
      <c r="B58" s="34" t="s">
        <v>20</v>
      </c>
      <c r="C58" s="40" t="s">
        <v>59</v>
      </c>
      <c r="D58" s="44">
        <v>571</v>
      </c>
      <c r="E58" s="44">
        <v>0</v>
      </c>
      <c r="F58" s="16">
        <f t="shared" si="1"/>
        <v>0</v>
      </c>
    </row>
    <row r="59" spans="1:6" x14ac:dyDescent="0.25">
      <c r="A59" s="30">
        <v>34</v>
      </c>
      <c r="B59" s="35" t="s">
        <v>21</v>
      </c>
      <c r="C59" s="40" t="s">
        <v>0</v>
      </c>
      <c r="D59" s="44">
        <v>25</v>
      </c>
      <c r="E59" s="44">
        <v>0</v>
      </c>
      <c r="F59" s="16">
        <f t="shared" si="1"/>
        <v>0</v>
      </c>
    </row>
    <row r="60" spans="1:6" ht="15.6" x14ac:dyDescent="0.25">
      <c r="A60" s="30">
        <v>35</v>
      </c>
      <c r="B60" s="34" t="s">
        <v>48</v>
      </c>
      <c r="C60" s="40" t="s">
        <v>59</v>
      </c>
      <c r="D60" s="44">
        <v>130</v>
      </c>
      <c r="E60" s="44">
        <v>0</v>
      </c>
      <c r="F60" s="16">
        <f t="shared" si="1"/>
        <v>0</v>
      </c>
    </row>
    <row r="61" spans="1:6" x14ac:dyDescent="0.25">
      <c r="A61" s="30">
        <v>36</v>
      </c>
      <c r="B61" s="34" t="s">
        <v>49</v>
      </c>
      <c r="C61" s="40" t="s">
        <v>3</v>
      </c>
      <c r="D61" s="44">
        <f>ROUND(130*0.1*1.6,1)</f>
        <v>20.8</v>
      </c>
      <c r="E61" s="44">
        <v>0</v>
      </c>
      <c r="F61" s="16">
        <f t="shared" si="1"/>
        <v>0</v>
      </c>
    </row>
    <row r="62" spans="1:6" ht="15.6" x14ac:dyDescent="0.25">
      <c r="A62" s="30">
        <v>37</v>
      </c>
      <c r="B62" s="34" t="s">
        <v>50</v>
      </c>
      <c r="C62" s="40" t="s">
        <v>59</v>
      </c>
      <c r="D62" s="44">
        <v>130</v>
      </c>
      <c r="E62" s="44">
        <v>0</v>
      </c>
      <c r="F62" s="16">
        <f t="shared" si="1"/>
        <v>0</v>
      </c>
    </row>
    <row r="63" spans="1:6" x14ac:dyDescent="0.25">
      <c r="A63" s="30">
        <v>38</v>
      </c>
      <c r="B63" s="34" t="s">
        <v>51</v>
      </c>
      <c r="C63" s="40" t="s">
        <v>52</v>
      </c>
      <c r="D63" s="44">
        <f>ROUND(130*0.03,1)</f>
        <v>3.9</v>
      </c>
      <c r="E63" s="44">
        <v>0</v>
      </c>
      <c r="F63" s="16">
        <f t="shared" si="1"/>
        <v>0</v>
      </c>
    </row>
    <row r="64" spans="1:6" x14ac:dyDescent="0.25">
      <c r="A64" s="30">
        <v>39</v>
      </c>
      <c r="B64" s="35" t="s">
        <v>25</v>
      </c>
      <c r="C64" s="40" t="s">
        <v>1</v>
      </c>
      <c r="D64" s="44">
        <v>1</v>
      </c>
      <c r="E64" s="44">
        <v>0</v>
      </c>
      <c r="F64" s="16">
        <f t="shared" si="1"/>
        <v>0</v>
      </c>
    </row>
    <row r="65" spans="1:6" x14ac:dyDescent="0.25">
      <c r="A65" s="30"/>
      <c r="B65" s="35"/>
      <c r="C65" s="40"/>
      <c r="D65" s="44"/>
      <c r="E65" s="44"/>
      <c r="F65" s="16"/>
    </row>
    <row r="66" spans="1:6" x14ac:dyDescent="0.25">
      <c r="A66" s="30"/>
      <c r="B66" s="36" t="s">
        <v>26</v>
      </c>
      <c r="C66" s="40"/>
      <c r="D66" s="44"/>
      <c r="E66" s="44"/>
      <c r="F66" s="17">
        <f>SUM(F26:F65)</f>
        <v>0</v>
      </c>
    </row>
    <row r="67" spans="1:6" ht="13.8" thickBot="1" x14ac:dyDescent="0.3">
      <c r="A67" s="32"/>
      <c r="B67" s="37"/>
      <c r="C67" s="42"/>
      <c r="D67" s="46"/>
      <c r="E67" s="46"/>
      <c r="F67" s="28"/>
    </row>
    <row r="68" spans="1:6" x14ac:dyDescent="0.25">
      <c r="A68" s="15"/>
      <c r="F68" s="16"/>
    </row>
    <row r="69" spans="1:6" x14ac:dyDescent="0.25">
      <c r="A69" s="15"/>
      <c r="B69" s="5" t="s">
        <v>62</v>
      </c>
      <c r="F69" s="17">
        <f>F23+F66</f>
        <v>0</v>
      </c>
    </row>
    <row r="70" spans="1:6" x14ac:dyDescent="0.25">
      <c r="A70" s="15"/>
      <c r="B70" s="5" t="s">
        <v>56</v>
      </c>
      <c r="F70" s="17">
        <f>F69/100*21</f>
        <v>0</v>
      </c>
    </row>
    <row r="71" spans="1:6" ht="13.8" thickBot="1" x14ac:dyDescent="0.3">
      <c r="A71" s="18"/>
      <c r="B71" s="19" t="s">
        <v>63</v>
      </c>
      <c r="C71" s="20"/>
      <c r="D71" s="21"/>
      <c r="E71" s="21"/>
      <c r="F71" s="22">
        <f>F69+F70</f>
        <v>0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MVL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Romolini</dc:creator>
  <cp:lastModifiedBy>Milan Šnajdr</cp:lastModifiedBy>
  <cp:lastPrinted>2024-04-18T10:07:46Z</cp:lastPrinted>
  <dcterms:created xsi:type="dcterms:W3CDTF">2024-03-27T08:06:31Z</dcterms:created>
  <dcterms:modified xsi:type="dcterms:W3CDTF">2024-04-24T07:10:54Z</dcterms:modified>
</cp:coreProperties>
</file>