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nyking\Documents\___Kyncl\_2933_Městys Cerhovice_stavební úpravy chodníků podél silnice II_605_ETAPA I\"/>
    </mc:Choice>
  </mc:AlternateContent>
  <xr:revisionPtr revIDLastSave="0" documentId="8_{CB290C6B-EB73-4BFB-ABFB-4A15AC9BFA4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01 001.1 Pol" sheetId="13" r:id="rId5"/>
    <sheet name="001 001.2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'001 001.1 Pol'!$1:$7</definedName>
    <definedName name="_xlnm.Print_Titles" localSheetId="5">'001 001.2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Naklady'!$A$1:$Y$32</definedName>
    <definedName name="_xlnm.Print_Area" localSheetId="4">'001 001.1 Pol'!$A$1:$Y$387</definedName>
    <definedName name="_xlnm.Print_Area" localSheetId="5">'001 001.2 Pol'!$A$1:$Y$252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8" i="1" l="1"/>
  <c r="I77" i="1"/>
  <c r="I76" i="1"/>
  <c r="I75" i="1"/>
  <c r="I18" i="1" s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45" i="1"/>
  <c r="F45" i="1"/>
  <c r="H45" i="1" s="1"/>
  <c r="I45" i="1" s="1"/>
  <c r="G44" i="1"/>
  <c r="F44" i="1"/>
  <c r="G43" i="1"/>
  <c r="F43" i="1"/>
  <c r="G41" i="1"/>
  <c r="F41" i="1"/>
  <c r="G40" i="1"/>
  <c r="F40" i="1"/>
  <c r="G39" i="1"/>
  <c r="F39" i="1"/>
  <c r="G251" i="14"/>
  <c r="BA153" i="14"/>
  <c r="BA148" i="14"/>
  <c r="BA127" i="14"/>
  <c r="BA102" i="14"/>
  <c r="BA81" i="14"/>
  <c r="BA23" i="14"/>
  <c r="G9" i="14"/>
  <c r="G8" i="14" s="1"/>
  <c r="I9" i="14"/>
  <c r="I8" i="14" s="1"/>
  <c r="K9" i="14"/>
  <c r="K8" i="14" s="1"/>
  <c r="O9" i="14"/>
  <c r="Q9" i="14"/>
  <c r="Q8" i="14" s="1"/>
  <c r="V9" i="14"/>
  <c r="V8" i="14" s="1"/>
  <c r="G13" i="14"/>
  <c r="M13" i="14" s="1"/>
  <c r="I13" i="14"/>
  <c r="K13" i="14"/>
  <c r="O13" i="14"/>
  <c r="O8" i="14" s="1"/>
  <c r="Q13" i="14"/>
  <c r="V13" i="14"/>
  <c r="G16" i="14"/>
  <c r="M16" i="14" s="1"/>
  <c r="I16" i="14"/>
  <c r="K16" i="14"/>
  <c r="O16" i="14"/>
  <c r="Q16" i="14"/>
  <c r="V16" i="14"/>
  <c r="G22" i="14"/>
  <c r="I22" i="14"/>
  <c r="K22" i="14"/>
  <c r="M22" i="14"/>
  <c r="O22" i="14"/>
  <c r="Q22" i="14"/>
  <c r="V22" i="14"/>
  <c r="G26" i="14"/>
  <c r="I26" i="14"/>
  <c r="K26" i="14"/>
  <c r="M26" i="14"/>
  <c r="O26" i="14"/>
  <c r="Q26" i="14"/>
  <c r="V26" i="14"/>
  <c r="G31" i="14"/>
  <c r="I31" i="14"/>
  <c r="K31" i="14"/>
  <c r="M31" i="14"/>
  <c r="O31" i="14"/>
  <c r="Q31" i="14"/>
  <c r="V31" i="14"/>
  <c r="G38" i="14"/>
  <c r="M38" i="14" s="1"/>
  <c r="I38" i="14"/>
  <c r="K38" i="14"/>
  <c r="O38" i="14"/>
  <c r="Q38" i="14"/>
  <c r="V38" i="14"/>
  <c r="G51" i="14"/>
  <c r="M51" i="14" s="1"/>
  <c r="I51" i="14"/>
  <c r="K51" i="14"/>
  <c r="O51" i="14"/>
  <c r="O50" i="14" s="1"/>
  <c r="Q51" i="14"/>
  <c r="Q50" i="14" s="1"/>
  <c r="V51" i="14"/>
  <c r="G56" i="14"/>
  <c r="I56" i="14"/>
  <c r="K56" i="14"/>
  <c r="K50" i="14" s="1"/>
  <c r="M56" i="14"/>
  <c r="O56" i="14"/>
  <c r="Q56" i="14"/>
  <c r="V56" i="14"/>
  <c r="G60" i="14"/>
  <c r="I60" i="14"/>
  <c r="K60" i="14"/>
  <c r="M60" i="14"/>
  <c r="O60" i="14"/>
  <c r="Q60" i="14"/>
  <c r="V60" i="14"/>
  <c r="G65" i="14"/>
  <c r="I65" i="14"/>
  <c r="I50" i="14" s="1"/>
  <c r="K65" i="14"/>
  <c r="M65" i="14"/>
  <c r="O65" i="14"/>
  <c r="Q65" i="14"/>
  <c r="V65" i="14"/>
  <c r="G70" i="14"/>
  <c r="M70" i="14" s="1"/>
  <c r="I70" i="14"/>
  <c r="K70" i="14"/>
  <c r="O70" i="14"/>
  <c r="Q70" i="14"/>
  <c r="V70" i="14"/>
  <c r="G75" i="14"/>
  <c r="G50" i="14" s="1"/>
  <c r="I75" i="14"/>
  <c r="K75" i="14"/>
  <c r="O75" i="14"/>
  <c r="Q75" i="14"/>
  <c r="V75" i="14"/>
  <c r="V50" i="14" s="1"/>
  <c r="G80" i="14"/>
  <c r="M80" i="14" s="1"/>
  <c r="I80" i="14"/>
  <c r="K80" i="14"/>
  <c r="O80" i="14"/>
  <c r="Q80" i="14"/>
  <c r="V80" i="14"/>
  <c r="G85" i="14"/>
  <c r="I85" i="14"/>
  <c r="K85" i="14"/>
  <c r="M85" i="14"/>
  <c r="O85" i="14"/>
  <c r="Q85" i="14"/>
  <c r="V85" i="14"/>
  <c r="M92" i="14"/>
  <c r="O92" i="14"/>
  <c r="Q92" i="14"/>
  <c r="G93" i="14"/>
  <c r="G92" i="14" s="1"/>
  <c r="I93" i="14"/>
  <c r="I92" i="14" s="1"/>
  <c r="K93" i="14"/>
  <c r="K92" i="14" s="1"/>
  <c r="M93" i="14"/>
  <c r="O93" i="14"/>
  <c r="Q93" i="14"/>
  <c r="V93" i="14"/>
  <c r="V92" i="14" s="1"/>
  <c r="I96" i="14"/>
  <c r="G97" i="14"/>
  <c r="G96" i="14" s="1"/>
  <c r="I97" i="14"/>
  <c r="K97" i="14"/>
  <c r="O97" i="14"/>
  <c r="O96" i="14" s="1"/>
  <c r="Q97" i="14"/>
  <c r="Q96" i="14" s="1"/>
  <c r="V97" i="14"/>
  <c r="V96" i="14" s="1"/>
  <c r="G101" i="14"/>
  <c r="M101" i="14" s="1"/>
  <c r="I101" i="14"/>
  <c r="K101" i="14"/>
  <c r="O101" i="14"/>
  <c r="Q101" i="14"/>
  <c r="V101" i="14"/>
  <c r="G105" i="14"/>
  <c r="I105" i="14"/>
  <c r="K105" i="14"/>
  <c r="K96" i="14" s="1"/>
  <c r="M105" i="14"/>
  <c r="O105" i="14"/>
  <c r="Q105" i="14"/>
  <c r="V105" i="14"/>
  <c r="G109" i="14"/>
  <c r="I109" i="14"/>
  <c r="K109" i="14"/>
  <c r="M109" i="14"/>
  <c r="O109" i="14"/>
  <c r="Q109" i="14"/>
  <c r="V109" i="14"/>
  <c r="G112" i="14"/>
  <c r="I112" i="14"/>
  <c r="K112" i="14"/>
  <c r="M112" i="14"/>
  <c r="O112" i="14"/>
  <c r="Q112" i="14"/>
  <c r="V112" i="14"/>
  <c r="I118" i="14"/>
  <c r="G119" i="14"/>
  <c r="G118" i="14" s="1"/>
  <c r="I119" i="14"/>
  <c r="K119" i="14"/>
  <c r="O119" i="14"/>
  <c r="O118" i="14" s="1"/>
  <c r="Q119" i="14"/>
  <c r="Q118" i="14" s="1"/>
  <c r="V119" i="14"/>
  <c r="V118" i="14" s="1"/>
  <c r="G123" i="14"/>
  <c r="M123" i="14" s="1"/>
  <c r="I123" i="14"/>
  <c r="K123" i="14"/>
  <c r="O123" i="14"/>
  <c r="Q123" i="14"/>
  <c r="V123" i="14"/>
  <c r="G126" i="14"/>
  <c r="I126" i="14"/>
  <c r="K126" i="14"/>
  <c r="K118" i="14" s="1"/>
  <c r="M126" i="14"/>
  <c r="O126" i="14"/>
  <c r="Q126" i="14"/>
  <c r="V126" i="14"/>
  <c r="G132" i="14"/>
  <c r="I132" i="14"/>
  <c r="K132" i="14"/>
  <c r="M132" i="14"/>
  <c r="O132" i="14"/>
  <c r="Q132" i="14"/>
  <c r="V132" i="14"/>
  <c r="G140" i="14"/>
  <c r="I140" i="14"/>
  <c r="K140" i="14"/>
  <c r="M140" i="14"/>
  <c r="O140" i="14"/>
  <c r="Q140" i="14"/>
  <c r="V140" i="14"/>
  <c r="I146" i="14"/>
  <c r="K146" i="14"/>
  <c r="G147" i="14"/>
  <c r="G146" i="14" s="1"/>
  <c r="I147" i="14"/>
  <c r="K147" i="14"/>
  <c r="O147" i="14"/>
  <c r="O146" i="14" s="1"/>
  <c r="Q147" i="14"/>
  <c r="Q146" i="14" s="1"/>
  <c r="V147" i="14"/>
  <c r="V146" i="14" s="1"/>
  <c r="G151" i="14"/>
  <c r="I151" i="14"/>
  <c r="Q151" i="14"/>
  <c r="V151" i="14"/>
  <c r="G152" i="14"/>
  <c r="I152" i="14"/>
  <c r="K152" i="14"/>
  <c r="K151" i="14" s="1"/>
  <c r="M152" i="14"/>
  <c r="M151" i="14" s="1"/>
  <c r="O152" i="14"/>
  <c r="O151" i="14" s="1"/>
  <c r="Q152" i="14"/>
  <c r="V152" i="14"/>
  <c r="O156" i="14"/>
  <c r="G157" i="14"/>
  <c r="G156" i="14" s="1"/>
  <c r="I157" i="14"/>
  <c r="I156" i="14" s="1"/>
  <c r="K157" i="14"/>
  <c r="K156" i="14" s="1"/>
  <c r="M157" i="14"/>
  <c r="O157" i="14"/>
  <c r="Q157" i="14"/>
  <c r="V157" i="14"/>
  <c r="V156" i="14" s="1"/>
  <c r="G161" i="14"/>
  <c r="M161" i="14" s="1"/>
  <c r="I161" i="14"/>
  <c r="K161" i="14"/>
  <c r="O161" i="14"/>
  <c r="Q161" i="14"/>
  <c r="Q156" i="14" s="1"/>
  <c r="V161" i="14"/>
  <c r="G162" i="14"/>
  <c r="M162" i="14" s="1"/>
  <c r="I162" i="14"/>
  <c r="K162" i="14"/>
  <c r="O162" i="14"/>
  <c r="Q162" i="14"/>
  <c r="V162" i="14"/>
  <c r="G163" i="14"/>
  <c r="Q163" i="14"/>
  <c r="V163" i="14"/>
  <c r="G164" i="14"/>
  <c r="I164" i="14"/>
  <c r="K164" i="14"/>
  <c r="K163" i="14" s="1"/>
  <c r="M164" i="14"/>
  <c r="M163" i="14" s="1"/>
  <c r="O164" i="14"/>
  <c r="O163" i="14" s="1"/>
  <c r="Q164" i="14"/>
  <c r="V164" i="14"/>
  <c r="G165" i="14"/>
  <c r="I165" i="14"/>
  <c r="I163" i="14" s="1"/>
  <c r="K165" i="14"/>
  <c r="M165" i="14"/>
  <c r="O165" i="14"/>
  <c r="Q165" i="14"/>
  <c r="V165" i="14"/>
  <c r="G166" i="14"/>
  <c r="I166" i="14"/>
  <c r="K166" i="14"/>
  <c r="M166" i="14"/>
  <c r="O166" i="14"/>
  <c r="Q166" i="14"/>
  <c r="V166" i="14"/>
  <c r="I167" i="14"/>
  <c r="K167" i="14"/>
  <c r="G168" i="14"/>
  <c r="G167" i="14" s="1"/>
  <c r="I168" i="14"/>
  <c r="K168" i="14"/>
  <c r="O168" i="14"/>
  <c r="O167" i="14" s="1"/>
  <c r="Q168" i="14"/>
  <c r="Q167" i="14" s="1"/>
  <c r="V168" i="14"/>
  <c r="V167" i="14" s="1"/>
  <c r="G174" i="14"/>
  <c r="M174" i="14" s="1"/>
  <c r="I174" i="14"/>
  <c r="K174" i="14"/>
  <c r="O174" i="14"/>
  <c r="Q174" i="14"/>
  <c r="V174" i="14"/>
  <c r="G182" i="14"/>
  <c r="O182" i="14"/>
  <c r="Q182" i="14"/>
  <c r="V182" i="14"/>
  <c r="G183" i="14"/>
  <c r="I183" i="14"/>
  <c r="I182" i="14" s="1"/>
  <c r="K183" i="14"/>
  <c r="K182" i="14" s="1"/>
  <c r="M183" i="14"/>
  <c r="M182" i="14" s="1"/>
  <c r="O183" i="14"/>
  <c r="Q183" i="14"/>
  <c r="V183" i="14"/>
  <c r="K184" i="14"/>
  <c r="O184" i="14"/>
  <c r="G185" i="14"/>
  <c r="G184" i="14" s="1"/>
  <c r="I185" i="14"/>
  <c r="I184" i="14" s="1"/>
  <c r="K185" i="14"/>
  <c r="O185" i="14"/>
  <c r="Q185" i="14"/>
  <c r="Q184" i="14" s="1"/>
  <c r="V185" i="14"/>
  <c r="V184" i="14" s="1"/>
  <c r="G190" i="14"/>
  <c r="I190" i="14"/>
  <c r="K190" i="14"/>
  <c r="V190" i="14"/>
  <c r="G191" i="14"/>
  <c r="M191" i="14" s="1"/>
  <c r="M190" i="14" s="1"/>
  <c r="I191" i="14"/>
  <c r="K191" i="14"/>
  <c r="O191" i="14"/>
  <c r="O190" i="14" s="1"/>
  <c r="Q191" i="14"/>
  <c r="Q190" i="14" s="1"/>
  <c r="V191" i="14"/>
  <c r="G194" i="14"/>
  <c r="I194" i="14"/>
  <c r="I193" i="14" s="1"/>
  <c r="K194" i="14"/>
  <c r="K193" i="14" s="1"/>
  <c r="M194" i="14"/>
  <c r="O194" i="14"/>
  <c r="Q194" i="14"/>
  <c r="Q193" i="14" s="1"/>
  <c r="V194" i="14"/>
  <c r="G203" i="14"/>
  <c r="I203" i="14"/>
  <c r="K203" i="14"/>
  <c r="M203" i="14"/>
  <c r="O203" i="14"/>
  <c r="O193" i="14" s="1"/>
  <c r="Q203" i="14"/>
  <c r="V203" i="14"/>
  <c r="G210" i="14"/>
  <c r="I210" i="14"/>
  <c r="K210" i="14"/>
  <c r="M210" i="14"/>
  <c r="O210" i="14"/>
  <c r="Q210" i="14"/>
  <c r="V210" i="14"/>
  <c r="G217" i="14"/>
  <c r="G193" i="14" s="1"/>
  <c r="I217" i="14"/>
  <c r="K217" i="14"/>
  <c r="O217" i="14"/>
  <c r="Q217" i="14"/>
  <c r="V217" i="14"/>
  <c r="V193" i="14" s="1"/>
  <c r="G226" i="14"/>
  <c r="M226" i="14" s="1"/>
  <c r="I226" i="14"/>
  <c r="K226" i="14"/>
  <c r="O226" i="14"/>
  <c r="Q226" i="14"/>
  <c r="V226" i="14"/>
  <c r="G228" i="14"/>
  <c r="V228" i="14"/>
  <c r="G229" i="14"/>
  <c r="I229" i="14"/>
  <c r="I228" i="14" s="1"/>
  <c r="K229" i="14"/>
  <c r="K228" i="14" s="1"/>
  <c r="M229" i="14"/>
  <c r="O229" i="14"/>
  <c r="Q229" i="14"/>
  <c r="Q228" i="14" s="1"/>
  <c r="V229" i="14"/>
  <c r="G233" i="14"/>
  <c r="I233" i="14"/>
  <c r="K233" i="14"/>
  <c r="M233" i="14"/>
  <c r="O233" i="14"/>
  <c r="O228" i="14" s="1"/>
  <c r="Q233" i="14"/>
  <c r="V233" i="14"/>
  <c r="G237" i="14"/>
  <c r="I237" i="14"/>
  <c r="K237" i="14"/>
  <c r="M237" i="14"/>
  <c r="O237" i="14"/>
  <c r="Q237" i="14"/>
  <c r="V237" i="14"/>
  <c r="G241" i="14"/>
  <c r="M241" i="14" s="1"/>
  <c r="I241" i="14"/>
  <c r="K241" i="14"/>
  <c r="O241" i="14"/>
  <c r="Q241" i="14"/>
  <c r="V241" i="14"/>
  <c r="G245" i="14"/>
  <c r="M245" i="14" s="1"/>
  <c r="I245" i="14"/>
  <c r="K245" i="14"/>
  <c r="O245" i="14"/>
  <c r="Q245" i="14"/>
  <c r="V245" i="14"/>
  <c r="AE251" i="14"/>
  <c r="G386" i="13"/>
  <c r="BA365" i="13"/>
  <c r="BA350" i="13"/>
  <c r="BA241" i="13"/>
  <c r="BA164" i="13"/>
  <c r="BA158" i="13"/>
  <c r="BA18" i="13"/>
  <c r="G9" i="13"/>
  <c r="G8" i="13" s="1"/>
  <c r="I9" i="13"/>
  <c r="I8" i="13" s="1"/>
  <c r="K9" i="13"/>
  <c r="K8" i="13" s="1"/>
  <c r="M9" i="13"/>
  <c r="O9" i="13"/>
  <c r="Q9" i="13"/>
  <c r="Q8" i="13" s="1"/>
  <c r="V9" i="13"/>
  <c r="V8" i="13" s="1"/>
  <c r="G13" i="13"/>
  <c r="M13" i="13" s="1"/>
  <c r="I13" i="13"/>
  <c r="K13" i="13"/>
  <c r="O13" i="13"/>
  <c r="Q13" i="13"/>
  <c r="V13" i="13"/>
  <c r="G17" i="13"/>
  <c r="M17" i="13" s="1"/>
  <c r="I17" i="13"/>
  <c r="K17" i="13"/>
  <c r="O17" i="13"/>
  <c r="Q17" i="13"/>
  <c r="V17" i="13"/>
  <c r="G21" i="13"/>
  <c r="M21" i="13" s="1"/>
  <c r="I21" i="13"/>
  <c r="K21" i="13"/>
  <c r="O21" i="13"/>
  <c r="Q21" i="13"/>
  <c r="V21" i="13"/>
  <c r="G26" i="13"/>
  <c r="I26" i="13"/>
  <c r="K26" i="13"/>
  <c r="M26" i="13"/>
  <c r="O26" i="13"/>
  <c r="Q26" i="13"/>
  <c r="V26" i="13"/>
  <c r="G34" i="13"/>
  <c r="I34" i="13"/>
  <c r="K34" i="13"/>
  <c r="M34" i="13"/>
  <c r="O34" i="13"/>
  <c r="O8" i="13" s="1"/>
  <c r="Q34" i="13"/>
  <c r="V34" i="13"/>
  <c r="G38" i="13"/>
  <c r="I38" i="13"/>
  <c r="K38" i="13"/>
  <c r="M38" i="13"/>
  <c r="O38" i="13"/>
  <c r="Q38" i="13"/>
  <c r="V38" i="13"/>
  <c r="G42" i="13"/>
  <c r="M42" i="13" s="1"/>
  <c r="I42" i="13"/>
  <c r="K42" i="13"/>
  <c r="O42" i="13"/>
  <c r="Q42" i="13"/>
  <c r="V42" i="13"/>
  <c r="G46" i="13"/>
  <c r="M46" i="13" s="1"/>
  <c r="I46" i="13"/>
  <c r="K46" i="13"/>
  <c r="O46" i="13"/>
  <c r="Q46" i="13"/>
  <c r="V46" i="13"/>
  <c r="G61" i="13"/>
  <c r="O61" i="13"/>
  <c r="V61" i="13"/>
  <c r="G62" i="13"/>
  <c r="I62" i="13"/>
  <c r="I61" i="13" s="1"/>
  <c r="K62" i="13"/>
  <c r="K61" i="13" s="1"/>
  <c r="M62" i="13"/>
  <c r="M61" i="13" s="1"/>
  <c r="O62" i="13"/>
  <c r="Q62" i="13"/>
  <c r="Q61" i="13" s="1"/>
  <c r="V62" i="13"/>
  <c r="O93" i="13"/>
  <c r="G94" i="13"/>
  <c r="G93" i="13" s="1"/>
  <c r="I94" i="13"/>
  <c r="I93" i="13" s="1"/>
  <c r="K94" i="13"/>
  <c r="M94" i="13"/>
  <c r="M93" i="13" s="1"/>
  <c r="O94" i="13"/>
  <c r="Q94" i="13"/>
  <c r="Q93" i="13" s="1"/>
  <c r="V94" i="13"/>
  <c r="V93" i="13" s="1"/>
  <c r="G98" i="13"/>
  <c r="M98" i="13" s="1"/>
  <c r="I98" i="13"/>
  <c r="K98" i="13"/>
  <c r="K93" i="13" s="1"/>
  <c r="O98" i="13"/>
  <c r="Q98" i="13"/>
  <c r="V98" i="13"/>
  <c r="I105" i="13"/>
  <c r="G106" i="13"/>
  <c r="M106" i="13" s="1"/>
  <c r="M105" i="13" s="1"/>
  <c r="I106" i="13"/>
  <c r="K106" i="13"/>
  <c r="K105" i="13" s="1"/>
  <c r="O106" i="13"/>
  <c r="O105" i="13" s="1"/>
  <c r="Q106" i="13"/>
  <c r="Q105" i="13" s="1"/>
  <c r="V106" i="13"/>
  <c r="V105" i="13" s="1"/>
  <c r="G110" i="13"/>
  <c r="G109" i="13" s="1"/>
  <c r="I110" i="13"/>
  <c r="I109" i="13" s="1"/>
  <c r="K110" i="13"/>
  <c r="K109" i="13" s="1"/>
  <c r="M110" i="13"/>
  <c r="O110" i="13"/>
  <c r="O109" i="13" s="1"/>
  <c r="Q110" i="13"/>
  <c r="V110" i="13"/>
  <c r="V109" i="13" s="1"/>
  <c r="G116" i="13"/>
  <c r="I116" i="13"/>
  <c r="K116" i="13"/>
  <c r="M116" i="13"/>
  <c r="O116" i="13"/>
  <c r="Q116" i="13"/>
  <c r="V116" i="13"/>
  <c r="G123" i="13"/>
  <c r="M123" i="13" s="1"/>
  <c r="I123" i="13"/>
  <c r="K123" i="13"/>
  <c r="O123" i="13"/>
  <c r="Q123" i="13"/>
  <c r="V123" i="13"/>
  <c r="G127" i="13"/>
  <c r="M127" i="13" s="1"/>
  <c r="I127" i="13"/>
  <c r="K127" i="13"/>
  <c r="O127" i="13"/>
  <c r="Q127" i="13"/>
  <c r="V127" i="13"/>
  <c r="G137" i="13"/>
  <c r="M137" i="13" s="1"/>
  <c r="I137" i="13"/>
  <c r="K137" i="13"/>
  <c r="O137" i="13"/>
  <c r="Q137" i="13"/>
  <c r="V137" i="13"/>
  <c r="G140" i="13"/>
  <c r="I140" i="13"/>
  <c r="K140" i="13"/>
  <c r="M140" i="13"/>
  <c r="O140" i="13"/>
  <c r="Q140" i="13"/>
  <c r="Q109" i="13" s="1"/>
  <c r="V140" i="13"/>
  <c r="G144" i="13"/>
  <c r="I144" i="13"/>
  <c r="K144" i="13"/>
  <c r="M144" i="13"/>
  <c r="O144" i="13"/>
  <c r="Q144" i="13"/>
  <c r="V144" i="13"/>
  <c r="G149" i="13"/>
  <c r="I149" i="13"/>
  <c r="K149" i="13"/>
  <c r="M149" i="13"/>
  <c r="O149" i="13"/>
  <c r="Q149" i="13"/>
  <c r="V149" i="13"/>
  <c r="G153" i="13"/>
  <c r="M153" i="13" s="1"/>
  <c r="I153" i="13"/>
  <c r="K153" i="13"/>
  <c r="O153" i="13"/>
  <c r="Q153" i="13"/>
  <c r="V153" i="13"/>
  <c r="G157" i="13"/>
  <c r="M157" i="13" s="1"/>
  <c r="I157" i="13"/>
  <c r="K157" i="13"/>
  <c r="O157" i="13"/>
  <c r="Q157" i="13"/>
  <c r="V157" i="13"/>
  <c r="G163" i="13"/>
  <c r="M163" i="13" s="1"/>
  <c r="I163" i="13"/>
  <c r="K163" i="13"/>
  <c r="O163" i="13"/>
  <c r="Q163" i="13"/>
  <c r="V163" i="13"/>
  <c r="G181" i="13"/>
  <c r="I181" i="13"/>
  <c r="K181" i="13"/>
  <c r="M181" i="13"/>
  <c r="O181" i="13"/>
  <c r="Q181" i="13"/>
  <c r="V181" i="13"/>
  <c r="G190" i="13"/>
  <c r="I190" i="13"/>
  <c r="K190" i="13"/>
  <c r="M190" i="13"/>
  <c r="O190" i="13"/>
  <c r="Q190" i="13"/>
  <c r="V190" i="13"/>
  <c r="G194" i="13"/>
  <c r="I194" i="13"/>
  <c r="K194" i="13"/>
  <c r="M194" i="13"/>
  <c r="O194" i="13"/>
  <c r="Q194" i="13"/>
  <c r="V194" i="13"/>
  <c r="G197" i="13"/>
  <c r="M197" i="13" s="1"/>
  <c r="I197" i="13"/>
  <c r="K197" i="13"/>
  <c r="O197" i="13"/>
  <c r="Q197" i="13"/>
  <c r="V197" i="13"/>
  <c r="G205" i="13"/>
  <c r="M205" i="13" s="1"/>
  <c r="I205" i="13"/>
  <c r="K205" i="13"/>
  <c r="O205" i="13"/>
  <c r="Q205" i="13"/>
  <c r="V205" i="13"/>
  <c r="G211" i="13"/>
  <c r="M211" i="13" s="1"/>
  <c r="I211" i="13"/>
  <c r="K211" i="13"/>
  <c r="O211" i="13"/>
  <c r="Q211" i="13"/>
  <c r="V211" i="13"/>
  <c r="G219" i="13"/>
  <c r="I219" i="13"/>
  <c r="K219" i="13"/>
  <c r="M219" i="13"/>
  <c r="O219" i="13"/>
  <c r="Q219" i="13"/>
  <c r="V219" i="13"/>
  <c r="G225" i="13"/>
  <c r="I225" i="13"/>
  <c r="K225" i="13"/>
  <c r="M225" i="13"/>
  <c r="O225" i="13"/>
  <c r="Q225" i="13"/>
  <c r="V225" i="13"/>
  <c r="G233" i="13"/>
  <c r="I233" i="13"/>
  <c r="K233" i="13"/>
  <c r="M233" i="13"/>
  <c r="O233" i="13"/>
  <c r="Q233" i="13"/>
  <c r="V233" i="13"/>
  <c r="G239" i="13"/>
  <c r="K239" i="13"/>
  <c r="V239" i="13"/>
  <c r="G240" i="13"/>
  <c r="M240" i="13" s="1"/>
  <c r="M239" i="13" s="1"/>
  <c r="I240" i="13"/>
  <c r="I239" i="13" s="1"/>
  <c r="K240" i="13"/>
  <c r="O240" i="13"/>
  <c r="O239" i="13" s="1"/>
  <c r="Q240" i="13"/>
  <c r="Q239" i="13" s="1"/>
  <c r="V240" i="13"/>
  <c r="G244" i="13"/>
  <c r="G245" i="13"/>
  <c r="I245" i="13"/>
  <c r="I244" i="13" s="1"/>
  <c r="K245" i="13"/>
  <c r="K244" i="13" s="1"/>
  <c r="M245" i="13"/>
  <c r="O245" i="13"/>
  <c r="Q245" i="13"/>
  <c r="Q244" i="13" s="1"/>
  <c r="V245" i="13"/>
  <c r="G272" i="13"/>
  <c r="I272" i="13"/>
  <c r="K272" i="13"/>
  <c r="M272" i="13"/>
  <c r="O272" i="13"/>
  <c r="O244" i="13" s="1"/>
  <c r="Q272" i="13"/>
  <c r="V272" i="13"/>
  <c r="G283" i="13"/>
  <c r="I283" i="13"/>
  <c r="K283" i="13"/>
  <c r="M283" i="13"/>
  <c r="O283" i="13"/>
  <c r="Q283" i="13"/>
  <c r="V283" i="13"/>
  <c r="G288" i="13"/>
  <c r="M288" i="13" s="1"/>
  <c r="I288" i="13"/>
  <c r="K288" i="13"/>
  <c r="O288" i="13"/>
  <c r="Q288" i="13"/>
  <c r="V288" i="13"/>
  <c r="G292" i="13"/>
  <c r="M292" i="13" s="1"/>
  <c r="I292" i="13"/>
  <c r="K292" i="13"/>
  <c r="O292" i="13"/>
  <c r="Q292" i="13"/>
  <c r="V292" i="13"/>
  <c r="G318" i="13"/>
  <c r="M318" i="13" s="1"/>
  <c r="I318" i="13"/>
  <c r="K318" i="13"/>
  <c r="O318" i="13"/>
  <c r="Q318" i="13"/>
  <c r="V318" i="13"/>
  <c r="V244" i="13" s="1"/>
  <c r="G326" i="13"/>
  <c r="I326" i="13"/>
  <c r="K326" i="13"/>
  <c r="M326" i="13"/>
  <c r="O326" i="13"/>
  <c r="Q326" i="13"/>
  <c r="V326" i="13"/>
  <c r="O340" i="13"/>
  <c r="G341" i="13"/>
  <c r="G340" i="13" s="1"/>
  <c r="I341" i="13"/>
  <c r="I340" i="13" s="1"/>
  <c r="K341" i="13"/>
  <c r="M341" i="13"/>
  <c r="M340" i="13" s="1"/>
  <c r="O341" i="13"/>
  <c r="Q341" i="13"/>
  <c r="Q340" i="13" s="1"/>
  <c r="V341" i="13"/>
  <c r="V340" i="13" s="1"/>
  <c r="G342" i="13"/>
  <c r="M342" i="13" s="1"/>
  <c r="I342" i="13"/>
  <c r="K342" i="13"/>
  <c r="K340" i="13" s="1"/>
  <c r="O342" i="13"/>
  <c r="Q342" i="13"/>
  <c r="V342" i="13"/>
  <c r="G343" i="13"/>
  <c r="M343" i="13" s="1"/>
  <c r="I343" i="13"/>
  <c r="K343" i="13"/>
  <c r="O343" i="13"/>
  <c r="Q343" i="13"/>
  <c r="V343" i="13"/>
  <c r="G344" i="13"/>
  <c r="M344" i="13" s="1"/>
  <c r="I344" i="13"/>
  <c r="K344" i="13"/>
  <c r="O344" i="13"/>
  <c r="Q344" i="13"/>
  <c r="V344" i="13"/>
  <c r="Q345" i="13"/>
  <c r="G346" i="13"/>
  <c r="G345" i="13" s="1"/>
  <c r="I346" i="13"/>
  <c r="I345" i="13" s="1"/>
  <c r="K346" i="13"/>
  <c r="K345" i="13" s="1"/>
  <c r="M346" i="13"/>
  <c r="O346" i="13"/>
  <c r="O345" i="13" s="1"/>
  <c r="Q346" i="13"/>
  <c r="V346" i="13"/>
  <c r="V345" i="13" s="1"/>
  <c r="G349" i="13"/>
  <c r="I349" i="13"/>
  <c r="K349" i="13"/>
  <c r="M349" i="13"/>
  <c r="M345" i="13" s="1"/>
  <c r="O349" i="13"/>
  <c r="Q349" i="13"/>
  <c r="V349" i="13"/>
  <c r="G353" i="13"/>
  <c r="K353" i="13"/>
  <c r="G354" i="13"/>
  <c r="M354" i="13" s="1"/>
  <c r="M353" i="13" s="1"/>
  <c r="I354" i="13"/>
  <c r="I353" i="13" s="1"/>
  <c r="K354" i="13"/>
  <c r="O354" i="13"/>
  <c r="O353" i="13" s="1"/>
  <c r="Q354" i="13"/>
  <c r="Q353" i="13" s="1"/>
  <c r="V354" i="13"/>
  <c r="V353" i="13" s="1"/>
  <c r="G359" i="13"/>
  <c r="V359" i="13"/>
  <c r="G360" i="13"/>
  <c r="I360" i="13"/>
  <c r="I359" i="13" s="1"/>
  <c r="K360" i="13"/>
  <c r="K359" i="13" s="1"/>
  <c r="M360" i="13"/>
  <c r="M359" i="13" s="1"/>
  <c r="O360" i="13"/>
  <c r="O359" i="13" s="1"/>
  <c r="Q360" i="13"/>
  <c r="Q359" i="13" s="1"/>
  <c r="V360" i="13"/>
  <c r="O363" i="13"/>
  <c r="G364" i="13"/>
  <c r="G363" i="13" s="1"/>
  <c r="I364" i="13"/>
  <c r="I363" i="13" s="1"/>
  <c r="K364" i="13"/>
  <c r="K363" i="13" s="1"/>
  <c r="M364" i="13"/>
  <c r="M363" i="13" s="1"/>
  <c r="O364" i="13"/>
  <c r="Q364" i="13"/>
  <c r="Q363" i="13" s="1"/>
  <c r="V364" i="13"/>
  <c r="V363" i="13" s="1"/>
  <c r="K368" i="13"/>
  <c r="G369" i="13"/>
  <c r="M369" i="13" s="1"/>
  <c r="M368" i="13" s="1"/>
  <c r="I369" i="13"/>
  <c r="I368" i="13" s="1"/>
  <c r="K369" i="13"/>
  <c r="O369" i="13"/>
  <c r="O368" i="13" s="1"/>
  <c r="Q369" i="13"/>
  <c r="Q368" i="13" s="1"/>
  <c r="V369" i="13"/>
  <c r="V368" i="13" s="1"/>
  <c r="G373" i="13"/>
  <c r="M373" i="13" s="1"/>
  <c r="I373" i="13"/>
  <c r="K373" i="13"/>
  <c r="O373" i="13"/>
  <c r="Q373" i="13"/>
  <c r="V373" i="13"/>
  <c r="G377" i="13"/>
  <c r="I377" i="13"/>
  <c r="K377" i="13"/>
  <c r="M377" i="13"/>
  <c r="O377" i="13"/>
  <c r="Q377" i="13"/>
  <c r="V377" i="13"/>
  <c r="G381" i="13"/>
  <c r="I381" i="13"/>
  <c r="K381" i="13"/>
  <c r="M381" i="13"/>
  <c r="O381" i="13"/>
  <c r="Q381" i="13"/>
  <c r="V381" i="13"/>
  <c r="AE386" i="13"/>
  <c r="G31" i="12"/>
  <c r="BA22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AF31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21" i="12"/>
  <c r="I21" i="12"/>
  <c r="K21" i="12"/>
  <c r="M21" i="12"/>
  <c r="O21" i="12"/>
  <c r="Q21" i="12"/>
  <c r="V21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AE31" i="12"/>
  <c r="I20" i="1"/>
  <c r="I19" i="1"/>
  <c r="I17" i="1"/>
  <c r="F46" i="1"/>
  <c r="G23" i="1" s="1"/>
  <c r="G46" i="1"/>
  <c r="G25" i="1" s="1"/>
  <c r="A25" i="1" s="1"/>
  <c r="H44" i="1"/>
  <c r="I44" i="1" s="1"/>
  <c r="H43" i="1"/>
  <c r="I43" i="1" s="1"/>
  <c r="H42" i="1"/>
  <c r="H41" i="1"/>
  <c r="I41" i="1" s="1"/>
  <c r="H40" i="1"/>
  <c r="I40" i="1" s="1"/>
  <c r="H39" i="1"/>
  <c r="H46" i="1" s="1"/>
  <c r="J28" i="1"/>
  <c r="J26" i="1"/>
  <c r="G38" i="1"/>
  <c r="F38" i="1"/>
  <c r="J23" i="1"/>
  <c r="J24" i="1"/>
  <c r="J25" i="1"/>
  <c r="J27" i="1"/>
  <c r="E24" i="1"/>
  <c r="E26" i="1"/>
  <c r="I79" i="1" l="1"/>
  <c r="J74" i="1" s="1"/>
  <c r="I16" i="1"/>
  <c r="I21" i="1" s="1"/>
  <c r="A26" i="1"/>
  <c r="G26" i="1"/>
  <c r="A23" i="1"/>
  <c r="G28" i="1"/>
  <c r="M156" i="14"/>
  <c r="M193" i="14"/>
  <c r="M228" i="14"/>
  <c r="AF251" i="14"/>
  <c r="M217" i="14"/>
  <c r="M168" i="14"/>
  <c r="M167" i="14" s="1"/>
  <c r="M147" i="14"/>
  <c r="M146" i="14" s="1"/>
  <c r="M119" i="14"/>
  <c r="M118" i="14" s="1"/>
  <c r="M97" i="14"/>
  <c r="M96" i="14" s="1"/>
  <c r="M75" i="14"/>
  <c r="M50" i="14" s="1"/>
  <c r="M185" i="14"/>
  <c r="M184" i="14" s="1"/>
  <c r="M9" i="14"/>
  <c r="M8" i="14" s="1"/>
  <c r="M244" i="13"/>
  <c r="M8" i="13"/>
  <c r="M109" i="13"/>
  <c r="AF386" i="13"/>
  <c r="G105" i="13"/>
  <c r="G368" i="13"/>
  <c r="G8" i="12"/>
  <c r="M10" i="12"/>
  <c r="M8" i="12" s="1"/>
  <c r="I39" i="1"/>
  <c r="I46" i="1" s="1"/>
  <c r="J75" i="1" l="1"/>
  <c r="J60" i="1"/>
  <c r="J63" i="1"/>
  <c r="J66" i="1"/>
  <c r="J64" i="1"/>
  <c r="J67" i="1"/>
  <c r="J76" i="1"/>
  <c r="J69" i="1"/>
  <c r="J62" i="1"/>
  <c r="J59" i="1"/>
  <c r="J65" i="1"/>
  <c r="J61" i="1"/>
  <c r="J68" i="1"/>
  <c r="J77" i="1"/>
  <c r="J72" i="1"/>
  <c r="J70" i="1"/>
  <c r="J71" i="1"/>
  <c r="J78" i="1"/>
  <c r="J73" i="1"/>
  <c r="A24" i="1"/>
  <c r="G24" i="1"/>
  <c r="A27" i="1" s="1"/>
  <c r="J40" i="1"/>
  <c r="J44" i="1"/>
  <c r="J45" i="1"/>
  <c r="J41" i="1"/>
  <c r="J39" i="1"/>
  <c r="J46" i="1" s="1"/>
  <c r="J43" i="1"/>
  <c r="J79" i="1" l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C4161302-0B83-4996-9657-CD796F252E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25A3DA9-F4AF-49BC-ACB3-7E5AF97A63C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6387D770-F4BC-4C5D-B218-99F08332932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0A2E481-121A-4681-836A-B265EB34CDA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Kynyking</author>
  </authors>
  <commentList>
    <comment ref="S6" authorId="0" shapeId="0" xr:uid="{C9FEF8F2-07D7-4CA2-8471-9AB6E31170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4B68A01-2E46-44E5-A55B-53A690CF3C0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<sst xmlns="http://schemas.openxmlformats.org/spreadsheetml/2006/main" count="2390" uniqueCount="633">
  <si>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</si>
  <si>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</si>
  <si>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</si>
  <si>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</si>
  <si>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</si>
  <si>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</si>
  <si>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</si>
  <si>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</si>
  <si>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</si>
  <si>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</si>
  <si>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</si>
  <si>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</si>
  <si>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</si>
  <si>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</si>
  <si>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</si>
  <si>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</si>
  <si>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</si>
  <si>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</si>
  <si>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</si>
  <si>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</si>
  <si>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</si>
  <si>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</si>
  <si>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</si>
  <si>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</si>
  <si>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</si>
  <si>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</si>
  <si>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</si>
  <si>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</si>
  <si>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</si>
  <si>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</si>
  <si>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</si>
  <si>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</si>
  <si>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</si>
  <si>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</si>
  <si>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</si>
  <si>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</si>
  <si>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</si>
  <si>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</si>
  <si>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</si>
  <si>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</si>
  <si>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</si>
  <si>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</si>
  <si>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</si>
  <si>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2933</t>
  </si>
  <si>
    <t>Městys Cerhovice_stavební úpravy chodníků podél silnice II/605_ETAPA I</t>
  </si>
  <si>
    <t>Městys Cerhovice</t>
  </si>
  <si>
    <t>nám.Kapitána Kučery 10</t>
  </si>
  <si>
    <t>Cerhovice</t>
  </si>
  <si>
    <t>26761</t>
  </si>
  <si>
    <t>00233196</t>
  </si>
  <si>
    <t>CZ00233196</t>
  </si>
  <si>
    <t>Stavba</t>
  </si>
  <si>
    <t>Ostatní a vedlejší náklady</t>
  </si>
  <si>
    <t>00</t>
  </si>
  <si>
    <t>Vedlejší a ostatní náklady</t>
  </si>
  <si>
    <t>Stavební objekt</t>
  </si>
  <si>
    <t>001</t>
  </si>
  <si>
    <t>Stavební úpravy chodníků podél silnice II/605_ETAPA I</t>
  </si>
  <si>
    <t>001.1</t>
  </si>
  <si>
    <t>Uznatelné náklady</t>
  </si>
  <si>
    <t>001.2</t>
  </si>
  <si>
    <t>Neuznatelné náklady</t>
  </si>
  <si>
    <t>Celkem za stavbu</t>
  </si>
  <si>
    <t>CZK</t>
  </si>
  <si>
    <t>#POPS</t>
  </si>
  <si>
    <t>Popis stavby: 2933 - Městys Cerhovice_stavební úpravy chodníků podél silnice II/605_ETAPA I</t>
  </si>
  <si>
    <t>#POPO</t>
  </si>
  <si>
    <t>Popis objektu: 00 - Vedlejší a ostatní náklady</t>
  </si>
  <si>
    <t>#POPR</t>
  </si>
  <si>
    <t>Popis rozpočtu: 00 - Vedlejší a ostatní náklady</t>
  </si>
  <si>
    <t>Popis objektu: 001 - Stavební úpravy chodníků podél silnice II/605_ETAPA I</t>
  </si>
  <si>
    <t>Popis rozpočtu: 001.1 - Uznatelné náklady</t>
  </si>
  <si>
    <t>Popis rozpočtu: 001.2 - Neuznatelné náklady</t>
  </si>
  <si>
    <t>Rekapitulace dílů</t>
  </si>
  <si>
    <t>Typ dílu</t>
  </si>
  <si>
    <t>1</t>
  </si>
  <si>
    <t>Zemní práce</t>
  </si>
  <si>
    <t>181</t>
  </si>
  <si>
    <t>Sadové úpravy</t>
  </si>
  <si>
    <t>2</t>
  </si>
  <si>
    <t>Základy a zvláštní zakládání</t>
  </si>
  <si>
    <t>212</t>
  </si>
  <si>
    <t>Trativody</t>
  </si>
  <si>
    <t>3</t>
  </si>
  <si>
    <t>Svislé a kompletní konstrukce</t>
  </si>
  <si>
    <t>4</t>
  </si>
  <si>
    <t>Vodorovné konstrukce</t>
  </si>
  <si>
    <t>5</t>
  </si>
  <si>
    <t>Komunikace</t>
  </si>
  <si>
    <t>63</t>
  </si>
  <si>
    <t>Podlahy a podlahové konstrukce</t>
  </si>
  <si>
    <t>8</t>
  </si>
  <si>
    <t>Trubní vedení</t>
  </si>
  <si>
    <t>89</t>
  </si>
  <si>
    <t>Ostatní konstrukce na trubním vedení</t>
  </si>
  <si>
    <t>9</t>
  </si>
  <si>
    <t>Ostatní konstrukce, bourání</t>
  </si>
  <si>
    <t>91</t>
  </si>
  <si>
    <t>Doplňující práce na komunikaci</t>
  </si>
  <si>
    <t>91.2</t>
  </si>
  <si>
    <t>Dopravní značení</t>
  </si>
  <si>
    <t>96</t>
  </si>
  <si>
    <t>Bourání konstrukcí</t>
  </si>
  <si>
    <t>99</t>
  </si>
  <si>
    <t>Staveništní přesun hmot</t>
  </si>
  <si>
    <t>711</t>
  </si>
  <si>
    <t>Izolace proti vodě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</si>
  <si>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</si>
  <si>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</si>
  <si>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</si>
  <si>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</si>
  <si>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</si>
  <si>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</si>
  <si>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</si>
  <si>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</si>
  <si>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</si>
  <si>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</si>
  <si>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</si>
  <si>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</si>
  <si>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</si>
  <si>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</si>
  <si>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</si>
  <si>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</si>
  <si>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</si>
  <si>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</si>
  <si>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</si>
  <si>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</si>
  <si>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</si>
  <si>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</si>
  <si>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</si>
  <si>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</si>
  <si>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</si>
  <si>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</si>
  <si>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</si>
  <si>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</si>
  <si>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</si>
  <si>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</si>
  <si>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</si>
  <si>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</si>
  <si>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</si>
  <si>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</si>
  <si>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</si>
  <si>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</si>
  <si>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</si>
  <si>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</si>
  <si>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</si>
  <si>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0021T</t>
  </si>
  <si>
    <t>Čištění komunikací po dobu realizace stavby</t>
  </si>
  <si>
    <t>Soubor</t>
  </si>
  <si>
    <t>Vlastní</t>
  </si>
  <si>
    <t>Indiv</t>
  </si>
  <si>
    <t>VRN</t>
  </si>
  <si>
    <t>Běžná</t>
  </si>
  <si>
    <t>POL99_0</t>
  </si>
  <si>
    <t>00896T</t>
  </si>
  <si>
    <t>Oplocení staveniště po celou dobu výstavby</t>
  </si>
  <si>
    <t>00924T</t>
  </si>
  <si>
    <t xml:space="preserve">OSTATNÍ POŽADAVKY - INFORMAČNÍ TABULE : </t>
  </si>
  <si>
    <t>VV</t>
  </si>
  <si>
    <t xml:space="preserve">Průzkumné práce : </t>
  </si>
  <si>
    <t xml:space="preserve">Pasportizace : </t>
  </si>
  <si>
    <t xml:space="preserve">Kontrolní zkoušky zhutnění podloží a vhodnosti, zásypových materiálů : </t>
  </si>
  <si>
    <t xml:space="preserve">Průběžná fotodokumentace stavby : </t>
  </si>
  <si>
    <t xml:space="preserve">ZKOUŠENÍ MATERIÁLŮ NEZÁVISLOU ZKUŠEBNOU : </t>
  </si>
  <si>
    <t xml:space="preserve">Zkoušky a ostatní měření : </t>
  </si>
  <si>
    <t xml:space="preserve">ostatní náklady dle potřeby dodavatele : </t>
  </si>
  <si>
    <t>1,00</t>
  </si>
  <si>
    <t>0041T</t>
  </si>
  <si>
    <t>Dopravní opatření</t>
  </si>
  <si>
    <t>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</si>
  <si>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POP</t>
  </si>
  <si>
    <t>005111020R</t>
  </si>
  <si>
    <t>Vytyčení stavby</t>
  </si>
  <si>
    <t>RTS 24/ I</t>
  </si>
  <si>
    <t>005111021R</t>
  </si>
  <si>
    <t>Vytyčení inženýrských sítí</t>
  </si>
  <si>
    <t>POL99_2</t>
  </si>
  <si>
    <t>00511T</t>
  </si>
  <si>
    <t>Geodetické zaměření stavby</t>
  </si>
  <si>
    <t>005127 RT</t>
  </si>
  <si>
    <t>Pronájem mobilního WC po dobu výstavby vč.dopravy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</si>
  <si>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</si>
  <si>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</si>
  <si>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</si>
  <si>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</si>
  <si>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</si>
  <si>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</si>
  <si>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SUM</t>
  </si>
  <si>
    <t>END</t>
  </si>
  <si>
    <t>Položkový soupis prací a dodávek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</si>
  <si>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</si>
  <si>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</si>
  <si>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</si>
  <si>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</si>
  <si>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Práce</t>
  </si>
  <si>
    <t>POL1_</t>
  </si>
  <si>
    <t>s přemístěním hmot na skládku na vzdálenost do 3 m nebo s naložením na dopravní prostředek</t>
  </si>
  <si>
    <t>SPI</t>
  </si>
  <si>
    <t xml:space="preserve">rozebrání stávající dlažby, doplnění štěrkodrti tl.100 mm, zpětná pokládka : </t>
  </si>
  <si>
    <t>34,60</t>
  </si>
  <si>
    <t>113107630R00</t>
  </si>
  <si>
    <t>Odstranění podkladů nebo krytů z kameniva hrubého drceného, v ploše jednotlivě nad 50 m2, tloušťka vrstvy 300 mm</t>
  </si>
  <si>
    <t xml:space="preserve">Odkop nestmelených podkladních vrstev chodníku : </t>
  </si>
  <si>
    <t xml:space="preserve">v případě vhodnosti materiálu  - zpětné využití : </t>
  </si>
  <si>
    <t>1404,10</t>
  </si>
  <si>
    <t>132201110R00</t>
  </si>
  <si>
    <t>Hloubení rýh šířky do 60 cm do 50 m3, v hornině 3, hloubení strojně</t>
  </si>
  <si>
    <t>m3</t>
  </si>
  <si>
    <t>800-1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</si>
  <si>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</si>
  <si>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rýha pro podélnou drenáž : </t>
  </si>
  <si>
    <t>414,00*0,30*0,40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</si>
  <si>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</si>
  <si>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</si>
  <si>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</si>
  <si>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odvoz přebytečné zeminy na skládku : </t>
  </si>
  <si>
    <t>162701109R00</t>
  </si>
  <si>
    <t>Vodorovné přemístění výkopku příplatek k ceně za každých dalších i započatých 1 000 m přes 10 000 m  z horniny 1 až 4</t>
  </si>
  <si>
    <t>Začátek provozního součtu</t>
  </si>
  <si>
    <t xml:space="preserve">  414,00*0,30*0,40</t>
  </si>
  <si>
    <t>Konec provozního součtu</t>
  </si>
  <si>
    <t>49,68*10</t>
  </si>
  <si>
    <t>167101101R00</t>
  </si>
  <si>
    <t>Nakládání, skládání, překládání neulehlého výkopku nakládání výkopku  do 100 m3, z horniny 1 až 4</t>
  </si>
  <si>
    <t>171201201R00</t>
  </si>
  <si>
    <t>Uložení sypaniny na dočasnou skládku tak, že na 1 m2 plochy připadá přes 2 m3 výkopku nebo ornice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</si>
  <si>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</si>
  <si>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</si>
  <si>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</si>
  <si>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 xml:space="preserve">zásyp po vybourání uliční vpusti : </t>
  </si>
  <si>
    <t>11*1,50</t>
  </si>
  <si>
    <t>181101102R00</t>
  </si>
  <si>
    <t>Úprava pláně v zářezech v hornině 1 až 4, se zhutněním</t>
  </si>
  <si>
    <t>POL1_1</t>
  </si>
  <si>
    <t>vyrovnáním výškových rozdílů, ploch vodorovných a ploch do sklonu 1 : 5.</t>
  </si>
  <si>
    <t xml:space="preserve">zhutněná zemní pláň, Edef,2=min.30 MPa, min. 100 % PS : </t>
  </si>
  <si>
    <t xml:space="preserve">NOVÝ CHODNÍK : </t>
  </si>
  <si>
    <t>581,60</t>
  </si>
  <si>
    <t xml:space="preserve">NOVÝ CHODNÍK - V MÍSTĚ VJEZDŮ : </t>
  </si>
  <si>
    <t>97,90</t>
  </si>
  <si>
    <t xml:space="preserve">NOVÝ CHODNÍK - BEZBAR. ÚPRAVY ZE SLEP. DLAŽBY – KONGLOMEROVANÝ KÁMEN  S NEPRAVIDELNÝMI VÝSTUPKY : </t>
  </si>
  <si>
    <t>30,60</t>
  </si>
  <si>
    <t xml:space="preserve">ŽULOVÁ PŘÍDLAŽBA -  ROVINNÉ DESKY šířky min. 0,25 m : </t>
  </si>
  <si>
    <t>16,42</t>
  </si>
  <si>
    <t xml:space="preserve">NOVÝ CHODNÍK - BEZBAR. ÚPRAVY ZE SLEP. (RELIÉF.) BETON. DLAŽBY : </t>
  </si>
  <si>
    <t>11,50</t>
  </si>
  <si>
    <t xml:space="preserve">ROVINNÉ DESKY betonové šířky min. 0,30 m : </t>
  </si>
  <si>
    <t>7,90</t>
  </si>
  <si>
    <t>271531114R00</t>
  </si>
  <si>
    <t>Polštáře zhutněné pod základy kamenivo drcené, frakce 8 - 16 mm</t>
  </si>
  <si>
    <t>800-2</t>
  </si>
  <si>
    <t xml:space="preserve">podklad ze štěrkodrti tl.100 mm - pod obrubníky chodníkové : </t>
  </si>
  <si>
    <t>(509,00+40,00)*0,35*0,10</t>
  </si>
  <si>
    <t xml:space="preserve">podklad ze štěrkodrti tl.100 mm - pod obrubníky kamenné : </t>
  </si>
  <si>
    <t xml:space="preserve">silniční obrubník KAMENNÝ žulový OP 6 přímý – NÁJEZDOVÝ-TVAR VIZ VZOROVÉ PŘ. ŘEZY : </t>
  </si>
  <si>
    <t xml:space="preserve">(š. 150 mm, v. 250 mm, dl. 800-1200mm) : </t>
  </si>
  <si>
    <t xml:space="preserve">betonové lože C16/20 XF1, tl. min. 100 mm : </t>
  </si>
  <si>
    <t>30,00*0,35*0,10</t>
  </si>
  <si>
    <t xml:space="preserve">silniční obrubník KAMENNÝ žulový OP 6 přímý (š. 150 mm, v. 250 mm, dl. 800-1200mm) : </t>
  </si>
  <si>
    <t>387,00*0,35*0,10</t>
  </si>
  <si>
    <t xml:space="preserve">silniční obrubník KAMENNÝ žulový OP 6 – R 5,50 m (š. 150 mm, v. 250 mm, dl. 800-1200mm) : </t>
  </si>
  <si>
    <t>18,00*0,35*0,20</t>
  </si>
  <si>
    <t xml:space="preserve">silniční obrubník KAMENNÝ žulový OP 6 – R 3,50 m (š. 150 mm, v. 250 mm, dl. 800-1200mm) : </t>
  </si>
  <si>
    <t>3,60*0,35*0,10</t>
  </si>
  <si>
    <t>3,00*0,35*0,10</t>
  </si>
  <si>
    <t xml:space="preserve">silniční obrubník KAMENNÝ žulový OP 6 – R 5,0 m (š. 150 mm, v. 250 mm, dl. 800-1200mm) : </t>
  </si>
  <si>
    <t>7,50*0,35*0,10</t>
  </si>
  <si>
    <t xml:space="preserve">silniční obrubník KAMENNÝ žulový OP 6 – R 4,0 m (š. 150 mm, v. 250 mm, dl. 800-1200mm) : </t>
  </si>
  <si>
    <t>13,00*0,35*0,10</t>
  </si>
  <si>
    <t xml:space="preserve">silniční obrubník KAMENNÝ žulový OP 6 – R 6,0 m (š. 150 mm, v. 250 mm, dl. 800-1200mm) : </t>
  </si>
  <si>
    <t>7,00*0,35*0,10</t>
  </si>
  <si>
    <t xml:space="preserve">podklad ze štěrkodrti tl.100 mm - pod palisády : </t>
  </si>
  <si>
    <t>(14,94+16,92)*0,50*0,10</t>
  </si>
  <si>
    <t>338920021R00</t>
  </si>
  <si>
    <t>Osazení betonových palisád šířka do 20 cm, délka do 60 cm</t>
  </si>
  <si>
    <t>m</t>
  </si>
  <si>
    <t>823-1</t>
  </si>
  <si>
    <t xml:space="preserve">BETONOVÁ PALISÁDA 0,40x0,12x0,18m : </t>
  </si>
  <si>
    <t xml:space="preserve">betonové lože C25/30 XF4, tl. Min. 150 mm : </t>
  </si>
  <si>
    <t>14,94+16,92</t>
  </si>
  <si>
    <t>59228480VL</t>
  </si>
  <si>
    <t>Palisáda betonová 400x120x180 mm, přírodní</t>
  </si>
  <si>
    <t>kus</t>
  </si>
  <si>
    <t>Specifikace</t>
  </si>
  <si>
    <t>POL3_</t>
  </si>
  <si>
    <t xml:space="preserve">  (14,94+16,92)/0,18</t>
  </si>
  <si>
    <t>177,00*1,02</t>
  </si>
  <si>
    <t>457621412R00</t>
  </si>
  <si>
    <t xml:space="preserve">Plášťové těsnění z vodostavebního asfaltobetonu všechny sklony, úprava spár zálivkou, přes 1 do 2 kg zálivky na 1 m spáry,  </t>
  </si>
  <si>
    <t>832-1</t>
  </si>
  <si>
    <t xml:space="preserve">zaříznutí stávajícího asfaltového povrchu do hloubky cca 100 mm + zalití asf.zálivkou : </t>
  </si>
  <si>
    <t>489,00</t>
  </si>
  <si>
    <t>564831111RT2</t>
  </si>
  <si>
    <t>Podklad ze štěrkodrti s rozprostřením a zhutněním frakce 0-32 mm, tloušťka po zhutnění 100 mm</t>
  </si>
  <si>
    <t xml:space="preserve">KOMUNIKACE - DOPLNĚNÍ KONSTRUKCE VOZOVKY -  ASFALTOVÝ KRYT : </t>
  </si>
  <si>
    <t xml:space="preserve">štěrkodrť; ŠDa; 100 mm : </t>
  </si>
  <si>
    <t>195,93</t>
  </si>
  <si>
    <t>564841113RT2</t>
  </si>
  <si>
    <t>Podklad ze štěrkodrti s rozprostřením a zhutněním frakce 0-32 mm, tloušťka po zhutnění 140 mm</t>
  </si>
  <si>
    <t xml:space="preserve">štěrkodrť; ŠDa; min. 280 mm : </t>
  </si>
  <si>
    <t>97,90+97,90</t>
  </si>
  <si>
    <t>16,42+16,42</t>
  </si>
  <si>
    <t>564851111RT2</t>
  </si>
  <si>
    <t>Podklad ze štěrkodrti s rozprostřením a zhutněním frakce 0-32 mm, tloušťka po zhutnění 150 mm</t>
  </si>
  <si>
    <t xml:space="preserve">štěrkodrť; ŠDa; min. 300 mm : </t>
  </si>
  <si>
    <t>30,60+30,60</t>
  </si>
  <si>
    <t>564861111RT2</t>
  </si>
  <si>
    <t>Podklad ze štěrkodrti s rozprostřením a zhutněním frakce 0-32 mm, tloušťka po zhutnění 200 mm</t>
  </si>
  <si>
    <t xml:space="preserve">štěrkodrť; ŠDa; min. 200 mm : </t>
  </si>
  <si>
    <t>568111112R00</t>
  </si>
  <si>
    <t>Vyztužení podkladní vrstvy z geotextilie, sklon povrchu do 1:5, role šířky do 7,5 m</t>
  </si>
  <si>
    <t xml:space="preserve">Separační a filtrační geotextílie : </t>
  </si>
  <si>
    <t>633,50</t>
  </si>
  <si>
    <t>573111121R00</t>
  </si>
  <si>
    <t>Postřik živičný infiltrační s posypem kamenivem množství zbytkového asfaltu 0,6 kg/m2</t>
  </si>
  <si>
    <t xml:space="preserve">postřik infiltrační PI-E, 0,60 kg/m3 : </t>
  </si>
  <si>
    <t>573231124R00</t>
  </si>
  <si>
    <t>Postřik živičný spojovací bez posypu kamenivem , množství zbytkového asfaltu 0,40 kg/m2</t>
  </si>
  <si>
    <t>bez posypu kamenivem</t>
  </si>
  <si>
    <t xml:space="preserve">postřik spojovací PS-E, 0,35 kg/m3 : </t>
  </si>
  <si>
    <t>577141112RT3</t>
  </si>
  <si>
    <t>Beton asfaltový s rozprostřením a zhutněním v pruhu šířky do 3 m, ACO 11+ nebo ACO 16+, tloušťky 50 mm, plochy do 200 m2</t>
  </si>
  <si>
    <t xml:space="preserve">asf. beton pro obrusné vrstvy ACO 11+, 50mm : </t>
  </si>
  <si>
    <t>577161124RT3</t>
  </si>
  <si>
    <t>Beton asfaltový s rozprostřením a zhutněním v pruhu šířky do 3 m, ACL 16+, tloušťky 70 mm, plochy do 200 m2</t>
  </si>
  <si>
    <t xml:space="preserve">asf. beton pro podkladní vrstvy ACL 16+, 70mm : 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</si>
  <si>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</si>
  <si>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</si>
  <si>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</si>
  <si>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 xml:space="preserve">kamenné kostky malé  80x100 mm – nákup : </t>
  </si>
  <si>
    <t xml:space="preserve">ložní vrstva - drcené kamenivo fr. 4/8; HDK ; 40 mm : 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</si>
  <si>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</si>
  <si>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</si>
  <si>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</si>
  <si>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 xml:space="preserve">betonová zámková dlažba (šedá), tl. 60 mm : </t>
  </si>
  <si>
    <t xml:space="preserve">lože dlažby - drcené kamenivo frakce 4/8, tl. 30 mm : </t>
  </si>
  <si>
    <t xml:space="preserve">konglomerovaný kámen tl. 60mm (barva bílá, nepravidelné výstupky) : </t>
  </si>
  <si>
    <t xml:space="preserve">lože dlažby - drcené kamenivo frakce 4/8, tl. 40 mm : </t>
  </si>
  <si>
    <t>27,50</t>
  </si>
  <si>
    <t xml:space="preserve">Dlažba s podélnými drážkami : </t>
  </si>
  <si>
    <t>3,10</t>
  </si>
  <si>
    <t>596291111R00</t>
  </si>
  <si>
    <t>Řezání zámkové dlažby tloušťky 60 mm</t>
  </si>
  <si>
    <t>120,00</t>
  </si>
  <si>
    <t>10,00</t>
  </si>
  <si>
    <t>564-001</t>
  </si>
  <si>
    <t>Úprava stávajícího podkladu před pokládkou stávající dlažby</t>
  </si>
  <si>
    <t xml:space="preserve">m2    </t>
  </si>
  <si>
    <t>uvažuje se šířka cca 1 m za obrubníkem</t>
  </si>
  <si>
    <t>564-002</t>
  </si>
  <si>
    <t>D+M Liniový žlab délky 4,00 m, třída zatížení min. D 400</t>
  </si>
  <si>
    <t xml:space="preserve">ks    </t>
  </si>
  <si>
    <t>osadit dle montážního návodu výrobce + napojení do stávající kanalizační šachty</t>
  </si>
  <si>
    <t>58380120.AR</t>
  </si>
  <si>
    <t>kostka dlažební materiálová skupina I/2 (žula); tř. I.; 8/10 cm</t>
  </si>
  <si>
    <t>SPCM</t>
  </si>
  <si>
    <t xml:space="preserve">  97,90</t>
  </si>
  <si>
    <t>97,90*1,02</t>
  </si>
  <si>
    <t>59245267R</t>
  </si>
  <si>
    <t>dlažba betonová dvouvrstvá; obdélník; dlaždice pro nevidomé; červená; l = 200 mm; š = 100 mm; tl. 60,0 mm</t>
  </si>
  <si>
    <t>POL3_1</t>
  </si>
  <si>
    <t xml:space="preserve">  11,50</t>
  </si>
  <si>
    <t>11,50*1,02</t>
  </si>
  <si>
    <t>59245308R</t>
  </si>
  <si>
    <t>dlažba betonová dvouvrstvá; obdélník; šedá; l = 200 mm; š = 100 mm; tl. 60,0 mm</t>
  </si>
  <si>
    <t xml:space="preserve">  581,60</t>
  </si>
  <si>
    <t>581,60*1,02</t>
  </si>
  <si>
    <t>59246850VL</t>
  </si>
  <si>
    <t>Dodávka_rovinné desky betonové bez zkosených hran tl.60 mm, šedá</t>
  </si>
  <si>
    <t xml:space="preserve">  7,90</t>
  </si>
  <si>
    <t>7,90*1,10</t>
  </si>
  <si>
    <t>59248070R</t>
  </si>
  <si>
    <t>dlažba betonová dvouvrstvá; čtverec; povrch reliéfní; vzor vodicí linie; šedá; l = 200 mm; š = 200 mm; tl. 80,0 mm</t>
  </si>
  <si>
    <t xml:space="preserve">  3,10</t>
  </si>
  <si>
    <t>3,10*1,05</t>
  </si>
  <si>
    <t>69366198R</t>
  </si>
  <si>
    <t>geotextilie PP; funkce separační, ochranná, výztužná, filtrační; plošná hmotnost 300 g/m2; zpevněná oboustranně</t>
  </si>
  <si>
    <t xml:space="preserve">  633,50</t>
  </si>
  <si>
    <t>633,50*1,15</t>
  </si>
  <si>
    <t>631571005R00</t>
  </si>
  <si>
    <t>Násyp pod podlahy z kameniva z kameniva  z kačírku frakce 22-32 mm</t>
  </si>
  <si>
    <t>801-1</t>
  </si>
  <si>
    <t>pod mazaniny a dlažby, popř. na plochých střechách, vodorovný nebo ve spádu, s udusáním a urovnáním povrchu,</t>
  </si>
  <si>
    <t xml:space="preserve">zásyp rýhy kamenivem frakce 22/32 : </t>
  </si>
  <si>
    <t>53,82</t>
  </si>
  <si>
    <t>917461111R00</t>
  </si>
  <si>
    <t>Osazení chodníkového obrubníku kamenného stojatého, s boční opěrou z betonu prostého, do lože z betonu prostého C 12/15</t>
  </si>
  <si>
    <t>se zřízením lože tl. 80-100 mm</t>
  </si>
  <si>
    <t>30,00</t>
  </si>
  <si>
    <t>387,00</t>
  </si>
  <si>
    <t>18,00</t>
  </si>
  <si>
    <t>3,60</t>
  </si>
  <si>
    <t>3,00</t>
  </si>
  <si>
    <t>7,50</t>
  </si>
  <si>
    <t>13,00</t>
  </si>
  <si>
    <t>7,00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</si>
  <si>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</si>
  <si>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</si>
  <si>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</si>
  <si>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 xml:space="preserve">obrubníky kladeny do betonového lože z betonu C16/20-XF1 : </t>
  </si>
  <si>
    <t xml:space="preserve">nutno ocenit položku s tímto druhem betonu : </t>
  </si>
  <si>
    <t xml:space="preserve">obrubník silniční : </t>
  </si>
  <si>
    <t>4,00</t>
  </si>
  <si>
    <t xml:space="preserve">obrubník chodníkový : </t>
  </si>
  <si>
    <t>509,00</t>
  </si>
  <si>
    <t xml:space="preserve">(v případně nutnosti osazení do některého sjezdu/případně podél oplocení – čerpat se souhlasem TDI) : </t>
  </si>
  <si>
    <t>40,00</t>
  </si>
  <si>
    <t>917932121R00</t>
  </si>
  <si>
    <t>Osazení silniční přídlažby  z betonových dlaždic o rozměru 500x250 mm,  , lože z betonu C16/20, bez dodávky přídlažby</t>
  </si>
  <si>
    <t xml:space="preserve">kamenná PŘÍDLAŽBAa (šedá), tl. 80 mm : </t>
  </si>
  <si>
    <t>65,68</t>
  </si>
  <si>
    <t>919735112R00</t>
  </si>
  <si>
    <t>Řezání stávajících krytů nebo podkladů živičných, hloubky přes 50 do 100 mm</t>
  </si>
  <si>
    <t>včetně spotřeby vody</t>
  </si>
  <si>
    <t>58380373R</t>
  </si>
  <si>
    <t>obrubník kamenný přímý; materiálová skupina I/2 (žula); š = 150 mm; h = 250 mm; l = 500 až 1 500 mm</t>
  </si>
  <si>
    <t>30,00*1,05</t>
  </si>
  <si>
    <t>387,00*1,05</t>
  </si>
  <si>
    <t>18,00*1,05</t>
  </si>
  <si>
    <t>3,60*1,05</t>
  </si>
  <si>
    <t>3,00*1,05</t>
  </si>
  <si>
    <t>7,50*1,05</t>
  </si>
  <si>
    <t>13,00*1,05</t>
  </si>
  <si>
    <t>7,00*1,05</t>
  </si>
  <si>
    <t>592162119VL</t>
  </si>
  <si>
    <t>Přídlažba kamenná žulová nízká 50/25/8</t>
  </si>
  <si>
    <t xml:space="preserve">  65,68*2</t>
  </si>
  <si>
    <t>131,36*1,05</t>
  </si>
  <si>
    <t>59217421R</t>
  </si>
  <si>
    <t>obrubník chodníkový materiál beton; l = 1000,0 mm; š = 100,0 mm; h = 250,0 mm; barva šedá</t>
  </si>
  <si>
    <t xml:space="preserve">  509,00</t>
  </si>
  <si>
    <t>509,00*1,02</t>
  </si>
  <si>
    <t xml:space="preserve">  40,00</t>
  </si>
  <si>
    <t>40,00*1,02</t>
  </si>
  <si>
    <t>912-001</t>
  </si>
  <si>
    <t>D+M svislé dopravní značení_značka IP 11_parkoviště, kompletní provedení</t>
  </si>
  <si>
    <t>912-002</t>
  </si>
  <si>
    <t>D+M svislé dopravní značení_značka P 6_Stůj, dej přednost v jízdě, kompletní provedení</t>
  </si>
  <si>
    <t>912-003</t>
  </si>
  <si>
    <t>D+M svislé dopravní značení_značka IZ 11g_kulatý červený směrový sloupek, kompletní provedení</t>
  </si>
  <si>
    <t>912-004</t>
  </si>
  <si>
    <t>D+M svislé dopravní značení_značka IP 6_Přechod pro chodce_zvýrazněný, kompletní provedení</t>
  </si>
  <si>
    <t>970051160R00</t>
  </si>
  <si>
    <t>Jádrové vrtání, kruhové prostupy v železobetonu jádrové vrtání , do D 160 mm</t>
  </si>
  <si>
    <t>801-3</t>
  </si>
  <si>
    <t xml:space="preserve">NAVRTÁVKA PRŮMĚR 150 MM DO STÁVAJÍCÍ KANALIZACE : </t>
  </si>
  <si>
    <t>6*0,30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</si>
  <si>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</si>
  <si>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</si>
  <si>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</si>
  <si>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998223011R00</t>
  </si>
  <si>
    <t>Přesun hmot pozemních komunikací, kryt dlážděný jakékoliv délky objektu</t>
  </si>
  <si>
    <t>t</t>
  </si>
  <si>
    <t>Přesun hmot</t>
  </si>
  <si>
    <t>POL7_</t>
  </si>
  <si>
    <t>vodorovně do 200 m</t>
  </si>
  <si>
    <t xml:space="preserve">Hmotnosti z položek s pořadovými čísly: : </t>
  </si>
  <si>
    <t xml:space="preserve">10,11,12,13,14,15,16,17,19,20,21,22,23,24,25,27,28,29,30,31,32,33,34,35,36,37,39,40,41, : </t>
  </si>
  <si>
    <t>Součet: : 1107,50108</t>
  </si>
  <si>
    <t>711823121RT6</t>
  </si>
  <si>
    <t>Ochrana konstrukcí nopovou fólií svisle, výška nopu 20 mm, včetně dodávky fólie</t>
  </si>
  <si>
    <t>800-711</t>
  </si>
  <si>
    <t xml:space="preserve">nopová fólie kolem tarasů stávajících plotů nebo domů : </t>
  </si>
  <si>
    <t>122,00</t>
  </si>
  <si>
    <t>210500020RAA</t>
  </si>
  <si>
    <t>Venkovní osvětlení stožár uliční, ocelový, výška 8 m</t>
  </si>
  <si>
    <t>AP-M</t>
  </si>
  <si>
    <t>Agregovaná položka</t>
  </si>
  <si>
    <t>POL2_</t>
  </si>
  <si>
    <t>ruční výkop jámy v hornině 3 pro stožár o objemu do 2 m3, rozrušení živičného povrchu nebo odstranění mozaiky, zakrytí jámy deskou a zajištění proti posunutí, základ z prostého betonu včetně dopravy směsi k základu, zhotovení azbestocementového pouzdra mimo osu kabelu, uložení podkladového plechu na vybetonované dno, uložení, vyrovnání a zabetonování pouzdra, vytvoření kabelových prostupů, zabezpečení pouzdra proti zasypání a úrazu osob, dodávka a osazení osvětlovacího ocelového stožáru včetně výložníku, stožárové patice, elektrovýzbroje stožáru pro dva okruhy, hloubení kabelové rýhy 50 x 70 cm strojně bez ohledu na druh použitého mechanizačního prostředku, včetně přípravných, pomocných a vytyčovacích prací v průměrných podmínkách a se započítáním podílu prací v jiných než běžných podmínkách, s jedním výhozem až do vzdálenosti 3 m za okraj rýhy nebo s případným naložením do dopravního vozíku přistaveného k okraji rýhy, v hornině 3, zřízení kabelového lože z kopaného písku bez zakrytí, dodání kopaného písku, přísun písku do rýhy, pokrytí dna rýhy souvislou urovnanou vrstvou písku tloušťky 10 cm, dodávka a položení kabelu druhu dle popisu, do 1000 V, zakrytí kabelu výstražnou folií z PVC s rozvinutím a uložením a včetně dodávky fólie, ruční zához nezapažené kabelové rýhy s případným rozpojováním výkopku a s jedním přehozem až do vzdálenosti 3 m nebo se shozením z vozidel, bez pěchování zeminy, úprava terénu, odkopání terénních nerovností až do hloubky 10 cm, zásyp materiálem získaným odkopávkou, koncovky eprosinové, svítidlo výbojkové parkové, uzemňovací vedení v zemi včetně svorek, propojení a izolace spojů, silový kabel do 1 kV volně uložený CYKY-M 3 x 1,5 a 4 x 10, upravení povrchu pouzdrového základu včetně zhotovení spádové betonové desky.</t>
  </si>
  <si>
    <t xml:space="preserve">Nová lampa VO + osazení sloupu : </t>
  </si>
  <si>
    <t>979081111R00</t>
  </si>
  <si>
    <t>Odvoz suti a vybouraných hmot na skládku do 1 km</t>
  </si>
  <si>
    <t>Přesun suti</t>
  </si>
  <si>
    <t>POL8_</t>
  </si>
  <si>
    <t xml:space="preserve">Demontážní hmotnosti z položek s pořadovými čísly: : </t>
  </si>
  <si>
    <t xml:space="preserve">1,2,25,46, : </t>
  </si>
  <si>
    <t>Součet: : 934,62433</t>
  </si>
  <si>
    <t>979081121R00</t>
  </si>
  <si>
    <t>Odvoz suti a vybouraných hmot na skládku příplatek za každý další 1 km</t>
  </si>
  <si>
    <t>Součet: : 13084,74065</t>
  </si>
  <si>
    <t>979999973R00</t>
  </si>
  <si>
    <t>Poplatek za skládku za uložení, zemina a kamení,  , skupina 17 05 04 z Katalogu odpadů</t>
  </si>
  <si>
    <t>Součet: : 926,21271</t>
  </si>
  <si>
    <t>979999978R00</t>
  </si>
  <si>
    <t>Poplatek za skládku za recyklaci, beton lehce vyztužený, kusovost do 1600 cm2, skupina 17 01 01 z Katalogu odpadů</t>
  </si>
  <si>
    <t>Součet: : 8,41162</t>
  </si>
  <si>
    <t>Červená</t>
  </si>
  <si>
    <t>321,80</t>
  </si>
  <si>
    <t>113108405R00</t>
  </si>
  <si>
    <t>Odstranění podkladů nebo krytů živičných, v ploše jednotlivě nad 50 m2, tloušťka vrstvy 50 mm</t>
  </si>
  <si>
    <t xml:space="preserve">VYBOURÁNÍ ASFALTOVÉHO BETONU TL. 50Mm + SKLÁDKA : </t>
  </si>
  <si>
    <t>651,50</t>
  </si>
  <si>
    <t>113108410R00</t>
  </si>
  <si>
    <t>Odstranění podkladů nebo krytů živičných, v ploše jednotlivě nad 50 m2, tloušťka vrstvy 100 mm</t>
  </si>
  <si>
    <t xml:space="preserve">odstranění krytu z asfaltobetonu : </t>
  </si>
  <si>
    <t xml:space="preserve">VYBOURÁNÍ ASFALTOVÉHO BETONU TL. 100Mm + SKLÁDKA : </t>
  </si>
  <si>
    <t>69,00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</si>
  <si>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</si>
  <si>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</si>
  <si>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</si>
  <si>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 xml:space="preserve">VYBOURÁNÍ SILNIČNÍCH BETONOVÝCH OBRUBNÍKŮ VČETNĚ LOŽE + SKLÁDKA : </t>
  </si>
  <si>
    <t>557,00</t>
  </si>
  <si>
    <t>98,40</t>
  </si>
  <si>
    <t>199000005R00</t>
  </si>
  <si>
    <t>Poplatky za skládku zeminy 1- 4, skupina 17 05 04 z Katalogu odpadů</t>
  </si>
  <si>
    <t>49,68*1,90</t>
  </si>
  <si>
    <t>190-002</t>
  </si>
  <si>
    <t>D+M úprava podloží vozovky - aktivní zóny, ověří se zkušebním úsekem</t>
  </si>
  <si>
    <t>POLOŽKA BUDE ČERPÁNA POUZE SE SOUHLASEM INVESTORA, PŘÍPADNĚ TDI !!!!!!!!!</t>
  </si>
  <si>
    <t xml:space="preserve">zhutněná zemní pláň min 30 MPa nebo 45 MPa, min.100% PS : </t>
  </si>
  <si>
    <t xml:space="preserve">úprava podloží vozovky v případě nesplnění únosnosti pláně dle PD : </t>
  </si>
  <si>
    <t xml:space="preserve">položka bude čerpána pouze v případě nevyhovující statické zatěžovací zkoušky na zemní pláni,  : </t>
  </si>
  <si>
    <t xml:space="preserve">a se souhlasem investora případně TDI   !!!!!!!!! : </t>
  </si>
  <si>
    <t xml:space="preserve">(v případě nutnosti úprava podloží vozovky - aktivní zóny v tl.400 mm, ověří se zkušebním úsekem) : </t>
  </si>
  <si>
    <t/>
  </si>
  <si>
    <t xml:space="preserve">položka obsahuje : </t>
  </si>
  <si>
    <t xml:space="preserve">- odkopávku zeminy tl.400 mm vč.naložení, odvozu a likvidace zeminy na skládce : </t>
  </si>
  <si>
    <t xml:space="preserve">- násyp štěrkodrti tl.400 mm (2x 200 mm) frakce 0-120 mm : </t>
  </si>
  <si>
    <t>350,00</t>
  </si>
  <si>
    <t>162301101R00</t>
  </si>
  <si>
    <t>Vodorovné přemístění výkopku z horniny 1 až 4, na vzdálenost přes 50  do 500 m</t>
  </si>
  <si>
    <t xml:space="preserve">vegetační úpravy - zatravnění : </t>
  </si>
  <si>
    <t xml:space="preserve">zatravnění - úprava ploch zasažených stavbou (ohumusování tl. 100 mm, zatravnění) : </t>
  </si>
  <si>
    <t>41,00*0,10</t>
  </si>
  <si>
    <t>180402112R00</t>
  </si>
  <si>
    <t>Založení trávníku parkový trávník, výsevem, na svahu přes 1:5 do 1:2</t>
  </si>
  <si>
    <t>na půdě předem připravené s pokosením, naložením, odvozem odpadu do 20 km a se složením,</t>
  </si>
  <si>
    <t>41,00</t>
  </si>
  <si>
    <t>181101132R00</t>
  </si>
  <si>
    <t>Úprava pozemku hornina třídy 3, přemístění na vzdálenost přes 20 do 40 m</t>
  </si>
  <si>
    <t>s rozpojením a přehrnutím včetně urovnání,</t>
  </si>
  <si>
    <t>182001112R00</t>
  </si>
  <si>
    <t>Plošná úprava terénu při nerovnostech terénu přes 50 do 100 mm, na svahu přes 1:5 do 1:2</t>
  </si>
  <si>
    <t>s urovnáním povrchu, bez doplnění ornice, v hornině 1 až 4,</t>
  </si>
  <si>
    <t>182101101R00</t>
  </si>
  <si>
    <t>Svahování v zářezech v hornině 1 až 4</t>
  </si>
  <si>
    <t>trvalých svahů do projektovaných profilů s potřebným přemístěním výkopku při svahování v zářezech,</t>
  </si>
  <si>
    <t>182301121R00</t>
  </si>
  <si>
    <t>Rozprostření a urovnání ornice ve svahu v souvislé ploše do 500 m2, tloušťka vrstvy do 100 mm</t>
  </si>
  <si>
    <t>s případným nutným přemístěním hromad nebo dočasných skládek na místo potřeby ze vzdálenosti do 30 m, ve svahu sklonu přes 1 : 5,</t>
  </si>
  <si>
    <t>00572410R</t>
  </si>
  <si>
    <t>směs travní parková, pro mírnou zátěž</t>
  </si>
  <si>
    <t>kg</t>
  </si>
  <si>
    <t xml:space="preserve">  41,00</t>
  </si>
  <si>
    <t>41,00*0,09*1,10</t>
  </si>
  <si>
    <t>26,00*0,35*0,10</t>
  </si>
  <si>
    <t>212561111R00</t>
  </si>
  <si>
    <t>Výplň trativodů kamenivem hrubým drceným, frakce 4-16 mm</t>
  </si>
  <si>
    <t>do rýh bez zhutnění s úpravou povrchu výplně,</t>
  </si>
  <si>
    <t xml:space="preserve">podélná drenáž DN 150 mm : </t>
  </si>
  <si>
    <t>212792112R00</t>
  </si>
  <si>
    <t>Montáž trativodů z flexibilních trubek jakékoliv DN</t>
  </si>
  <si>
    <t>827-1</t>
  </si>
  <si>
    <t>se zřízením štěrkopískového lože pod trubky a s jejich obsypem v průměrném celkovém množství do 0,15 m3/m,</t>
  </si>
  <si>
    <t>414,00</t>
  </si>
  <si>
    <t>212971110R00</t>
  </si>
  <si>
    <t xml:space="preserve">Zřízení opláštění odvod. trativodů z geotextilie o sklonu do 2,5,  </t>
  </si>
  <si>
    <t>v rýze nebo v zářezu se stěnami,</t>
  </si>
  <si>
    <t>414,00*1,50</t>
  </si>
  <si>
    <t>212-001</t>
  </si>
  <si>
    <t>Dodávka drenážního potrubí DN 150 s neperforovaným dnem</t>
  </si>
  <si>
    <t xml:space="preserve">m     </t>
  </si>
  <si>
    <t>414,00*1,10</t>
  </si>
  <si>
    <t xml:space="preserve">  414,00*1,50</t>
  </si>
  <si>
    <t>621,00*1,10</t>
  </si>
  <si>
    <t>98,40+98,40</t>
  </si>
  <si>
    <t>505,00</t>
  </si>
  <si>
    <t xml:space="preserve">  98,40</t>
  </si>
  <si>
    <t>98,40*1,05</t>
  </si>
  <si>
    <t xml:space="preserve">  505,00</t>
  </si>
  <si>
    <t>505,00*1,15</t>
  </si>
  <si>
    <t xml:space="preserve">KAČÍREK fr. 32/63 v tl.100 mm : </t>
  </si>
  <si>
    <t>505,50*0,10</t>
  </si>
  <si>
    <t>831350012RAA</t>
  </si>
  <si>
    <t>Kanalizace z trub plastových D 160 mm, hloubka 2,0 m</t>
  </si>
  <si>
    <t>AP-HSV</t>
  </si>
  <si>
    <t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t>
  </si>
  <si>
    <t xml:space="preserve">POTRUBÍ  PVC DN 150 SN 10 – PŘÍPOJKY K UV – I S VÝKOPEM ULOŽENÍM A ZÁSYPEM, PRŮMĚRNÁ HLOUBKA 1,7 m : </t>
  </si>
  <si>
    <t>21,00</t>
  </si>
  <si>
    <t>890-001</t>
  </si>
  <si>
    <t>D+M nová uliční vpusť</t>
  </si>
  <si>
    <t xml:space="preserve">kompletní provedení uliční vpusti dle PD : </t>
  </si>
  <si>
    <t xml:space="preserve">vč.zemních prací, obsypů, osazení, dodání materiálu : </t>
  </si>
  <si>
    <t>12,00</t>
  </si>
  <si>
    <t>890-002</t>
  </si>
  <si>
    <t>D+M úprava přípojky stávající uliční vpusti + nové napojení uličních vpustí</t>
  </si>
  <si>
    <t>890-003</t>
  </si>
  <si>
    <t>D+M zaslepení přípojky uliční vpusti</t>
  </si>
  <si>
    <t>900-002</t>
  </si>
  <si>
    <t>Odstranění stávajících betonových květináčů</t>
  </si>
  <si>
    <t>900-003</t>
  </si>
  <si>
    <t>D+M výškové vyrovnání kanalizačních šachet</t>
  </si>
  <si>
    <t>900-004</t>
  </si>
  <si>
    <t>D+M výškové vyrovnání ovládacích prvků vodovodu, šoupata/hydranty</t>
  </si>
  <si>
    <t>26,00</t>
  </si>
  <si>
    <t xml:space="preserve">  26,00</t>
  </si>
  <si>
    <t>26,00*1,02</t>
  </si>
  <si>
    <t>963-001</t>
  </si>
  <si>
    <t>Vybourání stávající uliční vpusti</t>
  </si>
  <si>
    <t xml:space="preserve">15,16,17,18,19,21,22,24,25,26,27,29,33,34,35,36, : </t>
  </si>
  <si>
    <t>Součet: : 390,02901</t>
  </si>
  <si>
    <t>210-001</t>
  </si>
  <si>
    <t>Stranová přeložka kabelu CETIN</t>
  </si>
  <si>
    <t>POLOŽKU ČERPAT SE SOUHLASEM TDS – PO ODKRYTÍ KABELU CETIN</t>
  </si>
  <si>
    <t>460200283RT1</t>
  </si>
  <si>
    <t>Výkop kabelové rýhy 50/100 cm hor.3, strojní výkop rýhy</t>
  </si>
  <si>
    <t xml:space="preserve">STRANOVÁ PŘELOŽKA KABELU CETIN : </t>
  </si>
  <si>
    <t xml:space="preserve">výkop rýhy pro odkrytí stávajícího kabelu : </t>
  </si>
  <si>
    <t>454,90</t>
  </si>
  <si>
    <t xml:space="preserve">výkop rýhy pro přeložku kabelu : </t>
  </si>
  <si>
    <t xml:space="preserve">výkop rýhy pro půlenou chráničku v místě sjezdů : </t>
  </si>
  <si>
    <t>123,00</t>
  </si>
  <si>
    <t>460420022RT2</t>
  </si>
  <si>
    <t>Zřízení kabelového lože v rýze š. do 65 cm z písku, lože tloušťky 15 cm</t>
  </si>
  <si>
    <t>460490012RT1</t>
  </si>
  <si>
    <t>Fólie výstražná z PVC, šířka 33 cm, fólie PVC šířka 33 cm</t>
  </si>
  <si>
    <t>460570273R00</t>
  </si>
  <si>
    <t>Zához rýhy 50/90 cm, hornina třídy 3, se zhutněním</t>
  </si>
  <si>
    <t xml:space="preserve">zához rýhy pro odkrytí stávajícího kabelu : </t>
  </si>
  <si>
    <t xml:space="preserve">zához rýhy pro přeložku kabelu : </t>
  </si>
  <si>
    <t xml:space="preserve">zához rýhy pro půlenou chráničku v místě sjezdů : </t>
  </si>
  <si>
    <t>460-001</t>
  </si>
  <si>
    <t>D+M půlená chránička na kabel CETIN v místě sjezdů</t>
  </si>
  <si>
    <t xml:space="preserve">1,2,3,4,32,37, : </t>
  </si>
  <si>
    <t>Součet: : 511,67760</t>
  </si>
  <si>
    <t>Součet: : 7163,48640</t>
  </si>
  <si>
    <t>Součet: : 212,34620</t>
  </si>
  <si>
    <t>Součet: : 169,36529</t>
  </si>
  <si>
    <t>979999995R00</t>
  </si>
  <si>
    <t>Poplatek za skládku za recyklaci, obalovaného kameniva a asfaltu, kusovost do 1600 cm2, skupina 17 03 02 z Katalogu odpadů</t>
  </si>
  <si>
    <t>170 302</t>
  </si>
  <si>
    <t>Součet: : 129,96611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</si>
</sst>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j3uRiCaSNWagFZPWu6BTYp+tHSV6SyyS/RQAqrWUuqbYXXovtKzEsC01YdUp977p0gA2l5t6GbcHusRoVF1BZA==" saltValue="2jufopWBKAhEQTtEN6CFw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SUMIF(F59:F78,A16,I59:I78)+SUMIF(F59:F78,"PSU",I59:I78)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SUMIF(F59:F78,A17,I59:I78)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SUMIF(F59:F78,A18,I59:I78)</f>
        <v>0</v>
      </c>
      <c r="J18" s="85"/>
    </row>
    <row r="19" spans="1:10" ht="23.25" customHeight="1" x14ac:dyDescent="0.2">
      <c r="A19" s="196" t="s">
        <v>114</v>
      </c>
      <c r="B19" s="38" t="s">
        <v>27</v>
      </c>
      <c r="C19" s="62"/>
      <c r="D19" s="63"/>
      <c r="E19" s="83"/>
      <c r="F19" s="84"/>
      <c r="G19" s="83"/>
      <c r="H19" s="84"/>
      <c r="I19" s="83">
        <f>SUMIF(F59:F78,A19,I59:I78)</f>
        <v>0</v>
      </c>
      <c r="J19" s="85"/>
    </row>
    <row r="20" spans="1:10" ht="23.25" customHeight="1" x14ac:dyDescent="0.2">
      <c r="A20" s="196" t="s">
        <v>115</v>
      </c>
      <c r="B20" s="38" t="s">
        <v>28</v>
      </c>
      <c r="C20" s="62"/>
      <c r="D20" s="63"/>
      <c r="E20" s="83"/>
      <c r="F20" s="84"/>
      <c r="G20" s="83"/>
      <c r="H20" s="84"/>
      <c r="I20" s="83">
        <f>SUMIF(F59:F78,A20,I59:I78)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'00 00 Naklady'!AE31+'001 001.1 Pol'!AE386+'001 001.2 Pol'!AE251</f>
        <v>0</v>
      </c>
      <c r="G39" s="149">
        <f>'00 00 Naklady'!AF31+'001 001.1 Pol'!AF386+'001 001.2 Pol'!AF251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>
        <f>'00 00 Naklady'!AE31</f>
        <v>0</v>
      </c>
      <c r="G40" s="155">
        <f>'00 00 Naklady'!AF31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53</v>
      </c>
      <c r="C41" s="147" t="s">
        <v>54</v>
      </c>
      <c r="D41" s="147"/>
      <c r="E41" s="147"/>
      <c r="F41" s="158">
        <f>'00 00 Naklady'!AE31</f>
        <v>0</v>
      </c>
      <c r="G41" s="150">
        <f>'00 00 Naklady'!AF31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55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56</v>
      </c>
      <c r="C43" s="153" t="s">
        <v>57</v>
      </c>
      <c r="D43" s="153"/>
      <c r="E43" s="153"/>
      <c r="F43" s="154">
        <f>'001 001.1 Pol'!AE386+'001 001.2 Pol'!AE251</f>
        <v>0</v>
      </c>
      <c r="G43" s="155">
        <f>'001 001.1 Pol'!AF386+'001 001.2 Pol'!AF251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58</v>
      </c>
      <c r="C44" s="147" t="s">
        <v>59</v>
      </c>
      <c r="D44" s="147"/>
      <c r="E44" s="147"/>
      <c r="F44" s="158">
        <f>'001 001.1 Pol'!AE386</f>
        <v>0</v>
      </c>
      <c r="G44" s="150">
        <f>'001 001.1 Pol'!AF386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3</v>
      </c>
      <c r="B45" s="157" t="s">
        <v>60</v>
      </c>
      <c r="C45" s="147" t="s">
        <v>61</v>
      </c>
      <c r="D45" s="147"/>
      <c r="E45" s="147"/>
      <c r="F45" s="158">
        <f>'001 001.2 Pol'!AE251</f>
        <v>0</v>
      </c>
      <c r="G45" s="150">
        <f>'001 001.2 Pol'!AF251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6"/>
      <c r="B46" s="159" t="s">
        <v>62</v>
      </c>
      <c r="C46" s="160"/>
      <c r="D46" s="160"/>
      <c r="E46" s="161"/>
      <c r="F46" s="162">
        <f>SUMIF(A39:A45,"=1",F39:F45)</f>
        <v>0</v>
      </c>
      <c r="G46" s="163">
        <f>SUMIF(A39:A45,"=1",G39:G45)</f>
        <v>0</v>
      </c>
      <c r="H46" s="163">
        <f>SUMIF(A39:A45,"=1",H39:H45)</f>
        <v>0</v>
      </c>
      <c r="I46" s="163">
        <f>SUMIF(A39:A45,"=1",I39:I45)</f>
        <v>0</v>
      </c>
      <c r="J46" s="164">
        <f>SUMIF(A39:A45,"=1",J39:J45)</f>
        <v>0</v>
      </c>
    </row>
    <row r="48" spans="1:10" x14ac:dyDescent="0.2">
      <c r="A48" t="s">
        <v>64</v>
      </c>
      <c r="B48" t="s">
        <v>65</v>
      </c>
    </row>
    <row r="49" spans="1:10" x14ac:dyDescent="0.2">
      <c r="A49" t="s">
        <v>66</v>
      </c>
      <c r="B49" t="s">
        <v>67</v>
      </c>
    </row>
    <row r="50" spans="1:10" x14ac:dyDescent="0.2">
      <c r="A50" t="s">
        <v>68</v>
      </c>
      <c r="B50" t="s">
        <v>69</v>
      </c>
    </row>
    <row r="51" spans="1:10" x14ac:dyDescent="0.2">
      <c r="A51" t="s">
        <v>66</v>
      </c>
      <c r="B51" t="s">
        <v>70</v>
      </c>
    </row>
    <row r="52" spans="1:10" x14ac:dyDescent="0.2">
      <c r="A52" t="s">
        <v>68</v>
      </c>
      <c r="B52" t="s">
        <v>71</v>
      </c>
    </row>
    <row r="53" spans="1:10" x14ac:dyDescent="0.2">
      <c r="A53" t="s">
        <v>68</v>
      </c>
      <c r="B53" t="s">
        <v>72</v>
      </c>
    </row>
    <row r="56" spans="1:10" ht="15.75" x14ac:dyDescent="0.25">
      <c r="B56" s="175" t="s">
        <v>73</v>
      </c>
    </row>
    <row r="58" spans="1:10" ht="25.5" customHeight="1" x14ac:dyDescent="0.2">
      <c r="A58" s="177"/>
      <c r="B58" s="180" t="s">
        <v>17</v>
      </c>
      <c r="C58" s="180" t="s">
        <v>5</v>
      </c>
      <c r="D58" s="181"/>
      <c r="E58" s="181"/>
      <c r="F58" s="182" t="s">
        <v>74</v>
      </c>
      <c r="G58" s="182"/>
      <c r="H58" s="182"/>
      <c r="I58" s="182" t="s">
        <v>29</v>
      </c>
      <c r="J58" s="182" t="s">
        <v>0</v>
      </c>
    </row>
    <row r="59" spans="1:10" ht="36.75" customHeight="1" x14ac:dyDescent="0.2">
      <c r="A59" s="178"/>
      <c r="B59" s="183" t="s">
        <v>75</v>
      </c>
      <c r="C59" s="184" t="s">
        <v>76</v>
      </c>
      <c r="D59" s="185"/>
      <c r="E59" s="185"/>
      <c r="F59" s="192" t="s">
        <v>24</v>
      </c>
      <c r="G59" s="193"/>
      <c r="H59" s="193"/>
      <c r="I59" s="193">
        <f>'001 001.1 Pol'!G8+'001 001.2 Pol'!G8</f>
        <v>0</v>
      </c>
      <c r="J59" s="189" t="str">
        <f>IF(I79=0,"",I59/I79*100)</f>
        <v/>
      </c>
    </row>
    <row r="60" spans="1:10" ht="36.75" customHeight="1" x14ac:dyDescent="0.2">
      <c r="A60" s="178"/>
      <c r="B60" s="183" t="s">
        <v>77</v>
      </c>
      <c r="C60" s="184" t="s">
        <v>78</v>
      </c>
      <c r="D60" s="185"/>
      <c r="E60" s="185"/>
      <c r="F60" s="192" t="s">
        <v>24</v>
      </c>
      <c r="G60" s="193"/>
      <c r="H60" s="193"/>
      <c r="I60" s="193">
        <f>'001 001.2 Pol'!G50</f>
        <v>0</v>
      </c>
      <c r="J60" s="189" t="str">
        <f>IF(I79=0,"",I60/I79*100)</f>
        <v/>
      </c>
    </row>
    <row r="61" spans="1:10" ht="36.75" customHeight="1" x14ac:dyDescent="0.2">
      <c r="A61" s="178"/>
      <c r="B61" s="183" t="s">
        <v>79</v>
      </c>
      <c r="C61" s="184" t="s">
        <v>80</v>
      </c>
      <c r="D61" s="185"/>
      <c r="E61" s="185"/>
      <c r="F61" s="192" t="s">
        <v>24</v>
      </c>
      <c r="G61" s="193"/>
      <c r="H61" s="193"/>
      <c r="I61" s="193">
        <f>'001 001.1 Pol'!G61+'001 001.2 Pol'!G92</f>
        <v>0</v>
      </c>
      <c r="J61" s="189" t="str">
        <f>IF(I79=0,"",I61/I79*100)</f>
        <v/>
      </c>
    </row>
    <row r="62" spans="1:10" ht="36.75" customHeight="1" x14ac:dyDescent="0.2">
      <c r="A62" s="178"/>
      <c r="B62" s="183" t="s">
        <v>81</v>
      </c>
      <c r="C62" s="184" t="s">
        <v>82</v>
      </c>
      <c r="D62" s="185"/>
      <c r="E62" s="185"/>
      <c r="F62" s="192" t="s">
        <v>24</v>
      </c>
      <c r="G62" s="193"/>
      <c r="H62" s="193"/>
      <c r="I62" s="193">
        <f>'001 001.2 Pol'!G96</f>
        <v>0</v>
      </c>
      <c r="J62" s="189" t="str">
        <f>IF(I79=0,"",I62/I79*100)</f>
        <v/>
      </c>
    </row>
    <row r="63" spans="1:10" ht="36.75" customHeight="1" x14ac:dyDescent="0.2">
      <c r="A63" s="178"/>
      <c r="B63" s="183" t="s">
        <v>83</v>
      </c>
      <c r="C63" s="184" t="s">
        <v>84</v>
      </c>
      <c r="D63" s="185"/>
      <c r="E63" s="185"/>
      <c r="F63" s="192" t="s">
        <v>24</v>
      </c>
      <c r="G63" s="193"/>
      <c r="H63" s="193"/>
      <c r="I63" s="193">
        <f>'001 001.1 Pol'!G93</f>
        <v>0</v>
      </c>
      <c r="J63" s="189" t="str">
        <f>IF(I79=0,"",I63/I79*100)</f>
        <v/>
      </c>
    </row>
    <row r="64" spans="1:10" ht="36.75" customHeight="1" x14ac:dyDescent="0.2">
      <c r="A64" s="178"/>
      <c r="B64" s="183" t="s">
        <v>85</v>
      </c>
      <c r="C64" s="184" t="s">
        <v>86</v>
      </c>
      <c r="D64" s="185"/>
      <c r="E64" s="185"/>
      <c r="F64" s="192" t="s">
        <v>24</v>
      </c>
      <c r="G64" s="193"/>
      <c r="H64" s="193"/>
      <c r="I64" s="193">
        <f>'001 001.1 Pol'!G105</f>
        <v>0</v>
      </c>
      <c r="J64" s="189" t="str">
        <f>IF(I79=0,"",I64/I79*100)</f>
        <v/>
      </c>
    </row>
    <row r="65" spans="1:10" ht="36.75" customHeight="1" x14ac:dyDescent="0.2">
      <c r="A65" s="178"/>
      <c r="B65" s="183" t="s">
        <v>87</v>
      </c>
      <c r="C65" s="184" t="s">
        <v>88</v>
      </c>
      <c r="D65" s="185"/>
      <c r="E65" s="185"/>
      <c r="F65" s="192" t="s">
        <v>24</v>
      </c>
      <c r="G65" s="193"/>
      <c r="H65" s="193"/>
      <c r="I65" s="193">
        <f>'001 001.1 Pol'!G109+'001 001.2 Pol'!G118</f>
        <v>0</v>
      </c>
      <c r="J65" s="189" t="str">
        <f>IF(I79=0,"",I65/I79*100)</f>
        <v/>
      </c>
    </row>
    <row r="66" spans="1:10" ht="36.75" customHeight="1" x14ac:dyDescent="0.2">
      <c r="A66" s="178"/>
      <c r="B66" s="183" t="s">
        <v>89</v>
      </c>
      <c r="C66" s="184" t="s">
        <v>90</v>
      </c>
      <c r="D66" s="185"/>
      <c r="E66" s="185"/>
      <c r="F66" s="192" t="s">
        <v>24</v>
      </c>
      <c r="G66" s="193"/>
      <c r="H66" s="193"/>
      <c r="I66" s="193">
        <f>'001 001.1 Pol'!G239+'001 001.2 Pol'!G146</f>
        <v>0</v>
      </c>
      <c r="J66" s="189" t="str">
        <f>IF(I79=0,"",I66/I79*100)</f>
        <v/>
      </c>
    </row>
    <row r="67" spans="1:10" ht="36.75" customHeight="1" x14ac:dyDescent="0.2">
      <c r="A67" s="178"/>
      <c r="B67" s="183" t="s">
        <v>91</v>
      </c>
      <c r="C67" s="184" t="s">
        <v>92</v>
      </c>
      <c r="D67" s="185"/>
      <c r="E67" s="185"/>
      <c r="F67" s="192" t="s">
        <v>24</v>
      </c>
      <c r="G67" s="193"/>
      <c r="H67" s="193"/>
      <c r="I67" s="193">
        <f>'001 001.2 Pol'!G151</f>
        <v>0</v>
      </c>
      <c r="J67" s="189" t="str">
        <f>IF(I79=0,"",I67/I79*100)</f>
        <v/>
      </c>
    </row>
    <row r="68" spans="1:10" ht="36.75" customHeight="1" x14ac:dyDescent="0.2">
      <c r="A68" s="178"/>
      <c r="B68" s="183" t="s">
        <v>93</v>
      </c>
      <c r="C68" s="184" t="s">
        <v>94</v>
      </c>
      <c r="D68" s="185"/>
      <c r="E68" s="185"/>
      <c r="F68" s="192" t="s">
        <v>24</v>
      </c>
      <c r="G68" s="193"/>
      <c r="H68" s="193"/>
      <c r="I68" s="193">
        <f>'001 001.2 Pol'!G156</f>
        <v>0</v>
      </c>
      <c r="J68" s="189" t="str">
        <f>IF(I79=0,"",I68/I79*100)</f>
        <v/>
      </c>
    </row>
    <row r="69" spans="1:10" ht="36.75" customHeight="1" x14ac:dyDescent="0.2">
      <c r="A69" s="178"/>
      <c r="B69" s="183" t="s">
        <v>95</v>
      </c>
      <c r="C69" s="184" t="s">
        <v>96</v>
      </c>
      <c r="D69" s="185"/>
      <c r="E69" s="185"/>
      <c r="F69" s="192" t="s">
        <v>24</v>
      </c>
      <c r="G69" s="193"/>
      <c r="H69" s="193"/>
      <c r="I69" s="193">
        <f>'001 001.2 Pol'!G163</f>
        <v>0</v>
      </c>
      <c r="J69" s="189" t="str">
        <f>IF(I79=0,"",I69/I79*100)</f>
        <v/>
      </c>
    </row>
    <row r="70" spans="1:10" ht="36.75" customHeight="1" x14ac:dyDescent="0.2">
      <c r="A70" s="178"/>
      <c r="B70" s="183" t="s">
        <v>97</v>
      </c>
      <c r="C70" s="184" t="s">
        <v>98</v>
      </c>
      <c r="D70" s="185"/>
      <c r="E70" s="185"/>
      <c r="F70" s="192" t="s">
        <v>24</v>
      </c>
      <c r="G70" s="193"/>
      <c r="H70" s="193"/>
      <c r="I70" s="193">
        <f>'001 001.1 Pol'!G244+'001 001.2 Pol'!G167</f>
        <v>0</v>
      </c>
      <c r="J70" s="189" t="str">
        <f>IF(I79=0,"",I70/I79*100)</f>
        <v/>
      </c>
    </row>
    <row r="71" spans="1:10" ht="36.75" customHeight="1" x14ac:dyDescent="0.2">
      <c r="A71" s="178"/>
      <c r="B71" s="183" t="s">
        <v>99</v>
      </c>
      <c r="C71" s="184" t="s">
        <v>100</v>
      </c>
      <c r="D71" s="185"/>
      <c r="E71" s="185"/>
      <c r="F71" s="192" t="s">
        <v>24</v>
      </c>
      <c r="G71" s="193"/>
      <c r="H71" s="193"/>
      <c r="I71" s="193">
        <f>'001 001.1 Pol'!G340</f>
        <v>0</v>
      </c>
      <c r="J71" s="189" t="str">
        <f>IF(I79=0,"",I71/I79*100)</f>
        <v/>
      </c>
    </row>
    <row r="72" spans="1:10" ht="36.75" customHeight="1" x14ac:dyDescent="0.2">
      <c r="A72" s="178"/>
      <c r="B72" s="183" t="s">
        <v>101</v>
      </c>
      <c r="C72" s="184" t="s">
        <v>102</v>
      </c>
      <c r="D72" s="185"/>
      <c r="E72" s="185"/>
      <c r="F72" s="192" t="s">
        <v>24</v>
      </c>
      <c r="G72" s="193"/>
      <c r="H72" s="193"/>
      <c r="I72" s="193">
        <f>'001 001.1 Pol'!G345+'001 001.2 Pol'!G182</f>
        <v>0</v>
      </c>
      <c r="J72" s="189" t="str">
        <f>IF(I79=0,"",I72/I79*100)</f>
        <v/>
      </c>
    </row>
    <row r="73" spans="1:10" ht="36.75" customHeight="1" x14ac:dyDescent="0.2">
      <c r="A73" s="178"/>
      <c r="B73" s="183" t="s">
        <v>103</v>
      </c>
      <c r="C73" s="184" t="s">
        <v>104</v>
      </c>
      <c r="D73" s="185"/>
      <c r="E73" s="185"/>
      <c r="F73" s="192" t="s">
        <v>24</v>
      </c>
      <c r="G73" s="193"/>
      <c r="H73" s="193"/>
      <c r="I73" s="193">
        <f>'001 001.1 Pol'!G353+'001 001.2 Pol'!G184</f>
        <v>0</v>
      </c>
      <c r="J73" s="189" t="str">
        <f>IF(I79=0,"",I73/I79*100)</f>
        <v/>
      </c>
    </row>
    <row r="74" spans="1:10" ht="36.75" customHeight="1" x14ac:dyDescent="0.2">
      <c r="A74" s="178"/>
      <c r="B74" s="183" t="s">
        <v>105</v>
      </c>
      <c r="C74" s="184" t="s">
        <v>106</v>
      </c>
      <c r="D74" s="185"/>
      <c r="E74" s="185"/>
      <c r="F74" s="192" t="s">
        <v>25</v>
      </c>
      <c r="G74" s="193"/>
      <c r="H74" s="193"/>
      <c r="I74" s="193">
        <f>'001 001.1 Pol'!G359</f>
        <v>0</v>
      </c>
      <c r="J74" s="189" t="str">
        <f>IF(I79=0,"",I74/I79*100)</f>
        <v/>
      </c>
    </row>
    <row r="75" spans="1:10" ht="36.75" customHeight="1" x14ac:dyDescent="0.2">
      <c r="A75" s="178"/>
      <c r="B75" s="183" t="s">
        <v>107</v>
      </c>
      <c r="C75" s="184" t="s">
        <v>108</v>
      </c>
      <c r="D75" s="185"/>
      <c r="E75" s="185"/>
      <c r="F75" s="192" t="s">
        <v>26</v>
      </c>
      <c r="G75" s="193"/>
      <c r="H75" s="193"/>
      <c r="I75" s="193">
        <f>'001 001.1 Pol'!G363+'001 001.2 Pol'!G190</f>
        <v>0</v>
      </c>
      <c r="J75" s="189" t="str">
        <f>IF(I79=0,"",I75/I79*100)</f>
        <v/>
      </c>
    </row>
    <row r="76" spans="1:10" ht="36.75" customHeight="1" x14ac:dyDescent="0.2">
      <c r="A76" s="178"/>
      <c r="B76" s="183" t="s">
        <v>109</v>
      </c>
      <c r="C76" s="184" t="s">
        <v>110</v>
      </c>
      <c r="D76" s="185"/>
      <c r="E76" s="185"/>
      <c r="F76" s="192" t="s">
        <v>26</v>
      </c>
      <c r="G76" s="193"/>
      <c r="H76" s="193"/>
      <c r="I76" s="193">
        <f>'001 001.2 Pol'!G193</f>
        <v>0</v>
      </c>
      <c r="J76" s="189" t="str">
        <f>IF(I79=0,"",I76/I79*100)</f>
        <v/>
      </c>
    </row>
    <row r="77" spans="1:10" ht="36.75" customHeight="1" x14ac:dyDescent="0.2">
      <c r="A77" s="178"/>
      <c r="B77" s="183" t="s">
        <v>111</v>
      </c>
      <c r="C77" s="184" t="s">
        <v>112</v>
      </c>
      <c r="D77" s="185"/>
      <c r="E77" s="185"/>
      <c r="F77" s="192" t="s">
        <v>113</v>
      </c>
      <c r="G77" s="193"/>
      <c r="H77" s="193"/>
      <c r="I77" s="193">
        <f>'001 001.1 Pol'!G368+'001 001.2 Pol'!G228</f>
        <v>0</v>
      </c>
      <c r="J77" s="189" t="str">
        <f>IF(I79=0,"",I77/I79*100)</f>
        <v/>
      </c>
    </row>
    <row r="78" spans="1:10" ht="36.75" customHeight="1" x14ac:dyDescent="0.2">
      <c r="A78" s="178"/>
      <c r="B78" s="183" t="s">
        <v>114</v>
      </c>
      <c r="C78" s="184" t="s">
        <v>27</v>
      </c>
      <c r="D78" s="185"/>
      <c r="E78" s="185"/>
      <c r="F78" s="192" t="s">
        <v>114</v>
      </c>
      <c r="G78" s="193"/>
      <c r="H78" s="193"/>
      <c r="I78" s="193">
        <f>'00 00 Naklady'!G8</f>
        <v>0</v>
      </c>
      <c r="J78" s="189" t="str">
        <f>IF(I79=0,"",I78/I79*100)</f>
        <v/>
      </c>
    </row>
    <row r="79" spans="1:10" ht="25.5" customHeight="1" x14ac:dyDescent="0.2">
      <c r="A79" s="179"/>
      <c r="B79" s="186" t="s">
        <v>1</v>
      </c>
      <c r="C79" s="187"/>
      <c r="D79" s="188"/>
      <c r="E79" s="188"/>
      <c r="F79" s="194"/>
      <c r="G79" s="195"/>
      <c r="H79" s="195"/>
      <c r="I79" s="195">
        <f>SUM(I59:I78)</f>
        <v>0</v>
      </c>
      <c r="J79" s="190">
        <f>SUM(J59:J78)</f>
        <v>0</v>
      </c>
    </row>
    <row r="80" spans="1:10" x14ac:dyDescent="0.2">
      <c r="F80" s="135"/>
      <c r="G80" s="135"/>
      <c r="H80" s="135"/>
      <c r="I80" s="135"/>
      <c r="J80" s="191"/>
    </row>
    <row r="81" spans="6:10" x14ac:dyDescent="0.2">
      <c r="F81" s="135"/>
      <c r="G81" s="135"/>
      <c r="H81" s="135"/>
      <c r="I81" s="135"/>
      <c r="J81" s="191"/>
    </row>
    <row r="82" spans="6:10" x14ac:dyDescent="0.2">
      <c r="F82" s="135"/>
      <c r="G82" s="135"/>
      <c r="H82" s="135"/>
      <c r="I82" s="135"/>
      <c r="J82" s="191"/>
    </row>
  </sheetData>
  <sheetProtection algorithmName="SHA-512" hashValue="X71d8X7PcSkM+QGv27ozcDBI54es1e0t1+siEDcs/4izsMa8Qzus0ArgUI5+EL67Dd04XBGEJFgk7E1WxwUUIA==" saltValue="bJYclV8P3soWqV6OB+r02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6:E76"/>
    <mergeCell ref="C77:E77"/>
    <mergeCell ref="C78:E78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tEZaM6e6N0orJxC2sxr/jAFV6GMXhOCVrjxdfn1UNxJQ2lchJJoqC6ptvzXiYxYQEVRnSRyagRxV8otzrHTnAA==" saltValue="9UtU85Zp07Q2FPwqaAM7U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27C2-FE3C-48FE-B4BB-5505B6BF638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116</v>
      </c>
      <c r="B1" s="197"/>
      <c r="C1" s="197"/>
      <c r="D1" s="197"/>
      <c r="E1" s="197"/>
      <c r="F1" s="197"/>
      <c r="G1" s="197"/>
      <c r="AG1" t="s">
        <v>117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118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119</v>
      </c>
      <c r="AG3" t="s">
        <v>120</v>
      </c>
    </row>
    <row r="4" spans="1:60" ht="24.95" customHeight="1" x14ac:dyDescent="0.2">
      <c r="A4" s="202" t="s">
        <v>9</v>
      </c>
      <c r="B4" s="203" t="s">
        <v>53</v>
      </c>
      <c r="C4" s="204" t="s">
        <v>54</v>
      </c>
      <c r="D4" s="205"/>
      <c r="E4" s="205"/>
      <c r="F4" s="205"/>
      <c r="G4" s="206"/>
      <c r="AG4" t="s">
        <v>121</v>
      </c>
    </row>
    <row r="5" spans="1:60" x14ac:dyDescent="0.2">
      <c r="D5" s="10"/>
    </row>
    <row r="6" spans="1:60" ht="38.25" x14ac:dyDescent="0.2">
      <c r="A6" s="208" t="s">
        <v>122</v>
      </c>
      <c r="B6" s="210" t="s">
        <v>123</v>
      </c>
      <c r="C6" s="210" t="s">
        <v>124</v>
      </c>
      <c r="D6" s="209" t="s">
        <v>125</v>
      </c>
      <c r="E6" s="208" t="s">
        <v>126</v>
      </c>
      <c r="F6" s="207" t="s">
        <v>127</v>
      </c>
      <c r="G6" s="208" t="s">
        <v>29</v>
      </c>
      <c r="H6" s="211" t="s">
        <v>30</v>
      </c>
      <c r="I6" s="211" t="s">
        <v>128</v>
      </c>
      <c r="J6" s="211" t="s">
        <v>31</v>
      </c>
      <c r="K6" s="211" t="s">
        <v>129</v>
      </c>
      <c r="L6" s="211" t="s">
        <v>130</v>
      </c>
      <c r="M6" s="211" t="s">
        <v>131</v>
      </c>
      <c r="N6" s="211" t="s">
        <v>132</v>
      </c>
      <c r="O6" s="211" t="s">
        <v>133</v>
      </c>
      <c r="P6" s="211" t="s">
        <v>134</v>
      </c>
      <c r="Q6" s="211" t="s">
        <v>135</v>
      </c>
      <c r="R6" s="211" t="s">
        <v>136</v>
      </c>
      <c r="S6" s="211" t="s">
        <v>137</v>
      </c>
      <c r="T6" s="211" t="s">
        <v>138</v>
      </c>
      <c r="U6" s="211" t="s">
        <v>139</v>
      </c>
      <c r="V6" s="211" t="s">
        <v>140</v>
      </c>
      <c r="W6" s="211" t="s">
        <v>141</v>
      </c>
      <c r="X6" s="211" t="s">
        <v>142</v>
      </c>
      <c r="Y6" s="211" t="s">
        <v>143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144</v>
      </c>
      <c r="B8" s="227" t="s">
        <v>114</v>
      </c>
      <c r="C8" s="249" t="s">
        <v>27</v>
      </c>
      <c r="D8" s="228"/>
      <c r="E8" s="229"/>
      <c r="F8" s="230"/>
      <c r="G8" s="230">
        <f>SUMIF(AG9:AG29,"&lt;&gt;NOR",G9:G29)</f>
        <v>0</v>
      </c>
      <c r="H8" s="230"/>
      <c r="I8" s="230">
        <f>SUM(I9:I29)</f>
        <v>0</v>
      </c>
      <c r="J8" s="230"/>
      <c r="K8" s="230">
        <f>SUM(K9:K29)</f>
        <v>0</v>
      </c>
      <c r="L8" s="230"/>
      <c r="M8" s="230">
        <f>SUM(M9:M29)</f>
        <v>0</v>
      </c>
      <c r="N8" s="229"/>
      <c r="O8" s="229">
        <f>SUM(O9:O29)</f>
        <v>0</v>
      </c>
      <c r="P8" s="229"/>
      <c r="Q8" s="229">
        <f>SUM(Q9:Q29)</f>
        <v>0</v>
      </c>
      <c r="R8" s="230"/>
      <c r="S8" s="230"/>
      <c r="T8" s="231"/>
      <c r="U8" s="225"/>
      <c r="V8" s="225">
        <f>SUM(V9:V29)</f>
        <v>0</v>
      </c>
      <c r="W8" s="225"/>
      <c r="X8" s="225"/>
      <c r="Y8" s="225"/>
      <c r="AG8" t="s">
        <v>145</v>
      </c>
    </row>
    <row r="9" spans="1:60" outlineLevel="1" x14ac:dyDescent="0.2">
      <c r="A9" s="240">
        <v>1</v>
      </c>
      <c r="B9" s="241" t="s">
        <v>146</v>
      </c>
      <c r="C9" s="250" t="s">
        <v>147</v>
      </c>
      <c r="D9" s="242" t="s">
        <v>148</v>
      </c>
      <c r="E9" s="243">
        <v>1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5"/>
      <c r="S9" s="245" t="s">
        <v>149</v>
      </c>
      <c r="T9" s="246" t="s">
        <v>150</v>
      </c>
      <c r="U9" s="222">
        <v>0</v>
      </c>
      <c r="V9" s="222">
        <f>ROUND(E9*U9,2)</f>
        <v>0</v>
      </c>
      <c r="W9" s="222"/>
      <c r="X9" s="222" t="s">
        <v>151</v>
      </c>
      <c r="Y9" s="222" t="s">
        <v>152</v>
      </c>
      <c r="Z9" s="212"/>
      <c r="AA9" s="212"/>
      <c r="AB9" s="212"/>
      <c r="AC9" s="212"/>
      <c r="AD9" s="212"/>
      <c r="AE9" s="212"/>
      <c r="AF9" s="212"/>
      <c r="AG9" s="212" t="s">
        <v>153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0">
        <v>2</v>
      </c>
      <c r="B10" s="241" t="s">
        <v>154</v>
      </c>
      <c r="C10" s="250" t="s">
        <v>155</v>
      </c>
      <c r="D10" s="242" t="s">
        <v>148</v>
      </c>
      <c r="E10" s="243">
        <v>1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21</v>
      </c>
      <c r="M10" s="245">
        <f>G10*(1+L10/100)</f>
        <v>0</v>
      </c>
      <c r="N10" s="243">
        <v>0</v>
      </c>
      <c r="O10" s="243">
        <f>ROUND(E10*N10,2)</f>
        <v>0</v>
      </c>
      <c r="P10" s="243">
        <v>0</v>
      </c>
      <c r="Q10" s="243">
        <f>ROUND(E10*P10,2)</f>
        <v>0</v>
      </c>
      <c r="R10" s="245"/>
      <c r="S10" s="245" t="s">
        <v>149</v>
      </c>
      <c r="T10" s="246" t="s">
        <v>150</v>
      </c>
      <c r="U10" s="222">
        <v>0</v>
      </c>
      <c r="V10" s="222">
        <f>ROUND(E10*U10,2)</f>
        <v>0</v>
      </c>
      <c r="W10" s="222"/>
      <c r="X10" s="222" t="s">
        <v>151</v>
      </c>
      <c r="Y10" s="222" t="s">
        <v>152</v>
      </c>
      <c r="Z10" s="212"/>
      <c r="AA10" s="212"/>
      <c r="AB10" s="212"/>
      <c r="AC10" s="212"/>
      <c r="AD10" s="212"/>
      <c r="AE10" s="212"/>
      <c r="AF10" s="212"/>
      <c r="AG10" s="212" t="s">
        <v>153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3">
        <v>3</v>
      </c>
      <c r="B11" s="234" t="s">
        <v>156</v>
      </c>
      <c r="C11" s="251" t="s">
        <v>28</v>
      </c>
      <c r="D11" s="235" t="s">
        <v>148</v>
      </c>
      <c r="E11" s="236">
        <v>1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8"/>
      <c r="S11" s="238" t="s">
        <v>149</v>
      </c>
      <c r="T11" s="239" t="s">
        <v>150</v>
      </c>
      <c r="U11" s="222">
        <v>0</v>
      </c>
      <c r="V11" s="222">
        <f>ROUND(E11*U11,2)</f>
        <v>0</v>
      </c>
      <c r="W11" s="222"/>
      <c r="X11" s="222" t="s">
        <v>151</v>
      </c>
      <c r="Y11" s="222" t="s">
        <v>152</v>
      </c>
      <c r="Z11" s="212"/>
      <c r="AA11" s="212"/>
      <c r="AB11" s="212"/>
      <c r="AC11" s="212"/>
      <c r="AD11" s="212"/>
      <c r="AE11" s="212"/>
      <c r="AF11" s="212"/>
      <c r="AG11" s="212" t="s">
        <v>153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19"/>
      <c r="B12" s="220"/>
      <c r="C12" s="252" t="s">
        <v>157</v>
      </c>
      <c r="D12" s="223"/>
      <c r="E12" s="224"/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158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19"/>
      <c r="B13" s="220"/>
      <c r="C13" s="252" t="s">
        <v>159</v>
      </c>
      <c r="D13" s="223"/>
      <c r="E13" s="224"/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158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52" t="s">
        <v>160</v>
      </c>
      <c r="D14" s="223"/>
      <c r="E14" s="224"/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158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19"/>
      <c r="B15" s="220"/>
      <c r="C15" s="252" t="s">
        <v>161</v>
      </c>
      <c r="D15" s="223"/>
      <c r="E15" s="224"/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158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52" t="s">
        <v>162</v>
      </c>
      <c r="D16" s="223"/>
      <c r="E16" s="224"/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158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19"/>
      <c r="B17" s="220"/>
      <c r="C17" s="252" t="s">
        <v>163</v>
      </c>
      <c r="D17" s="223"/>
      <c r="E17" s="224"/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158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19"/>
      <c r="B18" s="220"/>
      <c r="C18" s="252" t="s">
        <v>164</v>
      </c>
      <c r="D18" s="223"/>
      <c r="E18" s="224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158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19"/>
      <c r="B19" s="220"/>
      <c r="C19" s="252" t="s">
        <v>165</v>
      </c>
      <c r="D19" s="223"/>
      <c r="E19" s="224"/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158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52" t="s">
        <v>166</v>
      </c>
      <c r="D20" s="223"/>
      <c r="E20" s="224">
        <v>1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158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3">
        <v>4</v>
      </c>
      <c r="B21" s="234" t="s">
        <v>167</v>
      </c>
      <c r="C21" s="251" t="s">
        <v>168</v>
      </c>
      <c r="D21" s="235" t="s">
        <v>148</v>
      </c>
      <c r="E21" s="236">
        <v>1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8"/>
      <c r="S21" s="238" t="s">
        <v>149</v>
      </c>
      <c r="T21" s="239" t="s">
        <v>150</v>
      </c>
      <c r="U21" s="222">
        <v>0</v>
      </c>
      <c r="V21" s="222">
        <f>ROUND(E21*U21,2)</f>
        <v>0</v>
      </c>
      <c r="W21" s="222"/>
      <c r="X21" s="222" t="s">
        <v>151</v>
      </c>
      <c r="Y21" s="222" t="s">
        <v>152</v>
      </c>
      <c r="Z21" s="212"/>
      <c r="AA21" s="212"/>
      <c r="AB21" s="212"/>
      <c r="AC21" s="212"/>
      <c r="AD21" s="212"/>
      <c r="AE21" s="212"/>
      <c r="AF21" s="212"/>
      <c r="AG21" s="212" t="s">
        <v>153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2" x14ac:dyDescent="0.2">
      <c r="A22" s="219"/>
      <c r="B22" s="220"/>
      <c r="C22" s="253" t="s">
        <v>169</v>
      </c>
      <c r="D22" s="248"/>
      <c r="E22" s="248"/>
      <c r="F22" s="248"/>
      <c r="G22" s="248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170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47" t="str">
        <f>C22</f>
        <v>dopravní a informační značení na komunikacích pro motorová a nemotorová vozidla a pro pěší, zajištění průchodů apod., projednání s příslušným odborem dopravy, zajištění údržby, čištění apod. dopravního značení a komunikací apod.</v>
      </c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0">
        <v>5</v>
      </c>
      <c r="B23" s="241" t="s">
        <v>171</v>
      </c>
      <c r="C23" s="250" t="s">
        <v>172</v>
      </c>
      <c r="D23" s="242" t="s">
        <v>148</v>
      </c>
      <c r="E23" s="243">
        <v>1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21</v>
      </c>
      <c r="M23" s="245">
        <f>G23*(1+L23/100)</f>
        <v>0</v>
      </c>
      <c r="N23" s="243">
        <v>0</v>
      </c>
      <c r="O23" s="243">
        <f>ROUND(E23*N23,2)</f>
        <v>0</v>
      </c>
      <c r="P23" s="243">
        <v>0</v>
      </c>
      <c r="Q23" s="243">
        <f>ROUND(E23*P23,2)</f>
        <v>0</v>
      </c>
      <c r="R23" s="245"/>
      <c r="S23" s="245" t="s">
        <v>173</v>
      </c>
      <c r="T23" s="246" t="s">
        <v>150</v>
      </c>
      <c r="U23" s="222">
        <v>0</v>
      </c>
      <c r="V23" s="222">
        <f>ROUND(E23*U23,2)</f>
        <v>0</v>
      </c>
      <c r="W23" s="222"/>
      <c r="X23" s="222" t="s">
        <v>151</v>
      </c>
      <c r="Y23" s="222" t="s">
        <v>152</v>
      </c>
      <c r="Z23" s="212"/>
      <c r="AA23" s="212"/>
      <c r="AB23" s="212"/>
      <c r="AC23" s="212"/>
      <c r="AD23" s="212"/>
      <c r="AE23" s="212"/>
      <c r="AF23" s="212"/>
      <c r="AG23" s="212" t="s">
        <v>153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0">
        <v>6</v>
      </c>
      <c r="B24" s="241" t="s">
        <v>174</v>
      </c>
      <c r="C24" s="250" t="s">
        <v>175</v>
      </c>
      <c r="D24" s="242" t="s">
        <v>148</v>
      </c>
      <c r="E24" s="243">
        <v>1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21</v>
      </c>
      <c r="M24" s="245">
        <f>G24*(1+L24/100)</f>
        <v>0</v>
      </c>
      <c r="N24" s="243">
        <v>0</v>
      </c>
      <c r="O24" s="243">
        <f>ROUND(E24*N24,2)</f>
        <v>0</v>
      </c>
      <c r="P24" s="243">
        <v>0</v>
      </c>
      <c r="Q24" s="243">
        <f>ROUND(E24*P24,2)</f>
        <v>0</v>
      </c>
      <c r="R24" s="245"/>
      <c r="S24" s="245" t="s">
        <v>173</v>
      </c>
      <c r="T24" s="246" t="s">
        <v>150</v>
      </c>
      <c r="U24" s="222">
        <v>0</v>
      </c>
      <c r="V24" s="222">
        <f>ROUND(E24*U24,2)</f>
        <v>0</v>
      </c>
      <c r="W24" s="222"/>
      <c r="X24" s="222" t="s">
        <v>151</v>
      </c>
      <c r="Y24" s="222" t="s">
        <v>152</v>
      </c>
      <c r="Z24" s="212"/>
      <c r="AA24" s="212"/>
      <c r="AB24" s="212"/>
      <c r="AC24" s="212"/>
      <c r="AD24" s="212"/>
      <c r="AE24" s="212"/>
      <c r="AF24" s="212"/>
      <c r="AG24" s="212" t="s">
        <v>176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0">
        <v>7</v>
      </c>
      <c r="B25" s="241" t="s">
        <v>177</v>
      </c>
      <c r="C25" s="250" t="s">
        <v>178</v>
      </c>
      <c r="D25" s="242" t="s">
        <v>148</v>
      </c>
      <c r="E25" s="243">
        <v>1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21</v>
      </c>
      <c r="M25" s="245">
        <f>G25*(1+L25/100)</f>
        <v>0</v>
      </c>
      <c r="N25" s="243">
        <v>0</v>
      </c>
      <c r="O25" s="243">
        <f>ROUND(E25*N25,2)</f>
        <v>0</v>
      </c>
      <c r="P25" s="243">
        <v>0</v>
      </c>
      <c r="Q25" s="243">
        <f>ROUND(E25*P25,2)</f>
        <v>0</v>
      </c>
      <c r="R25" s="245"/>
      <c r="S25" s="245" t="s">
        <v>149</v>
      </c>
      <c r="T25" s="246" t="s">
        <v>150</v>
      </c>
      <c r="U25" s="222">
        <v>0</v>
      </c>
      <c r="V25" s="222">
        <f>ROUND(E25*U25,2)</f>
        <v>0</v>
      </c>
      <c r="W25" s="222"/>
      <c r="X25" s="222" t="s">
        <v>151</v>
      </c>
      <c r="Y25" s="222" t="s">
        <v>152</v>
      </c>
      <c r="Z25" s="212"/>
      <c r="AA25" s="212"/>
      <c r="AB25" s="212"/>
      <c r="AC25" s="212"/>
      <c r="AD25" s="212"/>
      <c r="AE25" s="212"/>
      <c r="AF25" s="212"/>
      <c r="AG25" s="212" t="s">
        <v>153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0">
        <v>8</v>
      </c>
      <c r="B26" s="241" t="s">
        <v>179</v>
      </c>
      <c r="C26" s="250" t="s">
        <v>180</v>
      </c>
      <c r="D26" s="242" t="s">
        <v>148</v>
      </c>
      <c r="E26" s="243">
        <v>1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21</v>
      </c>
      <c r="M26" s="245">
        <f>G26*(1+L26/100)</f>
        <v>0</v>
      </c>
      <c r="N26" s="243">
        <v>0</v>
      </c>
      <c r="O26" s="243">
        <f>ROUND(E26*N26,2)</f>
        <v>0</v>
      </c>
      <c r="P26" s="243">
        <v>0</v>
      </c>
      <c r="Q26" s="243">
        <f>ROUND(E26*P26,2)</f>
        <v>0</v>
      </c>
      <c r="R26" s="245"/>
      <c r="S26" s="245" t="s">
        <v>149</v>
      </c>
      <c r="T26" s="246" t="s">
        <v>150</v>
      </c>
      <c r="U26" s="222">
        <v>0</v>
      </c>
      <c r="V26" s="222">
        <f>ROUND(E26*U26,2)</f>
        <v>0</v>
      </c>
      <c r="W26" s="222"/>
      <c r="X26" s="222" t="s">
        <v>151</v>
      </c>
      <c r="Y26" s="222" t="s">
        <v>152</v>
      </c>
      <c r="Z26" s="212"/>
      <c r="AA26" s="212"/>
      <c r="AB26" s="212"/>
      <c r="AC26" s="212"/>
      <c r="AD26" s="212"/>
      <c r="AE26" s="212"/>
      <c r="AF26" s="212"/>
      <c r="AG26" s="212" t="s">
        <v>153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0">
        <v>9</v>
      </c>
      <c r="B27" s="241" t="s">
        <v>181</v>
      </c>
      <c r="C27" s="250" t="s">
        <v>182</v>
      </c>
      <c r="D27" s="242" t="s">
        <v>148</v>
      </c>
      <c r="E27" s="243">
        <v>1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21</v>
      </c>
      <c r="M27" s="245">
        <f>G27*(1+L27/100)</f>
        <v>0</v>
      </c>
      <c r="N27" s="243">
        <v>0</v>
      </c>
      <c r="O27" s="243">
        <f>ROUND(E27*N27,2)</f>
        <v>0</v>
      </c>
      <c r="P27" s="243">
        <v>0</v>
      </c>
      <c r="Q27" s="243">
        <f>ROUND(E27*P27,2)</f>
        <v>0</v>
      </c>
      <c r="R27" s="245"/>
      <c r="S27" s="245" t="s">
        <v>173</v>
      </c>
      <c r="T27" s="246" t="s">
        <v>150</v>
      </c>
      <c r="U27" s="222">
        <v>0</v>
      </c>
      <c r="V27" s="222">
        <f>ROUND(E27*U27,2)</f>
        <v>0</v>
      </c>
      <c r="W27" s="222"/>
      <c r="X27" s="222" t="s">
        <v>151</v>
      </c>
      <c r="Y27" s="222" t="s">
        <v>152</v>
      </c>
      <c r="Z27" s="212"/>
      <c r="AA27" s="212"/>
      <c r="AB27" s="212"/>
      <c r="AC27" s="212"/>
      <c r="AD27" s="212"/>
      <c r="AE27" s="212"/>
      <c r="AF27" s="212"/>
      <c r="AG27" s="212" t="s">
        <v>176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0">
        <v>10</v>
      </c>
      <c r="B28" s="241" t="s">
        <v>183</v>
      </c>
      <c r="C28" s="250" t="s">
        <v>184</v>
      </c>
      <c r="D28" s="242" t="s">
        <v>148</v>
      </c>
      <c r="E28" s="243">
        <v>1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21</v>
      </c>
      <c r="M28" s="245">
        <f>G28*(1+L28/100)</f>
        <v>0</v>
      </c>
      <c r="N28" s="243">
        <v>0</v>
      </c>
      <c r="O28" s="243">
        <f>ROUND(E28*N28,2)</f>
        <v>0</v>
      </c>
      <c r="P28" s="243">
        <v>0</v>
      </c>
      <c r="Q28" s="243">
        <f>ROUND(E28*P28,2)</f>
        <v>0</v>
      </c>
      <c r="R28" s="245"/>
      <c r="S28" s="245" t="s">
        <v>173</v>
      </c>
      <c r="T28" s="246" t="s">
        <v>150</v>
      </c>
      <c r="U28" s="222">
        <v>0</v>
      </c>
      <c r="V28" s="222">
        <f>ROUND(E28*U28,2)</f>
        <v>0</v>
      </c>
      <c r="W28" s="222"/>
      <c r="X28" s="222" t="s">
        <v>151</v>
      </c>
      <c r="Y28" s="222" t="s">
        <v>152</v>
      </c>
      <c r="Z28" s="212"/>
      <c r="AA28" s="212"/>
      <c r="AB28" s="212"/>
      <c r="AC28" s="212"/>
      <c r="AD28" s="212"/>
      <c r="AE28" s="212"/>
      <c r="AF28" s="212"/>
      <c r="AG28" s="212" t="s">
        <v>176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3">
        <v>11</v>
      </c>
      <c r="B29" s="234" t="s">
        <v>185</v>
      </c>
      <c r="C29" s="251" t="s">
        <v>186</v>
      </c>
      <c r="D29" s="235" t="s">
        <v>148</v>
      </c>
      <c r="E29" s="236">
        <v>1</v>
      </c>
      <c r="F29" s="237"/>
      <c r="G29" s="238">
        <f>ROUND(E29*F29,2)</f>
        <v>0</v>
      </c>
      <c r="H29" s="237"/>
      <c r="I29" s="238">
        <f>ROUND(E29*H29,2)</f>
        <v>0</v>
      </c>
      <c r="J29" s="237"/>
      <c r="K29" s="238">
        <f>ROUND(E29*J29,2)</f>
        <v>0</v>
      </c>
      <c r="L29" s="238">
        <v>21</v>
      </c>
      <c r="M29" s="238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8"/>
      <c r="S29" s="238" t="s">
        <v>173</v>
      </c>
      <c r="T29" s="239" t="s">
        <v>150</v>
      </c>
      <c r="U29" s="222">
        <v>0</v>
      </c>
      <c r="V29" s="222">
        <f>ROUND(E29*U29,2)</f>
        <v>0</v>
      </c>
      <c r="W29" s="222"/>
      <c r="X29" s="222" t="s">
        <v>151</v>
      </c>
      <c r="Y29" s="222" t="s">
        <v>152</v>
      </c>
      <c r="Z29" s="212"/>
      <c r="AA29" s="212"/>
      <c r="AB29" s="212"/>
      <c r="AC29" s="212"/>
      <c r="AD29" s="212"/>
      <c r="AE29" s="212"/>
      <c r="AF29" s="212"/>
      <c r="AG29" s="212" t="s">
        <v>176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">
      <c r="A30" s="3"/>
      <c r="B30" s="4"/>
      <c r="C30" s="254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v>15</v>
      </c>
      <c r="AF30">
        <v>21</v>
      </c>
      <c r="AG30" t="s">
        <v>130</v>
      </c>
    </row>
    <row r="31" spans="1:60" x14ac:dyDescent="0.2">
      <c r="A31" s="215"/>
      <c r="B31" s="216" t="s">
        <v>29</v>
      </c>
      <c r="C31" s="255"/>
      <c r="D31" s="217"/>
      <c r="E31" s="218"/>
      <c r="F31" s="218"/>
      <c r="G31" s="232">
        <f>G8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f>SUMIF(L7:L29,AE30,G7:G29)</f>
        <v>0</v>
      </c>
      <c r="AF31">
        <f>SUMIF(L7:L29,AF30,G7:G29)</f>
        <v>0</v>
      </c>
      <c r="AG31" t="s">
        <v>187</v>
      </c>
    </row>
    <row r="32" spans="1:60" x14ac:dyDescent="0.2">
      <c r="C32" s="256"/>
      <c r="D32" s="10"/>
      <c r="AG32" t="s">
        <v>188</v>
      </c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7LQel14bSy8K3S9JLdUGKCFEJgumRxZ+14/bgbC6pEAe7zjhRovpbKRutzSZQ/6F55iBOagl7Gcx86/4lITxA==" saltValue="cL65yku0fnx3y404wUjwsw==" spinCount="100000" sheet="1" formatRows="0"/>
  <mergeCells count="5">
    <mergeCell ref="A1:G1"/>
    <mergeCell ref="C2:G2"/>
    <mergeCell ref="C3:G3"/>
    <mergeCell ref="C4:G4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F98FA-6CE0-4A6B-806A-7978834BE93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189</v>
      </c>
      <c r="B1" s="197"/>
      <c r="C1" s="197"/>
      <c r="D1" s="197"/>
      <c r="E1" s="197"/>
      <c r="F1" s="197"/>
      <c r="G1" s="197"/>
      <c r="AG1" t="s">
        <v>117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118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118</v>
      </c>
      <c r="AG3" t="s">
        <v>120</v>
      </c>
    </row>
    <row r="4" spans="1:60" ht="24.95" customHeight="1" x14ac:dyDescent="0.2">
      <c r="A4" s="202" t="s">
        <v>9</v>
      </c>
      <c r="B4" s="203" t="s">
        <v>58</v>
      </c>
      <c r="C4" s="204" t="s">
        <v>59</v>
      </c>
      <c r="D4" s="205"/>
      <c r="E4" s="205"/>
      <c r="F4" s="205"/>
      <c r="G4" s="206"/>
      <c r="AG4" t="s">
        <v>121</v>
      </c>
    </row>
    <row r="5" spans="1:60" x14ac:dyDescent="0.2">
      <c r="D5" s="10"/>
    </row>
    <row r="6" spans="1:60" ht="38.25" x14ac:dyDescent="0.2">
      <c r="A6" s="208" t="s">
        <v>122</v>
      </c>
      <c r="B6" s="210" t="s">
        <v>123</v>
      </c>
      <c r="C6" s="210" t="s">
        <v>124</v>
      </c>
      <c r="D6" s="209" t="s">
        <v>125</v>
      </c>
      <c r="E6" s="208" t="s">
        <v>126</v>
      </c>
      <c r="F6" s="207" t="s">
        <v>127</v>
      </c>
      <c r="G6" s="208" t="s">
        <v>29</v>
      </c>
      <c r="H6" s="211" t="s">
        <v>30</v>
      </c>
      <c r="I6" s="211" t="s">
        <v>128</v>
      </c>
      <c r="J6" s="211" t="s">
        <v>31</v>
      </c>
      <c r="K6" s="211" t="s">
        <v>129</v>
      </c>
      <c r="L6" s="211" t="s">
        <v>130</v>
      </c>
      <c r="M6" s="211" t="s">
        <v>131</v>
      </c>
      <c r="N6" s="211" t="s">
        <v>132</v>
      </c>
      <c r="O6" s="211" t="s">
        <v>133</v>
      </c>
      <c r="P6" s="211" t="s">
        <v>134</v>
      </c>
      <c r="Q6" s="211" t="s">
        <v>135</v>
      </c>
      <c r="R6" s="211" t="s">
        <v>136</v>
      </c>
      <c r="S6" s="211" t="s">
        <v>137</v>
      </c>
      <c r="T6" s="211" t="s">
        <v>138</v>
      </c>
      <c r="U6" s="211" t="s">
        <v>139</v>
      </c>
      <c r="V6" s="211" t="s">
        <v>140</v>
      </c>
      <c r="W6" s="211" t="s">
        <v>141</v>
      </c>
      <c r="X6" s="211" t="s">
        <v>142</v>
      </c>
      <c r="Y6" s="211" t="s">
        <v>143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144</v>
      </c>
      <c r="B8" s="227" t="s">
        <v>75</v>
      </c>
      <c r="C8" s="249" t="s">
        <v>76</v>
      </c>
      <c r="D8" s="228"/>
      <c r="E8" s="229"/>
      <c r="F8" s="230"/>
      <c r="G8" s="230">
        <f>SUMIF(AG9:AG60,"&lt;&gt;NOR",G9:G60)</f>
        <v>0</v>
      </c>
      <c r="H8" s="230"/>
      <c r="I8" s="230">
        <f>SUM(I9:I60)</f>
        <v>0</v>
      </c>
      <c r="J8" s="230"/>
      <c r="K8" s="230">
        <f>SUM(K9:K60)</f>
        <v>0</v>
      </c>
      <c r="L8" s="230"/>
      <c r="M8" s="230">
        <f>SUM(M9:M60)</f>
        <v>0</v>
      </c>
      <c r="N8" s="229"/>
      <c r="O8" s="229">
        <f>SUM(O9:O60)</f>
        <v>0</v>
      </c>
      <c r="P8" s="229"/>
      <c r="Q8" s="229">
        <f>SUM(Q9:Q60)</f>
        <v>934.5</v>
      </c>
      <c r="R8" s="230"/>
      <c r="S8" s="230"/>
      <c r="T8" s="231"/>
      <c r="U8" s="225"/>
      <c r="V8" s="225">
        <f>SUM(V9:V60)</f>
        <v>256.36999999999995</v>
      </c>
      <c r="W8" s="225"/>
      <c r="X8" s="225"/>
      <c r="Y8" s="225"/>
      <c r="AG8" t="s">
        <v>145</v>
      </c>
    </row>
    <row r="9" spans="1:60" ht="22.5" outlineLevel="1" x14ac:dyDescent="0.2">
      <c r="A9" s="233">
        <v>1</v>
      </c>
      <c r="B9" s="234" t="s">
        <v>190</v>
      </c>
      <c r="C9" s="251" t="s">
        <v>191</v>
      </c>
      <c r="D9" s="235" t="s">
        <v>192</v>
      </c>
      <c r="E9" s="236">
        <v>34.6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0.22500000000000001</v>
      </c>
      <c r="Q9" s="236">
        <f>ROUND(E9*P9,2)</f>
        <v>7.79</v>
      </c>
      <c r="R9" s="238" t="s">
        <v>193</v>
      </c>
      <c r="S9" s="238" t="s">
        <v>173</v>
      </c>
      <c r="T9" s="239" t="s">
        <v>173</v>
      </c>
      <c r="U9" s="222">
        <v>0.14199999999999999</v>
      </c>
      <c r="V9" s="222">
        <f>ROUND(E9*U9,2)</f>
        <v>4.91</v>
      </c>
      <c r="W9" s="222"/>
      <c r="X9" s="222" t="s">
        <v>194</v>
      </c>
      <c r="Y9" s="222" t="s">
        <v>152</v>
      </c>
      <c r="Z9" s="212"/>
      <c r="AA9" s="212"/>
      <c r="AB9" s="212"/>
      <c r="AC9" s="212"/>
      <c r="AD9" s="212"/>
      <c r="AE9" s="212"/>
      <c r="AF9" s="212"/>
      <c r="AG9" s="212" t="s">
        <v>195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0" t="s">
        <v>196</v>
      </c>
      <c r="D10" s="259"/>
      <c r="E10" s="259"/>
      <c r="F10" s="259"/>
      <c r="G10" s="259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197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52" t="s">
        <v>198</v>
      </c>
      <c r="D11" s="223"/>
      <c r="E11" s="224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158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52" t="s">
        <v>199</v>
      </c>
      <c r="D12" s="223"/>
      <c r="E12" s="224">
        <v>34.6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158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33">
        <v>2</v>
      </c>
      <c r="B13" s="234" t="s">
        <v>200</v>
      </c>
      <c r="C13" s="251" t="s">
        <v>201</v>
      </c>
      <c r="D13" s="235" t="s">
        <v>192</v>
      </c>
      <c r="E13" s="236">
        <v>1404.1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21</v>
      </c>
      <c r="M13" s="238">
        <f>G13*(1+L13/100)</f>
        <v>0</v>
      </c>
      <c r="N13" s="236">
        <v>0</v>
      </c>
      <c r="O13" s="236">
        <f>ROUND(E13*N13,2)</f>
        <v>0</v>
      </c>
      <c r="P13" s="236">
        <v>0.66</v>
      </c>
      <c r="Q13" s="236">
        <f>ROUND(E13*P13,2)</f>
        <v>926.71</v>
      </c>
      <c r="R13" s="238" t="s">
        <v>193</v>
      </c>
      <c r="S13" s="238" t="s">
        <v>173</v>
      </c>
      <c r="T13" s="239" t="s">
        <v>173</v>
      </c>
      <c r="U13" s="222">
        <v>0.11899999999999999</v>
      </c>
      <c r="V13" s="222">
        <f>ROUND(E13*U13,2)</f>
        <v>167.09</v>
      </c>
      <c r="W13" s="222"/>
      <c r="X13" s="222" t="s">
        <v>194</v>
      </c>
      <c r="Y13" s="222" t="s">
        <v>152</v>
      </c>
      <c r="Z13" s="212"/>
      <c r="AA13" s="212"/>
      <c r="AB13" s="212"/>
      <c r="AC13" s="212"/>
      <c r="AD13" s="212"/>
      <c r="AE13" s="212"/>
      <c r="AF13" s="212"/>
      <c r="AG13" s="212" t="s">
        <v>195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52" t="s">
        <v>202</v>
      </c>
      <c r="D14" s="223"/>
      <c r="E14" s="224"/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158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19"/>
      <c r="B15" s="220"/>
      <c r="C15" s="252" t="s">
        <v>203</v>
      </c>
      <c r="D15" s="223"/>
      <c r="E15" s="224"/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158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19"/>
      <c r="B16" s="220"/>
      <c r="C16" s="252" t="s">
        <v>204</v>
      </c>
      <c r="D16" s="223"/>
      <c r="E16" s="224">
        <v>1404.1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158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3">
        <v>3</v>
      </c>
      <c r="B17" s="234" t="s">
        <v>205</v>
      </c>
      <c r="C17" s="251" t="s">
        <v>206</v>
      </c>
      <c r="D17" s="235" t="s">
        <v>207</v>
      </c>
      <c r="E17" s="236">
        <v>49.68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21</v>
      </c>
      <c r="M17" s="238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8" t="s">
        <v>208</v>
      </c>
      <c r="S17" s="238" t="s">
        <v>173</v>
      </c>
      <c r="T17" s="239" t="s">
        <v>173</v>
      </c>
      <c r="U17" s="222">
        <v>0.36499999999999999</v>
      </c>
      <c r="V17" s="222">
        <f>ROUND(E17*U17,2)</f>
        <v>18.13</v>
      </c>
      <c r="W17" s="222"/>
      <c r="X17" s="222" t="s">
        <v>194</v>
      </c>
      <c r="Y17" s="222" t="s">
        <v>152</v>
      </c>
      <c r="Z17" s="212"/>
      <c r="AA17" s="212"/>
      <c r="AB17" s="212"/>
      <c r="AC17" s="212"/>
      <c r="AD17" s="212"/>
      <c r="AE17" s="212"/>
      <c r="AF17" s="212"/>
      <c r="AG17" s="212" t="s">
        <v>195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2" x14ac:dyDescent="0.2">
      <c r="A18" s="219"/>
      <c r="B18" s="220"/>
      <c r="C18" s="260" t="s">
        <v>209</v>
      </c>
      <c r="D18" s="259"/>
      <c r="E18" s="259"/>
      <c r="F18" s="259"/>
      <c r="G18" s="259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197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47" t="str">
        <f>C18</f>
        <v>zapažených i nezapažených s urovnáním dna do předepsaného profilu a spádu, s přehozením výkopku na přilehlém terénu na vzdálenost do 3 m od podélné osy rýhy nebo s naložením výkopku na dopravní prostředek.</v>
      </c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52" t="s">
        <v>210</v>
      </c>
      <c r="D19" s="223"/>
      <c r="E19" s="224"/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158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52" t="s">
        <v>211</v>
      </c>
      <c r="D20" s="223"/>
      <c r="E20" s="224">
        <v>49.68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158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33">
        <v>4</v>
      </c>
      <c r="B21" s="234" t="s">
        <v>212</v>
      </c>
      <c r="C21" s="251" t="s">
        <v>213</v>
      </c>
      <c r="D21" s="235" t="s">
        <v>207</v>
      </c>
      <c r="E21" s="236">
        <v>49.68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8" t="s">
        <v>208</v>
      </c>
      <c r="S21" s="238" t="s">
        <v>173</v>
      </c>
      <c r="T21" s="239" t="s">
        <v>173</v>
      </c>
      <c r="U21" s="222">
        <v>1.0999999999999999E-2</v>
      </c>
      <c r="V21" s="222">
        <f>ROUND(E21*U21,2)</f>
        <v>0.55000000000000004</v>
      </c>
      <c r="W21" s="222"/>
      <c r="X21" s="222" t="s">
        <v>194</v>
      </c>
      <c r="Y21" s="222" t="s">
        <v>152</v>
      </c>
      <c r="Z21" s="212"/>
      <c r="AA21" s="212"/>
      <c r="AB21" s="212"/>
      <c r="AC21" s="212"/>
      <c r="AD21" s="212"/>
      <c r="AE21" s="212"/>
      <c r="AF21" s="212"/>
      <c r="AG21" s="212" t="s">
        <v>195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19"/>
      <c r="B22" s="220"/>
      <c r="C22" s="260" t="s">
        <v>214</v>
      </c>
      <c r="D22" s="259"/>
      <c r="E22" s="259"/>
      <c r="F22" s="259"/>
      <c r="G22" s="259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197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19"/>
      <c r="B23" s="220"/>
      <c r="C23" s="252" t="s">
        <v>215</v>
      </c>
      <c r="D23" s="223"/>
      <c r="E23" s="224"/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158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19"/>
      <c r="B24" s="220"/>
      <c r="C24" s="252" t="s">
        <v>210</v>
      </c>
      <c r="D24" s="223"/>
      <c r="E24" s="224"/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158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52" t="s">
        <v>211</v>
      </c>
      <c r="D25" s="223"/>
      <c r="E25" s="224">
        <v>49.68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158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33">
        <v>5</v>
      </c>
      <c r="B26" s="234" t="s">
        <v>216</v>
      </c>
      <c r="C26" s="251" t="s">
        <v>217</v>
      </c>
      <c r="D26" s="235" t="s">
        <v>207</v>
      </c>
      <c r="E26" s="236">
        <v>496.8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8" t="s">
        <v>208</v>
      </c>
      <c r="S26" s="238" t="s">
        <v>173</v>
      </c>
      <c r="T26" s="239" t="s">
        <v>173</v>
      </c>
      <c r="U26" s="222">
        <v>0</v>
      </c>
      <c r="V26" s="222">
        <f>ROUND(E26*U26,2)</f>
        <v>0</v>
      </c>
      <c r="W26" s="222"/>
      <c r="X26" s="222" t="s">
        <v>194</v>
      </c>
      <c r="Y26" s="222" t="s">
        <v>152</v>
      </c>
      <c r="Z26" s="212"/>
      <c r="AA26" s="212"/>
      <c r="AB26" s="212"/>
      <c r="AC26" s="212"/>
      <c r="AD26" s="212"/>
      <c r="AE26" s="212"/>
      <c r="AF26" s="212"/>
      <c r="AG26" s="212" t="s">
        <v>195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19"/>
      <c r="B27" s="220"/>
      <c r="C27" s="260" t="s">
        <v>214</v>
      </c>
      <c r="D27" s="259"/>
      <c r="E27" s="259"/>
      <c r="F27" s="259"/>
      <c r="G27" s="259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197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52" t="s">
        <v>215</v>
      </c>
      <c r="D28" s="223"/>
      <c r="E28" s="224"/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158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52" t="s">
        <v>210</v>
      </c>
      <c r="D29" s="223"/>
      <c r="E29" s="224"/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158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19"/>
      <c r="B30" s="220"/>
      <c r="C30" s="261" t="s">
        <v>218</v>
      </c>
      <c r="D30" s="257"/>
      <c r="E30" s="258"/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158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19"/>
      <c r="B31" s="220"/>
      <c r="C31" s="262" t="s">
        <v>219</v>
      </c>
      <c r="D31" s="257"/>
      <c r="E31" s="258">
        <v>49.68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158</v>
      </c>
      <c r="AH31" s="212">
        <v>2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">
      <c r="A32" s="219"/>
      <c r="B32" s="220"/>
      <c r="C32" s="261" t="s">
        <v>220</v>
      </c>
      <c r="D32" s="257"/>
      <c r="E32" s="258"/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158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">
      <c r="A33" s="219"/>
      <c r="B33" s="220"/>
      <c r="C33" s="252" t="s">
        <v>221</v>
      </c>
      <c r="D33" s="223"/>
      <c r="E33" s="224">
        <v>496.8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158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33">
        <v>6</v>
      </c>
      <c r="B34" s="234" t="s">
        <v>222</v>
      </c>
      <c r="C34" s="251" t="s">
        <v>223</v>
      </c>
      <c r="D34" s="235" t="s">
        <v>207</v>
      </c>
      <c r="E34" s="236">
        <v>49.68</v>
      </c>
      <c r="F34" s="237"/>
      <c r="G34" s="238">
        <f>ROUND(E34*F34,2)</f>
        <v>0</v>
      </c>
      <c r="H34" s="237"/>
      <c r="I34" s="238">
        <f>ROUND(E34*H34,2)</f>
        <v>0</v>
      </c>
      <c r="J34" s="237"/>
      <c r="K34" s="238">
        <f>ROUND(E34*J34,2)</f>
        <v>0</v>
      </c>
      <c r="L34" s="238">
        <v>21</v>
      </c>
      <c r="M34" s="238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8" t="s">
        <v>208</v>
      </c>
      <c r="S34" s="238" t="s">
        <v>173</v>
      </c>
      <c r="T34" s="239" t="s">
        <v>173</v>
      </c>
      <c r="U34" s="222">
        <v>0.65200000000000002</v>
      </c>
      <c r="V34" s="222">
        <f>ROUND(E34*U34,2)</f>
        <v>32.39</v>
      </c>
      <c r="W34" s="222"/>
      <c r="X34" s="222" t="s">
        <v>194</v>
      </c>
      <c r="Y34" s="222" t="s">
        <v>152</v>
      </c>
      <c r="Z34" s="212"/>
      <c r="AA34" s="212"/>
      <c r="AB34" s="212"/>
      <c r="AC34" s="212"/>
      <c r="AD34" s="212"/>
      <c r="AE34" s="212"/>
      <c r="AF34" s="212"/>
      <c r="AG34" s="212" t="s">
        <v>195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19"/>
      <c r="B35" s="220"/>
      <c r="C35" s="252" t="s">
        <v>215</v>
      </c>
      <c r="D35" s="223"/>
      <c r="E35" s="224"/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158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19"/>
      <c r="B36" s="220"/>
      <c r="C36" s="252" t="s">
        <v>210</v>
      </c>
      <c r="D36" s="223"/>
      <c r="E36" s="224"/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158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19"/>
      <c r="B37" s="220"/>
      <c r="C37" s="252" t="s">
        <v>211</v>
      </c>
      <c r="D37" s="223"/>
      <c r="E37" s="224">
        <v>49.68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158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33">
        <v>7</v>
      </c>
      <c r="B38" s="234" t="s">
        <v>224</v>
      </c>
      <c r="C38" s="251" t="s">
        <v>225</v>
      </c>
      <c r="D38" s="235" t="s">
        <v>207</v>
      </c>
      <c r="E38" s="236">
        <v>49.68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21</v>
      </c>
      <c r="M38" s="238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8" t="s">
        <v>208</v>
      </c>
      <c r="S38" s="238" t="s">
        <v>173</v>
      </c>
      <c r="T38" s="239" t="s">
        <v>173</v>
      </c>
      <c r="U38" s="222">
        <v>1.7999999999999999E-2</v>
      </c>
      <c r="V38" s="222">
        <f>ROUND(E38*U38,2)</f>
        <v>0.89</v>
      </c>
      <c r="W38" s="222"/>
      <c r="X38" s="222" t="s">
        <v>194</v>
      </c>
      <c r="Y38" s="222" t="s">
        <v>152</v>
      </c>
      <c r="Z38" s="212"/>
      <c r="AA38" s="212"/>
      <c r="AB38" s="212"/>
      <c r="AC38" s="212"/>
      <c r="AD38" s="212"/>
      <c r="AE38" s="212"/>
      <c r="AF38" s="212"/>
      <c r="AG38" s="212" t="s">
        <v>195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19"/>
      <c r="B39" s="220"/>
      <c r="C39" s="252" t="s">
        <v>215</v>
      </c>
      <c r="D39" s="223"/>
      <c r="E39" s="224"/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158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">
      <c r="A40" s="219"/>
      <c r="B40" s="220"/>
      <c r="C40" s="252" t="s">
        <v>210</v>
      </c>
      <c r="D40" s="223"/>
      <c r="E40" s="224"/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158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">
      <c r="A41" s="219"/>
      <c r="B41" s="220"/>
      <c r="C41" s="252" t="s">
        <v>211</v>
      </c>
      <c r="D41" s="223"/>
      <c r="E41" s="224">
        <v>49.68</v>
      </c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158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33">
        <v>8</v>
      </c>
      <c r="B42" s="234" t="s">
        <v>226</v>
      </c>
      <c r="C42" s="251" t="s">
        <v>227</v>
      </c>
      <c r="D42" s="235" t="s">
        <v>207</v>
      </c>
      <c r="E42" s="236">
        <v>16.5</v>
      </c>
      <c r="F42" s="237"/>
      <c r="G42" s="238">
        <f>ROUND(E42*F42,2)</f>
        <v>0</v>
      </c>
      <c r="H42" s="237"/>
      <c r="I42" s="238">
        <f>ROUND(E42*H42,2)</f>
        <v>0</v>
      </c>
      <c r="J42" s="237"/>
      <c r="K42" s="238">
        <f>ROUND(E42*J42,2)</f>
        <v>0</v>
      </c>
      <c r="L42" s="238">
        <v>21</v>
      </c>
      <c r="M42" s="238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8" t="s">
        <v>208</v>
      </c>
      <c r="S42" s="238" t="s">
        <v>173</v>
      </c>
      <c r="T42" s="239" t="s">
        <v>173</v>
      </c>
      <c r="U42" s="222">
        <v>1.1499999999999999</v>
      </c>
      <c r="V42" s="222">
        <f>ROUND(E42*U42,2)</f>
        <v>18.98</v>
      </c>
      <c r="W42" s="222"/>
      <c r="X42" s="222" t="s">
        <v>194</v>
      </c>
      <c r="Y42" s="222" t="s">
        <v>152</v>
      </c>
      <c r="Z42" s="212"/>
      <c r="AA42" s="212"/>
      <c r="AB42" s="212"/>
      <c r="AC42" s="212"/>
      <c r="AD42" s="212"/>
      <c r="AE42" s="212"/>
      <c r="AF42" s="212"/>
      <c r="AG42" s="212" t="s">
        <v>195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">
      <c r="A43" s="219"/>
      <c r="B43" s="220"/>
      <c r="C43" s="260" t="s">
        <v>228</v>
      </c>
      <c r="D43" s="259"/>
      <c r="E43" s="259"/>
      <c r="F43" s="259"/>
      <c r="G43" s="259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197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19"/>
      <c r="B44" s="220"/>
      <c r="C44" s="252" t="s">
        <v>229</v>
      </c>
      <c r="D44" s="223"/>
      <c r="E44" s="224"/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158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19"/>
      <c r="B45" s="220"/>
      <c r="C45" s="252" t="s">
        <v>230</v>
      </c>
      <c r="D45" s="223"/>
      <c r="E45" s="224">
        <v>16.5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158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33">
        <v>9</v>
      </c>
      <c r="B46" s="234" t="s">
        <v>231</v>
      </c>
      <c r="C46" s="251" t="s">
        <v>232</v>
      </c>
      <c r="D46" s="235" t="s">
        <v>192</v>
      </c>
      <c r="E46" s="236">
        <v>745.92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21</v>
      </c>
      <c r="M46" s="238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8" t="s">
        <v>208</v>
      </c>
      <c r="S46" s="238" t="s">
        <v>173</v>
      </c>
      <c r="T46" s="239" t="s">
        <v>173</v>
      </c>
      <c r="U46" s="222">
        <v>1.7999999999999999E-2</v>
      </c>
      <c r="V46" s="222">
        <f>ROUND(E46*U46,2)</f>
        <v>13.43</v>
      </c>
      <c r="W46" s="222"/>
      <c r="X46" s="222" t="s">
        <v>194</v>
      </c>
      <c r="Y46" s="222" t="s">
        <v>152</v>
      </c>
      <c r="Z46" s="212"/>
      <c r="AA46" s="212"/>
      <c r="AB46" s="212"/>
      <c r="AC46" s="212"/>
      <c r="AD46" s="212"/>
      <c r="AE46" s="212"/>
      <c r="AF46" s="212"/>
      <c r="AG46" s="212" t="s">
        <v>233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19"/>
      <c r="B47" s="220"/>
      <c r="C47" s="260" t="s">
        <v>234</v>
      </c>
      <c r="D47" s="259"/>
      <c r="E47" s="259"/>
      <c r="F47" s="259"/>
      <c r="G47" s="259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197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19"/>
      <c r="B48" s="220"/>
      <c r="C48" s="252" t="s">
        <v>235</v>
      </c>
      <c r="D48" s="223"/>
      <c r="E48" s="224"/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158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19"/>
      <c r="B49" s="220"/>
      <c r="C49" s="252" t="s">
        <v>236</v>
      </c>
      <c r="D49" s="223"/>
      <c r="E49" s="224"/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158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19"/>
      <c r="B50" s="220"/>
      <c r="C50" s="252" t="s">
        <v>237</v>
      </c>
      <c r="D50" s="223"/>
      <c r="E50" s="224">
        <v>581.6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158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52" t="s">
        <v>238</v>
      </c>
      <c r="D51" s="223"/>
      <c r="E51" s="224"/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158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">
      <c r="A52" s="219"/>
      <c r="B52" s="220"/>
      <c r="C52" s="252" t="s">
        <v>239</v>
      </c>
      <c r="D52" s="223"/>
      <c r="E52" s="224">
        <v>97.9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158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3" x14ac:dyDescent="0.2">
      <c r="A53" s="219"/>
      <c r="B53" s="220"/>
      <c r="C53" s="252" t="s">
        <v>240</v>
      </c>
      <c r="D53" s="223"/>
      <c r="E53" s="224"/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158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19"/>
      <c r="B54" s="220"/>
      <c r="C54" s="252" t="s">
        <v>241</v>
      </c>
      <c r="D54" s="223"/>
      <c r="E54" s="224">
        <v>30.6</v>
      </c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158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52" t="s">
        <v>242</v>
      </c>
      <c r="D55" s="223"/>
      <c r="E55" s="224"/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158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">
      <c r="A56" s="219"/>
      <c r="B56" s="220"/>
      <c r="C56" s="252" t="s">
        <v>243</v>
      </c>
      <c r="D56" s="223"/>
      <c r="E56" s="224">
        <v>16.420000000000002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158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">
      <c r="A57" s="219"/>
      <c r="B57" s="220"/>
      <c r="C57" s="252" t="s">
        <v>244</v>
      </c>
      <c r="D57" s="223"/>
      <c r="E57" s="224"/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158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">
      <c r="A58" s="219"/>
      <c r="B58" s="220"/>
      <c r="C58" s="252" t="s">
        <v>245</v>
      </c>
      <c r="D58" s="223"/>
      <c r="E58" s="224">
        <v>11.5</v>
      </c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158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19"/>
      <c r="B59" s="220"/>
      <c r="C59" s="252" t="s">
        <v>246</v>
      </c>
      <c r="D59" s="223"/>
      <c r="E59" s="224"/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158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">
      <c r="A60" s="219"/>
      <c r="B60" s="220"/>
      <c r="C60" s="252" t="s">
        <v>247</v>
      </c>
      <c r="D60" s="223"/>
      <c r="E60" s="224">
        <v>7.9</v>
      </c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158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x14ac:dyDescent="0.2">
      <c r="A61" s="226" t="s">
        <v>144</v>
      </c>
      <c r="B61" s="227" t="s">
        <v>79</v>
      </c>
      <c r="C61" s="249" t="s">
        <v>80</v>
      </c>
      <c r="D61" s="228"/>
      <c r="E61" s="229"/>
      <c r="F61" s="230"/>
      <c r="G61" s="230">
        <f>SUMIF(AG62:AG92,"&lt;&gt;NOR",G62:G92)</f>
        <v>0</v>
      </c>
      <c r="H61" s="230"/>
      <c r="I61" s="230">
        <f>SUM(I62:I92)</f>
        <v>0</v>
      </c>
      <c r="J61" s="230"/>
      <c r="K61" s="230">
        <f>SUM(K62:K92)</f>
        <v>0</v>
      </c>
      <c r="L61" s="230"/>
      <c r="M61" s="230">
        <f>SUM(M62:M92)</f>
        <v>0</v>
      </c>
      <c r="N61" s="229"/>
      <c r="O61" s="229">
        <f>SUM(O62:O92)</f>
        <v>81.77</v>
      </c>
      <c r="P61" s="229"/>
      <c r="Q61" s="229">
        <f>SUM(Q62:Q92)</f>
        <v>0</v>
      </c>
      <c r="R61" s="230"/>
      <c r="S61" s="230"/>
      <c r="T61" s="231"/>
      <c r="U61" s="225"/>
      <c r="V61" s="225">
        <f>SUM(V62:V92)</f>
        <v>41.07</v>
      </c>
      <c r="W61" s="225"/>
      <c r="X61" s="225"/>
      <c r="Y61" s="225"/>
      <c r="AG61" t="s">
        <v>145</v>
      </c>
    </row>
    <row r="62" spans="1:60" outlineLevel="1" x14ac:dyDescent="0.2">
      <c r="A62" s="233">
        <v>10</v>
      </c>
      <c r="B62" s="234" t="s">
        <v>248</v>
      </c>
      <c r="C62" s="251" t="s">
        <v>249</v>
      </c>
      <c r="D62" s="235" t="s">
        <v>207</v>
      </c>
      <c r="E62" s="236">
        <v>37.856499999999997</v>
      </c>
      <c r="F62" s="237"/>
      <c r="G62" s="238">
        <f>ROUND(E62*F62,2)</f>
        <v>0</v>
      </c>
      <c r="H62" s="237"/>
      <c r="I62" s="238">
        <f>ROUND(E62*H62,2)</f>
        <v>0</v>
      </c>
      <c r="J62" s="237"/>
      <c r="K62" s="238">
        <f>ROUND(E62*J62,2)</f>
        <v>0</v>
      </c>
      <c r="L62" s="238">
        <v>21</v>
      </c>
      <c r="M62" s="238">
        <f>G62*(1+L62/100)</f>
        <v>0</v>
      </c>
      <c r="N62" s="236">
        <v>2.16</v>
      </c>
      <c r="O62" s="236">
        <f>ROUND(E62*N62,2)</f>
        <v>81.77</v>
      </c>
      <c r="P62" s="236">
        <v>0</v>
      </c>
      <c r="Q62" s="236">
        <f>ROUND(E62*P62,2)</f>
        <v>0</v>
      </c>
      <c r="R62" s="238" t="s">
        <v>250</v>
      </c>
      <c r="S62" s="238" t="s">
        <v>173</v>
      </c>
      <c r="T62" s="239" t="s">
        <v>173</v>
      </c>
      <c r="U62" s="222">
        <v>1.085</v>
      </c>
      <c r="V62" s="222">
        <f>ROUND(E62*U62,2)</f>
        <v>41.07</v>
      </c>
      <c r="W62" s="222"/>
      <c r="X62" s="222" t="s">
        <v>194</v>
      </c>
      <c r="Y62" s="222" t="s">
        <v>152</v>
      </c>
      <c r="Z62" s="212"/>
      <c r="AA62" s="212"/>
      <c r="AB62" s="212"/>
      <c r="AC62" s="212"/>
      <c r="AD62" s="212"/>
      <c r="AE62" s="212"/>
      <c r="AF62" s="212"/>
      <c r="AG62" s="212" t="s">
        <v>195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">
      <c r="A63" s="219"/>
      <c r="B63" s="220"/>
      <c r="C63" s="252" t="s">
        <v>251</v>
      </c>
      <c r="D63" s="223"/>
      <c r="E63" s="224"/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158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19"/>
      <c r="B64" s="220"/>
      <c r="C64" s="252" t="s">
        <v>252</v>
      </c>
      <c r="D64" s="223"/>
      <c r="E64" s="224">
        <v>19.215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158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">
      <c r="A65" s="219"/>
      <c r="B65" s="220"/>
      <c r="C65" s="252" t="s">
        <v>253</v>
      </c>
      <c r="D65" s="223"/>
      <c r="E65" s="224"/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158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3" x14ac:dyDescent="0.2">
      <c r="A66" s="219"/>
      <c r="B66" s="220"/>
      <c r="C66" s="252" t="s">
        <v>254</v>
      </c>
      <c r="D66" s="223"/>
      <c r="E66" s="224"/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158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">
      <c r="A67" s="219"/>
      <c r="B67" s="220"/>
      <c r="C67" s="252" t="s">
        <v>255</v>
      </c>
      <c r="D67" s="223"/>
      <c r="E67" s="224"/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158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">
      <c r="A68" s="219"/>
      <c r="B68" s="220"/>
      <c r="C68" s="252" t="s">
        <v>256</v>
      </c>
      <c r="D68" s="223"/>
      <c r="E68" s="224"/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158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19"/>
      <c r="B69" s="220"/>
      <c r="C69" s="252" t="s">
        <v>257</v>
      </c>
      <c r="D69" s="223"/>
      <c r="E69" s="224">
        <v>1.05</v>
      </c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158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">
      <c r="A70" s="219"/>
      <c r="B70" s="220"/>
      <c r="C70" s="252" t="s">
        <v>258</v>
      </c>
      <c r="D70" s="223"/>
      <c r="E70" s="224"/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158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">
      <c r="A71" s="219"/>
      <c r="B71" s="220"/>
      <c r="C71" s="252" t="s">
        <v>256</v>
      </c>
      <c r="D71" s="223"/>
      <c r="E71" s="224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158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">
      <c r="A72" s="219"/>
      <c r="B72" s="220"/>
      <c r="C72" s="252" t="s">
        <v>259</v>
      </c>
      <c r="D72" s="223"/>
      <c r="E72" s="224">
        <v>13.545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158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3" x14ac:dyDescent="0.2">
      <c r="A73" s="219"/>
      <c r="B73" s="220"/>
      <c r="C73" s="252" t="s">
        <v>260</v>
      </c>
      <c r="D73" s="223"/>
      <c r="E73" s="224"/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158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19"/>
      <c r="B74" s="220"/>
      <c r="C74" s="252" t="s">
        <v>256</v>
      </c>
      <c r="D74" s="223"/>
      <c r="E74" s="224"/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158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19"/>
      <c r="B75" s="220"/>
      <c r="C75" s="252" t="s">
        <v>261</v>
      </c>
      <c r="D75" s="223"/>
      <c r="E75" s="224">
        <v>1.26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158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3" x14ac:dyDescent="0.2">
      <c r="A76" s="219"/>
      <c r="B76" s="220"/>
      <c r="C76" s="252" t="s">
        <v>262</v>
      </c>
      <c r="D76" s="223"/>
      <c r="E76" s="224"/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158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">
      <c r="A77" s="219"/>
      <c r="B77" s="220"/>
      <c r="C77" s="252" t="s">
        <v>256</v>
      </c>
      <c r="D77" s="223"/>
      <c r="E77" s="224"/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158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">
      <c r="A78" s="219"/>
      <c r="B78" s="220"/>
      <c r="C78" s="252" t="s">
        <v>263</v>
      </c>
      <c r="D78" s="223"/>
      <c r="E78" s="224">
        <v>0.126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158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3" x14ac:dyDescent="0.2">
      <c r="A79" s="219"/>
      <c r="B79" s="220"/>
      <c r="C79" s="252" t="s">
        <v>262</v>
      </c>
      <c r="D79" s="223"/>
      <c r="E79" s="224"/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158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">
      <c r="A80" s="219"/>
      <c r="B80" s="220"/>
      <c r="C80" s="252" t="s">
        <v>256</v>
      </c>
      <c r="D80" s="223"/>
      <c r="E80" s="224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158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">
      <c r="A81" s="219"/>
      <c r="B81" s="220"/>
      <c r="C81" s="252" t="s">
        <v>264</v>
      </c>
      <c r="D81" s="223"/>
      <c r="E81" s="224">
        <v>0.105</v>
      </c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158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3" x14ac:dyDescent="0.2">
      <c r="A82" s="219"/>
      <c r="B82" s="220"/>
      <c r="C82" s="252" t="s">
        <v>265</v>
      </c>
      <c r="D82" s="223"/>
      <c r="E82" s="224"/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158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19"/>
      <c r="B83" s="220"/>
      <c r="C83" s="252" t="s">
        <v>256</v>
      </c>
      <c r="D83" s="223"/>
      <c r="E83" s="224"/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158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19"/>
      <c r="B84" s="220"/>
      <c r="C84" s="252" t="s">
        <v>266</v>
      </c>
      <c r="D84" s="223"/>
      <c r="E84" s="224">
        <v>0.26250000000000001</v>
      </c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158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3" x14ac:dyDescent="0.2">
      <c r="A85" s="219"/>
      <c r="B85" s="220"/>
      <c r="C85" s="252" t="s">
        <v>267</v>
      </c>
      <c r="D85" s="223"/>
      <c r="E85" s="224"/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158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">
      <c r="A86" s="219"/>
      <c r="B86" s="220"/>
      <c r="C86" s="252" t="s">
        <v>256</v>
      </c>
      <c r="D86" s="223"/>
      <c r="E86" s="224"/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158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19"/>
      <c r="B87" s="220"/>
      <c r="C87" s="252" t="s">
        <v>268</v>
      </c>
      <c r="D87" s="223"/>
      <c r="E87" s="224">
        <v>0.45500000000000002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158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3" x14ac:dyDescent="0.2">
      <c r="A88" s="219"/>
      <c r="B88" s="220"/>
      <c r="C88" s="252" t="s">
        <v>269</v>
      </c>
      <c r="D88" s="223"/>
      <c r="E88" s="224"/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158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19"/>
      <c r="B89" s="220"/>
      <c r="C89" s="252" t="s">
        <v>256</v>
      </c>
      <c r="D89" s="223"/>
      <c r="E89" s="224"/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158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19"/>
      <c r="B90" s="220"/>
      <c r="C90" s="252" t="s">
        <v>270</v>
      </c>
      <c r="D90" s="223"/>
      <c r="E90" s="224">
        <v>0.245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158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">
      <c r="A91" s="219"/>
      <c r="B91" s="220"/>
      <c r="C91" s="252" t="s">
        <v>271</v>
      </c>
      <c r="D91" s="223"/>
      <c r="E91" s="224"/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158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">
      <c r="A92" s="219"/>
      <c r="B92" s="220"/>
      <c r="C92" s="252" t="s">
        <v>272</v>
      </c>
      <c r="D92" s="223"/>
      <c r="E92" s="224">
        <v>1.593</v>
      </c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158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2">
      <c r="A93" s="226" t="s">
        <v>144</v>
      </c>
      <c r="B93" s="227" t="s">
        <v>83</v>
      </c>
      <c r="C93" s="249" t="s">
        <v>84</v>
      </c>
      <c r="D93" s="228"/>
      <c r="E93" s="229"/>
      <c r="F93" s="230"/>
      <c r="G93" s="230">
        <f>SUMIF(AG94:AG104,"&lt;&gt;NOR",G94:G104)</f>
        <v>0</v>
      </c>
      <c r="H93" s="230"/>
      <c r="I93" s="230">
        <f>SUM(I94:I104)</f>
        <v>0</v>
      </c>
      <c r="J93" s="230"/>
      <c r="K93" s="230">
        <f>SUM(K94:K104)</f>
        <v>0</v>
      </c>
      <c r="L93" s="230"/>
      <c r="M93" s="230">
        <f>SUM(M94:M104)</f>
        <v>0</v>
      </c>
      <c r="N93" s="229"/>
      <c r="O93" s="229">
        <f>SUM(O94:O104)</f>
        <v>10.08</v>
      </c>
      <c r="P93" s="229"/>
      <c r="Q93" s="229">
        <f>SUM(Q94:Q104)</f>
        <v>0</v>
      </c>
      <c r="R93" s="230"/>
      <c r="S93" s="230"/>
      <c r="T93" s="231"/>
      <c r="U93" s="225"/>
      <c r="V93" s="225">
        <f>SUM(V94:V104)</f>
        <v>97.62</v>
      </c>
      <c r="W93" s="225"/>
      <c r="X93" s="225"/>
      <c r="Y93" s="225"/>
      <c r="AG93" t="s">
        <v>145</v>
      </c>
    </row>
    <row r="94" spans="1:60" outlineLevel="1" x14ac:dyDescent="0.2">
      <c r="A94" s="233">
        <v>11</v>
      </c>
      <c r="B94" s="234" t="s">
        <v>273</v>
      </c>
      <c r="C94" s="251" t="s">
        <v>274</v>
      </c>
      <c r="D94" s="235" t="s">
        <v>275</v>
      </c>
      <c r="E94" s="236">
        <v>31.86</v>
      </c>
      <c r="F94" s="237"/>
      <c r="G94" s="238">
        <f>ROUND(E94*F94,2)</f>
        <v>0</v>
      </c>
      <c r="H94" s="237"/>
      <c r="I94" s="238">
        <f>ROUND(E94*H94,2)</f>
        <v>0</v>
      </c>
      <c r="J94" s="237"/>
      <c r="K94" s="238">
        <f>ROUND(E94*J94,2)</f>
        <v>0</v>
      </c>
      <c r="L94" s="238">
        <v>21</v>
      </c>
      <c r="M94" s="238">
        <f>G94*(1+L94/100)</f>
        <v>0</v>
      </c>
      <c r="N94" s="236">
        <v>0.22</v>
      </c>
      <c r="O94" s="236">
        <f>ROUND(E94*N94,2)</f>
        <v>7.01</v>
      </c>
      <c r="P94" s="236">
        <v>0</v>
      </c>
      <c r="Q94" s="236">
        <f>ROUND(E94*P94,2)</f>
        <v>0</v>
      </c>
      <c r="R94" s="238" t="s">
        <v>276</v>
      </c>
      <c r="S94" s="238" t="s">
        <v>173</v>
      </c>
      <c r="T94" s="239" t="s">
        <v>173</v>
      </c>
      <c r="U94" s="222">
        <v>3.0640999999999998</v>
      </c>
      <c r="V94" s="222">
        <f>ROUND(E94*U94,2)</f>
        <v>97.62</v>
      </c>
      <c r="W94" s="222"/>
      <c r="X94" s="222" t="s">
        <v>194</v>
      </c>
      <c r="Y94" s="222" t="s">
        <v>152</v>
      </c>
      <c r="Z94" s="212"/>
      <c r="AA94" s="212"/>
      <c r="AB94" s="212"/>
      <c r="AC94" s="212"/>
      <c r="AD94" s="212"/>
      <c r="AE94" s="212"/>
      <c r="AF94" s="212"/>
      <c r="AG94" s="212" t="s">
        <v>195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2" x14ac:dyDescent="0.2">
      <c r="A95" s="219"/>
      <c r="B95" s="220"/>
      <c r="C95" s="252" t="s">
        <v>277</v>
      </c>
      <c r="D95" s="223"/>
      <c r="E95" s="224"/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158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">
      <c r="A96" s="219"/>
      <c r="B96" s="220"/>
      <c r="C96" s="252" t="s">
        <v>278</v>
      </c>
      <c r="D96" s="223"/>
      <c r="E96" s="224"/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158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19"/>
      <c r="B97" s="220"/>
      <c r="C97" s="252" t="s">
        <v>279</v>
      </c>
      <c r="D97" s="223"/>
      <c r="E97" s="224">
        <v>31.86</v>
      </c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158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33">
        <v>12</v>
      </c>
      <c r="B98" s="234" t="s">
        <v>280</v>
      </c>
      <c r="C98" s="251" t="s">
        <v>281</v>
      </c>
      <c r="D98" s="235" t="s">
        <v>282</v>
      </c>
      <c r="E98" s="236">
        <v>180.54</v>
      </c>
      <c r="F98" s="237"/>
      <c r="G98" s="238">
        <f>ROUND(E98*F98,2)</f>
        <v>0</v>
      </c>
      <c r="H98" s="237"/>
      <c r="I98" s="238">
        <f>ROUND(E98*H98,2)</f>
        <v>0</v>
      </c>
      <c r="J98" s="237"/>
      <c r="K98" s="238">
        <f>ROUND(E98*J98,2)</f>
        <v>0</v>
      </c>
      <c r="L98" s="238">
        <v>21</v>
      </c>
      <c r="M98" s="238">
        <f>G98*(1+L98/100)</f>
        <v>0</v>
      </c>
      <c r="N98" s="236">
        <v>1.7000000000000001E-2</v>
      </c>
      <c r="O98" s="236">
        <f>ROUND(E98*N98,2)</f>
        <v>3.07</v>
      </c>
      <c r="P98" s="236">
        <v>0</v>
      </c>
      <c r="Q98" s="236">
        <f>ROUND(E98*P98,2)</f>
        <v>0</v>
      </c>
      <c r="R98" s="238"/>
      <c r="S98" s="238" t="s">
        <v>149</v>
      </c>
      <c r="T98" s="239" t="s">
        <v>150</v>
      </c>
      <c r="U98" s="222">
        <v>0</v>
      </c>
      <c r="V98" s="222">
        <f>ROUND(E98*U98,2)</f>
        <v>0</v>
      </c>
      <c r="W98" s="222"/>
      <c r="X98" s="222" t="s">
        <v>283</v>
      </c>
      <c r="Y98" s="222" t="s">
        <v>152</v>
      </c>
      <c r="Z98" s="212"/>
      <c r="AA98" s="212"/>
      <c r="AB98" s="212"/>
      <c r="AC98" s="212"/>
      <c r="AD98" s="212"/>
      <c r="AE98" s="212"/>
      <c r="AF98" s="212"/>
      <c r="AG98" s="212" t="s">
        <v>284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19"/>
      <c r="B99" s="220"/>
      <c r="C99" s="252" t="s">
        <v>277</v>
      </c>
      <c r="D99" s="223"/>
      <c r="E99" s="224"/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158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19"/>
      <c r="B100" s="220"/>
      <c r="C100" s="252" t="s">
        <v>278</v>
      </c>
      <c r="D100" s="223"/>
      <c r="E100" s="224"/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158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">
      <c r="A101" s="219"/>
      <c r="B101" s="220"/>
      <c r="C101" s="261" t="s">
        <v>218</v>
      </c>
      <c r="D101" s="257"/>
      <c r="E101" s="258"/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158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19"/>
      <c r="B102" s="220"/>
      <c r="C102" s="262" t="s">
        <v>285</v>
      </c>
      <c r="D102" s="257"/>
      <c r="E102" s="258">
        <v>177</v>
      </c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158</v>
      </c>
      <c r="AH102" s="212">
        <v>2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">
      <c r="A103" s="219"/>
      <c r="B103" s="220"/>
      <c r="C103" s="261" t="s">
        <v>220</v>
      </c>
      <c r="D103" s="257"/>
      <c r="E103" s="258"/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158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52" t="s">
        <v>286</v>
      </c>
      <c r="D104" s="223"/>
      <c r="E104" s="224">
        <v>180.54</v>
      </c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158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x14ac:dyDescent="0.2">
      <c r="A105" s="226" t="s">
        <v>144</v>
      </c>
      <c r="B105" s="227" t="s">
        <v>85</v>
      </c>
      <c r="C105" s="249" t="s">
        <v>86</v>
      </c>
      <c r="D105" s="228"/>
      <c r="E105" s="229"/>
      <c r="F105" s="230"/>
      <c r="G105" s="230">
        <f>SUMIF(AG106:AG108,"&lt;&gt;NOR",G106:G108)</f>
        <v>0</v>
      </c>
      <c r="H105" s="230"/>
      <c r="I105" s="230">
        <f>SUM(I106:I108)</f>
        <v>0</v>
      </c>
      <c r="J105" s="230"/>
      <c r="K105" s="230">
        <f>SUM(K106:K108)</f>
        <v>0</v>
      </c>
      <c r="L105" s="230"/>
      <c r="M105" s="230">
        <f>SUM(M106:M108)</f>
        <v>0</v>
      </c>
      <c r="N105" s="229"/>
      <c r="O105" s="229">
        <f>SUM(O106:O108)</f>
        <v>0.73</v>
      </c>
      <c r="P105" s="229"/>
      <c r="Q105" s="229">
        <f>SUM(Q106:Q108)</f>
        <v>0</v>
      </c>
      <c r="R105" s="230"/>
      <c r="S105" s="230"/>
      <c r="T105" s="231"/>
      <c r="U105" s="225"/>
      <c r="V105" s="225">
        <f>SUM(V106:V108)</f>
        <v>43.03</v>
      </c>
      <c r="W105" s="225"/>
      <c r="X105" s="225"/>
      <c r="Y105" s="225"/>
      <c r="AG105" t="s">
        <v>145</v>
      </c>
    </row>
    <row r="106" spans="1:60" ht="22.5" outlineLevel="1" x14ac:dyDescent="0.2">
      <c r="A106" s="233">
        <v>13</v>
      </c>
      <c r="B106" s="234" t="s">
        <v>287</v>
      </c>
      <c r="C106" s="251" t="s">
        <v>288</v>
      </c>
      <c r="D106" s="235" t="s">
        <v>275</v>
      </c>
      <c r="E106" s="236">
        <v>489</v>
      </c>
      <c r="F106" s="237"/>
      <c r="G106" s="238">
        <f>ROUND(E106*F106,2)</f>
        <v>0</v>
      </c>
      <c r="H106" s="237"/>
      <c r="I106" s="238">
        <f>ROUND(E106*H106,2)</f>
        <v>0</v>
      </c>
      <c r="J106" s="237"/>
      <c r="K106" s="238">
        <f>ROUND(E106*J106,2)</f>
        <v>0</v>
      </c>
      <c r="L106" s="238">
        <v>21</v>
      </c>
      <c r="M106" s="238">
        <f>G106*(1+L106/100)</f>
        <v>0</v>
      </c>
      <c r="N106" s="236">
        <v>1.5E-3</v>
      </c>
      <c r="O106" s="236">
        <f>ROUND(E106*N106,2)</f>
        <v>0.73</v>
      </c>
      <c r="P106" s="236">
        <v>0</v>
      </c>
      <c r="Q106" s="236">
        <f>ROUND(E106*P106,2)</f>
        <v>0</v>
      </c>
      <c r="R106" s="238" t="s">
        <v>289</v>
      </c>
      <c r="S106" s="238" t="s">
        <v>173</v>
      </c>
      <c r="T106" s="239" t="s">
        <v>173</v>
      </c>
      <c r="U106" s="222">
        <v>8.7999999999999995E-2</v>
      </c>
      <c r="V106" s="222">
        <f>ROUND(E106*U106,2)</f>
        <v>43.03</v>
      </c>
      <c r="W106" s="222"/>
      <c r="X106" s="222" t="s">
        <v>194</v>
      </c>
      <c r="Y106" s="222" t="s">
        <v>152</v>
      </c>
      <c r="Z106" s="212"/>
      <c r="AA106" s="212"/>
      <c r="AB106" s="212"/>
      <c r="AC106" s="212"/>
      <c r="AD106" s="212"/>
      <c r="AE106" s="212"/>
      <c r="AF106" s="212"/>
      <c r="AG106" s="212" t="s">
        <v>195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19"/>
      <c r="B107" s="220"/>
      <c r="C107" s="252" t="s">
        <v>290</v>
      </c>
      <c r="D107" s="223"/>
      <c r="E107" s="224"/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158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">
      <c r="A108" s="219"/>
      <c r="B108" s="220"/>
      <c r="C108" s="252" t="s">
        <v>291</v>
      </c>
      <c r="D108" s="223"/>
      <c r="E108" s="224">
        <v>489</v>
      </c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158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x14ac:dyDescent="0.2">
      <c r="A109" s="226" t="s">
        <v>144</v>
      </c>
      <c r="B109" s="227" t="s">
        <v>87</v>
      </c>
      <c r="C109" s="249" t="s">
        <v>88</v>
      </c>
      <c r="D109" s="228"/>
      <c r="E109" s="229"/>
      <c r="F109" s="230"/>
      <c r="G109" s="230">
        <f>SUMIF(AG110:AG238,"&lt;&gt;NOR",G110:G238)</f>
        <v>0</v>
      </c>
      <c r="H109" s="230"/>
      <c r="I109" s="230">
        <f>SUM(I110:I238)</f>
        <v>0</v>
      </c>
      <c r="J109" s="230"/>
      <c r="K109" s="230">
        <f>SUM(K110:K238)</f>
        <v>0</v>
      </c>
      <c r="L109" s="230"/>
      <c r="M109" s="230">
        <f>SUM(M110:M238)</f>
        <v>0</v>
      </c>
      <c r="N109" s="229"/>
      <c r="O109" s="229">
        <f>SUM(O110:O238)</f>
        <v>659.43000000000006</v>
      </c>
      <c r="P109" s="229"/>
      <c r="Q109" s="229">
        <f>SUM(Q110:Q238)</f>
        <v>0.04</v>
      </c>
      <c r="R109" s="230"/>
      <c r="S109" s="230"/>
      <c r="T109" s="231"/>
      <c r="U109" s="225"/>
      <c r="V109" s="225">
        <f>SUM(V110:V238)</f>
        <v>578.97</v>
      </c>
      <c r="W109" s="225"/>
      <c r="X109" s="225"/>
      <c r="Y109" s="225"/>
      <c r="AG109" t="s">
        <v>145</v>
      </c>
    </row>
    <row r="110" spans="1:60" ht="22.5" outlineLevel="1" x14ac:dyDescent="0.2">
      <c r="A110" s="233">
        <v>14</v>
      </c>
      <c r="B110" s="234" t="s">
        <v>292</v>
      </c>
      <c r="C110" s="251" t="s">
        <v>293</v>
      </c>
      <c r="D110" s="235" t="s">
        <v>192</v>
      </c>
      <c r="E110" s="236">
        <v>230.53</v>
      </c>
      <c r="F110" s="237"/>
      <c r="G110" s="238">
        <f>ROUND(E110*F110,2)</f>
        <v>0</v>
      </c>
      <c r="H110" s="237"/>
      <c r="I110" s="238">
        <f>ROUND(E110*H110,2)</f>
        <v>0</v>
      </c>
      <c r="J110" s="237"/>
      <c r="K110" s="238">
        <f>ROUND(E110*J110,2)</f>
        <v>0</v>
      </c>
      <c r="L110" s="238">
        <v>21</v>
      </c>
      <c r="M110" s="238">
        <f>G110*(1+L110/100)</f>
        <v>0</v>
      </c>
      <c r="N110" s="236">
        <v>0.28799999999999998</v>
      </c>
      <c r="O110" s="236">
        <f>ROUND(E110*N110,2)</f>
        <v>66.39</v>
      </c>
      <c r="P110" s="236">
        <v>0</v>
      </c>
      <c r="Q110" s="236">
        <f>ROUND(E110*P110,2)</f>
        <v>0</v>
      </c>
      <c r="R110" s="238" t="s">
        <v>193</v>
      </c>
      <c r="S110" s="238" t="s">
        <v>173</v>
      </c>
      <c r="T110" s="239" t="s">
        <v>173</v>
      </c>
      <c r="U110" s="222">
        <v>2.3E-2</v>
      </c>
      <c r="V110" s="222">
        <f>ROUND(E110*U110,2)</f>
        <v>5.3</v>
      </c>
      <c r="W110" s="222"/>
      <c r="X110" s="222" t="s">
        <v>194</v>
      </c>
      <c r="Y110" s="222" t="s">
        <v>152</v>
      </c>
      <c r="Z110" s="212"/>
      <c r="AA110" s="212"/>
      <c r="AB110" s="212"/>
      <c r="AC110" s="212"/>
      <c r="AD110" s="212"/>
      <c r="AE110" s="212"/>
      <c r="AF110" s="212"/>
      <c r="AG110" s="212" t="s">
        <v>195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 x14ac:dyDescent="0.2">
      <c r="A111" s="219"/>
      <c r="B111" s="220"/>
      <c r="C111" s="252" t="s">
        <v>294</v>
      </c>
      <c r="D111" s="223"/>
      <c r="E111" s="224"/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158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">
      <c r="A112" s="219"/>
      <c r="B112" s="220"/>
      <c r="C112" s="252" t="s">
        <v>295</v>
      </c>
      <c r="D112" s="223"/>
      <c r="E112" s="224"/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158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">
      <c r="A113" s="219"/>
      <c r="B113" s="220"/>
      <c r="C113" s="252" t="s">
        <v>296</v>
      </c>
      <c r="D113" s="223"/>
      <c r="E113" s="224">
        <v>195.93</v>
      </c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158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19"/>
      <c r="B114" s="220"/>
      <c r="C114" s="252" t="s">
        <v>198</v>
      </c>
      <c r="D114" s="223"/>
      <c r="E114" s="224"/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158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19"/>
      <c r="B115" s="220"/>
      <c r="C115" s="252" t="s">
        <v>199</v>
      </c>
      <c r="D115" s="223"/>
      <c r="E115" s="224">
        <v>34.6</v>
      </c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158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 x14ac:dyDescent="0.2">
      <c r="A116" s="233">
        <v>15</v>
      </c>
      <c r="B116" s="234" t="s">
        <v>297</v>
      </c>
      <c r="C116" s="251" t="s">
        <v>298</v>
      </c>
      <c r="D116" s="235" t="s">
        <v>192</v>
      </c>
      <c r="E116" s="236">
        <v>228.64</v>
      </c>
      <c r="F116" s="237"/>
      <c r="G116" s="238">
        <f>ROUND(E116*F116,2)</f>
        <v>0</v>
      </c>
      <c r="H116" s="237"/>
      <c r="I116" s="238">
        <f>ROUND(E116*H116,2)</f>
        <v>0</v>
      </c>
      <c r="J116" s="237"/>
      <c r="K116" s="238">
        <f>ROUND(E116*J116,2)</f>
        <v>0</v>
      </c>
      <c r="L116" s="238">
        <v>21</v>
      </c>
      <c r="M116" s="238">
        <f>G116*(1+L116/100)</f>
        <v>0</v>
      </c>
      <c r="N116" s="236">
        <v>0.3528</v>
      </c>
      <c r="O116" s="236">
        <f>ROUND(E116*N116,2)</f>
        <v>80.66</v>
      </c>
      <c r="P116" s="236">
        <v>0</v>
      </c>
      <c r="Q116" s="236">
        <f>ROUND(E116*P116,2)</f>
        <v>0</v>
      </c>
      <c r="R116" s="238" t="s">
        <v>193</v>
      </c>
      <c r="S116" s="238" t="s">
        <v>173</v>
      </c>
      <c r="T116" s="239" t="s">
        <v>173</v>
      </c>
      <c r="U116" s="222">
        <v>2.5999999999999999E-2</v>
      </c>
      <c r="V116" s="222">
        <f>ROUND(E116*U116,2)</f>
        <v>5.94</v>
      </c>
      <c r="W116" s="222"/>
      <c r="X116" s="222" t="s">
        <v>194</v>
      </c>
      <c r="Y116" s="222" t="s">
        <v>152</v>
      </c>
      <c r="Z116" s="212"/>
      <c r="AA116" s="212"/>
      <c r="AB116" s="212"/>
      <c r="AC116" s="212"/>
      <c r="AD116" s="212"/>
      <c r="AE116" s="212"/>
      <c r="AF116" s="212"/>
      <c r="AG116" s="212" t="s">
        <v>195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">
      <c r="A117" s="219"/>
      <c r="B117" s="220"/>
      <c r="C117" s="252" t="s">
        <v>238</v>
      </c>
      <c r="D117" s="223"/>
      <c r="E117" s="224"/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158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">
      <c r="A118" s="219"/>
      <c r="B118" s="220"/>
      <c r="C118" s="252" t="s">
        <v>299</v>
      </c>
      <c r="D118" s="223"/>
      <c r="E118" s="224"/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158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">
      <c r="A119" s="219"/>
      <c r="B119" s="220"/>
      <c r="C119" s="252" t="s">
        <v>300</v>
      </c>
      <c r="D119" s="223"/>
      <c r="E119" s="224">
        <v>195.8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158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">
      <c r="A120" s="219"/>
      <c r="B120" s="220"/>
      <c r="C120" s="252" t="s">
        <v>242</v>
      </c>
      <c r="D120" s="223"/>
      <c r="E120" s="224"/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158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19"/>
      <c r="B121" s="220"/>
      <c r="C121" s="252" t="s">
        <v>299</v>
      </c>
      <c r="D121" s="223"/>
      <c r="E121" s="224"/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158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19"/>
      <c r="B122" s="220"/>
      <c r="C122" s="252" t="s">
        <v>301</v>
      </c>
      <c r="D122" s="223"/>
      <c r="E122" s="224">
        <v>32.840000000000003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158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 x14ac:dyDescent="0.2">
      <c r="A123" s="233">
        <v>16</v>
      </c>
      <c r="B123" s="234" t="s">
        <v>302</v>
      </c>
      <c r="C123" s="251" t="s">
        <v>303</v>
      </c>
      <c r="D123" s="235" t="s">
        <v>192</v>
      </c>
      <c r="E123" s="236">
        <v>61.2</v>
      </c>
      <c r="F123" s="237"/>
      <c r="G123" s="238">
        <f>ROUND(E123*F123,2)</f>
        <v>0</v>
      </c>
      <c r="H123" s="237"/>
      <c r="I123" s="238">
        <f>ROUND(E123*H123,2)</f>
        <v>0</v>
      </c>
      <c r="J123" s="237"/>
      <c r="K123" s="238">
        <f>ROUND(E123*J123,2)</f>
        <v>0</v>
      </c>
      <c r="L123" s="238">
        <v>21</v>
      </c>
      <c r="M123" s="238">
        <f>G123*(1+L123/100)</f>
        <v>0</v>
      </c>
      <c r="N123" s="236">
        <v>0.378</v>
      </c>
      <c r="O123" s="236">
        <f>ROUND(E123*N123,2)</f>
        <v>23.13</v>
      </c>
      <c r="P123" s="236">
        <v>0</v>
      </c>
      <c r="Q123" s="236">
        <f>ROUND(E123*P123,2)</f>
        <v>0</v>
      </c>
      <c r="R123" s="238" t="s">
        <v>193</v>
      </c>
      <c r="S123" s="238" t="s">
        <v>173</v>
      </c>
      <c r="T123" s="239" t="s">
        <v>173</v>
      </c>
      <c r="U123" s="222">
        <v>2.5999999999999999E-2</v>
      </c>
      <c r="V123" s="222">
        <f>ROUND(E123*U123,2)</f>
        <v>1.59</v>
      </c>
      <c r="W123" s="222"/>
      <c r="X123" s="222" t="s">
        <v>194</v>
      </c>
      <c r="Y123" s="222" t="s">
        <v>152</v>
      </c>
      <c r="Z123" s="212"/>
      <c r="AA123" s="212"/>
      <c r="AB123" s="212"/>
      <c r="AC123" s="212"/>
      <c r="AD123" s="212"/>
      <c r="AE123" s="212"/>
      <c r="AF123" s="212"/>
      <c r="AG123" s="212" t="s">
        <v>233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ht="22.5" outlineLevel="2" x14ac:dyDescent="0.2">
      <c r="A124" s="219"/>
      <c r="B124" s="220"/>
      <c r="C124" s="252" t="s">
        <v>240</v>
      </c>
      <c r="D124" s="223"/>
      <c r="E124" s="224"/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158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19"/>
      <c r="B125" s="220"/>
      <c r="C125" s="252" t="s">
        <v>304</v>
      </c>
      <c r="D125" s="223"/>
      <c r="E125" s="224"/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158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19"/>
      <c r="B126" s="220"/>
      <c r="C126" s="252" t="s">
        <v>305</v>
      </c>
      <c r="D126" s="223"/>
      <c r="E126" s="224">
        <v>61.2</v>
      </c>
      <c r="F126" s="222"/>
      <c r="G126" s="22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158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2.5" outlineLevel="1" x14ac:dyDescent="0.2">
      <c r="A127" s="233">
        <v>17</v>
      </c>
      <c r="B127" s="234" t="s">
        <v>306</v>
      </c>
      <c r="C127" s="251" t="s">
        <v>307</v>
      </c>
      <c r="D127" s="235" t="s">
        <v>192</v>
      </c>
      <c r="E127" s="236">
        <v>601</v>
      </c>
      <c r="F127" s="237"/>
      <c r="G127" s="238">
        <f>ROUND(E127*F127,2)</f>
        <v>0</v>
      </c>
      <c r="H127" s="237"/>
      <c r="I127" s="238">
        <f>ROUND(E127*H127,2)</f>
        <v>0</v>
      </c>
      <c r="J127" s="237"/>
      <c r="K127" s="238">
        <f>ROUND(E127*J127,2)</f>
        <v>0</v>
      </c>
      <c r="L127" s="238">
        <v>21</v>
      </c>
      <c r="M127" s="238">
        <f>G127*(1+L127/100)</f>
        <v>0</v>
      </c>
      <c r="N127" s="236">
        <v>0.441</v>
      </c>
      <c r="O127" s="236">
        <f>ROUND(E127*N127,2)</f>
        <v>265.04000000000002</v>
      </c>
      <c r="P127" s="236">
        <v>0</v>
      </c>
      <c r="Q127" s="236">
        <f>ROUND(E127*P127,2)</f>
        <v>0</v>
      </c>
      <c r="R127" s="238" t="s">
        <v>193</v>
      </c>
      <c r="S127" s="238" t="s">
        <v>173</v>
      </c>
      <c r="T127" s="239" t="s">
        <v>173</v>
      </c>
      <c r="U127" s="222">
        <v>2.9000000000000001E-2</v>
      </c>
      <c r="V127" s="222">
        <f>ROUND(E127*U127,2)</f>
        <v>17.43</v>
      </c>
      <c r="W127" s="222"/>
      <c r="X127" s="222" t="s">
        <v>194</v>
      </c>
      <c r="Y127" s="222" t="s">
        <v>152</v>
      </c>
      <c r="Z127" s="212"/>
      <c r="AA127" s="212"/>
      <c r="AB127" s="212"/>
      <c r="AC127" s="212"/>
      <c r="AD127" s="212"/>
      <c r="AE127" s="212"/>
      <c r="AF127" s="212"/>
      <c r="AG127" s="212" t="s">
        <v>233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">
      <c r="A128" s="219"/>
      <c r="B128" s="220"/>
      <c r="C128" s="252" t="s">
        <v>236</v>
      </c>
      <c r="D128" s="223"/>
      <c r="E128" s="224"/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158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52" t="s">
        <v>308</v>
      </c>
      <c r="D129" s="223"/>
      <c r="E129" s="224"/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158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19"/>
      <c r="B130" s="220"/>
      <c r="C130" s="252" t="s">
        <v>237</v>
      </c>
      <c r="D130" s="223"/>
      <c r="E130" s="224">
        <v>581.6</v>
      </c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158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19"/>
      <c r="B131" s="220"/>
      <c r="C131" s="252" t="s">
        <v>244</v>
      </c>
      <c r="D131" s="223"/>
      <c r="E131" s="224"/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158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">
      <c r="A132" s="219"/>
      <c r="B132" s="220"/>
      <c r="C132" s="252" t="s">
        <v>308</v>
      </c>
      <c r="D132" s="223"/>
      <c r="E132" s="224"/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158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">
      <c r="A133" s="219"/>
      <c r="B133" s="220"/>
      <c r="C133" s="252" t="s">
        <v>245</v>
      </c>
      <c r="D133" s="223"/>
      <c r="E133" s="224">
        <v>11.5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158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19"/>
      <c r="B134" s="220"/>
      <c r="C134" s="252" t="s">
        <v>246</v>
      </c>
      <c r="D134" s="223"/>
      <c r="E134" s="224"/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158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">
      <c r="A135" s="219"/>
      <c r="B135" s="220"/>
      <c r="C135" s="252" t="s">
        <v>308</v>
      </c>
      <c r="D135" s="223"/>
      <c r="E135" s="224"/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158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">
      <c r="A136" s="219"/>
      <c r="B136" s="220"/>
      <c r="C136" s="252" t="s">
        <v>247</v>
      </c>
      <c r="D136" s="223"/>
      <c r="E136" s="224">
        <v>7.9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158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33">
        <v>18</v>
      </c>
      <c r="B137" s="234" t="s">
        <v>309</v>
      </c>
      <c r="C137" s="251" t="s">
        <v>310</v>
      </c>
      <c r="D137" s="235" t="s">
        <v>192</v>
      </c>
      <c r="E137" s="236">
        <v>633.5</v>
      </c>
      <c r="F137" s="237"/>
      <c r="G137" s="238">
        <f>ROUND(E137*F137,2)</f>
        <v>0</v>
      </c>
      <c r="H137" s="237"/>
      <c r="I137" s="238">
        <f>ROUND(E137*H137,2)</f>
        <v>0</v>
      </c>
      <c r="J137" s="237"/>
      <c r="K137" s="238">
        <f>ROUND(E137*J137,2)</f>
        <v>0</v>
      </c>
      <c r="L137" s="238">
        <v>21</v>
      </c>
      <c r="M137" s="238">
        <f>G137*(1+L137/100)</f>
        <v>0</v>
      </c>
      <c r="N137" s="236">
        <v>0</v>
      </c>
      <c r="O137" s="236">
        <f>ROUND(E137*N137,2)</f>
        <v>0</v>
      </c>
      <c r="P137" s="236">
        <v>0</v>
      </c>
      <c r="Q137" s="236">
        <f>ROUND(E137*P137,2)</f>
        <v>0</v>
      </c>
      <c r="R137" s="238" t="s">
        <v>193</v>
      </c>
      <c r="S137" s="238" t="s">
        <v>173</v>
      </c>
      <c r="T137" s="239" t="s">
        <v>173</v>
      </c>
      <c r="U137" s="222">
        <v>7.0999999999999994E-2</v>
      </c>
      <c r="V137" s="222">
        <f>ROUND(E137*U137,2)</f>
        <v>44.98</v>
      </c>
      <c r="W137" s="222"/>
      <c r="X137" s="222" t="s">
        <v>194</v>
      </c>
      <c r="Y137" s="222" t="s">
        <v>152</v>
      </c>
      <c r="Z137" s="212"/>
      <c r="AA137" s="212"/>
      <c r="AB137" s="212"/>
      <c r="AC137" s="212"/>
      <c r="AD137" s="212"/>
      <c r="AE137" s="212"/>
      <c r="AF137" s="212"/>
      <c r="AG137" s="212" t="s">
        <v>195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">
      <c r="A138" s="219"/>
      <c r="B138" s="220"/>
      <c r="C138" s="252" t="s">
        <v>311</v>
      </c>
      <c r="D138" s="223"/>
      <c r="E138" s="224"/>
      <c r="F138" s="222"/>
      <c r="G138" s="22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158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">
      <c r="A139" s="219"/>
      <c r="B139" s="220"/>
      <c r="C139" s="252" t="s">
        <v>312</v>
      </c>
      <c r="D139" s="223"/>
      <c r="E139" s="224">
        <v>633.5</v>
      </c>
      <c r="F139" s="222"/>
      <c r="G139" s="22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158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33">
        <v>19</v>
      </c>
      <c r="B140" s="234" t="s">
        <v>313</v>
      </c>
      <c r="C140" s="251" t="s">
        <v>314</v>
      </c>
      <c r="D140" s="235" t="s">
        <v>192</v>
      </c>
      <c r="E140" s="236">
        <v>195.93</v>
      </c>
      <c r="F140" s="237"/>
      <c r="G140" s="238">
        <f>ROUND(E140*F140,2)</f>
        <v>0</v>
      </c>
      <c r="H140" s="237"/>
      <c r="I140" s="238">
        <f>ROUND(E140*H140,2)</f>
        <v>0</v>
      </c>
      <c r="J140" s="237"/>
      <c r="K140" s="238">
        <f>ROUND(E140*J140,2)</f>
        <v>0</v>
      </c>
      <c r="L140" s="238">
        <v>21</v>
      </c>
      <c r="M140" s="238">
        <f>G140*(1+L140/100)</f>
        <v>0</v>
      </c>
      <c r="N140" s="236">
        <v>5.6100000000000004E-3</v>
      </c>
      <c r="O140" s="236">
        <f>ROUND(E140*N140,2)</f>
        <v>1.1000000000000001</v>
      </c>
      <c r="P140" s="236">
        <v>0</v>
      </c>
      <c r="Q140" s="236">
        <f>ROUND(E140*P140,2)</f>
        <v>0</v>
      </c>
      <c r="R140" s="238" t="s">
        <v>193</v>
      </c>
      <c r="S140" s="238" t="s">
        <v>173</v>
      </c>
      <c r="T140" s="239" t="s">
        <v>173</v>
      </c>
      <c r="U140" s="222">
        <v>4.0000000000000001E-3</v>
      </c>
      <c r="V140" s="222">
        <f>ROUND(E140*U140,2)</f>
        <v>0.78</v>
      </c>
      <c r="W140" s="222"/>
      <c r="X140" s="222" t="s">
        <v>194</v>
      </c>
      <c r="Y140" s="222" t="s">
        <v>152</v>
      </c>
      <c r="Z140" s="212"/>
      <c r="AA140" s="212"/>
      <c r="AB140" s="212"/>
      <c r="AC140" s="212"/>
      <c r="AD140" s="212"/>
      <c r="AE140" s="212"/>
      <c r="AF140" s="212"/>
      <c r="AG140" s="212" t="s">
        <v>195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2" x14ac:dyDescent="0.2">
      <c r="A141" s="219"/>
      <c r="B141" s="220"/>
      <c r="C141" s="252" t="s">
        <v>294</v>
      </c>
      <c r="D141" s="223"/>
      <c r="E141" s="224"/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158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">
      <c r="A142" s="219"/>
      <c r="B142" s="220"/>
      <c r="C142" s="252" t="s">
        <v>315</v>
      </c>
      <c r="D142" s="223"/>
      <c r="E142" s="224"/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158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">
      <c r="A143" s="219"/>
      <c r="B143" s="220"/>
      <c r="C143" s="252" t="s">
        <v>296</v>
      </c>
      <c r="D143" s="223"/>
      <c r="E143" s="224">
        <v>195.93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158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22.5" outlineLevel="1" x14ac:dyDescent="0.2">
      <c r="A144" s="233">
        <v>20</v>
      </c>
      <c r="B144" s="234" t="s">
        <v>316</v>
      </c>
      <c r="C144" s="251" t="s">
        <v>317</v>
      </c>
      <c r="D144" s="235" t="s">
        <v>192</v>
      </c>
      <c r="E144" s="236">
        <v>195.93</v>
      </c>
      <c r="F144" s="237"/>
      <c r="G144" s="238">
        <f>ROUND(E144*F144,2)</f>
        <v>0</v>
      </c>
      <c r="H144" s="237"/>
      <c r="I144" s="238">
        <f>ROUND(E144*H144,2)</f>
        <v>0</v>
      </c>
      <c r="J144" s="237"/>
      <c r="K144" s="238">
        <f>ROUND(E144*J144,2)</f>
        <v>0</v>
      </c>
      <c r="L144" s="238">
        <v>21</v>
      </c>
      <c r="M144" s="238">
        <f>G144*(1+L144/100)</f>
        <v>0</v>
      </c>
      <c r="N144" s="236">
        <v>4.0000000000000002E-4</v>
      </c>
      <c r="O144" s="236">
        <f>ROUND(E144*N144,2)</f>
        <v>0.08</v>
      </c>
      <c r="P144" s="236">
        <v>0</v>
      </c>
      <c r="Q144" s="236">
        <f>ROUND(E144*P144,2)</f>
        <v>0</v>
      </c>
      <c r="R144" s="238" t="s">
        <v>193</v>
      </c>
      <c r="S144" s="238" t="s">
        <v>173</v>
      </c>
      <c r="T144" s="239" t="s">
        <v>173</v>
      </c>
      <c r="U144" s="222">
        <v>2E-3</v>
      </c>
      <c r="V144" s="222">
        <f>ROUND(E144*U144,2)</f>
        <v>0.39</v>
      </c>
      <c r="W144" s="222"/>
      <c r="X144" s="222" t="s">
        <v>194</v>
      </c>
      <c r="Y144" s="222" t="s">
        <v>152</v>
      </c>
      <c r="Z144" s="212"/>
      <c r="AA144" s="212"/>
      <c r="AB144" s="212"/>
      <c r="AC144" s="212"/>
      <c r="AD144" s="212"/>
      <c r="AE144" s="212"/>
      <c r="AF144" s="212"/>
      <c r="AG144" s="212" t="s">
        <v>195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">
      <c r="A145" s="219"/>
      <c r="B145" s="220"/>
      <c r="C145" s="260" t="s">
        <v>318</v>
      </c>
      <c r="D145" s="259"/>
      <c r="E145" s="259"/>
      <c r="F145" s="259"/>
      <c r="G145" s="259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197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2">
      <c r="A146" s="219"/>
      <c r="B146" s="220"/>
      <c r="C146" s="252" t="s">
        <v>294</v>
      </c>
      <c r="D146" s="223"/>
      <c r="E146" s="224"/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158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">
      <c r="A147" s="219"/>
      <c r="B147" s="220"/>
      <c r="C147" s="252" t="s">
        <v>319</v>
      </c>
      <c r="D147" s="223"/>
      <c r="E147" s="224"/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158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">
      <c r="A148" s="219"/>
      <c r="B148" s="220"/>
      <c r="C148" s="252" t="s">
        <v>296</v>
      </c>
      <c r="D148" s="223"/>
      <c r="E148" s="224">
        <v>195.93</v>
      </c>
      <c r="F148" s="222"/>
      <c r="G148" s="22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158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2.5" outlineLevel="1" x14ac:dyDescent="0.2">
      <c r="A149" s="233">
        <v>21</v>
      </c>
      <c r="B149" s="234" t="s">
        <v>320</v>
      </c>
      <c r="C149" s="251" t="s">
        <v>321</v>
      </c>
      <c r="D149" s="235" t="s">
        <v>192</v>
      </c>
      <c r="E149" s="236">
        <v>195.93</v>
      </c>
      <c r="F149" s="237"/>
      <c r="G149" s="238">
        <f>ROUND(E149*F149,2)</f>
        <v>0</v>
      </c>
      <c r="H149" s="237"/>
      <c r="I149" s="238">
        <f>ROUND(E149*H149,2)</f>
        <v>0</v>
      </c>
      <c r="J149" s="237"/>
      <c r="K149" s="238">
        <f>ROUND(E149*J149,2)</f>
        <v>0</v>
      </c>
      <c r="L149" s="238">
        <v>21</v>
      </c>
      <c r="M149" s="238">
        <f>G149*(1+L149/100)</f>
        <v>0</v>
      </c>
      <c r="N149" s="236">
        <v>0.12966</v>
      </c>
      <c r="O149" s="236">
        <f>ROUND(E149*N149,2)</f>
        <v>25.4</v>
      </c>
      <c r="P149" s="236">
        <v>0</v>
      </c>
      <c r="Q149" s="236">
        <f>ROUND(E149*P149,2)</f>
        <v>0</v>
      </c>
      <c r="R149" s="238" t="s">
        <v>193</v>
      </c>
      <c r="S149" s="238" t="s">
        <v>173</v>
      </c>
      <c r="T149" s="239" t="s">
        <v>173</v>
      </c>
      <c r="U149" s="222">
        <v>7.1999999999999995E-2</v>
      </c>
      <c r="V149" s="222">
        <f>ROUND(E149*U149,2)</f>
        <v>14.11</v>
      </c>
      <c r="W149" s="222"/>
      <c r="X149" s="222" t="s">
        <v>194</v>
      </c>
      <c r="Y149" s="222" t="s">
        <v>152</v>
      </c>
      <c r="Z149" s="212"/>
      <c r="AA149" s="212"/>
      <c r="AB149" s="212"/>
      <c r="AC149" s="212"/>
      <c r="AD149" s="212"/>
      <c r="AE149" s="212"/>
      <c r="AF149" s="212"/>
      <c r="AG149" s="212" t="s">
        <v>195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">
      <c r="A150" s="219"/>
      <c r="B150" s="220"/>
      <c r="C150" s="252" t="s">
        <v>294</v>
      </c>
      <c r="D150" s="223"/>
      <c r="E150" s="224"/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158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">
      <c r="A151" s="219"/>
      <c r="B151" s="220"/>
      <c r="C151" s="252" t="s">
        <v>322</v>
      </c>
      <c r="D151" s="223"/>
      <c r="E151" s="224"/>
      <c r="F151" s="222"/>
      <c r="G151" s="22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158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19"/>
      <c r="B152" s="220"/>
      <c r="C152" s="252" t="s">
        <v>296</v>
      </c>
      <c r="D152" s="223"/>
      <c r="E152" s="224">
        <v>195.93</v>
      </c>
      <c r="F152" s="222"/>
      <c r="G152" s="22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158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22.5" outlineLevel="1" x14ac:dyDescent="0.2">
      <c r="A153" s="233">
        <v>22</v>
      </c>
      <c r="B153" s="234" t="s">
        <v>323</v>
      </c>
      <c r="C153" s="251" t="s">
        <v>324</v>
      </c>
      <c r="D153" s="235" t="s">
        <v>192</v>
      </c>
      <c r="E153" s="236">
        <v>195.93</v>
      </c>
      <c r="F153" s="237"/>
      <c r="G153" s="238">
        <f>ROUND(E153*F153,2)</f>
        <v>0</v>
      </c>
      <c r="H153" s="237"/>
      <c r="I153" s="238">
        <f>ROUND(E153*H153,2)</f>
        <v>0</v>
      </c>
      <c r="J153" s="237"/>
      <c r="K153" s="238">
        <f>ROUND(E153*J153,2)</f>
        <v>0</v>
      </c>
      <c r="L153" s="238">
        <v>21</v>
      </c>
      <c r="M153" s="238">
        <f>G153*(1+L153/100)</f>
        <v>0</v>
      </c>
      <c r="N153" s="236">
        <v>0.18151999999999999</v>
      </c>
      <c r="O153" s="236">
        <f>ROUND(E153*N153,2)</f>
        <v>35.57</v>
      </c>
      <c r="P153" s="236">
        <v>0</v>
      </c>
      <c r="Q153" s="236">
        <f>ROUND(E153*P153,2)</f>
        <v>0</v>
      </c>
      <c r="R153" s="238" t="s">
        <v>193</v>
      </c>
      <c r="S153" s="238" t="s">
        <v>173</v>
      </c>
      <c r="T153" s="239" t="s">
        <v>173</v>
      </c>
      <c r="U153" s="222">
        <v>8.7999999999999995E-2</v>
      </c>
      <c r="V153" s="222">
        <f>ROUND(E153*U153,2)</f>
        <v>17.239999999999998</v>
      </c>
      <c r="W153" s="222"/>
      <c r="X153" s="222" t="s">
        <v>194</v>
      </c>
      <c r="Y153" s="222" t="s">
        <v>152</v>
      </c>
      <c r="Z153" s="212"/>
      <c r="AA153" s="212"/>
      <c r="AB153" s="212"/>
      <c r="AC153" s="212"/>
      <c r="AD153" s="212"/>
      <c r="AE153" s="212"/>
      <c r="AF153" s="212"/>
      <c r="AG153" s="212" t="s">
        <v>195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2" x14ac:dyDescent="0.2">
      <c r="A154" s="219"/>
      <c r="B154" s="220"/>
      <c r="C154" s="252" t="s">
        <v>294</v>
      </c>
      <c r="D154" s="223"/>
      <c r="E154" s="224"/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158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19"/>
      <c r="B155" s="220"/>
      <c r="C155" s="252" t="s">
        <v>325</v>
      </c>
      <c r="D155" s="223"/>
      <c r="E155" s="224"/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158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">
      <c r="A156" s="219"/>
      <c r="B156" s="220"/>
      <c r="C156" s="252" t="s">
        <v>296</v>
      </c>
      <c r="D156" s="223"/>
      <c r="E156" s="224">
        <v>195.93</v>
      </c>
      <c r="F156" s="222"/>
      <c r="G156" s="22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158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ht="22.5" outlineLevel="1" x14ac:dyDescent="0.2">
      <c r="A157" s="233">
        <v>23</v>
      </c>
      <c r="B157" s="234" t="s">
        <v>326</v>
      </c>
      <c r="C157" s="251" t="s">
        <v>327</v>
      </c>
      <c r="D157" s="235" t="s">
        <v>192</v>
      </c>
      <c r="E157" s="236">
        <v>97.9</v>
      </c>
      <c r="F157" s="237"/>
      <c r="G157" s="238">
        <f>ROUND(E157*F157,2)</f>
        <v>0</v>
      </c>
      <c r="H157" s="237"/>
      <c r="I157" s="238">
        <f>ROUND(E157*H157,2)</f>
        <v>0</v>
      </c>
      <c r="J157" s="237"/>
      <c r="K157" s="238">
        <f>ROUND(E157*J157,2)</f>
        <v>0</v>
      </c>
      <c r="L157" s="238">
        <v>21</v>
      </c>
      <c r="M157" s="238">
        <f>G157*(1+L157/100)</f>
        <v>0</v>
      </c>
      <c r="N157" s="236">
        <v>0.11</v>
      </c>
      <c r="O157" s="236">
        <f>ROUND(E157*N157,2)</f>
        <v>10.77</v>
      </c>
      <c r="P157" s="236">
        <v>0</v>
      </c>
      <c r="Q157" s="236">
        <f>ROUND(E157*P157,2)</f>
        <v>0</v>
      </c>
      <c r="R157" s="238" t="s">
        <v>193</v>
      </c>
      <c r="S157" s="238" t="s">
        <v>173</v>
      </c>
      <c r="T157" s="239" t="s">
        <v>173</v>
      </c>
      <c r="U157" s="222">
        <v>1.1930000000000001</v>
      </c>
      <c r="V157" s="222">
        <f>ROUND(E157*U157,2)</f>
        <v>116.79</v>
      </c>
      <c r="W157" s="222"/>
      <c r="X157" s="222" t="s">
        <v>194</v>
      </c>
      <c r="Y157" s="222" t="s">
        <v>152</v>
      </c>
      <c r="Z157" s="212"/>
      <c r="AA157" s="212"/>
      <c r="AB157" s="212"/>
      <c r="AC157" s="212"/>
      <c r="AD157" s="212"/>
      <c r="AE157" s="212"/>
      <c r="AF157" s="212"/>
      <c r="AG157" s="212" t="s">
        <v>195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2" x14ac:dyDescent="0.2">
      <c r="A158" s="219"/>
      <c r="B158" s="220"/>
      <c r="C158" s="260" t="s">
        <v>328</v>
      </c>
      <c r="D158" s="259"/>
      <c r="E158" s="259"/>
      <c r="F158" s="259"/>
      <c r="G158" s="259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197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47" t="str">
        <f>C158</f>
        <v>s provedením lože do 50 mm, s vyplněním spár, s dvojím beraněním a se smetením přebytečného materiálu na krajnici</v>
      </c>
      <c r="BB158" s="212"/>
      <c r="BC158" s="212"/>
      <c r="BD158" s="212"/>
      <c r="BE158" s="212"/>
      <c r="BF158" s="212"/>
      <c r="BG158" s="212"/>
      <c r="BH158" s="212"/>
    </row>
    <row r="159" spans="1:60" outlineLevel="2" x14ac:dyDescent="0.2">
      <c r="A159" s="219"/>
      <c r="B159" s="220"/>
      <c r="C159" s="252" t="s">
        <v>238</v>
      </c>
      <c r="D159" s="223"/>
      <c r="E159" s="224"/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158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">
      <c r="A160" s="219"/>
      <c r="B160" s="220"/>
      <c r="C160" s="252" t="s">
        <v>329</v>
      </c>
      <c r="D160" s="223"/>
      <c r="E160" s="224"/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158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">
      <c r="A161" s="219"/>
      <c r="B161" s="220"/>
      <c r="C161" s="252" t="s">
        <v>330</v>
      </c>
      <c r="D161" s="223"/>
      <c r="E161" s="224"/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158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19"/>
      <c r="B162" s="220"/>
      <c r="C162" s="252" t="s">
        <v>239</v>
      </c>
      <c r="D162" s="223"/>
      <c r="E162" s="224">
        <v>97.9</v>
      </c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158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33">
        <v>24</v>
      </c>
      <c r="B163" s="234" t="s">
        <v>331</v>
      </c>
      <c r="C163" s="251" t="s">
        <v>332</v>
      </c>
      <c r="D163" s="235" t="s">
        <v>192</v>
      </c>
      <c r="E163" s="236">
        <v>666.2</v>
      </c>
      <c r="F163" s="237"/>
      <c r="G163" s="238">
        <f>ROUND(E163*F163,2)</f>
        <v>0</v>
      </c>
      <c r="H163" s="237"/>
      <c r="I163" s="238">
        <f>ROUND(E163*H163,2)</f>
        <v>0</v>
      </c>
      <c r="J163" s="237"/>
      <c r="K163" s="238">
        <f>ROUND(E163*J163,2)</f>
        <v>0</v>
      </c>
      <c r="L163" s="238">
        <v>21</v>
      </c>
      <c r="M163" s="238">
        <f>G163*(1+L163/100)</f>
        <v>0</v>
      </c>
      <c r="N163" s="236">
        <v>7.3899999999999993E-2</v>
      </c>
      <c r="O163" s="236">
        <f>ROUND(E163*N163,2)</f>
        <v>49.23</v>
      </c>
      <c r="P163" s="236">
        <v>0</v>
      </c>
      <c r="Q163" s="236">
        <f>ROUND(E163*P163,2)</f>
        <v>0</v>
      </c>
      <c r="R163" s="238" t="s">
        <v>193</v>
      </c>
      <c r="S163" s="238" t="s">
        <v>173</v>
      </c>
      <c r="T163" s="239" t="s">
        <v>173</v>
      </c>
      <c r="U163" s="222">
        <v>0.45200000000000001</v>
      </c>
      <c r="V163" s="222">
        <f>ROUND(E163*U163,2)</f>
        <v>301.12</v>
      </c>
      <c r="W163" s="222"/>
      <c r="X163" s="222" t="s">
        <v>194</v>
      </c>
      <c r="Y163" s="222" t="s">
        <v>152</v>
      </c>
      <c r="Z163" s="212"/>
      <c r="AA163" s="212"/>
      <c r="AB163" s="212"/>
      <c r="AC163" s="212"/>
      <c r="AD163" s="212"/>
      <c r="AE163" s="212"/>
      <c r="AF163" s="212"/>
      <c r="AG163" s="212" t="s">
        <v>233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22.5" outlineLevel="2" x14ac:dyDescent="0.2">
      <c r="A164" s="219"/>
      <c r="B164" s="220"/>
      <c r="C164" s="260" t="s">
        <v>333</v>
      </c>
      <c r="D164" s="259"/>
      <c r="E164" s="259"/>
      <c r="F164" s="259"/>
      <c r="G164" s="259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197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47" t="str">
        <f>C164</f>
        <v>s provedením lože z kameniva drceného, s vyplněním spár, s dvojitým hutněním a se smetením přebytečného materiálu na krajnici. S dodáním hmot pro lože a výplň spár.</v>
      </c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">
      <c r="A165" s="219"/>
      <c r="B165" s="220"/>
      <c r="C165" s="252" t="s">
        <v>236</v>
      </c>
      <c r="D165" s="223"/>
      <c r="E165" s="224"/>
      <c r="F165" s="222"/>
      <c r="G165" s="22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158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19"/>
      <c r="B166" s="220"/>
      <c r="C166" s="252" t="s">
        <v>334</v>
      </c>
      <c r="D166" s="223"/>
      <c r="E166" s="224"/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158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">
      <c r="A167" s="219"/>
      <c r="B167" s="220"/>
      <c r="C167" s="252" t="s">
        <v>335</v>
      </c>
      <c r="D167" s="223"/>
      <c r="E167" s="224"/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158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">
      <c r="A168" s="219"/>
      <c r="B168" s="220"/>
      <c r="C168" s="252" t="s">
        <v>237</v>
      </c>
      <c r="D168" s="223"/>
      <c r="E168" s="224">
        <v>581.6</v>
      </c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158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22.5" outlineLevel="3" x14ac:dyDescent="0.2">
      <c r="A169" s="219"/>
      <c r="B169" s="220"/>
      <c r="C169" s="252" t="s">
        <v>240</v>
      </c>
      <c r="D169" s="223"/>
      <c r="E169" s="224"/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158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">
      <c r="A170" s="219"/>
      <c r="B170" s="220"/>
      <c r="C170" s="252" t="s">
        <v>336</v>
      </c>
      <c r="D170" s="223"/>
      <c r="E170" s="224"/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158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">
      <c r="A171" s="219"/>
      <c r="B171" s="220"/>
      <c r="C171" s="252" t="s">
        <v>337</v>
      </c>
      <c r="D171" s="223"/>
      <c r="E171" s="224"/>
      <c r="F171" s="222"/>
      <c r="G171" s="22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158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">
      <c r="A172" s="219"/>
      <c r="B172" s="220"/>
      <c r="C172" s="252" t="s">
        <v>338</v>
      </c>
      <c r="D172" s="223"/>
      <c r="E172" s="224">
        <v>27.5</v>
      </c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158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19"/>
      <c r="B173" s="220"/>
      <c r="C173" s="252" t="s">
        <v>339</v>
      </c>
      <c r="D173" s="223"/>
      <c r="E173" s="224"/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158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">
      <c r="A174" s="219"/>
      <c r="B174" s="220"/>
      <c r="C174" s="252" t="s">
        <v>340</v>
      </c>
      <c r="D174" s="223"/>
      <c r="E174" s="224">
        <v>3.1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158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">
      <c r="A175" s="219"/>
      <c r="B175" s="220"/>
      <c r="C175" s="252" t="s">
        <v>198</v>
      </c>
      <c r="D175" s="223"/>
      <c r="E175" s="224"/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158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">
      <c r="A176" s="219"/>
      <c r="B176" s="220"/>
      <c r="C176" s="252" t="s">
        <v>199</v>
      </c>
      <c r="D176" s="223"/>
      <c r="E176" s="224">
        <v>34.6</v>
      </c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158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">
      <c r="A177" s="219"/>
      <c r="B177" s="220"/>
      <c r="C177" s="252" t="s">
        <v>244</v>
      </c>
      <c r="D177" s="223"/>
      <c r="E177" s="224"/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158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">
      <c r="A178" s="219"/>
      <c r="B178" s="220"/>
      <c r="C178" s="252" t="s">
        <v>245</v>
      </c>
      <c r="D178" s="223"/>
      <c r="E178" s="224">
        <v>11.5</v>
      </c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158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52" t="s">
        <v>246</v>
      </c>
      <c r="D179" s="223"/>
      <c r="E179" s="224"/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158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19"/>
      <c r="B180" s="220"/>
      <c r="C180" s="252" t="s">
        <v>247</v>
      </c>
      <c r="D180" s="223"/>
      <c r="E180" s="224">
        <v>7.9</v>
      </c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158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33">
        <v>25</v>
      </c>
      <c r="B181" s="234" t="s">
        <v>341</v>
      </c>
      <c r="C181" s="251" t="s">
        <v>342</v>
      </c>
      <c r="D181" s="235" t="s">
        <v>275</v>
      </c>
      <c r="E181" s="236">
        <v>130</v>
      </c>
      <c r="F181" s="237"/>
      <c r="G181" s="238">
        <f>ROUND(E181*F181,2)</f>
        <v>0</v>
      </c>
      <c r="H181" s="237"/>
      <c r="I181" s="238">
        <f>ROUND(E181*H181,2)</f>
        <v>0</v>
      </c>
      <c r="J181" s="237"/>
      <c r="K181" s="238">
        <f>ROUND(E181*J181,2)</f>
        <v>0</v>
      </c>
      <c r="L181" s="238">
        <v>21</v>
      </c>
      <c r="M181" s="238">
        <f>G181*(1+L181/100)</f>
        <v>0</v>
      </c>
      <c r="N181" s="236">
        <v>3.3E-4</v>
      </c>
      <c r="O181" s="236">
        <f>ROUND(E181*N181,2)</f>
        <v>0.04</v>
      </c>
      <c r="P181" s="236">
        <v>3.3E-4</v>
      </c>
      <c r="Q181" s="236">
        <f>ROUND(E181*P181,2)</f>
        <v>0.04</v>
      </c>
      <c r="R181" s="238" t="s">
        <v>193</v>
      </c>
      <c r="S181" s="238" t="s">
        <v>173</v>
      </c>
      <c r="T181" s="239" t="s">
        <v>173</v>
      </c>
      <c r="U181" s="222">
        <v>0.41</v>
      </c>
      <c r="V181" s="222">
        <f>ROUND(E181*U181,2)</f>
        <v>53.3</v>
      </c>
      <c r="W181" s="222"/>
      <c r="X181" s="222" t="s">
        <v>194</v>
      </c>
      <c r="Y181" s="222" t="s">
        <v>152</v>
      </c>
      <c r="Z181" s="212"/>
      <c r="AA181" s="212"/>
      <c r="AB181" s="212"/>
      <c r="AC181" s="212"/>
      <c r="AD181" s="212"/>
      <c r="AE181" s="212"/>
      <c r="AF181" s="212"/>
      <c r="AG181" s="212" t="s">
        <v>233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2" x14ac:dyDescent="0.2">
      <c r="A182" s="219"/>
      <c r="B182" s="220"/>
      <c r="C182" s="252" t="s">
        <v>236</v>
      </c>
      <c r="D182" s="223"/>
      <c r="E182" s="224"/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22"/>
      <c r="Z182" s="212"/>
      <c r="AA182" s="212"/>
      <c r="AB182" s="212"/>
      <c r="AC182" s="212"/>
      <c r="AD182" s="212"/>
      <c r="AE182" s="212"/>
      <c r="AF182" s="212"/>
      <c r="AG182" s="212" t="s">
        <v>158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">
      <c r="A183" s="219"/>
      <c r="B183" s="220"/>
      <c r="C183" s="252" t="s">
        <v>334</v>
      </c>
      <c r="D183" s="223"/>
      <c r="E183" s="224"/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158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">
      <c r="A184" s="219"/>
      <c r="B184" s="220"/>
      <c r="C184" s="252" t="s">
        <v>335</v>
      </c>
      <c r="D184" s="223"/>
      <c r="E184" s="224"/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158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">
      <c r="A185" s="219"/>
      <c r="B185" s="220"/>
      <c r="C185" s="252" t="s">
        <v>343</v>
      </c>
      <c r="D185" s="223"/>
      <c r="E185" s="224">
        <v>120</v>
      </c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158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ht="22.5" outlineLevel="3" x14ac:dyDescent="0.2">
      <c r="A186" s="219"/>
      <c r="B186" s="220"/>
      <c r="C186" s="252" t="s">
        <v>240</v>
      </c>
      <c r="D186" s="223"/>
      <c r="E186" s="224"/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158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 x14ac:dyDescent="0.2">
      <c r="A187" s="219"/>
      <c r="B187" s="220"/>
      <c r="C187" s="252" t="s">
        <v>336</v>
      </c>
      <c r="D187" s="223"/>
      <c r="E187" s="224"/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158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">
      <c r="A188" s="219"/>
      <c r="B188" s="220"/>
      <c r="C188" s="252" t="s">
        <v>339</v>
      </c>
      <c r="D188" s="223"/>
      <c r="E188" s="224"/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158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19"/>
      <c r="B189" s="220"/>
      <c r="C189" s="252" t="s">
        <v>344</v>
      </c>
      <c r="D189" s="223"/>
      <c r="E189" s="224">
        <v>10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158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33">
        <v>26</v>
      </c>
      <c r="B190" s="234" t="s">
        <v>345</v>
      </c>
      <c r="C190" s="251" t="s">
        <v>346</v>
      </c>
      <c r="D190" s="235" t="s">
        <v>347</v>
      </c>
      <c r="E190" s="236">
        <v>34.6</v>
      </c>
      <c r="F190" s="237"/>
      <c r="G190" s="238">
        <f>ROUND(E190*F190,2)</f>
        <v>0</v>
      </c>
      <c r="H190" s="237"/>
      <c r="I190" s="238">
        <f>ROUND(E190*H190,2)</f>
        <v>0</v>
      </c>
      <c r="J190" s="237"/>
      <c r="K190" s="238">
        <f>ROUND(E190*J190,2)</f>
        <v>0</v>
      </c>
      <c r="L190" s="238">
        <v>21</v>
      </c>
      <c r="M190" s="238">
        <f>G190*(1+L190/100)</f>
        <v>0</v>
      </c>
      <c r="N190" s="236">
        <v>0</v>
      </c>
      <c r="O190" s="236">
        <f>ROUND(E190*N190,2)</f>
        <v>0</v>
      </c>
      <c r="P190" s="236">
        <v>0</v>
      </c>
      <c r="Q190" s="236">
        <f>ROUND(E190*P190,2)</f>
        <v>0</v>
      </c>
      <c r="R190" s="238"/>
      <c r="S190" s="238" t="s">
        <v>149</v>
      </c>
      <c r="T190" s="239" t="s">
        <v>150</v>
      </c>
      <c r="U190" s="222">
        <v>0</v>
      </c>
      <c r="V190" s="222">
        <f>ROUND(E190*U190,2)</f>
        <v>0</v>
      </c>
      <c r="W190" s="222"/>
      <c r="X190" s="222" t="s">
        <v>194</v>
      </c>
      <c r="Y190" s="222" t="s">
        <v>152</v>
      </c>
      <c r="Z190" s="212"/>
      <c r="AA190" s="212"/>
      <c r="AB190" s="212"/>
      <c r="AC190" s="212"/>
      <c r="AD190" s="212"/>
      <c r="AE190" s="212"/>
      <c r="AF190" s="212"/>
      <c r="AG190" s="212" t="s">
        <v>195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2" x14ac:dyDescent="0.2">
      <c r="A191" s="219"/>
      <c r="B191" s="220"/>
      <c r="C191" s="253" t="s">
        <v>348</v>
      </c>
      <c r="D191" s="248"/>
      <c r="E191" s="248"/>
      <c r="F191" s="248"/>
      <c r="G191" s="248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170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2" x14ac:dyDescent="0.2">
      <c r="A192" s="219"/>
      <c r="B192" s="220"/>
      <c r="C192" s="252" t="s">
        <v>198</v>
      </c>
      <c r="D192" s="223"/>
      <c r="E192" s="224"/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158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">
      <c r="A193" s="219"/>
      <c r="B193" s="220"/>
      <c r="C193" s="252" t="s">
        <v>199</v>
      </c>
      <c r="D193" s="223"/>
      <c r="E193" s="224">
        <v>34.6</v>
      </c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22"/>
      <c r="Z193" s="212"/>
      <c r="AA193" s="212"/>
      <c r="AB193" s="212"/>
      <c r="AC193" s="212"/>
      <c r="AD193" s="212"/>
      <c r="AE193" s="212"/>
      <c r="AF193" s="212"/>
      <c r="AG193" s="212" t="s">
        <v>158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33">
        <v>27</v>
      </c>
      <c r="B194" s="234" t="s">
        <v>349</v>
      </c>
      <c r="C194" s="251" t="s">
        <v>350</v>
      </c>
      <c r="D194" s="235" t="s">
        <v>351</v>
      </c>
      <c r="E194" s="236">
        <v>1</v>
      </c>
      <c r="F194" s="237"/>
      <c r="G194" s="238">
        <f>ROUND(E194*F194,2)</f>
        <v>0</v>
      </c>
      <c r="H194" s="237"/>
      <c r="I194" s="238">
        <f>ROUND(E194*H194,2)</f>
        <v>0</v>
      </c>
      <c r="J194" s="237"/>
      <c r="K194" s="238">
        <f>ROUND(E194*J194,2)</f>
        <v>0</v>
      </c>
      <c r="L194" s="238">
        <v>21</v>
      </c>
      <c r="M194" s="238">
        <f>G194*(1+L194/100)</f>
        <v>0</v>
      </c>
      <c r="N194" s="236">
        <v>0.5</v>
      </c>
      <c r="O194" s="236">
        <f>ROUND(E194*N194,2)</f>
        <v>0.5</v>
      </c>
      <c r="P194" s="236">
        <v>0</v>
      </c>
      <c r="Q194" s="236">
        <f>ROUND(E194*P194,2)</f>
        <v>0</v>
      </c>
      <c r="R194" s="238"/>
      <c r="S194" s="238" t="s">
        <v>149</v>
      </c>
      <c r="T194" s="239" t="s">
        <v>150</v>
      </c>
      <c r="U194" s="222">
        <v>0</v>
      </c>
      <c r="V194" s="222">
        <f>ROUND(E194*U194,2)</f>
        <v>0</v>
      </c>
      <c r="W194" s="222"/>
      <c r="X194" s="222" t="s">
        <v>194</v>
      </c>
      <c r="Y194" s="222" t="s">
        <v>152</v>
      </c>
      <c r="Z194" s="212"/>
      <c r="AA194" s="212"/>
      <c r="AB194" s="212"/>
      <c r="AC194" s="212"/>
      <c r="AD194" s="212"/>
      <c r="AE194" s="212"/>
      <c r="AF194" s="212"/>
      <c r="AG194" s="212" t="s">
        <v>195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2" x14ac:dyDescent="0.2">
      <c r="A195" s="219"/>
      <c r="B195" s="220"/>
      <c r="C195" s="253" t="s">
        <v>352</v>
      </c>
      <c r="D195" s="248"/>
      <c r="E195" s="248"/>
      <c r="F195" s="248"/>
      <c r="G195" s="248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170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2" x14ac:dyDescent="0.2">
      <c r="A196" s="219"/>
      <c r="B196" s="220"/>
      <c r="C196" s="252" t="s">
        <v>166</v>
      </c>
      <c r="D196" s="223"/>
      <c r="E196" s="224">
        <v>1</v>
      </c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158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33">
        <v>28</v>
      </c>
      <c r="B197" s="234" t="s">
        <v>353</v>
      </c>
      <c r="C197" s="251" t="s">
        <v>354</v>
      </c>
      <c r="D197" s="235" t="s">
        <v>192</v>
      </c>
      <c r="E197" s="236">
        <v>99.858000000000004</v>
      </c>
      <c r="F197" s="237"/>
      <c r="G197" s="238">
        <f>ROUND(E197*F197,2)</f>
        <v>0</v>
      </c>
      <c r="H197" s="237"/>
      <c r="I197" s="238">
        <f>ROUND(E197*H197,2)</f>
        <v>0</v>
      </c>
      <c r="J197" s="237"/>
      <c r="K197" s="238">
        <f>ROUND(E197*J197,2)</f>
        <v>0</v>
      </c>
      <c r="L197" s="238">
        <v>21</v>
      </c>
      <c r="M197" s="238">
        <f>G197*(1+L197/100)</f>
        <v>0</v>
      </c>
      <c r="N197" s="236">
        <v>0.2</v>
      </c>
      <c r="O197" s="236">
        <f>ROUND(E197*N197,2)</f>
        <v>19.97</v>
      </c>
      <c r="P197" s="236">
        <v>0</v>
      </c>
      <c r="Q197" s="236">
        <f>ROUND(E197*P197,2)</f>
        <v>0</v>
      </c>
      <c r="R197" s="238" t="s">
        <v>355</v>
      </c>
      <c r="S197" s="238" t="s">
        <v>173</v>
      </c>
      <c r="T197" s="239" t="s">
        <v>173</v>
      </c>
      <c r="U197" s="222">
        <v>0</v>
      </c>
      <c r="V197" s="222">
        <f>ROUND(E197*U197,2)</f>
        <v>0</v>
      </c>
      <c r="W197" s="222"/>
      <c r="X197" s="222" t="s">
        <v>283</v>
      </c>
      <c r="Y197" s="222" t="s">
        <v>152</v>
      </c>
      <c r="Z197" s="212"/>
      <c r="AA197" s="212"/>
      <c r="AB197" s="212"/>
      <c r="AC197" s="212"/>
      <c r="AD197" s="212"/>
      <c r="AE197" s="212"/>
      <c r="AF197" s="212"/>
      <c r="AG197" s="212" t="s">
        <v>284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2" x14ac:dyDescent="0.2">
      <c r="A198" s="219"/>
      <c r="B198" s="220"/>
      <c r="C198" s="252" t="s">
        <v>238</v>
      </c>
      <c r="D198" s="223"/>
      <c r="E198" s="224"/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158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">
      <c r="A199" s="219"/>
      <c r="B199" s="220"/>
      <c r="C199" s="252" t="s">
        <v>329</v>
      </c>
      <c r="D199" s="223"/>
      <c r="E199" s="224"/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158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">
      <c r="A200" s="219"/>
      <c r="B200" s="220"/>
      <c r="C200" s="252" t="s">
        <v>330</v>
      </c>
      <c r="D200" s="223"/>
      <c r="E200" s="224"/>
      <c r="F200" s="222"/>
      <c r="G200" s="222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22"/>
      <c r="Z200" s="212"/>
      <c r="AA200" s="212"/>
      <c r="AB200" s="212"/>
      <c r="AC200" s="212"/>
      <c r="AD200" s="212"/>
      <c r="AE200" s="212"/>
      <c r="AF200" s="212"/>
      <c r="AG200" s="212" t="s">
        <v>158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">
      <c r="A201" s="219"/>
      <c r="B201" s="220"/>
      <c r="C201" s="261" t="s">
        <v>218</v>
      </c>
      <c r="D201" s="257"/>
      <c r="E201" s="258"/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158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19"/>
      <c r="B202" s="220"/>
      <c r="C202" s="262" t="s">
        <v>356</v>
      </c>
      <c r="D202" s="257"/>
      <c r="E202" s="258">
        <v>97.9</v>
      </c>
      <c r="F202" s="222"/>
      <c r="G202" s="22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158</v>
      </c>
      <c r="AH202" s="212">
        <v>2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">
      <c r="A203" s="219"/>
      <c r="B203" s="220"/>
      <c r="C203" s="261" t="s">
        <v>220</v>
      </c>
      <c r="D203" s="257"/>
      <c r="E203" s="258"/>
      <c r="F203" s="222"/>
      <c r="G203" s="22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158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">
      <c r="A204" s="219"/>
      <c r="B204" s="220"/>
      <c r="C204" s="252" t="s">
        <v>357</v>
      </c>
      <c r="D204" s="223"/>
      <c r="E204" s="224">
        <v>99.858000000000004</v>
      </c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158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ht="22.5" outlineLevel="1" x14ac:dyDescent="0.2">
      <c r="A205" s="233">
        <v>29</v>
      </c>
      <c r="B205" s="234" t="s">
        <v>358</v>
      </c>
      <c r="C205" s="251" t="s">
        <v>359</v>
      </c>
      <c r="D205" s="235" t="s">
        <v>192</v>
      </c>
      <c r="E205" s="236">
        <v>11.73</v>
      </c>
      <c r="F205" s="237"/>
      <c r="G205" s="238">
        <f>ROUND(E205*F205,2)</f>
        <v>0</v>
      </c>
      <c r="H205" s="237"/>
      <c r="I205" s="238">
        <f>ROUND(E205*H205,2)</f>
        <v>0</v>
      </c>
      <c r="J205" s="237"/>
      <c r="K205" s="238">
        <f>ROUND(E205*J205,2)</f>
        <v>0</v>
      </c>
      <c r="L205" s="238">
        <v>21</v>
      </c>
      <c r="M205" s="238">
        <f>G205*(1+L205/100)</f>
        <v>0</v>
      </c>
      <c r="N205" s="236">
        <v>0.13100000000000001</v>
      </c>
      <c r="O205" s="236">
        <f>ROUND(E205*N205,2)</f>
        <v>1.54</v>
      </c>
      <c r="P205" s="236">
        <v>0</v>
      </c>
      <c r="Q205" s="236">
        <f>ROUND(E205*P205,2)</f>
        <v>0</v>
      </c>
      <c r="R205" s="238" t="s">
        <v>355</v>
      </c>
      <c r="S205" s="238" t="s">
        <v>173</v>
      </c>
      <c r="T205" s="239" t="s">
        <v>173</v>
      </c>
      <c r="U205" s="222">
        <v>0</v>
      </c>
      <c r="V205" s="222">
        <f>ROUND(E205*U205,2)</f>
        <v>0</v>
      </c>
      <c r="W205" s="222"/>
      <c r="X205" s="222" t="s">
        <v>283</v>
      </c>
      <c r="Y205" s="222" t="s">
        <v>152</v>
      </c>
      <c r="Z205" s="212"/>
      <c r="AA205" s="212"/>
      <c r="AB205" s="212"/>
      <c r="AC205" s="212"/>
      <c r="AD205" s="212"/>
      <c r="AE205" s="212"/>
      <c r="AF205" s="212"/>
      <c r="AG205" s="212" t="s">
        <v>360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2" x14ac:dyDescent="0.2">
      <c r="A206" s="219"/>
      <c r="B206" s="220"/>
      <c r="C206" s="252" t="s">
        <v>244</v>
      </c>
      <c r="D206" s="223"/>
      <c r="E206" s="224"/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158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">
      <c r="A207" s="219"/>
      <c r="B207" s="220"/>
      <c r="C207" s="261" t="s">
        <v>218</v>
      </c>
      <c r="D207" s="257"/>
      <c r="E207" s="258"/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158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19"/>
      <c r="B208" s="220"/>
      <c r="C208" s="262" t="s">
        <v>361</v>
      </c>
      <c r="D208" s="257"/>
      <c r="E208" s="258">
        <v>11.5</v>
      </c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158</v>
      </c>
      <c r="AH208" s="212">
        <v>2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19"/>
      <c r="B209" s="220"/>
      <c r="C209" s="261" t="s">
        <v>220</v>
      </c>
      <c r="D209" s="257"/>
      <c r="E209" s="258"/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158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19"/>
      <c r="B210" s="220"/>
      <c r="C210" s="252" t="s">
        <v>362</v>
      </c>
      <c r="D210" s="223"/>
      <c r="E210" s="224">
        <v>11.73</v>
      </c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158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33">
        <v>30</v>
      </c>
      <c r="B211" s="234" t="s">
        <v>363</v>
      </c>
      <c r="C211" s="251" t="s">
        <v>364</v>
      </c>
      <c r="D211" s="235" t="s">
        <v>192</v>
      </c>
      <c r="E211" s="236">
        <v>593.23199999999997</v>
      </c>
      <c r="F211" s="237"/>
      <c r="G211" s="238">
        <f>ROUND(E211*F211,2)</f>
        <v>0</v>
      </c>
      <c r="H211" s="237"/>
      <c r="I211" s="238">
        <f>ROUND(E211*H211,2)</f>
        <v>0</v>
      </c>
      <c r="J211" s="237"/>
      <c r="K211" s="238">
        <f>ROUND(E211*J211,2)</f>
        <v>0</v>
      </c>
      <c r="L211" s="238">
        <v>21</v>
      </c>
      <c r="M211" s="238">
        <f>G211*(1+L211/100)</f>
        <v>0</v>
      </c>
      <c r="N211" s="236">
        <v>0.13100000000000001</v>
      </c>
      <c r="O211" s="236">
        <f>ROUND(E211*N211,2)</f>
        <v>77.709999999999994</v>
      </c>
      <c r="P211" s="236">
        <v>0</v>
      </c>
      <c r="Q211" s="236">
        <f>ROUND(E211*P211,2)</f>
        <v>0</v>
      </c>
      <c r="R211" s="238" t="s">
        <v>355</v>
      </c>
      <c r="S211" s="238" t="s">
        <v>173</v>
      </c>
      <c r="T211" s="239" t="s">
        <v>173</v>
      </c>
      <c r="U211" s="222">
        <v>0</v>
      </c>
      <c r="V211" s="222">
        <f>ROUND(E211*U211,2)</f>
        <v>0</v>
      </c>
      <c r="W211" s="222"/>
      <c r="X211" s="222" t="s">
        <v>283</v>
      </c>
      <c r="Y211" s="222" t="s">
        <v>152</v>
      </c>
      <c r="Z211" s="212"/>
      <c r="AA211" s="212"/>
      <c r="AB211" s="212"/>
      <c r="AC211" s="212"/>
      <c r="AD211" s="212"/>
      <c r="AE211" s="212"/>
      <c r="AF211" s="212"/>
      <c r="AG211" s="212" t="s">
        <v>360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2" x14ac:dyDescent="0.2">
      <c r="A212" s="219"/>
      <c r="B212" s="220"/>
      <c r="C212" s="252" t="s">
        <v>236</v>
      </c>
      <c r="D212" s="223"/>
      <c r="E212" s="224"/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158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3" x14ac:dyDescent="0.2">
      <c r="A213" s="219"/>
      <c r="B213" s="220"/>
      <c r="C213" s="252" t="s">
        <v>334</v>
      </c>
      <c r="D213" s="223"/>
      <c r="E213" s="224"/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158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3" x14ac:dyDescent="0.2">
      <c r="A214" s="219"/>
      <c r="B214" s="220"/>
      <c r="C214" s="252" t="s">
        <v>335</v>
      </c>
      <c r="D214" s="223"/>
      <c r="E214" s="224"/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158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">
      <c r="A215" s="219"/>
      <c r="B215" s="220"/>
      <c r="C215" s="261" t="s">
        <v>218</v>
      </c>
      <c r="D215" s="257"/>
      <c r="E215" s="258"/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158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19"/>
      <c r="B216" s="220"/>
      <c r="C216" s="262" t="s">
        <v>365</v>
      </c>
      <c r="D216" s="257"/>
      <c r="E216" s="258">
        <v>581.6</v>
      </c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158</v>
      </c>
      <c r="AH216" s="212">
        <v>2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">
      <c r="A217" s="219"/>
      <c r="B217" s="220"/>
      <c r="C217" s="261" t="s">
        <v>220</v>
      </c>
      <c r="D217" s="257"/>
      <c r="E217" s="258"/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158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">
      <c r="A218" s="219"/>
      <c r="B218" s="220"/>
      <c r="C218" s="252" t="s">
        <v>366</v>
      </c>
      <c r="D218" s="223"/>
      <c r="E218" s="224">
        <v>593.23199999999997</v>
      </c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158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33">
        <v>31</v>
      </c>
      <c r="B219" s="234" t="s">
        <v>367</v>
      </c>
      <c r="C219" s="251" t="s">
        <v>368</v>
      </c>
      <c r="D219" s="235" t="s">
        <v>347</v>
      </c>
      <c r="E219" s="236">
        <v>8.69</v>
      </c>
      <c r="F219" s="237"/>
      <c r="G219" s="238">
        <f>ROUND(E219*F219,2)</f>
        <v>0</v>
      </c>
      <c r="H219" s="237"/>
      <c r="I219" s="238">
        <f>ROUND(E219*H219,2)</f>
        <v>0</v>
      </c>
      <c r="J219" s="237"/>
      <c r="K219" s="238">
        <f>ROUND(E219*J219,2)</f>
        <v>0</v>
      </c>
      <c r="L219" s="238">
        <v>21</v>
      </c>
      <c r="M219" s="238">
        <f>G219*(1+L219/100)</f>
        <v>0</v>
      </c>
      <c r="N219" s="236">
        <v>0.17399999999999999</v>
      </c>
      <c r="O219" s="236">
        <f>ROUND(E219*N219,2)</f>
        <v>1.51</v>
      </c>
      <c r="P219" s="236">
        <v>0</v>
      </c>
      <c r="Q219" s="236">
        <f>ROUND(E219*P219,2)</f>
        <v>0</v>
      </c>
      <c r="R219" s="238"/>
      <c r="S219" s="238" t="s">
        <v>149</v>
      </c>
      <c r="T219" s="239" t="s">
        <v>150</v>
      </c>
      <c r="U219" s="222">
        <v>0</v>
      </c>
      <c r="V219" s="222">
        <f>ROUND(E219*U219,2)</f>
        <v>0</v>
      </c>
      <c r="W219" s="222"/>
      <c r="X219" s="222" t="s">
        <v>283</v>
      </c>
      <c r="Y219" s="222" t="s">
        <v>152</v>
      </c>
      <c r="Z219" s="212"/>
      <c r="AA219" s="212"/>
      <c r="AB219" s="212"/>
      <c r="AC219" s="212"/>
      <c r="AD219" s="212"/>
      <c r="AE219" s="212"/>
      <c r="AF219" s="212"/>
      <c r="AG219" s="212" t="s">
        <v>284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2" x14ac:dyDescent="0.2">
      <c r="A220" s="219"/>
      <c r="B220" s="220"/>
      <c r="C220" s="252" t="s">
        <v>246</v>
      </c>
      <c r="D220" s="223"/>
      <c r="E220" s="224"/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158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">
      <c r="A221" s="219"/>
      <c r="B221" s="220"/>
      <c r="C221" s="261" t="s">
        <v>218</v>
      </c>
      <c r="D221" s="257"/>
      <c r="E221" s="258"/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158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">
      <c r="A222" s="219"/>
      <c r="B222" s="220"/>
      <c r="C222" s="262" t="s">
        <v>369</v>
      </c>
      <c r="D222" s="257"/>
      <c r="E222" s="258">
        <v>7.9</v>
      </c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158</v>
      </c>
      <c r="AH222" s="212">
        <v>2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61" t="s">
        <v>220</v>
      </c>
      <c r="D223" s="257"/>
      <c r="E223" s="258"/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158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19"/>
      <c r="B224" s="220"/>
      <c r="C224" s="252" t="s">
        <v>370</v>
      </c>
      <c r="D224" s="223"/>
      <c r="E224" s="224">
        <v>8.69</v>
      </c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158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ht="22.5" outlineLevel="1" x14ac:dyDescent="0.2">
      <c r="A225" s="233">
        <v>32</v>
      </c>
      <c r="B225" s="234" t="s">
        <v>371</v>
      </c>
      <c r="C225" s="251" t="s">
        <v>372</v>
      </c>
      <c r="D225" s="235" t="s">
        <v>192</v>
      </c>
      <c r="E225" s="236">
        <v>3.2549999999999999</v>
      </c>
      <c r="F225" s="237"/>
      <c r="G225" s="238">
        <f>ROUND(E225*F225,2)</f>
        <v>0</v>
      </c>
      <c r="H225" s="237"/>
      <c r="I225" s="238">
        <f>ROUND(E225*H225,2)</f>
        <v>0</v>
      </c>
      <c r="J225" s="237"/>
      <c r="K225" s="238">
        <f>ROUND(E225*J225,2)</f>
        <v>0</v>
      </c>
      <c r="L225" s="238">
        <v>21</v>
      </c>
      <c r="M225" s="238">
        <f>G225*(1+L225/100)</f>
        <v>0</v>
      </c>
      <c r="N225" s="236">
        <v>0.17399999999999999</v>
      </c>
      <c r="O225" s="236">
        <f>ROUND(E225*N225,2)</f>
        <v>0.56999999999999995</v>
      </c>
      <c r="P225" s="236">
        <v>0</v>
      </c>
      <c r="Q225" s="236">
        <f>ROUND(E225*P225,2)</f>
        <v>0</v>
      </c>
      <c r="R225" s="238" t="s">
        <v>355</v>
      </c>
      <c r="S225" s="238" t="s">
        <v>173</v>
      </c>
      <c r="T225" s="239" t="s">
        <v>173</v>
      </c>
      <c r="U225" s="222">
        <v>0</v>
      </c>
      <c r="V225" s="222">
        <f>ROUND(E225*U225,2)</f>
        <v>0</v>
      </c>
      <c r="W225" s="222"/>
      <c r="X225" s="222" t="s">
        <v>283</v>
      </c>
      <c r="Y225" s="222" t="s">
        <v>152</v>
      </c>
      <c r="Z225" s="212"/>
      <c r="AA225" s="212"/>
      <c r="AB225" s="212"/>
      <c r="AC225" s="212"/>
      <c r="AD225" s="212"/>
      <c r="AE225" s="212"/>
      <c r="AF225" s="212"/>
      <c r="AG225" s="212" t="s">
        <v>284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ht="22.5" outlineLevel="2" x14ac:dyDescent="0.2">
      <c r="A226" s="219"/>
      <c r="B226" s="220"/>
      <c r="C226" s="252" t="s">
        <v>240</v>
      </c>
      <c r="D226" s="223"/>
      <c r="E226" s="224"/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158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">
      <c r="A227" s="219"/>
      <c r="B227" s="220"/>
      <c r="C227" s="252" t="s">
        <v>339</v>
      </c>
      <c r="D227" s="223"/>
      <c r="E227" s="224"/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158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19"/>
      <c r="B228" s="220"/>
      <c r="C228" s="252" t="s">
        <v>337</v>
      </c>
      <c r="D228" s="223"/>
      <c r="E228" s="224"/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158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">
      <c r="A229" s="219"/>
      <c r="B229" s="220"/>
      <c r="C229" s="261" t="s">
        <v>218</v>
      </c>
      <c r="D229" s="257"/>
      <c r="E229" s="258"/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158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19"/>
      <c r="B230" s="220"/>
      <c r="C230" s="262" t="s">
        <v>373</v>
      </c>
      <c r="D230" s="257"/>
      <c r="E230" s="258">
        <v>3.1</v>
      </c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158</v>
      </c>
      <c r="AH230" s="212">
        <v>2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">
      <c r="A231" s="219"/>
      <c r="B231" s="220"/>
      <c r="C231" s="261" t="s">
        <v>220</v>
      </c>
      <c r="D231" s="257"/>
      <c r="E231" s="258"/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158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">
      <c r="A232" s="219"/>
      <c r="B232" s="220"/>
      <c r="C232" s="252" t="s">
        <v>374</v>
      </c>
      <c r="D232" s="223"/>
      <c r="E232" s="224">
        <v>3.2549999999999999</v>
      </c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158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ht="22.5" outlineLevel="1" x14ac:dyDescent="0.2">
      <c r="A233" s="233">
        <v>33</v>
      </c>
      <c r="B233" s="234" t="s">
        <v>375</v>
      </c>
      <c r="C233" s="251" t="s">
        <v>376</v>
      </c>
      <c r="D233" s="235" t="s">
        <v>192</v>
      </c>
      <c r="E233" s="236">
        <v>728.52499999999998</v>
      </c>
      <c r="F233" s="237"/>
      <c r="G233" s="238">
        <f>ROUND(E233*F233,2)</f>
        <v>0</v>
      </c>
      <c r="H233" s="237"/>
      <c r="I233" s="238">
        <f>ROUND(E233*H233,2)</f>
        <v>0</v>
      </c>
      <c r="J233" s="237"/>
      <c r="K233" s="238">
        <f>ROUND(E233*J233,2)</f>
        <v>0</v>
      </c>
      <c r="L233" s="238">
        <v>21</v>
      </c>
      <c r="M233" s="238">
        <f>G233*(1+L233/100)</f>
        <v>0</v>
      </c>
      <c r="N233" s="236">
        <v>2.9999999999999997E-4</v>
      </c>
      <c r="O233" s="236">
        <f>ROUND(E233*N233,2)</f>
        <v>0.22</v>
      </c>
      <c r="P233" s="236">
        <v>0</v>
      </c>
      <c r="Q233" s="236">
        <f>ROUND(E233*P233,2)</f>
        <v>0</v>
      </c>
      <c r="R233" s="238" t="s">
        <v>355</v>
      </c>
      <c r="S233" s="238" t="s">
        <v>173</v>
      </c>
      <c r="T233" s="239" t="s">
        <v>173</v>
      </c>
      <c r="U233" s="222">
        <v>0</v>
      </c>
      <c r="V233" s="222">
        <f>ROUND(E233*U233,2)</f>
        <v>0</v>
      </c>
      <c r="W233" s="222"/>
      <c r="X233" s="222" t="s">
        <v>283</v>
      </c>
      <c r="Y233" s="222" t="s">
        <v>152</v>
      </c>
      <c r="Z233" s="212"/>
      <c r="AA233" s="212"/>
      <c r="AB233" s="212"/>
      <c r="AC233" s="212"/>
      <c r="AD233" s="212"/>
      <c r="AE233" s="212"/>
      <c r="AF233" s="212"/>
      <c r="AG233" s="212" t="s">
        <v>284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2" x14ac:dyDescent="0.2">
      <c r="A234" s="219"/>
      <c r="B234" s="220"/>
      <c r="C234" s="252" t="s">
        <v>311</v>
      </c>
      <c r="D234" s="223"/>
      <c r="E234" s="224"/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158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19"/>
      <c r="B235" s="220"/>
      <c r="C235" s="261" t="s">
        <v>218</v>
      </c>
      <c r="D235" s="257"/>
      <c r="E235" s="258"/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158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19"/>
      <c r="B236" s="220"/>
      <c r="C236" s="262" t="s">
        <v>377</v>
      </c>
      <c r="D236" s="257"/>
      <c r="E236" s="258">
        <v>633.5</v>
      </c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158</v>
      </c>
      <c r="AH236" s="212">
        <v>2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">
      <c r="A237" s="219"/>
      <c r="B237" s="220"/>
      <c r="C237" s="261" t="s">
        <v>220</v>
      </c>
      <c r="D237" s="257"/>
      <c r="E237" s="258"/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22"/>
      <c r="Z237" s="212"/>
      <c r="AA237" s="212"/>
      <c r="AB237" s="212"/>
      <c r="AC237" s="212"/>
      <c r="AD237" s="212"/>
      <c r="AE237" s="212"/>
      <c r="AF237" s="212"/>
      <c r="AG237" s="212" t="s">
        <v>158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">
      <c r="A238" s="219"/>
      <c r="B238" s="220"/>
      <c r="C238" s="252" t="s">
        <v>378</v>
      </c>
      <c r="D238" s="223"/>
      <c r="E238" s="224">
        <v>728.52499999999998</v>
      </c>
      <c r="F238" s="222"/>
      <c r="G238" s="22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22"/>
      <c r="Z238" s="212"/>
      <c r="AA238" s="212"/>
      <c r="AB238" s="212"/>
      <c r="AC238" s="212"/>
      <c r="AD238" s="212"/>
      <c r="AE238" s="212"/>
      <c r="AF238" s="212"/>
      <c r="AG238" s="212" t="s">
        <v>158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x14ac:dyDescent="0.2">
      <c r="A239" s="226" t="s">
        <v>144</v>
      </c>
      <c r="B239" s="227" t="s">
        <v>89</v>
      </c>
      <c r="C239" s="249" t="s">
        <v>90</v>
      </c>
      <c r="D239" s="228"/>
      <c r="E239" s="229"/>
      <c r="F239" s="230"/>
      <c r="G239" s="230">
        <f>SUMIF(AG240:AG243,"&lt;&gt;NOR",G240:G243)</f>
        <v>0</v>
      </c>
      <c r="H239" s="230"/>
      <c r="I239" s="230">
        <f>SUM(I240:I243)</f>
        <v>0</v>
      </c>
      <c r="J239" s="230"/>
      <c r="K239" s="230">
        <f>SUM(K240:K243)</f>
        <v>0</v>
      </c>
      <c r="L239" s="230"/>
      <c r="M239" s="230">
        <f>SUM(M240:M243)</f>
        <v>0</v>
      </c>
      <c r="N239" s="229"/>
      <c r="O239" s="229">
        <f>SUM(O240:O243)</f>
        <v>86.11</v>
      </c>
      <c r="P239" s="229"/>
      <c r="Q239" s="229">
        <f>SUM(Q240:Q243)</f>
        <v>0</v>
      </c>
      <c r="R239" s="230"/>
      <c r="S239" s="230"/>
      <c r="T239" s="231"/>
      <c r="U239" s="225"/>
      <c r="V239" s="225">
        <f>SUM(V240:V243)</f>
        <v>98.81</v>
      </c>
      <c r="W239" s="225"/>
      <c r="X239" s="225"/>
      <c r="Y239" s="225"/>
      <c r="AG239" t="s">
        <v>145</v>
      </c>
    </row>
    <row r="240" spans="1:60" outlineLevel="1" x14ac:dyDescent="0.2">
      <c r="A240" s="233">
        <v>34</v>
      </c>
      <c r="B240" s="234" t="s">
        <v>379</v>
      </c>
      <c r="C240" s="251" t="s">
        <v>380</v>
      </c>
      <c r="D240" s="235" t="s">
        <v>207</v>
      </c>
      <c r="E240" s="236">
        <v>53.82</v>
      </c>
      <c r="F240" s="237"/>
      <c r="G240" s="238">
        <f>ROUND(E240*F240,2)</f>
        <v>0</v>
      </c>
      <c r="H240" s="237"/>
      <c r="I240" s="238">
        <f>ROUND(E240*H240,2)</f>
        <v>0</v>
      </c>
      <c r="J240" s="237"/>
      <c r="K240" s="238">
        <f>ROUND(E240*J240,2)</f>
        <v>0</v>
      </c>
      <c r="L240" s="238">
        <v>21</v>
      </c>
      <c r="M240" s="238">
        <f>G240*(1+L240/100)</f>
        <v>0</v>
      </c>
      <c r="N240" s="236">
        <v>1.6</v>
      </c>
      <c r="O240" s="236">
        <f>ROUND(E240*N240,2)</f>
        <v>86.11</v>
      </c>
      <c r="P240" s="236">
        <v>0</v>
      </c>
      <c r="Q240" s="236">
        <f>ROUND(E240*P240,2)</f>
        <v>0</v>
      </c>
      <c r="R240" s="238" t="s">
        <v>381</v>
      </c>
      <c r="S240" s="238" t="s">
        <v>173</v>
      </c>
      <c r="T240" s="239" t="s">
        <v>173</v>
      </c>
      <c r="U240" s="222">
        <v>1.8360000000000001</v>
      </c>
      <c r="V240" s="222">
        <f>ROUND(E240*U240,2)</f>
        <v>98.81</v>
      </c>
      <c r="W240" s="222"/>
      <c r="X240" s="222" t="s">
        <v>194</v>
      </c>
      <c r="Y240" s="222" t="s">
        <v>152</v>
      </c>
      <c r="Z240" s="212"/>
      <c r="AA240" s="212"/>
      <c r="AB240" s="212"/>
      <c r="AC240" s="212"/>
      <c r="AD240" s="212"/>
      <c r="AE240" s="212"/>
      <c r="AF240" s="212"/>
      <c r="AG240" s="212" t="s">
        <v>195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2" x14ac:dyDescent="0.2">
      <c r="A241" s="219"/>
      <c r="B241" s="220"/>
      <c r="C241" s="260" t="s">
        <v>382</v>
      </c>
      <c r="D241" s="259"/>
      <c r="E241" s="259"/>
      <c r="F241" s="259"/>
      <c r="G241" s="259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197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47" t="str">
        <f>C241</f>
        <v>pod mazaniny a dlažby, popř. na plochých střechách, vodorovný nebo ve spádu, s udusáním a urovnáním povrchu,</v>
      </c>
      <c r="BB241" s="212"/>
      <c r="BC241" s="212"/>
      <c r="BD241" s="212"/>
      <c r="BE241" s="212"/>
      <c r="BF241" s="212"/>
      <c r="BG241" s="212"/>
      <c r="BH241" s="212"/>
    </row>
    <row r="242" spans="1:60" outlineLevel="2" x14ac:dyDescent="0.2">
      <c r="A242" s="219"/>
      <c r="B242" s="220"/>
      <c r="C242" s="252" t="s">
        <v>383</v>
      </c>
      <c r="D242" s="223"/>
      <c r="E242" s="224"/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158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19"/>
      <c r="B243" s="220"/>
      <c r="C243" s="252" t="s">
        <v>384</v>
      </c>
      <c r="D243" s="223"/>
      <c r="E243" s="224">
        <v>53.82</v>
      </c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22"/>
      <c r="Z243" s="212"/>
      <c r="AA243" s="212"/>
      <c r="AB243" s="212"/>
      <c r="AC243" s="212"/>
      <c r="AD243" s="212"/>
      <c r="AE243" s="212"/>
      <c r="AF243" s="212"/>
      <c r="AG243" s="212" t="s">
        <v>158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x14ac:dyDescent="0.2">
      <c r="A244" s="226" t="s">
        <v>144</v>
      </c>
      <c r="B244" s="227" t="s">
        <v>97</v>
      </c>
      <c r="C244" s="249" t="s">
        <v>98</v>
      </c>
      <c r="D244" s="228"/>
      <c r="E244" s="229"/>
      <c r="F244" s="230"/>
      <c r="G244" s="230">
        <f>SUMIF(AG245:AG339,"&lt;&gt;NOR",G245:G339)</f>
        <v>0</v>
      </c>
      <c r="H244" s="230"/>
      <c r="I244" s="230">
        <f>SUM(I245:I339)</f>
        <v>0</v>
      </c>
      <c r="J244" s="230"/>
      <c r="K244" s="230">
        <f>SUM(K245:K339)</f>
        <v>0</v>
      </c>
      <c r="L244" s="230"/>
      <c r="M244" s="230">
        <f>SUM(M245:M339)</f>
        <v>0</v>
      </c>
      <c r="N244" s="229"/>
      <c r="O244" s="229">
        <f>SUM(O245:O339)</f>
        <v>269.37</v>
      </c>
      <c r="P244" s="229"/>
      <c r="Q244" s="229">
        <f>SUM(Q245:Q339)</f>
        <v>0</v>
      </c>
      <c r="R244" s="230"/>
      <c r="S244" s="230"/>
      <c r="T244" s="231"/>
      <c r="U244" s="225"/>
      <c r="V244" s="225">
        <f>SUM(V245:V339)</f>
        <v>324.19999999999993</v>
      </c>
      <c r="W244" s="225"/>
      <c r="X244" s="225"/>
      <c r="Y244" s="225"/>
      <c r="AG244" t="s">
        <v>145</v>
      </c>
    </row>
    <row r="245" spans="1:60" ht="22.5" outlineLevel="1" x14ac:dyDescent="0.2">
      <c r="A245" s="233">
        <v>35</v>
      </c>
      <c r="B245" s="234" t="s">
        <v>385</v>
      </c>
      <c r="C245" s="251" t="s">
        <v>386</v>
      </c>
      <c r="D245" s="235" t="s">
        <v>275</v>
      </c>
      <c r="E245" s="236">
        <v>469.1</v>
      </c>
      <c r="F245" s="237"/>
      <c r="G245" s="238">
        <f>ROUND(E245*F245,2)</f>
        <v>0</v>
      </c>
      <c r="H245" s="237"/>
      <c r="I245" s="238">
        <f>ROUND(E245*H245,2)</f>
        <v>0</v>
      </c>
      <c r="J245" s="237"/>
      <c r="K245" s="238">
        <f>ROUND(E245*J245,2)</f>
        <v>0</v>
      </c>
      <c r="L245" s="238">
        <v>21</v>
      </c>
      <c r="M245" s="238">
        <f>G245*(1+L245/100)</f>
        <v>0</v>
      </c>
      <c r="N245" s="236">
        <v>0.15673999999999999</v>
      </c>
      <c r="O245" s="236">
        <f>ROUND(E245*N245,2)</f>
        <v>73.53</v>
      </c>
      <c r="P245" s="236">
        <v>0</v>
      </c>
      <c r="Q245" s="236">
        <f>ROUND(E245*P245,2)</f>
        <v>0</v>
      </c>
      <c r="R245" s="238" t="s">
        <v>193</v>
      </c>
      <c r="S245" s="238" t="s">
        <v>173</v>
      </c>
      <c r="T245" s="239" t="s">
        <v>173</v>
      </c>
      <c r="U245" s="222">
        <v>0.29548000000000002</v>
      </c>
      <c r="V245" s="222">
        <f>ROUND(E245*U245,2)</f>
        <v>138.61000000000001</v>
      </c>
      <c r="W245" s="222"/>
      <c r="X245" s="222" t="s">
        <v>194</v>
      </c>
      <c r="Y245" s="222" t="s">
        <v>152</v>
      </c>
      <c r="Z245" s="212"/>
      <c r="AA245" s="212"/>
      <c r="AB245" s="212"/>
      <c r="AC245" s="212"/>
      <c r="AD245" s="212"/>
      <c r="AE245" s="212"/>
      <c r="AF245" s="212"/>
      <c r="AG245" s="212" t="s">
        <v>195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2" x14ac:dyDescent="0.2">
      <c r="A246" s="219"/>
      <c r="B246" s="220"/>
      <c r="C246" s="260" t="s">
        <v>387</v>
      </c>
      <c r="D246" s="259"/>
      <c r="E246" s="259"/>
      <c r="F246" s="259"/>
      <c r="G246" s="259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22"/>
      <c r="Z246" s="212"/>
      <c r="AA246" s="212"/>
      <c r="AB246" s="212"/>
      <c r="AC246" s="212"/>
      <c r="AD246" s="212"/>
      <c r="AE246" s="212"/>
      <c r="AF246" s="212"/>
      <c r="AG246" s="212" t="s">
        <v>197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ht="22.5" outlineLevel="2" x14ac:dyDescent="0.2">
      <c r="A247" s="219"/>
      <c r="B247" s="220"/>
      <c r="C247" s="252" t="s">
        <v>254</v>
      </c>
      <c r="D247" s="223"/>
      <c r="E247" s="224"/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22"/>
      <c r="Z247" s="212"/>
      <c r="AA247" s="212"/>
      <c r="AB247" s="212"/>
      <c r="AC247" s="212"/>
      <c r="AD247" s="212"/>
      <c r="AE247" s="212"/>
      <c r="AF247" s="212"/>
      <c r="AG247" s="212" t="s">
        <v>158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">
      <c r="A248" s="219"/>
      <c r="B248" s="220"/>
      <c r="C248" s="252" t="s">
        <v>255</v>
      </c>
      <c r="D248" s="223"/>
      <c r="E248" s="224"/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22"/>
      <c r="Z248" s="212"/>
      <c r="AA248" s="212"/>
      <c r="AB248" s="212"/>
      <c r="AC248" s="212"/>
      <c r="AD248" s="212"/>
      <c r="AE248" s="212"/>
      <c r="AF248" s="212"/>
      <c r="AG248" s="212" t="s">
        <v>158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19"/>
      <c r="B249" s="220"/>
      <c r="C249" s="252" t="s">
        <v>256</v>
      </c>
      <c r="D249" s="223"/>
      <c r="E249" s="224"/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22"/>
      <c r="Z249" s="212"/>
      <c r="AA249" s="212"/>
      <c r="AB249" s="212"/>
      <c r="AC249" s="212"/>
      <c r="AD249" s="212"/>
      <c r="AE249" s="212"/>
      <c r="AF249" s="212"/>
      <c r="AG249" s="212" t="s">
        <v>158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 x14ac:dyDescent="0.2">
      <c r="A250" s="219"/>
      <c r="B250" s="220"/>
      <c r="C250" s="252" t="s">
        <v>388</v>
      </c>
      <c r="D250" s="223"/>
      <c r="E250" s="224">
        <v>30</v>
      </c>
      <c r="F250" s="222"/>
      <c r="G250" s="222"/>
      <c r="H250" s="222"/>
      <c r="I250" s="222"/>
      <c r="J250" s="222"/>
      <c r="K250" s="222"/>
      <c r="L250" s="222"/>
      <c r="M250" s="222"/>
      <c r="N250" s="221"/>
      <c r="O250" s="221"/>
      <c r="P250" s="221"/>
      <c r="Q250" s="221"/>
      <c r="R250" s="222"/>
      <c r="S250" s="222"/>
      <c r="T250" s="222"/>
      <c r="U250" s="222"/>
      <c r="V250" s="222"/>
      <c r="W250" s="222"/>
      <c r="X250" s="222"/>
      <c r="Y250" s="222"/>
      <c r="Z250" s="212"/>
      <c r="AA250" s="212"/>
      <c r="AB250" s="212"/>
      <c r="AC250" s="212"/>
      <c r="AD250" s="212"/>
      <c r="AE250" s="212"/>
      <c r="AF250" s="212"/>
      <c r="AG250" s="212" t="s">
        <v>158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 x14ac:dyDescent="0.2">
      <c r="A251" s="219"/>
      <c r="B251" s="220"/>
      <c r="C251" s="252" t="s">
        <v>258</v>
      </c>
      <c r="D251" s="223"/>
      <c r="E251" s="224"/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22"/>
      <c r="Z251" s="212"/>
      <c r="AA251" s="212"/>
      <c r="AB251" s="212"/>
      <c r="AC251" s="212"/>
      <c r="AD251" s="212"/>
      <c r="AE251" s="212"/>
      <c r="AF251" s="212"/>
      <c r="AG251" s="212" t="s">
        <v>158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">
      <c r="A252" s="219"/>
      <c r="B252" s="220"/>
      <c r="C252" s="252" t="s">
        <v>256</v>
      </c>
      <c r="D252" s="223"/>
      <c r="E252" s="224"/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22"/>
      <c r="Z252" s="212"/>
      <c r="AA252" s="212"/>
      <c r="AB252" s="212"/>
      <c r="AC252" s="212"/>
      <c r="AD252" s="212"/>
      <c r="AE252" s="212"/>
      <c r="AF252" s="212"/>
      <c r="AG252" s="212" t="s">
        <v>158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 x14ac:dyDescent="0.2">
      <c r="A253" s="219"/>
      <c r="B253" s="220"/>
      <c r="C253" s="252" t="s">
        <v>389</v>
      </c>
      <c r="D253" s="223"/>
      <c r="E253" s="224">
        <v>387</v>
      </c>
      <c r="F253" s="222"/>
      <c r="G253" s="222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22"/>
      <c r="Z253" s="212"/>
      <c r="AA253" s="212"/>
      <c r="AB253" s="212"/>
      <c r="AC253" s="212"/>
      <c r="AD253" s="212"/>
      <c r="AE253" s="212"/>
      <c r="AF253" s="212"/>
      <c r="AG253" s="212" t="s">
        <v>158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22.5" outlineLevel="3" x14ac:dyDescent="0.2">
      <c r="A254" s="219"/>
      <c r="B254" s="220"/>
      <c r="C254" s="252" t="s">
        <v>260</v>
      </c>
      <c r="D254" s="223"/>
      <c r="E254" s="224"/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158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">
      <c r="A255" s="219"/>
      <c r="B255" s="220"/>
      <c r="C255" s="252" t="s">
        <v>256</v>
      </c>
      <c r="D255" s="223"/>
      <c r="E255" s="224"/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22"/>
      <c r="Z255" s="212"/>
      <c r="AA255" s="212"/>
      <c r="AB255" s="212"/>
      <c r="AC255" s="212"/>
      <c r="AD255" s="212"/>
      <c r="AE255" s="212"/>
      <c r="AF255" s="212"/>
      <c r="AG255" s="212" t="s">
        <v>158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">
      <c r="A256" s="219"/>
      <c r="B256" s="220"/>
      <c r="C256" s="252" t="s">
        <v>390</v>
      </c>
      <c r="D256" s="223"/>
      <c r="E256" s="224">
        <v>18</v>
      </c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158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ht="22.5" outlineLevel="3" x14ac:dyDescent="0.2">
      <c r="A257" s="219"/>
      <c r="B257" s="220"/>
      <c r="C257" s="252" t="s">
        <v>262</v>
      </c>
      <c r="D257" s="223"/>
      <c r="E257" s="224"/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158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">
      <c r="A258" s="219"/>
      <c r="B258" s="220"/>
      <c r="C258" s="252" t="s">
        <v>256</v>
      </c>
      <c r="D258" s="223"/>
      <c r="E258" s="224"/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158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">
      <c r="A259" s="219"/>
      <c r="B259" s="220"/>
      <c r="C259" s="252" t="s">
        <v>391</v>
      </c>
      <c r="D259" s="223"/>
      <c r="E259" s="224">
        <v>3.6</v>
      </c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22"/>
      <c r="Z259" s="212"/>
      <c r="AA259" s="212"/>
      <c r="AB259" s="212"/>
      <c r="AC259" s="212"/>
      <c r="AD259" s="212"/>
      <c r="AE259" s="212"/>
      <c r="AF259" s="212"/>
      <c r="AG259" s="212" t="s">
        <v>158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ht="22.5" outlineLevel="3" x14ac:dyDescent="0.2">
      <c r="A260" s="219"/>
      <c r="B260" s="220"/>
      <c r="C260" s="252" t="s">
        <v>262</v>
      </c>
      <c r="D260" s="223"/>
      <c r="E260" s="224"/>
      <c r="F260" s="222"/>
      <c r="G260" s="222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22"/>
      <c r="Z260" s="212"/>
      <c r="AA260" s="212"/>
      <c r="AB260" s="212"/>
      <c r="AC260" s="212"/>
      <c r="AD260" s="212"/>
      <c r="AE260" s="212"/>
      <c r="AF260" s="212"/>
      <c r="AG260" s="212" t="s">
        <v>158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3" x14ac:dyDescent="0.2">
      <c r="A261" s="219"/>
      <c r="B261" s="220"/>
      <c r="C261" s="252" t="s">
        <v>256</v>
      </c>
      <c r="D261" s="223"/>
      <c r="E261" s="224"/>
      <c r="F261" s="222"/>
      <c r="G261" s="222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22"/>
      <c r="Z261" s="212"/>
      <c r="AA261" s="212"/>
      <c r="AB261" s="212"/>
      <c r="AC261" s="212"/>
      <c r="AD261" s="212"/>
      <c r="AE261" s="212"/>
      <c r="AF261" s="212"/>
      <c r="AG261" s="212" t="s">
        <v>158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">
      <c r="A262" s="219"/>
      <c r="B262" s="220"/>
      <c r="C262" s="252" t="s">
        <v>392</v>
      </c>
      <c r="D262" s="223"/>
      <c r="E262" s="224">
        <v>3</v>
      </c>
      <c r="F262" s="222"/>
      <c r="G262" s="22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22"/>
      <c r="Z262" s="212"/>
      <c r="AA262" s="212"/>
      <c r="AB262" s="212"/>
      <c r="AC262" s="212"/>
      <c r="AD262" s="212"/>
      <c r="AE262" s="212"/>
      <c r="AF262" s="212"/>
      <c r="AG262" s="212" t="s">
        <v>158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ht="22.5" outlineLevel="3" x14ac:dyDescent="0.2">
      <c r="A263" s="219"/>
      <c r="B263" s="220"/>
      <c r="C263" s="252" t="s">
        <v>265</v>
      </c>
      <c r="D263" s="223"/>
      <c r="E263" s="224"/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22"/>
      <c r="Z263" s="212"/>
      <c r="AA263" s="212"/>
      <c r="AB263" s="212"/>
      <c r="AC263" s="212"/>
      <c r="AD263" s="212"/>
      <c r="AE263" s="212"/>
      <c r="AF263" s="212"/>
      <c r="AG263" s="212" t="s">
        <v>158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">
      <c r="A264" s="219"/>
      <c r="B264" s="220"/>
      <c r="C264" s="252" t="s">
        <v>256</v>
      </c>
      <c r="D264" s="223"/>
      <c r="E264" s="224"/>
      <c r="F264" s="222"/>
      <c r="G264" s="22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22"/>
      <c r="Z264" s="212"/>
      <c r="AA264" s="212"/>
      <c r="AB264" s="212"/>
      <c r="AC264" s="212"/>
      <c r="AD264" s="212"/>
      <c r="AE264" s="212"/>
      <c r="AF264" s="212"/>
      <c r="AG264" s="212" t="s">
        <v>158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">
      <c r="A265" s="219"/>
      <c r="B265" s="220"/>
      <c r="C265" s="252" t="s">
        <v>393</v>
      </c>
      <c r="D265" s="223"/>
      <c r="E265" s="224">
        <v>7.5</v>
      </c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22"/>
      <c r="Z265" s="212"/>
      <c r="AA265" s="212"/>
      <c r="AB265" s="212"/>
      <c r="AC265" s="212"/>
      <c r="AD265" s="212"/>
      <c r="AE265" s="212"/>
      <c r="AF265" s="212"/>
      <c r="AG265" s="212" t="s">
        <v>158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ht="22.5" outlineLevel="3" x14ac:dyDescent="0.2">
      <c r="A266" s="219"/>
      <c r="B266" s="220"/>
      <c r="C266" s="252" t="s">
        <v>267</v>
      </c>
      <c r="D266" s="223"/>
      <c r="E266" s="224"/>
      <c r="F266" s="222"/>
      <c r="G266" s="222"/>
      <c r="H266" s="222"/>
      <c r="I266" s="222"/>
      <c r="J266" s="222"/>
      <c r="K266" s="222"/>
      <c r="L266" s="222"/>
      <c r="M266" s="222"/>
      <c r="N266" s="221"/>
      <c r="O266" s="221"/>
      <c r="P266" s="221"/>
      <c r="Q266" s="221"/>
      <c r="R266" s="222"/>
      <c r="S266" s="222"/>
      <c r="T266" s="222"/>
      <c r="U266" s="222"/>
      <c r="V266" s="222"/>
      <c r="W266" s="222"/>
      <c r="X266" s="222"/>
      <c r="Y266" s="222"/>
      <c r="Z266" s="212"/>
      <c r="AA266" s="212"/>
      <c r="AB266" s="212"/>
      <c r="AC266" s="212"/>
      <c r="AD266" s="212"/>
      <c r="AE266" s="212"/>
      <c r="AF266" s="212"/>
      <c r="AG266" s="212" t="s">
        <v>158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">
      <c r="A267" s="219"/>
      <c r="B267" s="220"/>
      <c r="C267" s="252" t="s">
        <v>256</v>
      </c>
      <c r="D267" s="223"/>
      <c r="E267" s="224"/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22"/>
      <c r="Z267" s="212"/>
      <c r="AA267" s="212"/>
      <c r="AB267" s="212"/>
      <c r="AC267" s="212"/>
      <c r="AD267" s="212"/>
      <c r="AE267" s="212"/>
      <c r="AF267" s="212"/>
      <c r="AG267" s="212" t="s">
        <v>158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">
      <c r="A268" s="219"/>
      <c r="B268" s="220"/>
      <c r="C268" s="252" t="s">
        <v>394</v>
      </c>
      <c r="D268" s="223"/>
      <c r="E268" s="224">
        <v>13</v>
      </c>
      <c r="F268" s="222"/>
      <c r="G268" s="222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22"/>
      <c r="Z268" s="212"/>
      <c r="AA268" s="212"/>
      <c r="AB268" s="212"/>
      <c r="AC268" s="212"/>
      <c r="AD268" s="212"/>
      <c r="AE268" s="212"/>
      <c r="AF268" s="212"/>
      <c r="AG268" s="212" t="s">
        <v>158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ht="22.5" outlineLevel="3" x14ac:dyDescent="0.2">
      <c r="A269" s="219"/>
      <c r="B269" s="220"/>
      <c r="C269" s="252" t="s">
        <v>269</v>
      </c>
      <c r="D269" s="223"/>
      <c r="E269" s="224"/>
      <c r="F269" s="222"/>
      <c r="G269" s="222"/>
      <c r="H269" s="222"/>
      <c r="I269" s="222"/>
      <c r="J269" s="222"/>
      <c r="K269" s="222"/>
      <c r="L269" s="222"/>
      <c r="M269" s="222"/>
      <c r="N269" s="221"/>
      <c r="O269" s="221"/>
      <c r="P269" s="221"/>
      <c r="Q269" s="221"/>
      <c r="R269" s="222"/>
      <c r="S269" s="222"/>
      <c r="T269" s="222"/>
      <c r="U269" s="222"/>
      <c r="V269" s="222"/>
      <c r="W269" s="222"/>
      <c r="X269" s="222"/>
      <c r="Y269" s="222"/>
      <c r="Z269" s="212"/>
      <c r="AA269" s="212"/>
      <c r="AB269" s="212"/>
      <c r="AC269" s="212"/>
      <c r="AD269" s="212"/>
      <c r="AE269" s="212"/>
      <c r="AF269" s="212"/>
      <c r="AG269" s="212" t="s">
        <v>158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3" x14ac:dyDescent="0.2">
      <c r="A270" s="219"/>
      <c r="B270" s="220"/>
      <c r="C270" s="252" t="s">
        <v>256</v>
      </c>
      <c r="D270" s="223"/>
      <c r="E270" s="224"/>
      <c r="F270" s="222"/>
      <c r="G270" s="222"/>
      <c r="H270" s="222"/>
      <c r="I270" s="222"/>
      <c r="J270" s="222"/>
      <c r="K270" s="222"/>
      <c r="L270" s="222"/>
      <c r="M270" s="222"/>
      <c r="N270" s="221"/>
      <c r="O270" s="221"/>
      <c r="P270" s="221"/>
      <c r="Q270" s="221"/>
      <c r="R270" s="222"/>
      <c r="S270" s="222"/>
      <c r="T270" s="222"/>
      <c r="U270" s="222"/>
      <c r="V270" s="222"/>
      <c r="W270" s="222"/>
      <c r="X270" s="222"/>
      <c r="Y270" s="222"/>
      <c r="Z270" s="212"/>
      <c r="AA270" s="212"/>
      <c r="AB270" s="212"/>
      <c r="AC270" s="212"/>
      <c r="AD270" s="212"/>
      <c r="AE270" s="212"/>
      <c r="AF270" s="212"/>
      <c r="AG270" s="212" t="s">
        <v>158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">
      <c r="A271" s="219"/>
      <c r="B271" s="220"/>
      <c r="C271" s="252" t="s">
        <v>395</v>
      </c>
      <c r="D271" s="223"/>
      <c r="E271" s="224">
        <v>7</v>
      </c>
      <c r="F271" s="222"/>
      <c r="G271" s="222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22"/>
      <c r="Z271" s="212"/>
      <c r="AA271" s="212"/>
      <c r="AB271" s="212"/>
      <c r="AC271" s="212"/>
      <c r="AD271" s="212"/>
      <c r="AE271" s="212"/>
      <c r="AF271" s="212"/>
      <c r="AG271" s="212" t="s">
        <v>158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ht="22.5" outlineLevel="1" x14ac:dyDescent="0.2">
      <c r="A272" s="233">
        <v>36</v>
      </c>
      <c r="B272" s="234" t="s">
        <v>396</v>
      </c>
      <c r="C272" s="251" t="s">
        <v>397</v>
      </c>
      <c r="D272" s="235" t="s">
        <v>275</v>
      </c>
      <c r="E272" s="236">
        <v>553</v>
      </c>
      <c r="F272" s="237"/>
      <c r="G272" s="238">
        <f>ROUND(E272*F272,2)</f>
        <v>0</v>
      </c>
      <c r="H272" s="237"/>
      <c r="I272" s="238">
        <f>ROUND(E272*H272,2)</f>
        <v>0</v>
      </c>
      <c r="J272" s="237"/>
      <c r="K272" s="238">
        <f>ROUND(E272*J272,2)</f>
        <v>0</v>
      </c>
      <c r="L272" s="238">
        <v>21</v>
      </c>
      <c r="M272" s="238">
        <f>G272*(1+L272/100)</f>
        <v>0</v>
      </c>
      <c r="N272" s="236">
        <v>0.188</v>
      </c>
      <c r="O272" s="236">
        <f>ROUND(E272*N272,2)</f>
        <v>103.96</v>
      </c>
      <c r="P272" s="236">
        <v>0</v>
      </c>
      <c r="Q272" s="236">
        <f>ROUND(E272*P272,2)</f>
        <v>0</v>
      </c>
      <c r="R272" s="238" t="s">
        <v>193</v>
      </c>
      <c r="S272" s="238" t="s">
        <v>173</v>
      </c>
      <c r="T272" s="239" t="s">
        <v>173</v>
      </c>
      <c r="U272" s="222">
        <v>0.27200000000000002</v>
      </c>
      <c r="V272" s="222">
        <f>ROUND(E272*U272,2)</f>
        <v>150.41999999999999</v>
      </c>
      <c r="W272" s="222"/>
      <c r="X272" s="222" t="s">
        <v>194</v>
      </c>
      <c r="Y272" s="222" t="s">
        <v>152</v>
      </c>
      <c r="Z272" s="212"/>
      <c r="AA272" s="212"/>
      <c r="AB272" s="212"/>
      <c r="AC272" s="212"/>
      <c r="AD272" s="212"/>
      <c r="AE272" s="212"/>
      <c r="AF272" s="212"/>
      <c r="AG272" s="212" t="s">
        <v>233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2" x14ac:dyDescent="0.2">
      <c r="A273" s="219"/>
      <c r="B273" s="220"/>
      <c r="C273" s="260" t="s">
        <v>398</v>
      </c>
      <c r="D273" s="259"/>
      <c r="E273" s="259"/>
      <c r="F273" s="259"/>
      <c r="G273" s="259"/>
      <c r="H273" s="222"/>
      <c r="I273" s="222"/>
      <c r="J273" s="222"/>
      <c r="K273" s="222"/>
      <c r="L273" s="222"/>
      <c r="M273" s="222"/>
      <c r="N273" s="221"/>
      <c r="O273" s="221"/>
      <c r="P273" s="221"/>
      <c r="Q273" s="221"/>
      <c r="R273" s="222"/>
      <c r="S273" s="222"/>
      <c r="T273" s="222"/>
      <c r="U273" s="222"/>
      <c r="V273" s="222"/>
      <c r="W273" s="222"/>
      <c r="X273" s="222"/>
      <c r="Y273" s="222"/>
      <c r="Z273" s="212"/>
      <c r="AA273" s="212"/>
      <c r="AB273" s="212"/>
      <c r="AC273" s="212"/>
      <c r="AD273" s="212"/>
      <c r="AE273" s="212"/>
      <c r="AF273" s="212"/>
      <c r="AG273" s="212" t="s">
        <v>197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2" x14ac:dyDescent="0.2">
      <c r="A274" s="219"/>
      <c r="B274" s="220"/>
      <c r="C274" s="252" t="s">
        <v>399</v>
      </c>
      <c r="D274" s="223"/>
      <c r="E274" s="224"/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22"/>
      <c r="Z274" s="212"/>
      <c r="AA274" s="212"/>
      <c r="AB274" s="212"/>
      <c r="AC274" s="212"/>
      <c r="AD274" s="212"/>
      <c r="AE274" s="212"/>
      <c r="AF274" s="212"/>
      <c r="AG274" s="212" t="s">
        <v>158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">
      <c r="A275" s="219"/>
      <c r="B275" s="220"/>
      <c r="C275" s="252" t="s">
        <v>400</v>
      </c>
      <c r="D275" s="223"/>
      <c r="E275" s="224"/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22"/>
      <c r="Z275" s="212"/>
      <c r="AA275" s="212"/>
      <c r="AB275" s="212"/>
      <c r="AC275" s="212"/>
      <c r="AD275" s="212"/>
      <c r="AE275" s="212"/>
      <c r="AF275" s="212"/>
      <c r="AG275" s="212" t="s">
        <v>158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">
      <c r="A276" s="219"/>
      <c r="B276" s="220"/>
      <c r="C276" s="252" t="s">
        <v>401</v>
      </c>
      <c r="D276" s="223"/>
      <c r="E276" s="224"/>
      <c r="F276" s="222"/>
      <c r="G276" s="222"/>
      <c r="H276" s="222"/>
      <c r="I276" s="222"/>
      <c r="J276" s="222"/>
      <c r="K276" s="222"/>
      <c r="L276" s="222"/>
      <c r="M276" s="222"/>
      <c r="N276" s="221"/>
      <c r="O276" s="221"/>
      <c r="P276" s="221"/>
      <c r="Q276" s="221"/>
      <c r="R276" s="222"/>
      <c r="S276" s="222"/>
      <c r="T276" s="222"/>
      <c r="U276" s="222"/>
      <c r="V276" s="222"/>
      <c r="W276" s="222"/>
      <c r="X276" s="222"/>
      <c r="Y276" s="222"/>
      <c r="Z276" s="212"/>
      <c r="AA276" s="212"/>
      <c r="AB276" s="212"/>
      <c r="AC276" s="212"/>
      <c r="AD276" s="212"/>
      <c r="AE276" s="212"/>
      <c r="AF276" s="212"/>
      <c r="AG276" s="212" t="s">
        <v>158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3" x14ac:dyDescent="0.2">
      <c r="A277" s="219"/>
      <c r="B277" s="220"/>
      <c r="C277" s="252" t="s">
        <v>402</v>
      </c>
      <c r="D277" s="223"/>
      <c r="E277" s="224">
        <v>4</v>
      </c>
      <c r="F277" s="222"/>
      <c r="G277" s="222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22"/>
      <c r="Z277" s="212"/>
      <c r="AA277" s="212"/>
      <c r="AB277" s="212"/>
      <c r="AC277" s="212"/>
      <c r="AD277" s="212"/>
      <c r="AE277" s="212"/>
      <c r="AF277" s="212"/>
      <c r="AG277" s="212" t="s">
        <v>158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3" x14ac:dyDescent="0.2">
      <c r="A278" s="219"/>
      <c r="B278" s="220"/>
      <c r="C278" s="252" t="s">
        <v>403</v>
      </c>
      <c r="D278" s="223"/>
      <c r="E278" s="224"/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22"/>
      <c r="Z278" s="212"/>
      <c r="AA278" s="212"/>
      <c r="AB278" s="212"/>
      <c r="AC278" s="212"/>
      <c r="AD278" s="212"/>
      <c r="AE278" s="212"/>
      <c r="AF278" s="212"/>
      <c r="AG278" s="212" t="s">
        <v>158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">
      <c r="A279" s="219"/>
      <c r="B279" s="220"/>
      <c r="C279" s="252" t="s">
        <v>404</v>
      </c>
      <c r="D279" s="223"/>
      <c r="E279" s="224">
        <v>509</v>
      </c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22"/>
      <c r="Z279" s="212"/>
      <c r="AA279" s="212"/>
      <c r="AB279" s="212"/>
      <c r="AC279" s="212"/>
      <c r="AD279" s="212"/>
      <c r="AE279" s="212"/>
      <c r="AF279" s="212"/>
      <c r="AG279" s="212" t="s">
        <v>158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">
      <c r="A280" s="219"/>
      <c r="B280" s="220"/>
      <c r="C280" s="252" t="s">
        <v>403</v>
      </c>
      <c r="D280" s="223"/>
      <c r="E280" s="224"/>
      <c r="F280" s="222"/>
      <c r="G280" s="222"/>
      <c r="H280" s="222"/>
      <c r="I280" s="222"/>
      <c r="J280" s="222"/>
      <c r="K280" s="222"/>
      <c r="L280" s="222"/>
      <c r="M280" s="222"/>
      <c r="N280" s="221"/>
      <c r="O280" s="221"/>
      <c r="P280" s="221"/>
      <c r="Q280" s="221"/>
      <c r="R280" s="222"/>
      <c r="S280" s="222"/>
      <c r="T280" s="222"/>
      <c r="U280" s="222"/>
      <c r="V280" s="222"/>
      <c r="W280" s="222"/>
      <c r="X280" s="222"/>
      <c r="Y280" s="222"/>
      <c r="Z280" s="212"/>
      <c r="AA280" s="212"/>
      <c r="AB280" s="212"/>
      <c r="AC280" s="212"/>
      <c r="AD280" s="212"/>
      <c r="AE280" s="212"/>
      <c r="AF280" s="212"/>
      <c r="AG280" s="212" t="s">
        <v>158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ht="22.5" outlineLevel="3" x14ac:dyDescent="0.2">
      <c r="A281" s="219"/>
      <c r="B281" s="220"/>
      <c r="C281" s="252" t="s">
        <v>405</v>
      </c>
      <c r="D281" s="223"/>
      <c r="E281" s="224"/>
      <c r="F281" s="222"/>
      <c r="G281" s="222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22"/>
      <c r="Z281" s="212"/>
      <c r="AA281" s="212"/>
      <c r="AB281" s="212"/>
      <c r="AC281" s="212"/>
      <c r="AD281" s="212"/>
      <c r="AE281" s="212"/>
      <c r="AF281" s="212"/>
      <c r="AG281" s="212" t="s">
        <v>158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 x14ac:dyDescent="0.2">
      <c r="A282" s="219"/>
      <c r="B282" s="220"/>
      <c r="C282" s="252" t="s">
        <v>406</v>
      </c>
      <c r="D282" s="223"/>
      <c r="E282" s="224">
        <v>40</v>
      </c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22"/>
      <c r="Z282" s="212"/>
      <c r="AA282" s="212"/>
      <c r="AB282" s="212"/>
      <c r="AC282" s="212"/>
      <c r="AD282" s="212"/>
      <c r="AE282" s="212"/>
      <c r="AF282" s="212"/>
      <c r="AG282" s="212" t="s">
        <v>158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ht="22.5" outlineLevel="1" x14ac:dyDescent="0.2">
      <c r="A283" s="233">
        <v>37</v>
      </c>
      <c r="B283" s="234" t="s">
        <v>407</v>
      </c>
      <c r="C283" s="251" t="s">
        <v>408</v>
      </c>
      <c r="D283" s="235" t="s">
        <v>275</v>
      </c>
      <c r="E283" s="236">
        <v>65.680000000000007</v>
      </c>
      <c r="F283" s="237"/>
      <c r="G283" s="238">
        <f>ROUND(E283*F283,2)</f>
        <v>0</v>
      </c>
      <c r="H283" s="237"/>
      <c r="I283" s="238">
        <f>ROUND(E283*H283,2)</f>
        <v>0</v>
      </c>
      <c r="J283" s="237"/>
      <c r="K283" s="238">
        <f>ROUND(E283*J283,2)</f>
        <v>0</v>
      </c>
      <c r="L283" s="238">
        <v>21</v>
      </c>
      <c r="M283" s="238">
        <f>G283*(1+L283/100)</f>
        <v>0</v>
      </c>
      <c r="N283" s="236">
        <v>5.9049999999999998E-2</v>
      </c>
      <c r="O283" s="236">
        <f>ROUND(E283*N283,2)</f>
        <v>3.88</v>
      </c>
      <c r="P283" s="236">
        <v>0</v>
      </c>
      <c r="Q283" s="236">
        <f>ROUND(E283*P283,2)</f>
        <v>0</v>
      </c>
      <c r="R283" s="238" t="s">
        <v>193</v>
      </c>
      <c r="S283" s="238" t="s">
        <v>173</v>
      </c>
      <c r="T283" s="239" t="s">
        <v>173</v>
      </c>
      <c r="U283" s="222">
        <v>0.26</v>
      </c>
      <c r="V283" s="222">
        <f>ROUND(E283*U283,2)</f>
        <v>17.079999999999998</v>
      </c>
      <c r="W283" s="222"/>
      <c r="X283" s="222" t="s">
        <v>194</v>
      </c>
      <c r="Y283" s="222" t="s">
        <v>152</v>
      </c>
      <c r="Z283" s="212"/>
      <c r="AA283" s="212"/>
      <c r="AB283" s="212"/>
      <c r="AC283" s="212"/>
      <c r="AD283" s="212"/>
      <c r="AE283" s="212"/>
      <c r="AF283" s="212"/>
      <c r="AG283" s="212" t="s">
        <v>195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2" x14ac:dyDescent="0.2">
      <c r="A284" s="219"/>
      <c r="B284" s="220"/>
      <c r="C284" s="252" t="s">
        <v>242</v>
      </c>
      <c r="D284" s="223"/>
      <c r="E284" s="224"/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22"/>
      <c r="Z284" s="212"/>
      <c r="AA284" s="212"/>
      <c r="AB284" s="212"/>
      <c r="AC284" s="212"/>
      <c r="AD284" s="212"/>
      <c r="AE284" s="212"/>
      <c r="AF284" s="212"/>
      <c r="AG284" s="212" t="s">
        <v>158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3" x14ac:dyDescent="0.2">
      <c r="A285" s="219"/>
      <c r="B285" s="220"/>
      <c r="C285" s="252" t="s">
        <v>409</v>
      </c>
      <c r="D285" s="223"/>
      <c r="E285" s="224"/>
      <c r="F285" s="222"/>
      <c r="G285" s="222"/>
      <c r="H285" s="222"/>
      <c r="I285" s="222"/>
      <c r="J285" s="222"/>
      <c r="K285" s="222"/>
      <c r="L285" s="222"/>
      <c r="M285" s="222"/>
      <c r="N285" s="221"/>
      <c r="O285" s="221"/>
      <c r="P285" s="221"/>
      <c r="Q285" s="221"/>
      <c r="R285" s="222"/>
      <c r="S285" s="222"/>
      <c r="T285" s="222"/>
      <c r="U285" s="222"/>
      <c r="V285" s="222"/>
      <c r="W285" s="222"/>
      <c r="X285" s="222"/>
      <c r="Y285" s="222"/>
      <c r="Z285" s="212"/>
      <c r="AA285" s="212"/>
      <c r="AB285" s="212"/>
      <c r="AC285" s="212"/>
      <c r="AD285" s="212"/>
      <c r="AE285" s="212"/>
      <c r="AF285" s="212"/>
      <c r="AG285" s="212" t="s">
        <v>158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3" x14ac:dyDescent="0.2">
      <c r="A286" s="219"/>
      <c r="B286" s="220"/>
      <c r="C286" s="252" t="s">
        <v>337</v>
      </c>
      <c r="D286" s="223"/>
      <c r="E286" s="224"/>
      <c r="F286" s="222"/>
      <c r="G286" s="222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22"/>
      <c r="Z286" s="212"/>
      <c r="AA286" s="212"/>
      <c r="AB286" s="212"/>
      <c r="AC286" s="212"/>
      <c r="AD286" s="212"/>
      <c r="AE286" s="212"/>
      <c r="AF286" s="212"/>
      <c r="AG286" s="212" t="s">
        <v>158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3" x14ac:dyDescent="0.2">
      <c r="A287" s="219"/>
      <c r="B287" s="220"/>
      <c r="C287" s="252" t="s">
        <v>410</v>
      </c>
      <c r="D287" s="223"/>
      <c r="E287" s="224">
        <v>65.680000000000007</v>
      </c>
      <c r="F287" s="222"/>
      <c r="G287" s="222"/>
      <c r="H287" s="222"/>
      <c r="I287" s="222"/>
      <c r="J287" s="222"/>
      <c r="K287" s="222"/>
      <c r="L287" s="222"/>
      <c r="M287" s="222"/>
      <c r="N287" s="221"/>
      <c r="O287" s="221"/>
      <c r="P287" s="221"/>
      <c r="Q287" s="221"/>
      <c r="R287" s="222"/>
      <c r="S287" s="222"/>
      <c r="T287" s="222"/>
      <c r="U287" s="222"/>
      <c r="V287" s="222"/>
      <c r="W287" s="222"/>
      <c r="X287" s="222"/>
      <c r="Y287" s="222"/>
      <c r="Z287" s="212"/>
      <c r="AA287" s="212"/>
      <c r="AB287" s="212"/>
      <c r="AC287" s="212"/>
      <c r="AD287" s="212"/>
      <c r="AE287" s="212"/>
      <c r="AF287" s="212"/>
      <c r="AG287" s="212" t="s">
        <v>158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33">
        <v>38</v>
      </c>
      <c r="B288" s="234" t="s">
        <v>411</v>
      </c>
      <c r="C288" s="251" t="s">
        <v>412</v>
      </c>
      <c r="D288" s="235" t="s">
        <v>275</v>
      </c>
      <c r="E288" s="236">
        <v>489</v>
      </c>
      <c r="F288" s="237"/>
      <c r="G288" s="238">
        <f>ROUND(E288*F288,2)</f>
        <v>0</v>
      </c>
      <c r="H288" s="237"/>
      <c r="I288" s="238">
        <f>ROUND(E288*H288,2)</f>
        <v>0</v>
      </c>
      <c r="J288" s="237"/>
      <c r="K288" s="238">
        <f>ROUND(E288*J288,2)</f>
        <v>0</v>
      </c>
      <c r="L288" s="238">
        <v>21</v>
      </c>
      <c r="M288" s="238">
        <f>G288*(1+L288/100)</f>
        <v>0</v>
      </c>
      <c r="N288" s="236">
        <v>0</v>
      </c>
      <c r="O288" s="236">
        <f>ROUND(E288*N288,2)</f>
        <v>0</v>
      </c>
      <c r="P288" s="236">
        <v>0</v>
      </c>
      <c r="Q288" s="236">
        <f>ROUND(E288*P288,2)</f>
        <v>0</v>
      </c>
      <c r="R288" s="238" t="s">
        <v>193</v>
      </c>
      <c r="S288" s="238" t="s">
        <v>173</v>
      </c>
      <c r="T288" s="239" t="s">
        <v>173</v>
      </c>
      <c r="U288" s="222">
        <v>3.6999999999999998E-2</v>
      </c>
      <c r="V288" s="222">
        <f>ROUND(E288*U288,2)</f>
        <v>18.09</v>
      </c>
      <c r="W288" s="222"/>
      <c r="X288" s="222" t="s">
        <v>194</v>
      </c>
      <c r="Y288" s="222" t="s">
        <v>152</v>
      </c>
      <c r="Z288" s="212"/>
      <c r="AA288" s="212"/>
      <c r="AB288" s="212"/>
      <c r="AC288" s="212"/>
      <c r="AD288" s="212"/>
      <c r="AE288" s="212"/>
      <c r="AF288" s="212"/>
      <c r="AG288" s="212" t="s">
        <v>195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2" x14ac:dyDescent="0.2">
      <c r="A289" s="219"/>
      <c r="B289" s="220"/>
      <c r="C289" s="260" t="s">
        <v>413</v>
      </c>
      <c r="D289" s="259"/>
      <c r="E289" s="259"/>
      <c r="F289" s="259"/>
      <c r="G289" s="259"/>
      <c r="H289" s="222"/>
      <c r="I289" s="222"/>
      <c r="J289" s="222"/>
      <c r="K289" s="222"/>
      <c r="L289" s="222"/>
      <c r="M289" s="222"/>
      <c r="N289" s="221"/>
      <c r="O289" s="221"/>
      <c r="P289" s="221"/>
      <c r="Q289" s="221"/>
      <c r="R289" s="222"/>
      <c r="S289" s="222"/>
      <c r="T289" s="222"/>
      <c r="U289" s="222"/>
      <c r="V289" s="222"/>
      <c r="W289" s="222"/>
      <c r="X289" s="222"/>
      <c r="Y289" s="222"/>
      <c r="Z289" s="212"/>
      <c r="AA289" s="212"/>
      <c r="AB289" s="212"/>
      <c r="AC289" s="212"/>
      <c r="AD289" s="212"/>
      <c r="AE289" s="212"/>
      <c r="AF289" s="212"/>
      <c r="AG289" s="212" t="s">
        <v>197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2" x14ac:dyDescent="0.2">
      <c r="A290" s="219"/>
      <c r="B290" s="220"/>
      <c r="C290" s="252" t="s">
        <v>290</v>
      </c>
      <c r="D290" s="223"/>
      <c r="E290" s="224"/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22"/>
      <c r="Z290" s="212"/>
      <c r="AA290" s="212"/>
      <c r="AB290" s="212"/>
      <c r="AC290" s="212"/>
      <c r="AD290" s="212"/>
      <c r="AE290" s="212"/>
      <c r="AF290" s="212"/>
      <c r="AG290" s="212" t="s">
        <v>158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">
      <c r="A291" s="219"/>
      <c r="B291" s="220"/>
      <c r="C291" s="252" t="s">
        <v>291</v>
      </c>
      <c r="D291" s="223"/>
      <c r="E291" s="224">
        <v>489</v>
      </c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22"/>
      <c r="Z291" s="212"/>
      <c r="AA291" s="212"/>
      <c r="AB291" s="212"/>
      <c r="AC291" s="212"/>
      <c r="AD291" s="212"/>
      <c r="AE291" s="212"/>
      <c r="AF291" s="212"/>
      <c r="AG291" s="212" t="s">
        <v>158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22.5" outlineLevel="1" x14ac:dyDescent="0.2">
      <c r="A292" s="233">
        <v>39</v>
      </c>
      <c r="B292" s="234" t="s">
        <v>414</v>
      </c>
      <c r="C292" s="251" t="s">
        <v>415</v>
      </c>
      <c r="D292" s="235" t="s">
        <v>275</v>
      </c>
      <c r="E292" s="236">
        <v>492.55500000000001</v>
      </c>
      <c r="F292" s="237"/>
      <c r="G292" s="238">
        <f>ROUND(E292*F292,2)</f>
        <v>0</v>
      </c>
      <c r="H292" s="237"/>
      <c r="I292" s="238">
        <f>ROUND(E292*H292,2)</f>
        <v>0</v>
      </c>
      <c r="J292" s="237"/>
      <c r="K292" s="238">
        <f>ROUND(E292*J292,2)</f>
        <v>0</v>
      </c>
      <c r="L292" s="238">
        <v>21</v>
      </c>
      <c r="M292" s="238">
        <f>G292*(1+L292/100)</f>
        <v>0</v>
      </c>
      <c r="N292" s="236">
        <v>0.104</v>
      </c>
      <c r="O292" s="236">
        <f>ROUND(E292*N292,2)</f>
        <v>51.23</v>
      </c>
      <c r="P292" s="236">
        <v>0</v>
      </c>
      <c r="Q292" s="236">
        <f>ROUND(E292*P292,2)</f>
        <v>0</v>
      </c>
      <c r="R292" s="238" t="s">
        <v>355</v>
      </c>
      <c r="S292" s="238" t="s">
        <v>173</v>
      </c>
      <c r="T292" s="239" t="s">
        <v>173</v>
      </c>
      <c r="U292" s="222">
        <v>0</v>
      </c>
      <c r="V292" s="222">
        <f>ROUND(E292*U292,2)</f>
        <v>0</v>
      </c>
      <c r="W292" s="222"/>
      <c r="X292" s="222" t="s">
        <v>283</v>
      </c>
      <c r="Y292" s="222" t="s">
        <v>152</v>
      </c>
      <c r="Z292" s="212"/>
      <c r="AA292" s="212"/>
      <c r="AB292" s="212"/>
      <c r="AC292" s="212"/>
      <c r="AD292" s="212"/>
      <c r="AE292" s="212"/>
      <c r="AF292" s="212"/>
      <c r="AG292" s="212" t="s">
        <v>284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ht="22.5" outlineLevel="2" x14ac:dyDescent="0.2">
      <c r="A293" s="219"/>
      <c r="B293" s="220"/>
      <c r="C293" s="252" t="s">
        <v>254</v>
      </c>
      <c r="D293" s="223"/>
      <c r="E293" s="224"/>
      <c r="F293" s="222"/>
      <c r="G293" s="222"/>
      <c r="H293" s="222"/>
      <c r="I293" s="222"/>
      <c r="J293" s="222"/>
      <c r="K293" s="222"/>
      <c r="L293" s="222"/>
      <c r="M293" s="222"/>
      <c r="N293" s="221"/>
      <c r="O293" s="221"/>
      <c r="P293" s="221"/>
      <c r="Q293" s="221"/>
      <c r="R293" s="222"/>
      <c r="S293" s="222"/>
      <c r="T293" s="222"/>
      <c r="U293" s="222"/>
      <c r="V293" s="222"/>
      <c r="W293" s="222"/>
      <c r="X293" s="222"/>
      <c r="Y293" s="222"/>
      <c r="Z293" s="212"/>
      <c r="AA293" s="212"/>
      <c r="AB293" s="212"/>
      <c r="AC293" s="212"/>
      <c r="AD293" s="212"/>
      <c r="AE293" s="212"/>
      <c r="AF293" s="212"/>
      <c r="AG293" s="212" t="s">
        <v>158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">
      <c r="A294" s="219"/>
      <c r="B294" s="220"/>
      <c r="C294" s="252" t="s">
        <v>255</v>
      </c>
      <c r="D294" s="223"/>
      <c r="E294" s="224"/>
      <c r="F294" s="222"/>
      <c r="G294" s="222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22"/>
      <c r="Z294" s="212"/>
      <c r="AA294" s="212"/>
      <c r="AB294" s="212"/>
      <c r="AC294" s="212"/>
      <c r="AD294" s="212"/>
      <c r="AE294" s="212"/>
      <c r="AF294" s="212"/>
      <c r="AG294" s="212" t="s">
        <v>158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">
      <c r="A295" s="219"/>
      <c r="B295" s="220"/>
      <c r="C295" s="252" t="s">
        <v>256</v>
      </c>
      <c r="D295" s="223"/>
      <c r="E295" s="224"/>
      <c r="F295" s="222"/>
      <c r="G295" s="222"/>
      <c r="H295" s="222"/>
      <c r="I295" s="222"/>
      <c r="J295" s="222"/>
      <c r="K295" s="222"/>
      <c r="L295" s="222"/>
      <c r="M295" s="222"/>
      <c r="N295" s="221"/>
      <c r="O295" s="221"/>
      <c r="P295" s="221"/>
      <c r="Q295" s="221"/>
      <c r="R295" s="222"/>
      <c r="S295" s="222"/>
      <c r="T295" s="222"/>
      <c r="U295" s="222"/>
      <c r="V295" s="222"/>
      <c r="W295" s="222"/>
      <c r="X295" s="222"/>
      <c r="Y295" s="222"/>
      <c r="Z295" s="212"/>
      <c r="AA295" s="212"/>
      <c r="AB295" s="212"/>
      <c r="AC295" s="212"/>
      <c r="AD295" s="212"/>
      <c r="AE295" s="212"/>
      <c r="AF295" s="212"/>
      <c r="AG295" s="212" t="s">
        <v>158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3" x14ac:dyDescent="0.2">
      <c r="A296" s="219"/>
      <c r="B296" s="220"/>
      <c r="C296" s="252" t="s">
        <v>416</v>
      </c>
      <c r="D296" s="223"/>
      <c r="E296" s="224">
        <v>31.5</v>
      </c>
      <c r="F296" s="222"/>
      <c r="G296" s="222"/>
      <c r="H296" s="222"/>
      <c r="I296" s="222"/>
      <c r="J296" s="222"/>
      <c r="K296" s="222"/>
      <c r="L296" s="222"/>
      <c r="M296" s="222"/>
      <c r="N296" s="221"/>
      <c r="O296" s="221"/>
      <c r="P296" s="221"/>
      <c r="Q296" s="221"/>
      <c r="R296" s="222"/>
      <c r="S296" s="222"/>
      <c r="T296" s="222"/>
      <c r="U296" s="222"/>
      <c r="V296" s="222"/>
      <c r="W296" s="222"/>
      <c r="X296" s="222"/>
      <c r="Y296" s="222"/>
      <c r="Z296" s="212"/>
      <c r="AA296" s="212"/>
      <c r="AB296" s="212"/>
      <c r="AC296" s="212"/>
      <c r="AD296" s="212"/>
      <c r="AE296" s="212"/>
      <c r="AF296" s="212"/>
      <c r="AG296" s="212" t="s">
        <v>158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3" x14ac:dyDescent="0.2">
      <c r="A297" s="219"/>
      <c r="B297" s="220"/>
      <c r="C297" s="252" t="s">
        <v>258</v>
      </c>
      <c r="D297" s="223"/>
      <c r="E297" s="224"/>
      <c r="F297" s="222"/>
      <c r="G297" s="222"/>
      <c r="H297" s="222"/>
      <c r="I297" s="222"/>
      <c r="J297" s="222"/>
      <c r="K297" s="222"/>
      <c r="L297" s="222"/>
      <c r="M297" s="222"/>
      <c r="N297" s="221"/>
      <c r="O297" s="221"/>
      <c r="P297" s="221"/>
      <c r="Q297" s="221"/>
      <c r="R297" s="222"/>
      <c r="S297" s="222"/>
      <c r="T297" s="222"/>
      <c r="U297" s="222"/>
      <c r="V297" s="222"/>
      <c r="W297" s="222"/>
      <c r="X297" s="222"/>
      <c r="Y297" s="222"/>
      <c r="Z297" s="212"/>
      <c r="AA297" s="212"/>
      <c r="AB297" s="212"/>
      <c r="AC297" s="212"/>
      <c r="AD297" s="212"/>
      <c r="AE297" s="212"/>
      <c r="AF297" s="212"/>
      <c r="AG297" s="212" t="s">
        <v>158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">
      <c r="A298" s="219"/>
      <c r="B298" s="220"/>
      <c r="C298" s="252" t="s">
        <v>256</v>
      </c>
      <c r="D298" s="223"/>
      <c r="E298" s="224"/>
      <c r="F298" s="222"/>
      <c r="G298" s="222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22"/>
      <c r="Z298" s="212"/>
      <c r="AA298" s="212"/>
      <c r="AB298" s="212"/>
      <c r="AC298" s="212"/>
      <c r="AD298" s="212"/>
      <c r="AE298" s="212"/>
      <c r="AF298" s="212"/>
      <c r="AG298" s="212" t="s">
        <v>158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3" x14ac:dyDescent="0.2">
      <c r="A299" s="219"/>
      <c r="B299" s="220"/>
      <c r="C299" s="252" t="s">
        <v>417</v>
      </c>
      <c r="D299" s="223"/>
      <c r="E299" s="224">
        <v>406.35</v>
      </c>
      <c r="F299" s="222"/>
      <c r="G299" s="222"/>
      <c r="H299" s="222"/>
      <c r="I299" s="222"/>
      <c r="J299" s="222"/>
      <c r="K299" s="222"/>
      <c r="L299" s="222"/>
      <c r="M299" s="222"/>
      <c r="N299" s="221"/>
      <c r="O299" s="221"/>
      <c r="P299" s="221"/>
      <c r="Q299" s="221"/>
      <c r="R299" s="222"/>
      <c r="S299" s="222"/>
      <c r="T299" s="222"/>
      <c r="U299" s="222"/>
      <c r="V299" s="222"/>
      <c r="W299" s="222"/>
      <c r="X299" s="222"/>
      <c r="Y299" s="222"/>
      <c r="Z299" s="212"/>
      <c r="AA299" s="212"/>
      <c r="AB299" s="212"/>
      <c r="AC299" s="212"/>
      <c r="AD299" s="212"/>
      <c r="AE299" s="212"/>
      <c r="AF299" s="212"/>
      <c r="AG299" s="212" t="s">
        <v>158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ht="22.5" outlineLevel="3" x14ac:dyDescent="0.2">
      <c r="A300" s="219"/>
      <c r="B300" s="220"/>
      <c r="C300" s="252" t="s">
        <v>260</v>
      </c>
      <c r="D300" s="223"/>
      <c r="E300" s="224"/>
      <c r="F300" s="222"/>
      <c r="G300" s="222"/>
      <c r="H300" s="222"/>
      <c r="I300" s="222"/>
      <c r="J300" s="222"/>
      <c r="K300" s="222"/>
      <c r="L300" s="222"/>
      <c r="M300" s="222"/>
      <c r="N300" s="221"/>
      <c r="O300" s="221"/>
      <c r="P300" s="221"/>
      <c r="Q300" s="221"/>
      <c r="R300" s="222"/>
      <c r="S300" s="222"/>
      <c r="T300" s="222"/>
      <c r="U300" s="222"/>
      <c r="V300" s="222"/>
      <c r="W300" s="222"/>
      <c r="X300" s="222"/>
      <c r="Y300" s="222"/>
      <c r="Z300" s="212"/>
      <c r="AA300" s="212"/>
      <c r="AB300" s="212"/>
      <c r="AC300" s="212"/>
      <c r="AD300" s="212"/>
      <c r="AE300" s="212"/>
      <c r="AF300" s="212"/>
      <c r="AG300" s="212" t="s">
        <v>158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">
      <c r="A301" s="219"/>
      <c r="B301" s="220"/>
      <c r="C301" s="252" t="s">
        <v>256</v>
      </c>
      <c r="D301" s="223"/>
      <c r="E301" s="224"/>
      <c r="F301" s="222"/>
      <c r="G301" s="222"/>
      <c r="H301" s="222"/>
      <c r="I301" s="222"/>
      <c r="J301" s="222"/>
      <c r="K301" s="222"/>
      <c r="L301" s="222"/>
      <c r="M301" s="222"/>
      <c r="N301" s="221"/>
      <c r="O301" s="221"/>
      <c r="P301" s="221"/>
      <c r="Q301" s="221"/>
      <c r="R301" s="222"/>
      <c r="S301" s="222"/>
      <c r="T301" s="222"/>
      <c r="U301" s="222"/>
      <c r="V301" s="222"/>
      <c r="W301" s="222"/>
      <c r="X301" s="222"/>
      <c r="Y301" s="222"/>
      <c r="Z301" s="212"/>
      <c r="AA301" s="212"/>
      <c r="AB301" s="212"/>
      <c r="AC301" s="212"/>
      <c r="AD301" s="212"/>
      <c r="AE301" s="212"/>
      <c r="AF301" s="212"/>
      <c r="AG301" s="212" t="s">
        <v>158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">
      <c r="A302" s="219"/>
      <c r="B302" s="220"/>
      <c r="C302" s="252" t="s">
        <v>418</v>
      </c>
      <c r="D302" s="223"/>
      <c r="E302" s="224">
        <v>18.899999999999999</v>
      </c>
      <c r="F302" s="222"/>
      <c r="G302" s="222"/>
      <c r="H302" s="222"/>
      <c r="I302" s="222"/>
      <c r="J302" s="222"/>
      <c r="K302" s="222"/>
      <c r="L302" s="222"/>
      <c r="M302" s="222"/>
      <c r="N302" s="221"/>
      <c r="O302" s="221"/>
      <c r="P302" s="221"/>
      <c r="Q302" s="221"/>
      <c r="R302" s="222"/>
      <c r="S302" s="222"/>
      <c r="T302" s="222"/>
      <c r="U302" s="222"/>
      <c r="V302" s="222"/>
      <c r="W302" s="222"/>
      <c r="X302" s="222"/>
      <c r="Y302" s="222"/>
      <c r="Z302" s="212"/>
      <c r="AA302" s="212"/>
      <c r="AB302" s="212"/>
      <c r="AC302" s="212"/>
      <c r="AD302" s="212"/>
      <c r="AE302" s="212"/>
      <c r="AF302" s="212"/>
      <c r="AG302" s="212" t="s">
        <v>158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ht="22.5" outlineLevel="3" x14ac:dyDescent="0.2">
      <c r="A303" s="219"/>
      <c r="B303" s="220"/>
      <c r="C303" s="252" t="s">
        <v>262</v>
      </c>
      <c r="D303" s="223"/>
      <c r="E303" s="224"/>
      <c r="F303" s="222"/>
      <c r="G303" s="222"/>
      <c r="H303" s="222"/>
      <c r="I303" s="222"/>
      <c r="J303" s="222"/>
      <c r="K303" s="222"/>
      <c r="L303" s="222"/>
      <c r="M303" s="222"/>
      <c r="N303" s="221"/>
      <c r="O303" s="221"/>
      <c r="P303" s="221"/>
      <c r="Q303" s="221"/>
      <c r="R303" s="222"/>
      <c r="S303" s="222"/>
      <c r="T303" s="222"/>
      <c r="U303" s="222"/>
      <c r="V303" s="222"/>
      <c r="W303" s="222"/>
      <c r="X303" s="222"/>
      <c r="Y303" s="222"/>
      <c r="Z303" s="212"/>
      <c r="AA303" s="212"/>
      <c r="AB303" s="212"/>
      <c r="AC303" s="212"/>
      <c r="AD303" s="212"/>
      <c r="AE303" s="212"/>
      <c r="AF303" s="212"/>
      <c r="AG303" s="212" t="s">
        <v>158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 x14ac:dyDescent="0.2">
      <c r="A304" s="219"/>
      <c r="B304" s="220"/>
      <c r="C304" s="252" t="s">
        <v>256</v>
      </c>
      <c r="D304" s="223"/>
      <c r="E304" s="224"/>
      <c r="F304" s="222"/>
      <c r="G304" s="222"/>
      <c r="H304" s="222"/>
      <c r="I304" s="222"/>
      <c r="J304" s="222"/>
      <c r="K304" s="222"/>
      <c r="L304" s="222"/>
      <c r="M304" s="222"/>
      <c r="N304" s="221"/>
      <c r="O304" s="221"/>
      <c r="P304" s="221"/>
      <c r="Q304" s="221"/>
      <c r="R304" s="222"/>
      <c r="S304" s="222"/>
      <c r="T304" s="222"/>
      <c r="U304" s="222"/>
      <c r="V304" s="222"/>
      <c r="W304" s="222"/>
      <c r="X304" s="222"/>
      <c r="Y304" s="222"/>
      <c r="Z304" s="212"/>
      <c r="AA304" s="212"/>
      <c r="AB304" s="212"/>
      <c r="AC304" s="212"/>
      <c r="AD304" s="212"/>
      <c r="AE304" s="212"/>
      <c r="AF304" s="212"/>
      <c r="AG304" s="212" t="s">
        <v>158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">
      <c r="A305" s="219"/>
      <c r="B305" s="220"/>
      <c r="C305" s="252" t="s">
        <v>419</v>
      </c>
      <c r="D305" s="223"/>
      <c r="E305" s="224">
        <v>3.78</v>
      </c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22"/>
      <c r="Z305" s="212"/>
      <c r="AA305" s="212"/>
      <c r="AB305" s="212"/>
      <c r="AC305" s="212"/>
      <c r="AD305" s="212"/>
      <c r="AE305" s="212"/>
      <c r="AF305" s="212"/>
      <c r="AG305" s="212" t="s">
        <v>158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ht="22.5" outlineLevel="3" x14ac:dyDescent="0.2">
      <c r="A306" s="219"/>
      <c r="B306" s="220"/>
      <c r="C306" s="252" t="s">
        <v>262</v>
      </c>
      <c r="D306" s="223"/>
      <c r="E306" s="224"/>
      <c r="F306" s="222"/>
      <c r="G306" s="222"/>
      <c r="H306" s="222"/>
      <c r="I306" s="222"/>
      <c r="J306" s="222"/>
      <c r="K306" s="222"/>
      <c r="L306" s="222"/>
      <c r="M306" s="222"/>
      <c r="N306" s="221"/>
      <c r="O306" s="221"/>
      <c r="P306" s="221"/>
      <c r="Q306" s="221"/>
      <c r="R306" s="222"/>
      <c r="S306" s="222"/>
      <c r="T306" s="222"/>
      <c r="U306" s="222"/>
      <c r="V306" s="222"/>
      <c r="W306" s="222"/>
      <c r="X306" s="222"/>
      <c r="Y306" s="222"/>
      <c r="Z306" s="212"/>
      <c r="AA306" s="212"/>
      <c r="AB306" s="212"/>
      <c r="AC306" s="212"/>
      <c r="AD306" s="212"/>
      <c r="AE306" s="212"/>
      <c r="AF306" s="212"/>
      <c r="AG306" s="212" t="s">
        <v>158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 x14ac:dyDescent="0.2">
      <c r="A307" s="219"/>
      <c r="B307" s="220"/>
      <c r="C307" s="252" t="s">
        <v>256</v>
      </c>
      <c r="D307" s="223"/>
      <c r="E307" s="224"/>
      <c r="F307" s="222"/>
      <c r="G307" s="222"/>
      <c r="H307" s="222"/>
      <c r="I307" s="222"/>
      <c r="J307" s="222"/>
      <c r="K307" s="222"/>
      <c r="L307" s="222"/>
      <c r="M307" s="222"/>
      <c r="N307" s="221"/>
      <c r="O307" s="221"/>
      <c r="P307" s="221"/>
      <c r="Q307" s="221"/>
      <c r="R307" s="222"/>
      <c r="S307" s="222"/>
      <c r="T307" s="222"/>
      <c r="U307" s="222"/>
      <c r="V307" s="222"/>
      <c r="W307" s="222"/>
      <c r="X307" s="222"/>
      <c r="Y307" s="222"/>
      <c r="Z307" s="212"/>
      <c r="AA307" s="212"/>
      <c r="AB307" s="212"/>
      <c r="AC307" s="212"/>
      <c r="AD307" s="212"/>
      <c r="AE307" s="212"/>
      <c r="AF307" s="212"/>
      <c r="AG307" s="212" t="s">
        <v>158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 x14ac:dyDescent="0.2">
      <c r="A308" s="219"/>
      <c r="B308" s="220"/>
      <c r="C308" s="252" t="s">
        <v>420</v>
      </c>
      <c r="D308" s="223"/>
      <c r="E308" s="224">
        <v>3.15</v>
      </c>
      <c r="F308" s="222"/>
      <c r="G308" s="222"/>
      <c r="H308" s="222"/>
      <c r="I308" s="222"/>
      <c r="J308" s="222"/>
      <c r="K308" s="222"/>
      <c r="L308" s="222"/>
      <c r="M308" s="222"/>
      <c r="N308" s="221"/>
      <c r="O308" s="221"/>
      <c r="P308" s="221"/>
      <c r="Q308" s="221"/>
      <c r="R308" s="222"/>
      <c r="S308" s="222"/>
      <c r="T308" s="222"/>
      <c r="U308" s="222"/>
      <c r="V308" s="222"/>
      <c r="W308" s="222"/>
      <c r="X308" s="222"/>
      <c r="Y308" s="222"/>
      <c r="Z308" s="212"/>
      <c r="AA308" s="212"/>
      <c r="AB308" s="212"/>
      <c r="AC308" s="212"/>
      <c r="AD308" s="212"/>
      <c r="AE308" s="212"/>
      <c r="AF308" s="212"/>
      <c r="AG308" s="212" t="s">
        <v>158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ht="22.5" outlineLevel="3" x14ac:dyDescent="0.2">
      <c r="A309" s="219"/>
      <c r="B309" s="220"/>
      <c r="C309" s="252" t="s">
        <v>265</v>
      </c>
      <c r="D309" s="223"/>
      <c r="E309" s="224"/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22"/>
      <c r="Z309" s="212"/>
      <c r="AA309" s="212"/>
      <c r="AB309" s="212"/>
      <c r="AC309" s="212"/>
      <c r="AD309" s="212"/>
      <c r="AE309" s="212"/>
      <c r="AF309" s="212"/>
      <c r="AG309" s="212" t="s">
        <v>158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 x14ac:dyDescent="0.2">
      <c r="A310" s="219"/>
      <c r="B310" s="220"/>
      <c r="C310" s="252" t="s">
        <v>256</v>
      </c>
      <c r="D310" s="223"/>
      <c r="E310" s="224"/>
      <c r="F310" s="222"/>
      <c r="G310" s="222"/>
      <c r="H310" s="222"/>
      <c r="I310" s="222"/>
      <c r="J310" s="222"/>
      <c r="K310" s="222"/>
      <c r="L310" s="222"/>
      <c r="M310" s="222"/>
      <c r="N310" s="221"/>
      <c r="O310" s="221"/>
      <c r="P310" s="221"/>
      <c r="Q310" s="221"/>
      <c r="R310" s="222"/>
      <c r="S310" s="222"/>
      <c r="T310" s="222"/>
      <c r="U310" s="222"/>
      <c r="V310" s="222"/>
      <c r="W310" s="222"/>
      <c r="X310" s="222"/>
      <c r="Y310" s="222"/>
      <c r="Z310" s="212"/>
      <c r="AA310" s="212"/>
      <c r="AB310" s="212"/>
      <c r="AC310" s="212"/>
      <c r="AD310" s="212"/>
      <c r="AE310" s="212"/>
      <c r="AF310" s="212"/>
      <c r="AG310" s="212" t="s">
        <v>158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3" x14ac:dyDescent="0.2">
      <c r="A311" s="219"/>
      <c r="B311" s="220"/>
      <c r="C311" s="252" t="s">
        <v>421</v>
      </c>
      <c r="D311" s="223"/>
      <c r="E311" s="224">
        <v>7.875</v>
      </c>
      <c r="F311" s="222"/>
      <c r="G311" s="222"/>
      <c r="H311" s="222"/>
      <c r="I311" s="222"/>
      <c r="J311" s="222"/>
      <c r="K311" s="222"/>
      <c r="L311" s="222"/>
      <c r="M311" s="222"/>
      <c r="N311" s="221"/>
      <c r="O311" s="221"/>
      <c r="P311" s="221"/>
      <c r="Q311" s="221"/>
      <c r="R311" s="222"/>
      <c r="S311" s="222"/>
      <c r="T311" s="222"/>
      <c r="U311" s="222"/>
      <c r="V311" s="222"/>
      <c r="W311" s="222"/>
      <c r="X311" s="222"/>
      <c r="Y311" s="222"/>
      <c r="Z311" s="212"/>
      <c r="AA311" s="212"/>
      <c r="AB311" s="212"/>
      <c r="AC311" s="212"/>
      <c r="AD311" s="212"/>
      <c r="AE311" s="212"/>
      <c r="AF311" s="212"/>
      <c r="AG311" s="212" t="s">
        <v>158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ht="22.5" outlineLevel="3" x14ac:dyDescent="0.2">
      <c r="A312" s="219"/>
      <c r="B312" s="220"/>
      <c r="C312" s="252" t="s">
        <v>267</v>
      </c>
      <c r="D312" s="223"/>
      <c r="E312" s="224"/>
      <c r="F312" s="222"/>
      <c r="G312" s="222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22"/>
      <c r="Z312" s="212"/>
      <c r="AA312" s="212"/>
      <c r="AB312" s="212"/>
      <c r="AC312" s="212"/>
      <c r="AD312" s="212"/>
      <c r="AE312" s="212"/>
      <c r="AF312" s="212"/>
      <c r="AG312" s="212" t="s">
        <v>158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3" x14ac:dyDescent="0.2">
      <c r="A313" s="219"/>
      <c r="B313" s="220"/>
      <c r="C313" s="252" t="s">
        <v>256</v>
      </c>
      <c r="D313" s="223"/>
      <c r="E313" s="224"/>
      <c r="F313" s="222"/>
      <c r="G313" s="222"/>
      <c r="H313" s="222"/>
      <c r="I313" s="222"/>
      <c r="J313" s="222"/>
      <c r="K313" s="222"/>
      <c r="L313" s="222"/>
      <c r="M313" s="222"/>
      <c r="N313" s="221"/>
      <c r="O313" s="221"/>
      <c r="P313" s="221"/>
      <c r="Q313" s="221"/>
      <c r="R313" s="222"/>
      <c r="S313" s="222"/>
      <c r="T313" s="222"/>
      <c r="U313" s="222"/>
      <c r="V313" s="222"/>
      <c r="W313" s="222"/>
      <c r="X313" s="222"/>
      <c r="Y313" s="222"/>
      <c r="Z313" s="212"/>
      <c r="AA313" s="212"/>
      <c r="AB313" s="212"/>
      <c r="AC313" s="212"/>
      <c r="AD313" s="212"/>
      <c r="AE313" s="212"/>
      <c r="AF313" s="212"/>
      <c r="AG313" s="212" t="s">
        <v>158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3" x14ac:dyDescent="0.2">
      <c r="A314" s="219"/>
      <c r="B314" s="220"/>
      <c r="C314" s="252" t="s">
        <v>422</v>
      </c>
      <c r="D314" s="223"/>
      <c r="E314" s="224">
        <v>13.65</v>
      </c>
      <c r="F314" s="222"/>
      <c r="G314" s="222"/>
      <c r="H314" s="222"/>
      <c r="I314" s="222"/>
      <c r="J314" s="222"/>
      <c r="K314" s="222"/>
      <c r="L314" s="222"/>
      <c r="M314" s="222"/>
      <c r="N314" s="221"/>
      <c r="O314" s="221"/>
      <c r="P314" s="221"/>
      <c r="Q314" s="221"/>
      <c r="R314" s="222"/>
      <c r="S314" s="222"/>
      <c r="T314" s="222"/>
      <c r="U314" s="222"/>
      <c r="V314" s="222"/>
      <c r="W314" s="222"/>
      <c r="X314" s="222"/>
      <c r="Y314" s="222"/>
      <c r="Z314" s="212"/>
      <c r="AA314" s="212"/>
      <c r="AB314" s="212"/>
      <c r="AC314" s="212"/>
      <c r="AD314" s="212"/>
      <c r="AE314" s="212"/>
      <c r="AF314" s="212"/>
      <c r="AG314" s="212" t="s">
        <v>158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ht="22.5" outlineLevel="3" x14ac:dyDescent="0.2">
      <c r="A315" s="219"/>
      <c r="B315" s="220"/>
      <c r="C315" s="252" t="s">
        <v>269</v>
      </c>
      <c r="D315" s="223"/>
      <c r="E315" s="224"/>
      <c r="F315" s="222"/>
      <c r="G315" s="222"/>
      <c r="H315" s="222"/>
      <c r="I315" s="222"/>
      <c r="J315" s="222"/>
      <c r="K315" s="222"/>
      <c r="L315" s="222"/>
      <c r="M315" s="222"/>
      <c r="N315" s="221"/>
      <c r="O315" s="221"/>
      <c r="P315" s="221"/>
      <c r="Q315" s="221"/>
      <c r="R315" s="222"/>
      <c r="S315" s="222"/>
      <c r="T315" s="222"/>
      <c r="U315" s="222"/>
      <c r="V315" s="222"/>
      <c r="W315" s="222"/>
      <c r="X315" s="222"/>
      <c r="Y315" s="222"/>
      <c r="Z315" s="212"/>
      <c r="AA315" s="212"/>
      <c r="AB315" s="212"/>
      <c r="AC315" s="212"/>
      <c r="AD315" s="212"/>
      <c r="AE315" s="212"/>
      <c r="AF315" s="212"/>
      <c r="AG315" s="212" t="s">
        <v>158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">
      <c r="A316" s="219"/>
      <c r="B316" s="220"/>
      <c r="C316" s="252" t="s">
        <v>256</v>
      </c>
      <c r="D316" s="223"/>
      <c r="E316" s="224"/>
      <c r="F316" s="222"/>
      <c r="G316" s="222"/>
      <c r="H316" s="222"/>
      <c r="I316" s="222"/>
      <c r="J316" s="222"/>
      <c r="K316" s="222"/>
      <c r="L316" s="222"/>
      <c r="M316" s="222"/>
      <c r="N316" s="221"/>
      <c r="O316" s="221"/>
      <c r="P316" s="221"/>
      <c r="Q316" s="221"/>
      <c r="R316" s="222"/>
      <c r="S316" s="222"/>
      <c r="T316" s="222"/>
      <c r="U316" s="222"/>
      <c r="V316" s="222"/>
      <c r="W316" s="222"/>
      <c r="X316" s="222"/>
      <c r="Y316" s="222"/>
      <c r="Z316" s="212"/>
      <c r="AA316" s="212"/>
      <c r="AB316" s="212"/>
      <c r="AC316" s="212"/>
      <c r="AD316" s="212"/>
      <c r="AE316" s="212"/>
      <c r="AF316" s="212"/>
      <c r="AG316" s="212" t="s">
        <v>158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">
      <c r="A317" s="219"/>
      <c r="B317" s="220"/>
      <c r="C317" s="252" t="s">
        <v>423</v>
      </c>
      <c r="D317" s="223"/>
      <c r="E317" s="224">
        <v>7.35</v>
      </c>
      <c r="F317" s="222"/>
      <c r="G317" s="222"/>
      <c r="H317" s="222"/>
      <c r="I317" s="222"/>
      <c r="J317" s="222"/>
      <c r="K317" s="222"/>
      <c r="L317" s="222"/>
      <c r="M317" s="222"/>
      <c r="N317" s="221"/>
      <c r="O317" s="221"/>
      <c r="P317" s="221"/>
      <c r="Q317" s="221"/>
      <c r="R317" s="222"/>
      <c r="S317" s="222"/>
      <c r="T317" s="222"/>
      <c r="U317" s="222"/>
      <c r="V317" s="222"/>
      <c r="W317" s="222"/>
      <c r="X317" s="222"/>
      <c r="Y317" s="222"/>
      <c r="Z317" s="212"/>
      <c r="AA317" s="212"/>
      <c r="AB317" s="212"/>
      <c r="AC317" s="212"/>
      <c r="AD317" s="212"/>
      <c r="AE317" s="212"/>
      <c r="AF317" s="212"/>
      <c r="AG317" s="212" t="s">
        <v>158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33">
        <v>40</v>
      </c>
      <c r="B318" s="234" t="s">
        <v>424</v>
      </c>
      <c r="C318" s="251" t="s">
        <v>425</v>
      </c>
      <c r="D318" s="235" t="s">
        <v>282</v>
      </c>
      <c r="E318" s="236">
        <v>137.928</v>
      </c>
      <c r="F318" s="237"/>
      <c r="G318" s="238">
        <f>ROUND(E318*F318,2)</f>
        <v>0</v>
      </c>
      <c r="H318" s="237"/>
      <c r="I318" s="238">
        <f>ROUND(E318*H318,2)</f>
        <v>0</v>
      </c>
      <c r="J318" s="237"/>
      <c r="K318" s="238">
        <f>ROUND(E318*J318,2)</f>
        <v>0</v>
      </c>
      <c r="L318" s="238">
        <v>21</v>
      </c>
      <c r="M318" s="238">
        <f>G318*(1+L318/100)</f>
        <v>0</v>
      </c>
      <c r="N318" s="236">
        <v>2.3E-2</v>
      </c>
      <c r="O318" s="236">
        <f>ROUND(E318*N318,2)</f>
        <v>3.17</v>
      </c>
      <c r="P318" s="236">
        <v>0</v>
      </c>
      <c r="Q318" s="236">
        <f>ROUND(E318*P318,2)</f>
        <v>0</v>
      </c>
      <c r="R318" s="238"/>
      <c r="S318" s="238" t="s">
        <v>149</v>
      </c>
      <c r="T318" s="239" t="s">
        <v>150</v>
      </c>
      <c r="U318" s="222">
        <v>0</v>
      </c>
      <c r="V318" s="222">
        <f>ROUND(E318*U318,2)</f>
        <v>0</v>
      </c>
      <c r="W318" s="222"/>
      <c r="X318" s="222" t="s">
        <v>283</v>
      </c>
      <c r="Y318" s="222" t="s">
        <v>152</v>
      </c>
      <c r="Z318" s="212"/>
      <c r="AA318" s="212"/>
      <c r="AB318" s="212"/>
      <c r="AC318" s="212"/>
      <c r="AD318" s="212"/>
      <c r="AE318" s="212"/>
      <c r="AF318" s="212"/>
      <c r="AG318" s="212" t="s">
        <v>284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2" x14ac:dyDescent="0.2">
      <c r="A319" s="219"/>
      <c r="B319" s="220"/>
      <c r="C319" s="252" t="s">
        <v>242</v>
      </c>
      <c r="D319" s="223"/>
      <c r="E319" s="224"/>
      <c r="F319" s="222"/>
      <c r="G319" s="222"/>
      <c r="H319" s="222"/>
      <c r="I319" s="222"/>
      <c r="J319" s="222"/>
      <c r="K319" s="222"/>
      <c r="L319" s="222"/>
      <c r="M319" s="222"/>
      <c r="N319" s="221"/>
      <c r="O319" s="221"/>
      <c r="P319" s="221"/>
      <c r="Q319" s="221"/>
      <c r="R319" s="222"/>
      <c r="S319" s="222"/>
      <c r="T319" s="222"/>
      <c r="U319" s="222"/>
      <c r="V319" s="222"/>
      <c r="W319" s="222"/>
      <c r="X319" s="222"/>
      <c r="Y319" s="222"/>
      <c r="Z319" s="212"/>
      <c r="AA319" s="212"/>
      <c r="AB319" s="212"/>
      <c r="AC319" s="212"/>
      <c r="AD319" s="212"/>
      <c r="AE319" s="212"/>
      <c r="AF319" s="212"/>
      <c r="AG319" s="212" t="s">
        <v>158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3" x14ac:dyDescent="0.2">
      <c r="A320" s="219"/>
      <c r="B320" s="220"/>
      <c r="C320" s="252" t="s">
        <v>409</v>
      </c>
      <c r="D320" s="223"/>
      <c r="E320" s="224"/>
      <c r="F320" s="222"/>
      <c r="G320" s="222"/>
      <c r="H320" s="222"/>
      <c r="I320" s="222"/>
      <c r="J320" s="222"/>
      <c r="K320" s="222"/>
      <c r="L320" s="222"/>
      <c r="M320" s="222"/>
      <c r="N320" s="221"/>
      <c r="O320" s="221"/>
      <c r="P320" s="221"/>
      <c r="Q320" s="221"/>
      <c r="R320" s="222"/>
      <c r="S320" s="222"/>
      <c r="T320" s="222"/>
      <c r="U320" s="222"/>
      <c r="V320" s="222"/>
      <c r="W320" s="222"/>
      <c r="X320" s="222"/>
      <c r="Y320" s="222"/>
      <c r="Z320" s="212"/>
      <c r="AA320" s="212"/>
      <c r="AB320" s="212"/>
      <c r="AC320" s="212"/>
      <c r="AD320" s="212"/>
      <c r="AE320" s="212"/>
      <c r="AF320" s="212"/>
      <c r="AG320" s="212" t="s">
        <v>158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">
      <c r="A321" s="219"/>
      <c r="B321" s="220"/>
      <c r="C321" s="252" t="s">
        <v>337</v>
      </c>
      <c r="D321" s="223"/>
      <c r="E321" s="224"/>
      <c r="F321" s="222"/>
      <c r="G321" s="222"/>
      <c r="H321" s="222"/>
      <c r="I321" s="222"/>
      <c r="J321" s="222"/>
      <c r="K321" s="222"/>
      <c r="L321" s="222"/>
      <c r="M321" s="222"/>
      <c r="N321" s="221"/>
      <c r="O321" s="221"/>
      <c r="P321" s="221"/>
      <c r="Q321" s="221"/>
      <c r="R321" s="222"/>
      <c r="S321" s="222"/>
      <c r="T321" s="222"/>
      <c r="U321" s="222"/>
      <c r="V321" s="222"/>
      <c r="W321" s="222"/>
      <c r="X321" s="222"/>
      <c r="Y321" s="222"/>
      <c r="Z321" s="212"/>
      <c r="AA321" s="212"/>
      <c r="AB321" s="212"/>
      <c r="AC321" s="212"/>
      <c r="AD321" s="212"/>
      <c r="AE321" s="212"/>
      <c r="AF321" s="212"/>
      <c r="AG321" s="212" t="s">
        <v>158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">
      <c r="A322" s="219"/>
      <c r="B322" s="220"/>
      <c r="C322" s="261" t="s">
        <v>218</v>
      </c>
      <c r="D322" s="257"/>
      <c r="E322" s="258"/>
      <c r="F322" s="222"/>
      <c r="G322" s="222"/>
      <c r="H322" s="222"/>
      <c r="I322" s="222"/>
      <c r="J322" s="222"/>
      <c r="K322" s="222"/>
      <c r="L322" s="222"/>
      <c r="M322" s="222"/>
      <c r="N322" s="221"/>
      <c r="O322" s="221"/>
      <c r="P322" s="221"/>
      <c r="Q322" s="221"/>
      <c r="R322" s="222"/>
      <c r="S322" s="222"/>
      <c r="T322" s="222"/>
      <c r="U322" s="222"/>
      <c r="V322" s="222"/>
      <c r="W322" s="222"/>
      <c r="X322" s="222"/>
      <c r="Y322" s="222"/>
      <c r="Z322" s="212"/>
      <c r="AA322" s="212"/>
      <c r="AB322" s="212"/>
      <c r="AC322" s="212"/>
      <c r="AD322" s="212"/>
      <c r="AE322" s="212"/>
      <c r="AF322" s="212"/>
      <c r="AG322" s="212" t="s">
        <v>158</v>
      </c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3" x14ac:dyDescent="0.2">
      <c r="A323" s="219"/>
      <c r="B323" s="220"/>
      <c r="C323" s="262" t="s">
        <v>426</v>
      </c>
      <c r="D323" s="257"/>
      <c r="E323" s="258">
        <v>131.36000000000001</v>
      </c>
      <c r="F323" s="222"/>
      <c r="G323" s="222"/>
      <c r="H323" s="222"/>
      <c r="I323" s="222"/>
      <c r="J323" s="222"/>
      <c r="K323" s="222"/>
      <c r="L323" s="222"/>
      <c r="M323" s="222"/>
      <c r="N323" s="221"/>
      <c r="O323" s="221"/>
      <c r="P323" s="221"/>
      <c r="Q323" s="221"/>
      <c r="R323" s="222"/>
      <c r="S323" s="222"/>
      <c r="T323" s="222"/>
      <c r="U323" s="222"/>
      <c r="V323" s="222"/>
      <c r="W323" s="222"/>
      <c r="X323" s="222"/>
      <c r="Y323" s="222"/>
      <c r="Z323" s="212"/>
      <c r="AA323" s="212"/>
      <c r="AB323" s="212"/>
      <c r="AC323" s="212"/>
      <c r="AD323" s="212"/>
      <c r="AE323" s="212"/>
      <c r="AF323" s="212"/>
      <c r="AG323" s="212" t="s">
        <v>158</v>
      </c>
      <c r="AH323" s="212">
        <v>2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 x14ac:dyDescent="0.2">
      <c r="A324" s="219"/>
      <c r="B324" s="220"/>
      <c r="C324" s="261" t="s">
        <v>220</v>
      </c>
      <c r="D324" s="257"/>
      <c r="E324" s="258"/>
      <c r="F324" s="222"/>
      <c r="G324" s="222"/>
      <c r="H324" s="222"/>
      <c r="I324" s="222"/>
      <c r="J324" s="222"/>
      <c r="K324" s="222"/>
      <c r="L324" s="222"/>
      <c r="M324" s="222"/>
      <c r="N324" s="221"/>
      <c r="O324" s="221"/>
      <c r="P324" s="221"/>
      <c r="Q324" s="221"/>
      <c r="R324" s="222"/>
      <c r="S324" s="222"/>
      <c r="T324" s="222"/>
      <c r="U324" s="222"/>
      <c r="V324" s="222"/>
      <c r="W324" s="222"/>
      <c r="X324" s="222"/>
      <c r="Y324" s="222"/>
      <c r="Z324" s="212"/>
      <c r="AA324" s="212"/>
      <c r="AB324" s="212"/>
      <c r="AC324" s="212"/>
      <c r="AD324" s="212"/>
      <c r="AE324" s="212"/>
      <c r="AF324" s="212"/>
      <c r="AG324" s="212" t="s">
        <v>158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3" x14ac:dyDescent="0.2">
      <c r="A325" s="219"/>
      <c r="B325" s="220"/>
      <c r="C325" s="252" t="s">
        <v>427</v>
      </c>
      <c r="D325" s="223"/>
      <c r="E325" s="224">
        <v>137.928</v>
      </c>
      <c r="F325" s="222"/>
      <c r="G325" s="222"/>
      <c r="H325" s="222"/>
      <c r="I325" s="222"/>
      <c r="J325" s="222"/>
      <c r="K325" s="222"/>
      <c r="L325" s="222"/>
      <c r="M325" s="222"/>
      <c r="N325" s="221"/>
      <c r="O325" s="221"/>
      <c r="P325" s="221"/>
      <c r="Q325" s="221"/>
      <c r="R325" s="222"/>
      <c r="S325" s="222"/>
      <c r="T325" s="222"/>
      <c r="U325" s="222"/>
      <c r="V325" s="222"/>
      <c r="W325" s="222"/>
      <c r="X325" s="222"/>
      <c r="Y325" s="222"/>
      <c r="Z325" s="212"/>
      <c r="AA325" s="212"/>
      <c r="AB325" s="212"/>
      <c r="AC325" s="212"/>
      <c r="AD325" s="212"/>
      <c r="AE325" s="212"/>
      <c r="AF325" s="212"/>
      <c r="AG325" s="212" t="s">
        <v>158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ht="22.5" outlineLevel="1" x14ac:dyDescent="0.2">
      <c r="A326" s="233">
        <v>41</v>
      </c>
      <c r="B326" s="234" t="s">
        <v>428</v>
      </c>
      <c r="C326" s="251" t="s">
        <v>429</v>
      </c>
      <c r="D326" s="235" t="s">
        <v>282</v>
      </c>
      <c r="E326" s="236">
        <v>559.98</v>
      </c>
      <c r="F326" s="237"/>
      <c r="G326" s="238">
        <f>ROUND(E326*F326,2)</f>
        <v>0</v>
      </c>
      <c r="H326" s="237"/>
      <c r="I326" s="238">
        <f>ROUND(E326*H326,2)</f>
        <v>0</v>
      </c>
      <c r="J326" s="237"/>
      <c r="K326" s="238">
        <f>ROUND(E326*J326,2)</f>
        <v>0</v>
      </c>
      <c r="L326" s="238">
        <v>21</v>
      </c>
      <c r="M326" s="238">
        <f>G326*(1+L326/100)</f>
        <v>0</v>
      </c>
      <c r="N326" s="236">
        <v>0.06</v>
      </c>
      <c r="O326" s="236">
        <f>ROUND(E326*N326,2)</f>
        <v>33.6</v>
      </c>
      <c r="P326" s="236">
        <v>0</v>
      </c>
      <c r="Q326" s="236">
        <f>ROUND(E326*P326,2)</f>
        <v>0</v>
      </c>
      <c r="R326" s="238" t="s">
        <v>355</v>
      </c>
      <c r="S326" s="238" t="s">
        <v>173</v>
      </c>
      <c r="T326" s="239" t="s">
        <v>173</v>
      </c>
      <c r="U326" s="222">
        <v>0</v>
      </c>
      <c r="V326" s="222">
        <f>ROUND(E326*U326,2)</f>
        <v>0</v>
      </c>
      <c r="W326" s="222"/>
      <c r="X326" s="222" t="s">
        <v>283</v>
      </c>
      <c r="Y326" s="222" t="s">
        <v>152</v>
      </c>
      <c r="Z326" s="212"/>
      <c r="AA326" s="212"/>
      <c r="AB326" s="212"/>
      <c r="AC326" s="212"/>
      <c r="AD326" s="212"/>
      <c r="AE326" s="212"/>
      <c r="AF326" s="212"/>
      <c r="AG326" s="212" t="s">
        <v>360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2" x14ac:dyDescent="0.2">
      <c r="A327" s="219"/>
      <c r="B327" s="220"/>
      <c r="C327" s="252" t="s">
        <v>399</v>
      </c>
      <c r="D327" s="223"/>
      <c r="E327" s="224"/>
      <c r="F327" s="222"/>
      <c r="G327" s="222"/>
      <c r="H327" s="222"/>
      <c r="I327" s="222"/>
      <c r="J327" s="222"/>
      <c r="K327" s="222"/>
      <c r="L327" s="222"/>
      <c r="M327" s="222"/>
      <c r="N327" s="221"/>
      <c r="O327" s="221"/>
      <c r="P327" s="221"/>
      <c r="Q327" s="221"/>
      <c r="R327" s="222"/>
      <c r="S327" s="222"/>
      <c r="T327" s="222"/>
      <c r="U327" s="222"/>
      <c r="V327" s="222"/>
      <c r="W327" s="222"/>
      <c r="X327" s="222"/>
      <c r="Y327" s="222"/>
      <c r="Z327" s="212"/>
      <c r="AA327" s="212"/>
      <c r="AB327" s="212"/>
      <c r="AC327" s="212"/>
      <c r="AD327" s="212"/>
      <c r="AE327" s="212"/>
      <c r="AF327" s="212"/>
      <c r="AG327" s="212" t="s">
        <v>158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">
      <c r="A328" s="219"/>
      <c r="B328" s="220"/>
      <c r="C328" s="252" t="s">
        <v>400</v>
      </c>
      <c r="D328" s="223"/>
      <c r="E328" s="224"/>
      <c r="F328" s="222"/>
      <c r="G328" s="222"/>
      <c r="H328" s="222"/>
      <c r="I328" s="222"/>
      <c r="J328" s="222"/>
      <c r="K328" s="222"/>
      <c r="L328" s="222"/>
      <c r="M328" s="222"/>
      <c r="N328" s="221"/>
      <c r="O328" s="221"/>
      <c r="P328" s="221"/>
      <c r="Q328" s="221"/>
      <c r="R328" s="222"/>
      <c r="S328" s="222"/>
      <c r="T328" s="222"/>
      <c r="U328" s="222"/>
      <c r="V328" s="222"/>
      <c r="W328" s="222"/>
      <c r="X328" s="222"/>
      <c r="Y328" s="222"/>
      <c r="Z328" s="212"/>
      <c r="AA328" s="212"/>
      <c r="AB328" s="212"/>
      <c r="AC328" s="212"/>
      <c r="AD328" s="212"/>
      <c r="AE328" s="212"/>
      <c r="AF328" s="212"/>
      <c r="AG328" s="212" t="s">
        <v>158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">
      <c r="A329" s="219"/>
      <c r="B329" s="220"/>
      <c r="C329" s="252" t="s">
        <v>403</v>
      </c>
      <c r="D329" s="223"/>
      <c r="E329" s="224"/>
      <c r="F329" s="222"/>
      <c r="G329" s="222"/>
      <c r="H329" s="222"/>
      <c r="I329" s="222"/>
      <c r="J329" s="222"/>
      <c r="K329" s="222"/>
      <c r="L329" s="222"/>
      <c r="M329" s="222"/>
      <c r="N329" s="221"/>
      <c r="O329" s="221"/>
      <c r="P329" s="221"/>
      <c r="Q329" s="221"/>
      <c r="R329" s="222"/>
      <c r="S329" s="222"/>
      <c r="T329" s="222"/>
      <c r="U329" s="222"/>
      <c r="V329" s="222"/>
      <c r="W329" s="222"/>
      <c r="X329" s="222"/>
      <c r="Y329" s="222"/>
      <c r="Z329" s="212"/>
      <c r="AA329" s="212"/>
      <c r="AB329" s="212"/>
      <c r="AC329" s="212"/>
      <c r="AD329" s="212"/>
      <c r="AE329" s="212"/>
      <c r="AF329" s="212"/>
      <c r="AG329" s="212" t="s">
        <v>158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3" x14ac:dyDescent="0.2">
      <c r="A330" s="219"/>
      <c r="B330" s="220"/>
      <c r="C330" s="261" t="s">
        <v>218</v>
      </c>
      <c r="D330" s="257"/>
      <c r="E330" s="258"/>
      <c r="F330" s="222"/>
      <c r="G330" s="222"/>
      <c r="H330" s="222"/>
      <c r="I330" s="222"/>
      <c r="J330" s="222"/>
      <c r="K330" s="222"/>
      <c r="L330" s="222"/>
      <c r="M330" s="222"/>
      <c r="N330" s="221"/>
      <c r="O330" s="221"/>
      <c r="P330" s="221"/>
      <c r="Q330" s="221"/>
      <c r="R330" s="222"/>
      <c r="S330" s="222"/>
      <c r="T330" s="222"/>
      <c r="U330" s="222"/>
      <c r="V330" s="222"/>
      <c r="W330" s="222"/>
      <c r="X330" s="222"/>
      <c r="Y330" s="222"/>
      <c r="Z330" s="212"/>
      <c r="AA330" s="212"/>
      <c r="AB330" s="212"/>
      <c r="AC330" s="212"/>
      <c r="AD330" s="212"/>
      <c r="AE330" s="212"/>
      <c r="AF330" s="212"/>
      <c r="AG330" s="212" t="s">
        <v>158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3" x14ac:dyDescent="0.2">
      <c r="A331" s="219"/>
      <c r="B331" s="220"/>
      <c r="C331" s="262" t="s">
        <v>430</v>
      </c>
      <c r="D331" s="257"/>
      <c r="E331" s="258">
        <v>509</v>
      </c>
      <c r="F331" s="222"/>
      <c r="G331" s="222"/>
      <c r="H331" s="222"/>
      <c r="I331" s="222"/>
      <c r="J331" s="222"/>
      <c r="K331" s="222"/>
      <c r="L331" s="222"/>
      <c r="M331" s="222"/>
      <c r="N331" s="221"/>
      <c r="O331" s="221"/>
      <c r="P331" s="221"/>
      <c r="Q331" s="221"/>
      <c r="R331" s="222"/>
      <c r="S331" s="222"/>
      <c r="T331" s="222"/>
      <c r="U331" s="222"/>
      <c r="V331" s="222"/>
      <c r="W331" s="222"/>
      <c r="X331" s="222"/>
      <c r="Y331" s="222"/>
      <c r="Z331" s="212"/>
      <c r="AA331" s="212"/>
      <c r="AB331" s="212"/>
      <c r="AC331" s="212"/>
      <c r="AD331" s="212"/>
      <c r="AE331" s="212"/>
      <c r="AF331" s="212"/>
      <c r="AG331" s="212" t="s">
        <v>158</v>
      </c>
      <c r="AH331" s="212">
        <v>2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3" x14ac:dyDescent="0.2">
      <c r="A332" s="219"/>
      <c r="B332" s="220"/>
      <c r="C332" s="261" t="s">
        <v>220</v>
      </c>
      <c r="D332" s="257"/>
      <c r="E332" s="258"/>
      <c r="F332" s="222"/>
      <c r="G332" s="222"/>
      <c r="H332" s="222"/>
      <c r="I332" s="222"/>
      <c r="J332" s="222"/>
      <c r="K332" s="222"/>
      <c r="L332" s="222"/>
      <c r="M332" s="222"/>
      <c r="N332" s="221"/>
      <c r="O332" s="221"/>
      <c r="P332" s="221"/>
      <c r="Q332" s="221"/>
      <c r="R332" s="222"/>
      <c r="S332" s="222"/>
      <c r="T332" s="222"/>
      <c r="U332" s="222"/>
      <c r="V332" s="222"/>
      <c r="W332" s="222"/>
      <c r="X332" s="222"/>
      <c r="Y332" s="222"/>
      <c r="Z332" s="212"/>
      <c r="AA332" s="212"/>
      <c r="AB332" s="212"/>
      <c r="AC332" s="212"/>
      <c r="AD332" s="212"/>
      <c r="AE332" s="212"/>
      <c r="AF332" s="212"/>
      <c r="AG332" s="212" t="s">
        <v>158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 x14ac:dyDescent="0.2">
      <c r="A333" s="219"/>
      <c r="B333" s="220"/>
      <c r="C333" s="252" t="s">
        <v>431</v>
      </c>
      <c r="D333" s="223"/>
      <c r="E333" s="224">
        <v>519.17999999999995</v>
      </c>
      <c r="F333" s="222"/>
      <c r="G333" s="222"/>
      <c r="H333" s="222"/>
      <c r="I333" s="222"/>
      <c r="J333" s="222"/>
      <c r="K333" s="222"/>
      <c r="L333" s="222"/>
      <c r="M333" s="222"/>
      <c r="N333" s="221"/>
      <c r="O333" s="221"/>
      <c r="P333" s="221"/>
      <c r="Q333" s="221"/>
      <c r="R333" s="222"/>
      <c r="S333" s="222"/>
      <c r="T333" s="222"/>
      <c r="U333" s="222"/>
      <c r="V333" s="222"/>
      <c r="W333" s="222"/>
      <c r="X333" s="222"/>
      <c r="Y333" s="222"/>
      <c r="Z333" s="212"/>
      <c r="AA333" s="212"/>
      <c r="AB333" s="212"/>
      <c r="AC333" s="212"/>
      <c r="AD333" s="212"/>
      <c r="AE333" s="212"/>
      <c r="AF333" s="212"/>
      <c r="AG333" s="212" t="s">
        <v>158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3" x14ac:dyDescent="0.2">
      <c r="A334" s="219"/>
      <c r="B334" s="220"/>
      <c r="C334" s="252" t="s">
        <v>403</v>
      </c>
      <c r="D334" s="223"/>
      <c r="E334" s="224"/>
      <c r="F334" s="222"/>
      <c r="G334" s="222"/>
      <c r="H334" s="222"/>
      <c r="I334" s="222"/>
      <c r="J334" s="222"/>
      <c r="K334" s="222"/>
      <c r="L334" s="222"/>
      <c r="M334" s="222"/>
      <c r="N334" s="221"/>
      <c r="O334" s="221"/>
      <c r="P334" s="221"/>
      <c r="Q334" s="221"/>
      <c r="R334" s="222"/>
      <c r="S334" s="222"/>
      <c r="T334" s="222"/>
      <c r="U334" s="222"/>
      <c r="V334" s="222"/>
      <c r="W334" s="222"/>
      <c r="X334" s="222"/>
      <c r="Y334" s="222"/>
      <c r="Z334" s="212"/>
      <c r="AA334" s="212"/>
      <c r="AB334" s="212"/>
      <c r="AC334" s="212"/>
      <c r="AD334" s="212"/>
      <c r="AE334" s="212"/>
      <c r="AF334" s="212"/>
      <c r="AG334" s="212" t="s">
        <v>158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ht="22.5" outlineLevel="3" x14ac:dyDescent="0.2">
      <c r="A335" s="219"/>
      <c r="B335" s="220"/>
      <c r="C335" s="252" t="s">
        <v>405</v>
      </c>
      <c r="D335" s="223"/>
      <c r="E335" s="224"/>
      <c r="F335" s="222"/>
      <c r="G335" s="222"/>
      <c r="H335" s="222"/>
      <c r="I335" s="222"/>
      <c r="J335" s="222"/>
      <c r="K335" s="222"/>
      <c r="L335" s="222"/>
      <c r="M335" s="222"/>
      <c r="N335" s="221"/>
      <c r="O335" s="221"/>
      <c r="P335" s="221"/>
      <c r="Q335" s="221"/>
      <c r="R335" s="222"/>
      <c r="S335" s="222"/>
      <c r="T335" s="222"/>
      <c r="U335" s="222"/>
      <c r="V335" s="222"/>
      <c r="W335" s="222"/>
      <c r="X335" s="222"/>
      <c r="Y335" s="222"/>
      <c r="Z335" s="212"/>
      <c r="AA335" s="212"/>
      <c r="AB335" s="212"/>
      <c r="AC335" s="212"/>
      <c r="AD335" s="212"/>
      <c r="AE335" s="212"/>
      <c r="AF335" s="212"/>
      <c r="AG335" s="212" t="s">
        <v>158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">
      <c r="A336" s="219"/>
      <c r="B336" s="220"/>
      <c r="C336" s="261" t="s">
        <v>218</v>
      </c>
      <c r="D336" s="257"/>
      <c r="E336" s="258"/>
      <c r="F336" s="222"/>
      <c r="G336" s="222"/>
      <c r="H336" s="222"/>
      <c r="I336" s="222"/>
      <c r="J336" s="222"/>
      <c r="K336" s="222"/>
      <c r="L336" s="222"/>
      <c r="M336" s="222"/>
      <c r="N336" s="221"/>
      <c r="O336" s="221"/>
      <c r="P336" s="221"/>
      <c r="Q336" s="221"/>
      <c r="R336" s="222"/>
      <c r="S336" s="222"/>
      <c r="T336" s="222"/>
      <c r="U336" s="222"/>
      <c r="V336" s="222"/>
      <c r="W336" s="222"/>
      <c r="X336" s="222"/>
      <c r="Y336" s="222"/>
      <c r="Z336" s="212"/>
      <c r="AA336" s="212"/>
      <c r="AB336" s="212"/>
      <c r="AC336" s="212"/>
      <c r="AD336" s="212"/>
      <c r="AE336" s="212"/>
      <c r="AF336" s="212"/>
      <c r="AG336" s="212" t="s">
        <v>158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">
      <c r="A337" s="219"/>
      <c r="B337" s="220"/>
      <c r="C337" s="262" t="s">
        <v>432</v>
      </c>
      <c r="D337" s="257"/>
      <c r="E337" s="258">
        <v>40</v>
      </c>
      <c r="F337" s="222"/>
      <c r="G337" s="222"/>
      <c r="H337" s="222"/>
      <c r="I337" s="222"/>
      <c r="J337" s="222"/>
      <c r="K337" s="222"/>
      <c r="L337" s="222"/>
      <c r="M337" s="222"/>
      <c r="N337" s="221"/>
      <c r="O337" s="221"/>
      <c r="P337" s="221"/>
      <c r="Q337" s="221"/>
      <c r="R337" s="222"/>
      <c r="S337" s="222"/>
      <c r="T337" s="222"/>
      <c r="U337" s="222"/>
      <c r="V337" s="222"/>
      <c r="W337" s="222"/>
      <c r="X337" s="222"/>
      <c r="Y337" s="222"/>
      <c r="Z337" s="212"/>
      <c r="AA337" s="212"/>
      <c r="AB337" s="212"/>
      <c r="AC337" s="212"/>
      <c r="AD337" s="212"/>
      <c r="AE337" s="212"/>
      <c r="AF337" s="212"/>
      <c r="AG337" s="212" t="s">
        <v>158</v>
      </c>
      <c r="AH337" s="212">
        <v>2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3" x14ac:dyDescent="0.2">
      <c r="A338" s="219"/>
      <c r="B338" s="220"/>
      <c r="C338" s="261" t="s">
        <v>220</v>
      </c>
      <c r="D338" s="257"/>
      <c r="E338" s="258"/>
      <c r="F338" s="222"/>
      <c r="G338" s="222"/>
      <c r="H338" s="222"/>
      <c r="I338" s="222"/>
      <c r="J338" s="222"/>
      <c r="K338" s="222"/>
      <c r="L338" s="222"/>
      <c r="M338" s="222"/>
      <c r="N338" s="221"/>
      <c r="O338" s="221"/>
      <c r="P338" s="221"/>
      <c r="Q338" s="221"/>
      <c r="R338" s="222"/>
      <c r="S338" s="222"/>
      <c r="T338" s="222"/>
      <c r="U338" s="222"/>
      <c r="V338" s="222"/>
      <c r="W338" s="222"/>
      <c r="X338" s="222"/>
      <c r="Y338" s="222"/>
      <c r="Z338" s="212"/>
      <c r="AA338" s="212"/>
      <c r="AB338" s="212"/>
      <c r="AC338" s="212"/>
      <c r="AD338" s="212"/>
      <c r="AE338" s="212"/>
      <c r="AF338" s="212"/>
      <c r="AG338" s="212" t="s">
        <v>158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3" x14ac:dyDescent="0.2">
      <c r="A339" s="219"/>
      <c r="B339" s="220"/>
      <c r="C339" s="252" t="s">
        <v>433</v>
      </c>
      <c r="D339" s="223"/>
      <c r="E339" s="224">
        <v>40.799999999999997</v>
      </c>
      <c r="F339" s="222"/>
      <c r="G339" s="222"/>
      <c r="H339" s="222"/>
      <c r="I339" s="222"/>
      <c r="J339" s="222"/>
      <c r="K339" s="222"/>
      <c r="L339" s="222"/>
      <c r="M339" s="222"/>
      <c r="N339" s="221"/>
      <c r="O339" s="221"/>
      <c r="P339" s="221"/>
      <c r="Q339" s="221"/>
      <c r="R339" s="222"/>
      <c r="S339" s="222"/>
      <c r="T339" s="222"/>
      <c r="U339" s="222"/>
      <c r="V339" s="222"/>
      <c r="W339" s="222"/>
      <c r="X339" s="222"/>
      <c r="Y339" s="222"/>
      <c r="Z339" s="212"/>
      <c r="AA339" s="212"/>
      <c r="AB339" s="212"/>
      <c r="AC339" s="212"/>
      <c r="AD339" s="212"/>
      <c r="AE339" s="212"/>
      <c r="AF339" s="212"/>
      <c r="AG339" s="212" t="s">
        <v>158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x14ac:dyDescent="0.2">
      <c r="A340" s="226" t="s">
        <v>144</v>
      </c>
      <c r="B340" s="227" t="s">
        <v>99</v>
      </c>
      <c r="C340" s="249" t="s">
        <v>100</v>
      </c>
      <c r="D340" s="228"/>
      <c r="E340" s="229"/>
      <c r="F340" s="230"/>
      <c r="G340" s="230">
        <f>SUMIF(AG341:AG344,"&lt;&gt;NOR",G341:G344)</f>
        <v>0</v>
      </c>
      <c r="H340" s="230"/>
      <c r="I340" s="230">
        <f>SUM(I341:I344)</f>
        <v>0</v>
      </c>
      <c r="J340" s="230"/>
      <c r="K340" s="230">
        <f>SUM(K341:K344)</f>
        <v>0</v>
      </c>
      <c r="L340" s="230"/>
      <c r="M340" s="230">
        <f>SUM(M341:M344)</f>
        <v>0</v>
      </c>
      <c r="N340" s="229"/>
      <c r="O340" s="229">
        <f>SUM(O341:O344)</f>
        <v>0</v>
      </c>
      <c r="P340" s="229"/>
      <c r="Q340" s="229">
        <f>SUM(Q341:Q344)</f>
        <v>0</v>
      </c>
      <c r="R340" s="230"/>
      <c r="S340" s="230"/>
      <c r="T340" s="231"/>
      <c r="U340" s="225"/>
      <c r="V340" s="225">
        <f>SUM(V341:V344)</f>
        <v>0</v>
      </c>
      <c r="W340" s="225"/>
      <c r="X340" s="225"/>
      <c r="Y340" s="225"/>
      <c r="AG340" t="s">
        <v>145</v>
      </c>
    </row>
    <row r="341" spans="1:60" outlineLevel="1" x14ac:dyDescent="0.2">
      <c r="A341" s="240">
        <v>42</v>
      </c>
      <c r="B341" s="241" t="s">
        <v>434</v>
      </c>
      <c r="C341" s="250" t="s">
        <v>435</v>
      </c>
      <c r="D341" s="242" t="s">
        <v>351</v>
      </c>
      <c r="E341" s="243">
        <v>1</v>
      </c>
      <c r="F341" s="244"/>
      <c r="G341" s="245">
        <f>ROUND(E341*F341,2)</f>
        <v>0</v>
      </c>
      <c r="H341" s="244"/>
      <c r="I341" s="245">
        <f>ROUND(E341*H341,2)</f>
        <v>0</v>
      </c>
      <c r="J341" s="244"/>
      <c r="K341" s="245">
        <f>ROUND(E341*J341,2)</f>
        <v>0</v>
      </c>
      <c r="L341" s="245">
        <v>21</v>
      </c>
      <c r="M341" s="245">
        <f>G341*(1+L341/100)</f>
        <v>0</v>
      </c>
      <c r="N341" s="243">
        <v>0</v>
      </c>
      <c r="O341" s="243">
        <f>ROUND(E341*N341,2)</f>
        <v>0</v>
      </c>
      <c r="P341" s="243">
        <v>0</v>
      </c>
      <c r="Q341" s="243">
        <f>ROUND(E341*P341,2)</f>
        <v>0</v>
      </c>
      <c r="R341" s="245"/>
      <c r="S341" s="245" t="s">
        <v>149</v>
      </c>
      <c r="T341" s="246" t="s">
        <v>150</v>
      </c>
      <c r="U341" s="222">
        <v>0</v>
      </c>
      <c r="V341" s="222">
        <f>ROUND(E341*U341,2)</f>
        <v>0</v>
      </c>
      <c r="W341" s="222"/>
      <c r="X341" s="222" t="s">
        <v>194</v>
      </c>
      <c r="Y341" s="222" t="s">
        <v>152</v>
      </c>
      <c r="Z341" s="212"/>
      <c r="AA341" s="212"/>
      <c r="AB341" s="212"/>
      <c r="AC341" s="212"/>
      <c r="AD341" s="212"/>
      <c r="AE341" s="212"/>
      <c r="AF341" s="212"/>
      <c r="AG341" s="212" t="s">
        <v>195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40">
        <v>43</v>
      </c>
      <c r="B342" s="241" t="s">
        <v>436</v>
      </c>
      <c r="C342" s="250" t="s">
        <v>437</v>
      </c>
      <c r="D342" s="242" t="s">
        <v>351</v>
      </c>
      <c r="E342" s="243">
        <v>3</v>
      </c>
      <c r="F342" s="244"/>
      <c r="G342" s="245">
        <f>ROUND(E342*F342,2)</f>
        <v>0</v>
      </c>
      <c r="H342" s="244"/>
      <c r="I342" s="245">
        <f>ROUND(E342*H342,2)</f>
        <v>0</v>
      </c>
      <c r="J342" s="244"/>
      <c r="K342" s="245">
        <f>ROUND(E342*J342,2)</f>
        <v>0</v>
      </c>
      <c r="L342" s="245">
        <v>21</v>
      </c>
      <c r="M342" s="245">
        <f>G342*(1+L342/100)</f>
        <v>0</v>
      </c>
      <c r="N342" s="243">
        <v>0</v>
      </c>
      <c r="O342" s="243">
        <f>ROUND(E342*N342,2)</f>
        <v>0</v>
      </c>
      <c r="P342" s="243">
        <v>0</v>
      </c>
      <c r="Q342" s="243">
        <f>ROUND(E342*P342,2)</f>
        <v>0</v>
      </c>
      <c r="R342" s="245"/>
      <c r="S342" s="245" t="s">
        <v>149</v>
      </c>
      <c r="T342" s="246" t="s">
        <v>150</v>
      </c>
      <c r="U342" s="222">
        <v>0</v>
      </c>
      <c r="V342" s="222">
        <f>ROUND(E342*U342,2)</f>
        <v>0</v>
      </c>
      <c r="W342" s="222"/>
      <c r="X342" s="222" t="s">
        <v>194</v>
      </c>
      <c r="Y342" s="222" t="s">
        <v>152</v>
      </c>
      <c r="Z342" s="212"/>
      <c r="AA342" s="212"/>
      <c r="AB342" s="212"/>
      <c r="AC342" s="212"/>
      <c r="AD342" s="212"/>
      <c r="AE342" s="212"/>
      <c r="AF342" s="212"/>
      <c r="AG342" s="212" t="s">
        <v>195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ht="22.5" outlineLevel="1" x14ac:dyDescent="0.2">
      <c r="A343" s="240">
        <v>44</v>
      </c>
      <c r="B343" s="241" t="s">
        <v>438</v>
      </c>
      <c r="C343" s="250" t="s">
        <v>439</v>
      </c>
      <c r="D343" s="242" t="s">
        <v>351</v>
      </c>
      <c r="E343" s="243">
        <v>2</v>
      </c>
      <c r="F343" s="244"/>
      <c r="G343" s="245">
        <f>ROUND(E343*F343,2)</f>
        <v>0</v>
      </c>
      <c r="H343" s="244"/>
      <c r="I343" s="245">
        <f>ROUND(E343*H343,2)</f>
        <v>0</v>
      </c>
      <c r="J343" s="244"/>
      <c r="K343" s="245">
        <f>ROUND(E343*J343,2)</f>
        <v>0</v>
      </c>
      <c r="L343" s="245">
        <v>21</v>
      </c>
      <c r="M343" s="245">
        <f>G343*(1+L343/100)</f>
        <v>0</v>
      </c>
      <c r="N343" s="243">
        <v>0</v>
      </c>
      <c r="O343" s="243">
        <f>ROUND(E343*N343,2)</f>
        <v>0</v>
      </c>
      <c r="P343" s="243">
        <v>0</v>
      </c>
      <c r="Q343" s="243">
        <f>ROUND(E343*P343,2)</f>
        <v>0</v>
      </c>
      <c r="R343" s="245"/>
      <c r="S343" s="245" t="s">
        <v>149</v>
      </c>
      <c r="T343" s="246" t="s">
        <v>150</v>
      </c>
      <c r="U343" s="222">
        <v>0</v>
      </c>
      <c r="V343" s="222">
        <f>ROUND(E343*U343,2)</f>
        <v>0</v>
      </c>
      <c r="W343" s="222"/>
      <c r="X343" s="222" t="s">
        <v>194</v>
      </c>
      <c r="Y343" s="222" t="s">
        <v>152</v>
      </c>
      <c r="Z343" s="212"/>
      <c r="AA343" s="212"/>
      <c r="AB343" s="212"/>
      <c r="AC343" s="212"/>
      <c r="AD343" s="212"/>
      <c r="AE343" s="212"/>
      <c r="AF343" s="212"/>
      <c r="AG343" s="212" t="s">
        <v>195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ht="22.5" outlineLevel="1" x14ac:dyDescent="0.2">
      <c r="A344" s="240">
        <v>45</v>
      </c>
      <c r="B344" s="241" t="s">
        <v>440</v>
      </c>
      <c r="C344" s="250" t="s">
        <v>441</v>
      </c>
      <c r="D344" s="242" t="s">
        <v>351</v>
      </c>
      <c r="E344" s="243">
        <v>2</v>
      </c>
      <c r="F344" s="244"/>
      <c r="G344" s="245">
        <f>ROUND(E344*F344,2)</f>
        <v>0</v>
      </c>
      <c r="H344" s="244"/>
      <c r="I344" s="245">
        <f>ROUND(E344*H344,2)</f>
        <v>0</v>
      </c>
      <c r="J344" s="244"/>
      <c r="K344" s="245">
        <f>ROUND(E344*J344,2)</f>
        <v>0</v>
      </c>
      <c r="L344" s="245">
        <v>21</v>
      </c>
      <c r="M344" s="245">
        <f>G344*(1+L344/100)</f>
        <v>0</v>
      </c>
      <c r="N344" s="243">
        <v>0</v>
      </c>
      <c r="O344" s="243">
        <f>ROUND(E344*N344,2)</f>
        <v>0</v>
      </c>
      <c r="P344" s="243">
        <v>0</v>
      </c>
      <c r="Q344" s="243">
        <f>ROUND(E344*P344,2)</f>
        <v>0</v>
      </c>
      <c r="R344" s="245"/>
      <c r="S344" s="245" t="s">
        <v>149</v>
      </c>
      <c r="T344" s="246" t="s">
        <v>150</v>
      </c>
      <c r="U344" s="222">
        <v>0</v>
      </c>
      <c r="V344" s="222">
        <f>ROUND(E344*U344,2)</f>
        <v>0</v>
      </c>
      <c r="W344" s="222"/>
      <c r="X344" s="222" t="s">
        <v>194</v>
      </c>
      <c r="Y344" s="222" t="s">
        <v>152</v>
      </c>
      <c r="Z344" s="212"/>
      <c r="AA344" s="212"/>
      <c r="AB344" s="212"/>
      <c r="AC344" s="212"/>
      <c r="AD344" s="212"/>
      <c r="AE344" s="212"/>
      <c r="AF344" s="212"/>
      <c r="AG344" s="212" t="s">
        <v>195</v>
      </c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x14ac:dyDescent="0.2">
      <c r="A345" s="226" t="s">
        <v>144</v>
      </c>
      <c r="B345" s="227" t="s">
        <v>101</v>
      </c>
      <c r="C345" s="249" t="s">
        <v>102</v>
      </c>
      <c r="D345" s="228"/>
      <c r="E345" s="229"/>
      <c r="F345" s="230"/>
      <c r="G345" s="230">
        <f>SUMIF(AG346:AG352,"&lt;&gt;NOR",G346:G352)</f>
        <v>0</v>
      </c>
      <c r="H345" s="230"/>
      <c r="I345" s="230">
        <f>SUM(I346:I352)</f>
        <v>0</v>
      </c>
      <c r="J345" s="230"/>
      <c r="K345" s="230">
        <f>SUM(K346:K352)</f>
        <v>0</v>
      </c>
      <c r="L345" s="230"/>
      <c r="M345" s="230">
        <f>SUM(M346:M352)</f>
        <v>0</v>
      </c>
      <c r="N345" s="229"/>
      <c r="O345" s="229">
        <f>SUM(O346:O352)</f>
        <v>0</v>
      </c>
      <c r="P345" s="229"/>
      <c r="Q345" s="229">
        <f>SUM(Q346:Q352)</f>
        <v>0.09</v>
      </c>
      <c r="R345" s="230"/>
      <c r="S345" s="230"/>
      <c r="T345" s="231"/>
      <c r="U345" s="225"/>
      <c r="V345" s="225">
        <f>SUM(V346:V352)</f>
        <v>12.26</v>
      </c>
      <c r="W345" s="225"/>
      <c r="X345" s="225"/>
      <c r="Y345" s="225"/>
      <c r="AG345" t="s">
        <v>145</v>
      </c>
    </row>
    <row r="346" spans="1:60" outlineLevel="1" x14ac:dyDescent="0.2">
      <c r="A346" s="233">
        <v>46</v>
      </c>
      <c r="B346" s="234" t="s">
        <v>442</v>
      </c>
      <c r="C346" s="251" t="s">
        <v>443</v>
      </c>
      <c r="D346" s="235" t="s">
        <v>275</v>
      </c>
      <c r="E346" s="236">
        <v>1.8</v>
      </c>
      <c r="F346" s="237"/>
      <c r="G346" s="238">
        <f>ROUND(E346*F346,2)</f>
        <v>0</v>
      </c>
      <c r="H346" s="237"/>
      <c r="I346" s="238">
        <f>ROUND(E346*H346,2)</f>
        <v>0</v>
      </c>
      <c r="J346" s="237"/>
      <c r="K346" s="238">
        <f>ROUND(E346*J346,2)</f>
        <v>0</v>
      </c>
      <c r="L346" s="238">
        <v>21</v>
      </c>
      <c r="M346" s="238">
        <f>G346*(1+L346/100)</f>
        <v>0</v>
      </c>
      <c r="N346" s="236">
        <v>0</v>
      </c>
      <c r="O346" s="236">
        <f>ROUND(E346*N346,2)</f>
        <v>0</v>
      </c>
      <c r="P346" s="236">
        <v>5.024E-2</v>
      </c>
      <c r="Q346" s="236">
        <f>ROUND(E346*P346,2)</f>
        <v>0.09</v>
      </c>
      <c r="R346" s="238" t="s">
        <v>444</v>
      </c>
      <c r="S346" s="238" t="s">
        <v>173</v>
      </c>
      <c r="T346" s="239" t="s">
        <v>173</v>
      </c>
      <c r="U346" s="222">
        <v>4.5999999999999996</v>
      </c>
      <c r="V346" s="222">
        <f>ROUND(E346*U346,2)</f>
        <v>8.2799999999999994</v>
      </c>
      <c r="W346" s="222"/>
      <c r="X346" s="222" t="s">
        <v>194</v>
      </c>
      <c r="Y346" s="222" t="s">
        <v>152</v>
      </c>
      <c r="Z346" s="212"/>
      <c r="AA346" s="212"/>
      <c r="AB346" s="212"/>
      <c r="AC346" s="212"/>
      <c r="AD346" s="212"/>
      <c r="AE346" s="212"/>
      <c r="AF346" s="212"/>
      <c r="AG346" s="212" t="s">
        <v>195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2" x14ac:dyDescent="0.2">
      <c r="A347" s="219"/>
      <c r="B347" s="220"/>
      <c r="C347" s="252" t="s">
        <v>445</v>
      </c>
      <c r="D347" s="223"/>
      <c r="E347" s="224"/>
      <c r="F347" s="222"/>
      <c r="G347" s="222"/>
      <c r="H347" s="222"/>
      <c r="I347" s="222"/>
      <c r="J347" s="222"/>
      <c r="K347" s="222"/>
      <c r="L347" s="222"/>
      <c r="M347" s="222"/>
      <c r="N347" s="221"/>
      <c r="O347" s="221"/>
      <c r="P347" s="221"/>
      <c r="Q347" s="221"/>
      <c r="R347" s="222"/>
      <c r="S347" s="222"/>
      <c r="T347" s="222"/>
      <c r="U347" s="222"/>
      <c r="V347" s="222"/>
      <c r="W347" s="222"/>
      <c r="X347" s="222"/>
      <c r="Y347" s="222"/>
      <c r="Z347" s="212"/>
      <c r="AA347" s="212"/>
      <c r="AB347" s="212"/>
      <c r="AC347" s="212"/>
      <c r="AD347" s="212"/>
      <c r="AE347" s="212"/>
      <c r="AF347" s="212"/>
      <c r="AG347" s="212" t="s">
        <v>158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">
      <c r="A348" s="219"/>
      <c r="B348" s="220"/>
      <c r="C348" s="252" t="s">
        <v>446</v>
      </c>
      <c r="D348" s="223"/>
      <c r="E348" s="224">
        <v>1.8</v>
      </c>
      <c r="F348" s="222"/>
      <c r="G348" s="222"/>
      <c r="H348" s="222"/>
      <c r="I348" s="222"/>
      <c r="J348" s="222"/>
      <c r="K348" s="222"/>
      <c r="L348" s="222"/>
      <c r="M348" s="222"/>
      <c r="N348" s="221"/>
      <c r="O348" s="221"/>
      <c r="P348" s="221"/>
      <c r="Q348" s="221"/>
      <c r="R348" s="222"/>
      <c r="S348" s="222"/>
      <c r="T348" s="222"/>
      <c r="U348" s="222"/>
      <c r="V348" s="222"/>
      <c r="W348" s="222"/>
      <c r="X348" s="222"/>
      <c r="Y348" s="222"/>
      <c r="Z348" s="212"/>
      <c r="AA348" s="212"/>
      <c r="AB348" s="212"/>
      <c r="AC348" s="212"/>
      <c r="AD348" s="212"/>
      <c r="AE348" s="212"/>
      <c r="AF348" s="212"/>
      <c r="AG348" s="212" t="s">
        <v>158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ht="22.5" outlineLevel="1" x14ac:dyDescent="0.2">
      <c r="A349" s="233">
        <v>47</v>
      </c>
      <c r="B349" s="234" t="s">
        <v>447</v>
      </c>
      <c r="C349" s="251" t="s">
        <v>448</v>
      </c>
      <c r="D349" s="235" t="s">
        <v>192</v>
      </c>
      <c r="E349" s="236">
        <v>34.6</v>
      </c>
      <c r="F349" s="237"/>
      <c r="G349" s="238">
        <f>ROUND(E349*F349,2)</f>
        <v>0</v>
      </c>
      <c r="H349" s="237"/>
      <c r="I349" s="238">
        <f>ROUND(E349*H349,2)</f>
        <v>0</v>
      </c>
      <c r="J349" s="237"/>
      <c r="K349" s="238">
        <f>ROUND(E349*J349,2)</f>
        <v>0</v>
      </c>
      <c r="L349" s="238">
        <v>21</v>
      </c>
      <c r="M349" s="238">
        <f>G349*(1+L349/100)</f>
        <v>0</v>
      </c>
      <c r="N349" s="236">
        <v>0</v>
      </c>
      <c r="O349" s="236">
        <f>ROUND(E349*N349,2)</f>
        <v>0</v>
      </c>
      <c r="P349" s="236">
        <v>0</v>
      </c>
      <c r="Q349" s="236">
        <f>ROUND(E349*P349,2)</f>
        <v>0</v>
      </c>
      <c r="R349" s="238" t="s">
        <v>193</v>
      </c>
      <c r="S349" s="238" t="s">
        <v>173</v>
      </c>
      <c r="T349" s="239" t="s">
        <v>173</v>
      </c>
      <c r="U349" s="222">
        <v>0.115</v>
      </c>
      <c r="V349" s="222">
        <f>ROUND(E349*U349,2)</f>
        <v>3.98</v>
      </c>
      <c r="W349" s="222"/>
      <c r="X349" s="222" t="s">
        <v>194</v>
      </c>
      <c r="Y349" s="222" t="s">
        <v>152</v>
      </c>
      <c r="Z349" s="212"/>
      <c r="AA349" s="212"/>
      <c r="AB349" s="212"/>
      <c r="AC349" s="212"/>
      <c r="AD349" s="212"/>
      <c r="AE349" s="212"/>
      <c r="AF349" s="212"/>
      <c r="AG349" s="212" t="s">
        <v>195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ht="22.5" outlineLevel="2" x14ac:dyDescent="0.2">
      <c r="A350" s="219"/>
      <c r="B350" s="220"/>
      <c r="C350" s="260" t="s">
        <v>449</v>
      </c>
      <c r="D350" s="259"/>
      <c r="E350" s="259"/>
      <c r="F350" s="259"/>
      <c r="G350" s="259"/>
      <c r="H350" s="222"/>
      <c r="I350" s="222"/>
      <c r="J350" s="222"/>
      <c r="K350" s="222"/>
      <c r="L350" s="222"/>
      <c r="M350" s="222"/>
      <c r="N350" s="221"/>
      <c r="O350" s="221"/>
      <c r="P350" s="221"/>
      <c r="Q350" s="221"/>
      <c r="R350" s="222"/>
      <c r="S350" s="222"/>
      <c r="T350" s="222"/>
      <c r="U350" s="222"/>
      <c r="V350" s="222"/>
      <c r="W350" s="222"/>
      <c r="X350" s="222"/>
      <c r="Y350" s="222"/>
      <c r="Z350" s="212"/>
      <c r="AA350" s="212"/>
      <c r="AB350" s="212"/>
      <c r="AC350" s="212"/>
      <c r="AD350" s="212"/>
      <c r="AE350" s="212"/>
      <c r="AF350" s="212"/>
      <c r="AG350" s="212" t="s">
        <v>197</v>
      </c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47" t="str">
        <f>C350</f>
        <v>krajníků, desek nebo panelů od spojovacího materiálu s odklizením a uložením očištěných hmot a spojovacího materiálu na skládku na vzdálenost do 10 m</v>
      </c>
      <c r="BB350" s="212"/>
      <c r="BC350" s="212"/>
      <c r="BD350" s="212"/>
      <c r="BE350" s="212"/>
      <c r="BF350" s="212"/>
      <c r="BG350" s="212"/>
      <c r="BH350" s="212"/>
    </row>
    <row r="351" spans="1:60" outlineLevel="2" x14ac:dyDescent="0.2">
      <c r="A351" s="219"/>
      <c r="B351" s="220"/>
      <c r="C351" s="252" t="s">
        <v>198</v>
      </c>
      <c r="D351" s="223"/>
      <c r="E351" s="224"/>
      <c r="F351" s="222"/>
      <c r="G351" s="222"/>
      <c r="H351" s="222"/>
      <c r="I351" s="222"/>
      <c r="J351" s="222"/>
      <c r="K351" s="222"/>
      <c r="L351" s="222"/>
      <c r="M351" s="222"/>
      <c r="N351" s="221"/>
      <c r="O351" s="221"/>
      <c r="P351" s="221"/>
      <c r="Q351" s="221"/>
      <c r="R351" s="222"/>
      <c r="S351" s="222"/>
      <c r="T351" s="222"/>
      <c r="U351" s="222"/>
      <c r="V351" s="222"/>
      <c r="W351" s="222"/>
      <c r="X351" s="222"/>
      <c r="Y351" s="222"/>
      <c r="Z351" s="212"/>
      <c r="AA351" s="212"/>
      <c r="AB351" s="212"/>
      <c r="AC351" s="212"/>
      <c r="AD351" s="212"/>
      <c r="AE351" s="212"/>
      <c r="AF351" s="212"/>
      <c r="AG351" s="212" t="s">
        <v>158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3" x14ac:dyDescent="0.2">
      <c r="A352" s="219"/>
      <c r="B352" s="220"/>
      <c r="C352" s="252" t="s">
        <v>199</v>
      </c>
      <c r="D352" s="223"/>
      <c r="E352" s="224">
        <v>34.6</v>
      </c>
      <c r="F352" s="222"/>
      <c r="G352" s="222"/>
      <c r="H352" s="222"/>
      <c r="I352" s="222"/>
      <c r="J352" s="222"/>
      <c r="K352" s="222"/>
      <c r="L352" s="222"/>
      <c r="M352" s="222"/>
      <c r="N352" s="221"/>
      <c r="O352" s="221"/>
      <c r="P352" s="221"/>
      <c r="Q352" s="221"/>
      <c r="R352" s="222"/>
      <c r="S352" s="222"/>
      <c r="T352" s="222"/>
      <c r="U352" s="222"/>
      <c r="V352" s="222"/>
      <c r="W352" s="222"/>
      <c r="X352" s="222"/>
      <c r="Y352" s="222"/>
      <c r="Z352" s="212"/>
      <c r="AA352" s="212"/>
      <c r="AB352" s="212"/>
      <c r="AC352" s="212"/>
      <c r="AD352" s="212"/>
      <c r="AE352" s="212"/>
      <c r="AF352" s="212"/>
      <c r="AG352" s="212" t="s">
        <v>158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x14ac:dyDescent="0.2">
      <c r="A353" s="226" t="s">
        <v>144</v>
      </c>
      <c r="B353" s="227" t="s">
        <v>103</v>
      </c>
      <c r="C353" s="249" t="s">
        <v>104</v>
      </c>
      <c r="D353" s="228"/>
      <c r="E353" s="229"/>
      <c r="F353" s="230"/>
      <c r="G353" s="230">
        <f>SUMIF(AG354:AG358,"&lt;&gt;NOR",G354:G358)</f>
        <v>0</v>
      </c>
      <c r="H353" s="230"/>
      <c r="I353" s="230">
        <f>SUM(I354:I358)</f>
        <v>0</v>
      </c>
      <c r="J353" s="230"/>
      <c r="K353" s="230">
        <f>SUM(K354:K358)</f>
        <v>0</v>
      </c>
      <c r="L353" s="230"/>
      <c r="M353" s="230">
        <f>SUM(M354:M358)</f>
        <v>0</v>
      </c>
      <c r="N353" s="229"/>
      <c r="O353" s="229">
        <f>SUM(O354:O358)</f>
        <v>0</v>
      </c>
      <c r="P353" s="229"/>
      <c r="Q353" s="229">
        <f>SUM(Q354:Q358)</f>
        <v>0</v>
      </c>
      <c r="R353" s="230"/>
      <c r="S353" s="230"/>
      <c r="T353" s="231"/>
      <c r="U353" s="225"/>
      <c r="V353" s="225">
        <f>SUM(V354:V358)</f>
        <v>431.93</v>
      </c>
      <c r="W353" s="225"/>
      <c r="X353" s="225"/>
      <c r="Y353" s="225"/>
      <c r="AG353" t="s">
        <v>145</v>
      </c>
    </row>
    <row r="354" spans="1:60" outlineLevel="1" x14ac:dyDescent="0.2">
      <c r="A354" s="233">
        <v>48</v>
      </c>
      <c r="B354" s="234" t="s">
        <v>450</v>
      </c>
      <c r="C354" s="251" t="s">
        <v>451</v>
      </c>
      <c r="D354" s="235" t="s">
        <v>452</v>
      </c>
      <c r="E354" s="236">
        <v>1107.50108</v>
      </c>
      <c r="F354" s="237"/>
      <c r="G354" s="238">
        <f>ROUND(E354*F354,2)</f>
        <v>0</v>
      </c>
      <c r="H354" s="237"/>
      <c r="I354" s="238">
        <f>ROUND(E354*H354,2)</f>
        <v>0</v>
      </c>
      <c r="J354" s="237"/>
      <c r="K354" s="238">
        <f>ROUND(E354*J354,2)</f>
        <v>0</v>
      </c>
      <c r="L354" s="238">
        <v>21</v>
      </c>
      <c r="M354" s="238">
        <f>G354*(1+L354/100)</f>
        <v>0</v>
      </c>
      <c r="N354" s="236">
        <v>0</v>
      </c>
      <c r="O354" s="236">
        <f>ROUND(E354*N354,2)</f>
        <v>0</v>
      </c>
      <c r="P354" s="236">
        <v>0</v>
      </c>
      <c r="Q354" s="236">
        <f>ROUND(E354*P354,2)</f>
        <v>0</v>
      </c>
      <c r="R354" s="238" t="s">
        <v>193</v>
      </c>
      <c r="S354" s="238" t="s">
        <v>173</v>
      </c>
      <c r="T354" s="239" t="s">
        <v>173</v>
      </c>
      <c r="U354" s="222">
        <v>0.39</v>
      </c>
      <c r="V354" s="222">
        <f>ROUND(E354*U354,2)</f>
        <v>431.93</v>
      </c>
      <c r="W354" s="222"/>
      <c r="X354" s="222" t="s">
        <v>453</v>
      </c>
      <c r="Y354" s="222" t="s">
        <v>152</v>
      </c>
      <c r="Z354" s="212"/>
      <c r="AA354" s="212"/>
      <c r="AB354" s="212"/>
      <c r="AC354" s="212"/>
      <c r="AD354" s="212"/>
      <c r="AE354" s="212"/>
      <c r="AF354" s="212"/>
      <c r="AG354" s="212" t="s">
        <v>454</v>
      </c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2" x14ac:dyDescent="0.2">
      <c r="A355" s="219"/>
      <c r="B355" s="220"/>
      <c r="C355" s="260" t="s">
        <v>455</v>
      </c>
      <c r="D355" s="259"/>
      <c r="E355" s="259"/>
      <c r="F355" s="259"/>
      <c r="G355" s="259"/>
      <c r="H355" s="222"/>
      <c r="I355" s="222"/>
      <c r="J355" s="222"/>
      <c r="K355" s="222"/>
      <c r="L355" s="222"/>
      <c r="M355" s="222"/>
      <c r="N355" s="221"/>
      <c r="O355" s="221"/>
      <c r="P355" s="221"/>
      <c r="Q355" s="221"/>
      <c r="R355" s="222"/>
      <c r="S355" s="222"/>
      <c r="T355" s="222"/>
      <c r="U355" s="222"/>
      <c r="V355" s="222"/>
      <c r="W355" s="222"/>
      <c r="X355" s="222"/>
      <c r="Y355" s="222"/>
      <c r="Z355" s="212"/>
      <c r="AA355" s="212"/>
      <c r="AB355" s="212"/>
      <c r="AC355" s="212"/>
      <c r="AD355" s="212"/>
      <c r="AE355" s="212"/>
      <c r="AF355" s="212"/>
      <c r="AG355" s="212" t="s">
        <v>197</v>
      </c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2" x14ac:dyDescent="0.2">
      <c r="A356" s="219"/>
      <c r="B356" s="220"/>
      <c r="C356" s="252" t="s">
        <v>456</v>
      </c>
      <c r="D356" s="223"/>
      <c r="E356" s="224"/>
      <c r="F356" s="222"/>
      <c r="G356" s="222"/>
      <c r="H356" s="222"/>
      <c r="I356" s="222"/>
      <c r="J356" s="222"/>
      <c r="K356" s="222"/>
      <c r="L356" s="222"/>
      <c r="M356" s="222"/>
      <c r="N356" s="221"/>
      <c r="O356" s="221"/>
      <c r="P356" s="221"/>
      <c r="Q356" s="221"/>
      <c r="R356" s="222"/>
      <c r="S356" s="222"/>
      <c r="T356" s="222"/>
      <c r="U356" s="222"/>
      <c r="V356" s="222"/>
      <c r="W356" s="222"/>
      <c r="X356" s="222"/>
      <c r="Y356" s="222"/>
      <c r="Z356" s="212"/>
      <c r="AA356" s="212"/>
      <c r="AB356" s="212"/>
      <c r="AC356" s="212"/>
      <c r="AD356" s="212"/>
      <c r="AE356" s="212"/>
      <c r="AF356" s="212"/>
      <c r="AG356" s="212" t="s">
        <v>158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ht="22.5" outlineLevel="3" x14ac:dyDescent="0.2">
      <c r="A357" s="219"/>
      <c r="B357" s="220"/>
      <c r="C357" s="252" t="s">
        <v>457</v>
      </c>
      <c r="D357" s="223"/>
      <c r="E357" s="224"/>
      <c r="F357" s="222"/>
      <c r="G357" s="222"/>
      <c r="H357" s="222"/>
      <c r="I357" s="222"/>
      <c r="J357" s="222"/>
      <c r="K357" s="222"/>
      <c r="L357" s="222"/>
      <c r="M357" s="222"/>
      <c r="N357" s="221"/>
      <c r="O357" s="221"/>
      <c r="P357" s="221"/>
      <c r="Q357" s="221"/>
      <c r="R357" s="222"/>
      <c r="S357" s="222"/>
      <c r="T357" s="222"/>
      <c r="U357" s="222"/>
      <c r="V357" s="222"/>
      <c r="W357" s="222"/>
      <c r="X357" s="222"/>
      <c r="Y357" s="222"/>
      <c r="Z357" s="212"/>
      <c r="AA357" s="212"/>
      <c r="AB357" s="212"/>
      <c r="AC357" s="212"/>
      <c r="AD357" s="212"/>
      <c r="AE357" s="212"/>
      <c r="AF357" s="212"/>
      <c r="AG357" s="212" t="s">
        <v>158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3" x14ac:dyDescent="0.2">
      <c r="A358" s="219"/>
      <c r="B358" s="220"/>
      <c r="C358" s="252" t="s">
        <v>458</v>
      </c>
      <c r="D358" s="223"/>
      <c r="E358" s="224">
        <v>1107.50108</v>
      </c>
      <c r="F358" s="222"/>
      <c r="G358" s="222"/>
      <c r="H358" s="222"/>
      <c r="I358" s="222"/>
      <c r="J358" s="222"/>
      <c r="K358" s="222"/>
      <c r="L358" s="222"/>
      <c r="M358" s="222"/>
      <c r="N358" s="221"/>
      <c r="O358" s="221"/>
      <c r="P358" s="221"/>
      <c r="Q358" s="221"/>
      <c r="R358" s="222"/>
      <c r="S358" s="222"/>
      <c r="T358" s="222"/>
      <c r="U358" s="222"/>
      <c r="V358" s="222"/>
      <c r="W358" s="222"/>
      <c r="X358" s="222"/>
      <c r="Y358" s="222"/>
      <c r="Z358" s="212"/>
      <c r="AA358" s="212"/>
      <c r="AB358" s="212"/>
      <c r="AC358" s="212"/>
      <c r="AD358" s="212"/>
      <c r="AE358" s="212"/>
      <c r="AF358" s="212"/>
      <c r="AG358" s="212" t="s">
        <v>158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x14ac:dyDescent="0.2">
      <c r="A359" s="226" t="s">
        <v>144</v>
      </c>
      <c r="B359" s="227" t="s">
        <v>105</v>
      </c>
      <c r="C359" s="249" t="s">
        <v>106</v>
      </c>
      <c r="D359" s="228"/>
      <c r="E359" s="229"/>
      <c r="F359" s="230"/>
      <c r="G359" s="230">
        <f>SUMIF(AG360:AG362,"&lt;&gt;NOR",G360:G362)</f>
        <v>0</v>
      </c>
      <c r="H359" s="230"/>
      <c r="I359" s="230">
        <f>SUM(I360:I362)</f>
        <v>0</v>
      </c>
      <c r="J359" s="230"/>
      <c r="K359" s="230">
        <f>SUM(K360:K362)</f>
        <v>0</v>
      </c>
      <c r="L359" s="230"/>
      <c r="M359" s="230">
        <f>SUM(M360:M362)</f>
        <v>0</v>
      </c>
      <c r="N359" s="229"/>
      <c r="O359" s="229">
        <f>SUM(O360:O362)</f>
        <v>0.14000000000000001</v>
      </c>
      <c r="P359" s="229"/>
      <c r="Q359" s="229">
        <f>SUM(Q360:Q362)</f>
        <v>0</v>
      </c>
      <c r="R359" s="230"/>
      <c r="S359" s="230"/>
      <c r="T359" s="231"/>
      <c r="U359" s="225"/>
      <c r="V359" s="225">
        <f>SUM(V360:V362)</f>
        <v>19.52</v>
      </c>
      <c r="W359" s="225"/>
      <c r="X359" s="225"/>
      <c r="Y359" s="225"/>
      <c r="AG359" t="s">
        <v>145</v>
      </c>
    </row>
    <row r="360" spans="1:60" outlineLevel="1" x14ac:dyDescent="0.2">
      <c r="A360" s="233">
        <v>49</v>
      </c>
      <c r="B360" s="234" t="s">
        <v>459</v>
      </c>
      <c r="C360" s="251" t="s">
        <v>460</v>
      </c>
      <c r="D360" s="235" t="s">
        <v>192</v>
      </c>
      <c r="E360" s="236">
        <v>122</v>
      </c>
      <c r="F360" s="237"/>
      <c r="G360" s="238">
        <f>ROUND(E360*F360,2)</f>
        <v>0</v>
      </c>
      <c r="H360" s="237"/>
      <c r="I360" s="238">
        <f>ROUND(E360*H360,2)</f>
        <v>0</v>
      </c>
      <c r="J360" s="237"/>
      <c r="K360" s="238">
        <f>ROUND(E360*J360,2)</f>
        <v>0</v>
      </c>
      <c r="L360" s="238">
        <v>21</v>
      </c>
      <c r="M360" s="238">
        <f>G360*(1+L360/100)</f>
        <v>0</v>
      </c>
      <c r="N360" s="236">
        <v>1.15E-3</v>
      </c>
      <c r="O360" s="236">
        <f>ROUND(E360*N360,2)</f>
        <v>0.14000000000000001</v>
      </c>
      <c r="P360" s="236">
        <v>0</v>
      </c>
      <c r="Q360" s="236">
        <f>ROUND(E360*P360,2)</f>
        <v>0</v>
      </c>
      <c r="R360" s="238" t="s">
        <v>461</v>
      </c>
      <c r="S360" s="238" t="s">
        <v>173</v>
      </c>
      <c r="T360" s="239" t="s">
        <v>173</v>
      </c>
      <c r="U360" s="222">
        <v>0.16</v>
      </c>
      <c r="V360" s="222">
        <f>ROUND(E360*U360,2)</f>
        <v>19.52</v>
      </c>
      <c r="W360" s="222"/>
      <c r="X360" s="222" t="s">
        <v>194</v>
      </c>
      <c r="Y360" s="222" t="s">
        <v>152</v>
      </c>
      <c r="Z360" s="212"/>
      <c r="AA360" s="212"/>
      <c r="AB360" s="212"/>
      <c r="AC360" s="212"/>
      <c r="AD360" s="212"/>
      <c r="AE360" s="212"/>
      <c r="AF360" s="212"/>
      <c r="AG360" s="212" t="s">
        <v>195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2" x14ac:dyDescent="0.2">
      <c r="A361" s="219"/>
      <c r="B361" s="220"/>
      <c r="C361" s="252" t="s">
        <v>462</v>
      </c>
      <c r="D361" s="223"/>
      <c r="E361" s="224"/>
      <c r="F361" s="222"/>
      <c r="G361" s="222"/>
      <c r="H361" s="222"/>
      <c r="I361" s="222"/>
      <c r="J361" s="222"/>
      <c r="K361" s="222"/>
      <c r="L361" s="222"/>
      <c r="M361" s="222"/>
      <c r="N361" s="221"/>
      <c r="O361" s="221"/>
      <c r="P361" s="221"/>
      <c r="Q361" s="221"/>
      <c r="R361" s="222"/>
      <c r="S361" s="222"/>
      <c r="T361" s="222"/>
      <c r="U361" s="222"/>
      <c r="V361" s="222"/>
      <c r="W361" s="222"/>
      <c r="X361" s="222"/>
      <c r="Y361" s="222"/>
      <c r="Z361" s="212"/>
      <c r="AA361" s="212"/>
      <c r="AB361" s="212"/>
      <c r="AC361" s="212"/>
      <c r="AD361" s="212"/>
      <c r="AE361" s="212"/>
      <c r="AF361" s="212"/>
      <c r="AG361" s="212" t="s">
        <v>158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3" x14ac:dyDescent="0.2">
      <c r="A362" s="219"/>
      <c r="B362" s="220"/>
      <c r="C362" s="252" t="s">
        <v>463</v>
      </c>
      <c r="D362" s="223"/>
      <c r="E362" s="224">
        <v>122</v>
      </c>
      <c r="F362" s="222"/>
      <c r="G362" s="222"/>
      <c r="H362" s="222"/>
      <c r="I362" s="222"/>
      <c r="J362" s="222"/>
      <c r="K362" s="222"/>
      <c r="L362" s="222"/>
      <c r="M362" s="222"/>
      <c r="N362" s="221"/>
      <c r="O362" s="221"/>
      <c r="P362" s="221"/>
      <c r="Q362" s="221"/>
      <c r="R362" s="222"/>
      <c r="S362" s="222"/>
      <c r="T362" s="222"/>
      <c r="U362" s="222"/>
      <c r="V362" s="222"/>
      <c r="W362" s="222"/>
      <c r="X362" s="222"/>
      <c r="Y362" s="222"/>
      <c r="Z362" s="212"/>
      <c r="AA362" s="212"/>
      <c r="AB362" s="212"/>
      <c r="AC362" s="212"/>
      <c r="AD362" s="212"/>
      <c r="AE362" s="212"/>
      <c r="AF362" s="212"/>
      <c r="AG362" s="212" t="s">
        <v>158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x14ac:dyDescent="0.2">
      <c r="A363" s="226" t="s">
        <v>144</v>
      </c>
      <c r="B363" s="227" t="s">
        <v>107</v>
      </c>
      <c r="C363" s="249" t="s">
        <v>108</v>
      </c>
      <c r="D363" s="228"/>
      <c r="E363" s="229"/>
      <c r="F363" s="230"/>
      <c r="G363" s="230">
        <f>SUMIF(AG364:AG367,"&lt;&gt;NOR",G364:G367)</f>
        <v>0</v>
      </c>
      <c r="H363" s="230"/>
      <c r="I363" s="230">
        <f>SUM(I364:I367)</f>
        <v>0</v>
      </c>
      <c r="J363" s="230"/>
      <c r="K363" s="230">
        <f>SUM(K364:K367)</f>
        <v>0</v>
      </c>
      <c r="L363" s="230"/>
      <c r="M363" s="230">
        <f>SUM(M364:M367)</f>
        <v>0</v>
      </c>
      <c r="N363" s="229"/>
      <c r="O363" s="229">
        <f>SUM(O364:O367)</f>
        <v>7.47</v>
      </c>
      <c r="P363" s="229"/>
      <c r="Q363" s="229">
        <f>SUM(Q364:Q367)</f>
        <v>0</v>
      </c>
      <c r="R363" s="230"/>
      <c r="S363" s="230"/>
      <c r="T363" s="231"/>
      <c r="U363" s="225"/>
      <c r="V363" s="225">
        <f>SUM(V364:V367)</f>
        <v>42.13</v>
      </c>
      <c r="W363" s="225"/>
      <c r="X363" s="225"/>
      <c r="Y363" s="225"/>
      <c r="AG363" t="s">
        <v>145</v>
      </c>
    </row>
    <row r="364" spans="1:60" outlineLevel="1" x14ac:dyDescent="0.2">
      <c r="A364" s="233">
        <v>50</v>
      </c>
      <c r="B364" s="234" t="s">
        <v>464</v>
      </c>
      <c r="C364" s="251" t="s">
        <v>465</v>
      </c>
      <c r="D364" s="235" t="s">
        <v>282</v>
      </c>
      <c r="E364" s="236">
        <v>1</v>
      </c>
      <c r="F364" s="237"/>
      <c r="G364" s="238">
        <f>ROUND(E364*F364,2)</f>
        <v>0</v>
      </c>
      <c r="H364" s="237"/>
      <c r="I364" s="238">
        <f>ROUND(E364*H364,2)</f>
        <v>0</v>
      </c>
      <c r="J364" s="237"/>
      <c r="K364" s="238">
        <f>ROUND(E364*J364,2)</f>
        <v>0</v>
      </c>
      <c r="L364" s="238">
        <v>21</v>
      </c>
      <c r="M364" s="238">
        <f>G364*(1+L364/100)</f>
        <v>0</v>
      </c>
      <c r="N364" s="236">
        <v>7.4685899999999998</v>
      </c>
      <c r="O364" s="236">
        <f>ROUND(E364*N364,2)</f>
        <v>7.47</v>
      </c>
      <c r="P364" s="236">
        <v>0</v>
      </c>
      <c r="Q364" s="236">
        <f>ROUND(E364*P364,2)</f>
        <v>0</v>
      </c>
      <c r="R364" s="238" t="s">
        <v>466</v>
      </c>
      <c r="S364" s="238" t="s">
        <v>173</v>
      </c>
      <c r="T364" s="239" t="s">
        <v>173</v>
      </c>
      <c r="U364" s="222">
        <v>42.125030000000002</v>
      </c>
      <c r="V364" s="222">
        <f>ROUND(E364*U364,2)</f>
        <v>42.13</v>
      </c>
      <c r="W364" s="222"/>
      <c r="X364" s="222" t="s">
        <v>467</v>
      </c>
      <c r="Y364" s="222" t="s">
        <v>152</v>
      </c>
      <c r="Z364" s="212"/>
      <c r="AA364" s="212"/>
      <c r="AB364" s="212"/>
      <c r="AC364" s="212"/>
      <c r="AD364" s="212"/>
      <c r="AE364" s="212"/>
      <c r="AF364" s="212"/>
      <c r="AG364" s="212" t="s">
        <v>468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ht="157.5" outlineLevel="2" x14ac:dyDescent="0.2">
      <c r="A365" s="219"/>
      <c r="B365" s="220"/>
      <c r="C365" s="260" t="s">
        <v>469</v>
      </c>
      <c r="D365" s="259"/>
      <c r="E365" s="259"/>
      <c r="F365" s="259"/>
      <c r="G365" s="259"/>
      <c r="H365" s="222"/>
      <c r="I365" s="222"/>
      <c r="J365" s="222"/>
      <c r="K365" s="222"/>
      <c r="L365" s="222"/>
      <c r="M365" s="222"/>
      <c r="N365" s="221"/>
      <c r="O365" s="221"/>
      <c r="P365" s="221"/>
      <c r="Q365" s="221"/>
      <c r="R365" s="222"/>
      <c r="S365" s="222"/>
      <c r="T365" s="222"/>
      <c r="U365" s="222"/>
      <c r="V365" s="222"/>
      <c r="W365" s="222"/>
      <c r="X365" s="222"/>
      <c r="Y365" s="222"/>
      <c r="Z365" s="212"/>
      <c r="AA365" s="212"/>
      <c r="AB365" s="212"/>
      <c r="AC365" s="212"/>
      <c r="AD365" s="212"/>
      <c r="AE365" s="212"/>
      <c r="AF365" s="212"/>
      <c r="AG365" s="212" t="s">
        <v>197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47" t="str">
        <f>C365</f>
        <v>ruční výkop jámy v hornině 3 pro stožár o objemu do 2 m3, rozrušení živičného povrchu nebo odstranění mozaiky, zakrytí jámy deskou a zajištění proti posunutí, základ z prostého betonu včetně dopravy směsi k základu, zhotovení azbestocementového pouzdra mimo osu kabelu, uložení podkladového plechu na vybetonované dno, uložení, vyrovnání a zabetonování pouzdra, vytvoření kabelových prostupů, zabezpečení pouzdra proti zasypání a úrazu osob, dodávka a osazení osvětlovacího ocelového stožáru včetně výložníku, stožárové patice, elektrovýzbroje stožáru pro dva okruhy, hloubení kabelové rýhy 50 x 70 cm strojně bez ohledu na druh použitého mechanizačního prostředku, včetně přípravných, pomocných a vytyčovacích prací v průměrných podmínkách a se započítáním podílu prací v jiných než běžných podmínkách, s jedním výhozem až do vzdálenosti 3 m za okraj rýhy nebo s případným naložením do dopravního vozíku přistaveného k okraji rýhy, v hornině 3, zřízení kabelového lože z kopaného písku bez zakrytí, dodání kopaného písku, přísun písku do rýhy, pokrytí dna rýhy souvislou urovnanou vrstvou písku tloušťky 10 cm, dodávka a položení kabelu druhu dle popisu, do 1000 V, zakrytí kabelu výstražnou folií z PVC s rozvinutím a uložením a včetně dodávky fólie, ruční zához nezapažené kabelové rýhy s případným rozpojováním výkopku a s jedním přehozem až do vzdálenosti 3 m nebo se shozením z vozidel, bez pěchování zeminy, úprava terénu, odkopání terénních nerovností až do hloubky 10 cm, zásyp materiálem získaným odkopávkou, koncovky eprosinové, svítidlo výbojkové parkové, uzemňovací vedení v zemi včetně svorek, propojení a izolace spojů, silový kabel do 1 kV volně uložený CYKY-M 3 x 1,5 a 4 x 10, upravení povrchu pouzdrového základu včetně zhotovení spádové betonové desky.</v>
      </c>
      <c r="BB365" s="212"/>
      <c r="BC365" s="212"/>
      <c r="BD365" s="212"/>
      <c r="BE365" s="212"/>
      <c r="BF365" s="212"/>
      <c r="BG365" s="212"/>
      <c r="BH365" s="212"/>
    </row>
    <row r="366" spans="1:60" outlineLevel="2" x14ac:dyDescent="0.2">
      <c r="A366" s="219"/>
      <c r="B366" s="220"/>
      <c r="C366" s="252" t="s">
        <v>470</v>
      </c>
      <c r="D366" s="223"/>
      <c r="E366" s="224"/>
      <c r="F366" s="222"/>
      <c r="G366" s="222"/>
      <c r="H366" s="222"/>
      <c r="I366" s="222"/>
      <c r="J366" s="222"/>
      <c r="K366" s="222"/>
      <c r="L366" s="222"/>
      <c r="M366" s="222"/>
      <c r="N366" s="221"/>
      <c r="O366" s="221"/>
      <c r="P366" s="221"/>
      <c r="Q366" s="221"/>
      <c r="R366" s="222"/>
      <c r="S366" s="222"/>
      <c r="T366" s="222"/>
      <c r="U366" s="222"/>
      <c r="V366" s="222"/>
      <c r="W366" s="222"/>
      <c r="X366" s="222"/>
      <c r="Y366" s="222"/>
      <c r="Z366" s="212"/>
      <c r="AA366" s="212"/>
      <c r="AB366" s="212"/>
      <c r="AC366" s="212"/>
      <c r="AD366" s="212"/>
      <c r="AE366" s="212"/>
      <c r="AF366" s="212"/>
      <c r="AG366" s="212" t="s">
        <v>158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3" x14ac:dyDescent="0.2">
      <c r="A367" s="219"/>
      <c r="B367" s="220"/>
      <c r="C367" s="252" t="s">
        <v>166</v>
      </c>
      <c r="D367" s="223"/>
      <c r="E367" s="224">
        <v>1</v>
      </c>
      <c r="F367" s="222"/>
      <c r="G367" s="222"/>
      <c r="H367" s="222"/>
      <c r="I367" s="222"/>
      <c r="J367" s="222"/>
      <c r="K367" s="222"/>
      <c r="L367" s="222"/>
      <c r="M367" s="222"/>
      <c r="N367" s="221"/>
      <c r="O367" s="221"/>
      <c r="P367" s="221"/>
      <c r="Q367" s="221"/>
      <c r="R367" s="222"/>
      <c r="S367" s="222"/>
      <c r="T367" s="222"/>
      <c r="U367" s="222"/>
      <c r="V367" s="222"/>
      <c r="W367" s="222"/>
      <c r="X367" s="222"/>
      <c r="Y367" s="222"/>
      <c r="Z367" s="212"/>
      <c r="AA367" s="212"/>
      <c r="AB367" s="212"/>
      <c r="AC367" s="212"/>
      <c r="AD367" s="212"/>
      <c r="AE367" s="212"/>
      <c r="AF367" s="212"/>
      <c r="AG367" s="212" t="s">
        <v>158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x14ac:dyDescent="0.2">
      <c r="A368" s="226" t="s">
        <v>144</v>
      </c>
      <c r="B368" s="227" t="s">
        <v>111</v>
      </c>
      <c r="C368" s="249" t="s">
        <v>112</v>
      </c>
      <c r="D368" s="228"/>
      <c r="E368" s="229"/>
      <c r="F368" s="230"/>
      <c r="G368" s="230">
        <f>SUMIF(AG369:AG384,"&lt;&gt;NOR",G369:G384)</f>
        <v>0</v>
      </c>
      <c r="H368" s="230"/>
      <c r="I368" s="230">
        <f>SUM(I369:I384)</f>
        <v>0</v>
      </c>
      <c r="J368" s="230"/>
      <c r="K368" s="230">
        <f>SUM(K369:K384)</f>
        <v>0</v>
      </c>
      <c r="L368" s="230"/>
      <c r="M368" s="230">
        <f>SUM(M369:M384)</f>
        <v>0</v>
      </c>
      <c r="N368" s="229"/>
      <c r="O368" s="229">
        <f>SUM(O369:O384)</f>
        <v>0</v>
      </c>
      <c r="P368" s="229"/>
      <c r="Q368" s="229">
        <f>SUM(Q369:Q384)</f>
        <v>0</v>
      </c>
      <c r="R368" s="230"/>
      <c r="S368" s="230"/>
      <c r="T368" s="231"/>
      <c r="U368" s="225"/>
      <c r="V368" s="225">
        <f>SUM(V369:V384)</f>
        <v>457.97</v>
      </c>
      <c r="W368" s="225"/>
      <c r="X368" s="225"/>
      <c r="Y368" s="225"/>
      <c r="AG368" t="s">
        <v>145</v>
      </c>
    </row>
    <row r="369" spans="1:60" outlineLevel="1" x14ac:dyDescent="0.2">
      <c r="A369" s="233">
        <v>51</v>
      </c>
      <c r="B369" s="234" t="s">
        <v>471</v>
      </c>
      <c r="C369" s="251" t="s">
        <v>472</v>
      </c>
      <c r="D369" s="235" t="s">
        <v>452</v>
      </c>
      <c r="E369" s="236">
        <v>934.62432999999999</v>
      </c>
      <c r="F369" s="237"/>
      <c r="G369" s="238">
        <f>ROUND(E369*F369,2)</f>
        <v>0</v>
      </c>
      <c r="H369" s="237"/>
      <c r="I369" s="238">
        <f>ROUND(E369*H369,2)</f>
        <v>0</v>
      </c>
      <c r="J369" s="237"/>
      <c r="K369" s="238">
        <f>ROUND(E369*J369,2)</f>
        <v>0</v>
      </c>
      <c r="L369" s="238">
        <v>21</v>
      </c>
      <c r="M369" s="238">
        <f>G369*(1+L369/100)</f>
        <v>0</v>
      </c>
      <c r="N369" s="236">
        <v>0</v>
      </c>
      <c r="O369" s="236">
        <f>ROUND(E369*N369,2)</f>
        <v>0</v>
      </c>
      <c r="P369" s="236">
        <v>0</v>
      </c>
      <c r="Q369" s="236">
        <f>ROUND(E369*P369,2)</f>
        <v>0</v>
      </c>
      <c r="R369" s="238" t="s">
        <v>444</v>
      </c>
      <c r="S369" s="238" t="s">
        <v>173</v>
      </c>
      <c r="T369" s="239" t="s">
        <v>173</v>
      </c>
      <c r="U369" s="222">
        <v>0.49</v>
      </c>
      <c r="V369" s="222">
        <f>ROUND(E369*U369,2)</f>
        <v>457.97</v>
      </c>
      <c r="W369" s="222"/>
      <c r="X369" s="222" t="s">
        <v>473</v>
      </c>
      <c r="Y369" s="222" t="s">
        <v>152</v>
      </c>
      <c r="Z369" s="212"/>
      <c r="AA369" s="212"/>
      <c r="AB369" s="212"/>
      <c r="AC369" s="212"/>
      <c r="AD369" s="212"/>
      <c r="AE369" s="212"/>
      <c r="AF369" s="212"/>
      <c r="AG369" s="212" t="s">
        <v>474</v>
      </c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2" x14ac:dyDescent="0.2">
      <c r="A370" s="219"/>
      <c r="B370" s="220"/>
      <c r="C370" s="252" t="s">
        <v>475</v>
      </c>
      <c r="D370" s="223"/>
      <c r="E370" s="224"/>
      <c r="F370" s="222"/>
      <c r="G370" s="222"/>
      <c r="H370" s="222"/>
      <c r="I370" s="222"/>
      <c r="J370" s="222"/>
      <c r="K370" s="222"/>
      <c r="L370" s="222"/>
      <c r="M370" s="222"/>
      <c r="N370" s="221"/>
      <c r="O370" s="221"/>
      <c r="P370" s="221"/>
      <c r="Q370" s="221"/>
      <c r="R370" s="222"/>
      <c r="S370" s="222"/>
      <c r="T370" s="222"/>
      <c r="U370" s="222"/>
      <c r="V370" s="222"/>
      <c r="W370" s="222"/>
      <c r="X370" s="222"/>
      <c r="Y370" s="222"/>
      <c r="Z370" s="212"/>
      <c r="AA370" s="212"/>
      <c r="AB370" s="212"/>
      <c r="AC370" s="212"/>
      <c r="AD370" s="212"/>
      <c r="AE370" s="212"/>
      <c r="AF370" s="212"/>
      <c r="AG370" s="212" t="s">
        <v>158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 x14ac:dyDescent="0.2">
      <c r="A371" s="219"/>
      <c r="B371" s="220"/>
      <c r="C371" s="252" t="s">
        <v>476</v>
      </c>
      <c r="D371" s="223"/>
      <c r="E371" s="224"/>
      <c r="F371" s="222"/>
      <c r="G371" s="222"/>
      <c r="H371" s="222"/>
      <c r="I371" s="222"/>
      <c r="J371" s="222"/>
      <c r="K371" s="222"/>
      <c r="L371" s="222"/>
      <c r="M371" s="222"/>
      <c r="N371" s="221"/>
      <c r="O371" s="221"/>
      <c r="P371" s="221"/>
      <c r="Q371" s="221"/>
      <c r="R371" s="222"/>
      <c r="S371" s="222"/>
      <c r="T371" s="222"/>
      <c r="U371" s="222"/>
      <c r="V371" s="222"/>
      <c r="W371" s="222"/>
      <c r="X371" s="222"/>
      <c r="Y371" s="222"/>
      <c r="Z371" s="212"/>
      <c r="AA371" s="212"/>
      <c r="AB371" s="212"/>
      <c r="AC371" s="212"/>
      <c r="AD371" s="212"/>
      <c r="AE371" s="212"/>
      <c r="AF371" s="212"/>
      <c r="AG371" s="212" t="s">
        <v>158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 x14ac:dyDescent="0.2">
      <c r="A372" s="219"/>
      <c r="B372" s="220"/>
      <c r="C372" s="252" t="s">
        <v>477</v>
      </c>
      <c r="D372" s="223"/>
      <c r="E372" s="224">
        <v>934.62432999999999</v>
      </c>
      <c r="F372" s="222"/>
      <c r="G372" s="222"/>
      <c r="H372" s="222"/>
      <c r="I372" s="222"/>
      <c r="J372" s="222"/>
      <c r="K372" s="222"/>
      <c r="L372" s="222"/>
      <c r="M372" s="222"/>
      <c r="N372" s="221"/>
      <c r="O372" s="221"/>
      <c r="P372" s="221"/>
      <c r="Q372" s="221"/>
      <c r="R372" s="222"/>
      <c r="S372" s="222"/>
      <c r="T372" s="222"/>
      <c r="U372" s="222"/>
      <c r="V372" s="222"/>
      <c r="W372" s="222"/>
      <c r="X372" s="222"/>
      <c r="Y372" s="222"/>
      <c r="Z372" s="212"/>
      <c r="AA372" s="212"/>
      <c r="AB372" s="212"/>
      <c r="AC372" s="212"/>
      <c r="AD372" s="212"/>
      <c r="AE372" s="212"/>
      <c r="AF372" s="212"/>
      <c r="AG372" s="212" t="s">
        <v>158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33">
        <v>52</v>
      </c>
      <c r="B373" s="234" t="s">
        <v>478</v>
      </c>
      <c r="C373" s="251" t="s">
        <v>479</v>
      </c>
      <c r="D373" s="235" t="s">
        <v>452</v>
      </c>
      <c r="E373" s="236">
        <v>13084.74065</v>
      </c>
      <c r="F373" s="237"/>
      <c r="G373" s="238">
        <f>ROUND(E373*F373,2)</f>
        <v>0</v>
      </c>
      <c r="H373" s="237"/>
      <c r="I373" s="238">
        <f>ROUND(E373*H373,2)</f>
        <v>0</v>
      </c>
      <c r="J373" s="237"/>
      <c r="K373" s="238">
        <f>ROUND(E373*J373,2)</f>
        <v>0</v>
      </c>
      <c r="L373" s="238">
        <v>21</v>
      </c>
      <c r="M373" s="238">
        <f>G373*(1+L373/100)</f>
        <v>0</v>
      </c>
      <c r="N373" s="236">
        <v>0</v>
      </c>
      <c r="O373" s="236">
        <f>ROUND(E373*N373,2)</f>
        <v>0</v>
      </c>
      <c r="P373" s="236">
        <v>0</v>
      </c>
      <c r="Q373" s="236">
        <f>ROUND(E373*P373,2)</f>
        <v>0</v>
      </c>
      <c r="R373" s="238" t="s">
        <v>444</v>
      </c>
      <c r="S373" s="238" t="s">
        <v>173</v>
      </c>
      <c r="T373" s="239" t="s">
        <v>173</v>
      </c>
      <c r="U373" s="222">
        <v>0</v>
      </c>
      <c r="V373" s="222">
        <f>ROUND(E373*U373,2)</f>
        <v>0</v>
      </c>
      <c r="W373" s="222"/>
      <c r="X373" s="222" t="s">
        <v>473</v>
      </c>
      <c r="Y373" s="222" t="s">
        <v>152</v>
      </c>
      <c r="Z373" s="212"/>
      <c r="AA373" s="212"/>
      <c r="AB373" s="212"/>
      <c r="AC373" s="212"/>
      <c r="AD373" s="212"/>
      <c r="AE373" s="212"/>
      <c r="AF373" s="212"/>
      <c r="AG373" s="212" t="s">
        <v>474</v>
      </c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2" x14ac:dyDescent="0.2">
      <c r="A374" s="219"/>
      <c r="B374" s="220"/>
      <c r="C374" s="252" t="s">
        <v>475</v>
      </c>
      <c r="D374" s="223"/>
      <c r="E374" s="224"/>
      <c r="F374" s="222"/>
      <c r="G374" s="222"/>
      <c r="H374" s="222"/>
      <c r="I374" s="222"/>
      <c r="J374" s="222"/>
      <c r="K374" s="222"/>
      <c r="L374" s="222"/>
      <c r="M374" s="222"/>
      <c r="N374" s="221"/>
      <c r="O374" s="221"/>
      <c r="P374" s="221"/>
      <c r="Q374" s="221"/>
      <c r="R374" s="222"/>
      <c r="S374" s="222"/>
      <c r="T374" s="222"/>
      <c r="U374" s="222"/>
      <c r="V374" s="222"/>
      <c r="W374" s="222"/>
      <c r="X374" s="222"/>
      <c r="Y374" s="222"/>
      <c r="Z374" s="212"/>
      <c r="AA374" s="212"/>
      <c r="AB374" s="212"/>
      <c r="AC374" s="212"/>
      <c r="AD374" s="212"/>
      <c r="AE374" s="212"/>
      <c r="AF374" s="212"/>
      <c r="AG374" s="212" t="s">
        <v>158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3" x14ac:dyDescent="0.2">
      <c r="A375" s="219"/>
      <c r="B375" s="220"/>
      <c r="C375" s="252" t="s">
        <v>476</v>
      </c>
      <c r="D375" s="223"/>
      <c r="E375" s="224"/>
      <c r="F375" s="222"/>
      <c r="G375" s="222"/>
      <c r="H375" s="222"/>
      <c r="I375" s="222"/>
      <c r="J375" s="222"/>
      <c r="K375" s="222"/>
      <c r="L375" s="222"/>
      <c r="M375" s="222"/>
      <c r="N375" s="221"/>
      <c r="O375" s="221"/>
      <c r="P375" s="221"/>
      <c r="Q375" s="221"/>
      <c r="R375" s="222"/>
      <c r="S375" s="222"/>
      <c r="T375" s="222"/>
      <c r="U375" s="222"/>
      <c r="V375" s="222"/>
      <c r="W375" s="222"/>
      <c r="X375" s="222"/>
      <c r="Y375" s="222"/>
      <c r="Z375" s="212"/>
      <c r="AA375" s="212"/>
      <c r="AB375" s="212"/>
      <c r="AC375" s="212"/>
      <c r="AD375" s="212"/>
      <c r="AE375" s="212"/>
      <c r="AF375" s="212"/>
      <c r="AG375" s="212" t="s">
        <v>158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3" x14ac:dyDescent="0.2">
      <c r="A376" s="219"/>
      <c r="B376" s="220"/>
      <c r="C376" s="252" t="s">
        <v>480</v>
      </c>
      <c r="D376" s="223"/>
      <c r="E376" s="224">
        <v>13084.74065</v>
      </c>
      <c r="F376" s="222"/>
      <c r="G376" s="222"/>
      <c r="H376" s="222"/>
      <c r="I376" s="222"/>
      <c r="J376" s="222"/>
      <c r="K376" s="222"/>
      <c r="L376" s="222"/>
      <c r="M376" s="222"/>
      <c r="N376" s="221"/>
      <c r="O376" s="221"/>
      <c r="P376" s="221"/>
      <c r="Q376" s="221"/>
      <c r="R376" s="222"/>
      <c r="S376" s="222"/>
      <c r="T376" s="222"/>
      <c r="U376" s="222"/>
      <c r="V376" s="222"/>
      <c r="W376" s="222"/>
      <c r="X376" s="222"/>
      <c r="Y376" s="222"/>
      <c r="Z376" s="212"/>
      <c r="AA376" s="212"/>
      <c r="AB376" s="212"/>
      <c r="AC376" s="212"/>
      <c r="AD376" s="212"/>
      <c r="AE376" s="212"/>
      <c r="AF376" s="212"/>
      <c r="AG376" s="212" t="s">
        <v>158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33">
        <v>53</v>
      </c>
      <c r="B377" s="234" t="s">
        <v>481</v>
      </c>
      <c r="C377" s="251" t="s">
        <v>482</v>
      </c>
      <c r="D377" s="235" t="s">
        <v>452</v>
      </c>
      <c r="E377" s="236">
        <v>926.21271000000002</v>
      </c>
      <c r="F377" s="237"/>
      <c r="G377" s="238">
        <f>ROUND(E377*F377,2)</f>
        <v>0</v>
      </c>
      <c r="H377" s="237"/>
      <c r="I377" s="238">
        <f>ROUND(E377*H377,2)</f>
        <v>0</v>
      </c>
      <c r="J377" s="237"/>
      <c r="K377" s="238">
        <f>ROUND(E377*J377,2)</f>
        <v>0</v>
      </c>
      <c r="L377" s="238">
        <v>21</v>
      </c>
      <c r="M377" s="238">
        <f>G377*(1+L377/100)</f>
        <v>0</v>
      </c>
      <c r="N377" s="236">
        <v>0</v>
      </c>
      <c r="O377" s="236">
        <f>ROUND(E377*N377,2)</f>
        <v>0</v>
      </c>
      <c r="P377" s="236">
        <v>0</v>
      </c>
      <c r="Q377" s="236">
        <f>ROUND(E377*P377,2)</f>
        <v>0</v>
      </c>
      <c r="R377" s="238" t="s">
        <v>444</v>
      </c>
      <c r="S377" s="238" t="s">
        <v>173</v>
      </c>
      <c r="T377" s="239" t="s">
        <v>173</v>
      </c>
      <c r="U377" s="222">
        <v>0</v>
      </c>
      <c r="V377" s="222">
        <f>ROUND(E377*U377,2)</f>
        <v>0</v>
      </c>
      <c r="W377" s="222"/>
      <c r="X377" s="222" t="s">
        <v>473</v>
      </c>
      <c r="Y377" s="222" t="s">
        <v>152</v>
      </c>
      <c r="Z377" s="212"/>
      <c r="AA377" s="212"/>
      <c r="AB377" s="212"/>
      <c r="AC377" s="212"/>
      <c r="AD377" s="212"/>
      <c r="AE377" s="212"/>
      <c r="AF377" s="212"/>
      <c r="AG377" s="212" t="s">
        <v>474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2" x14ac:dyDescent="0.2">
      <c r="A378" s="219"/>
      <c r="B378" s="220"/>
      <c r="C378" s="252" t="s">
        <v>475</v>
      </c>
      <c r="D378" s="223"/>
      <c r="E378" s="224"/>
      <c r="F378" s="222"/>
      <c r="G378" s="222"/>
      <c r="H378" s="222"/>
      <c r="I378" s="222"/>
      <c r="J378" s="222"/>
      <c r="K378" s="222"/>
      <c r="L378" s="222"/>
      <c r="M378" s="222"/>
      <c r="N378" s="221"/>
      <c r="O378" s="221"/>
      <c r="P378" s="221"/>
      <c r="Q378" s="221"/>
      <c r="R378" s="222"/>
      <c r="S378" s="222"/>
      <c r="T378" s="222"/>
      <c r="U378" s="222"/>
      <c r="V378" s="222"/>
      <c r="W378" s="222"/>
      <c r="X378" s="222"/>
      <c r="Y378" s="222"/>
      <c r="Z378" s="212"/>
      <c r="AA378" s="212"/>
      <c r="AB378" s="212"/>
      <c r="AC378" s="212"/>
      <c r="AD378" s="212"/>
      <c r="AE378" s="212"/>
      <c r="AF378" s="212"/>
      <c r="AG378" s="212" t="s">
        <v>158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3" x14ac:dyDescent="0.2">
      <c r="A379" s="219"/>
      <c r="B379" s="220"/>
      <c r="C379" s="252" t="s">
        <v>476</v>
      </c>
      <c r="D379" s="223"/>
      <c r="E379" s="224"/>
      <c r="F379" s="222"/>
      <c r="G379" s="222"/>
      <c r="H379" s="222"/>
      <c r="I379" s="222"/>
      <c r="J379" s="222"/>
      <c r="K379" s="222"/>
      <c r="L379" s="222"/>
      <c r="M379" s="222"/>
      <c r="N379" s="221"/>
      <c r="O379" s="221"/>
      <c r="P379" s="221"/>
      <c r="Q379" s="221"/>
      <c r="R379" s="222"/>
      <c r="S379" s="222"/>
      <c r="T379" s="222"/>
      <c r="U379" s="222"/>
      <c r="V379" s="222"/>
      <c r="W379" s="222"/>
      <c r="X379" s="222"/>
      <c r="Y379" s="222"/>
      <c r="Z379" s="212"/>
      <c r="AA379" s="212"/>
      <c r="AB379" s="212"/>
      <c r="AC379" s="212"/>
      <c r="AD379" s="212"/>
      <c r="AE379" s="212"/>
      <c r="AF379" s="212"/>
      <c r="AG379" s="212" t="s">
        <v>158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3" x14ac:dyDescent="0.2">
      <c r="A380" s="219"/>
      <c r="B380" s="220"/>
      <c r="C380" s="252" t="s">
        <v>483</v>
      </c>
      <c r="D380" s="223"/>
      <c r="E380" s="224">
        <v>926.21271000000002</v>
      </c>
      <c r="F380" s="222"/>
      <c r="G380" s="222"/>
      <c r="H380" s="222"/>
      <c r="I380" s="222"/>
      <c r="J380" s="222"/>
      <c r="K380" s="222"/>
      <c r="L380" s="222"/>
      <c r="M380" s="222"/>
      <c r="N380" s="221"/>
      <c r="O380" s="221"/>
      <c r="P380" s="221"/>
      <c r="Q380" s="221"/>
      <c r="R380" s="222"/>
      <c r="S380" s="222"/>
      <c r="T380" s="222"/>
      <c r="U380" s="222"/>
      <c r="V380" s="222"/>
      <c r="W380" s="222"/>
      <c r="X380" s="222"/>
      <c r="Y380" s="222"/>
      <c r="Z380" s="212"/>
      <c r="AA380" s="212"/>
      <c r="AB380" s="212"/>
      <c r="AC380" s="212"/>
      <c r="AD380" s="212"/>
      <c r="AE380" s="212"/>
      <c r="AF380" s="212"/>
      <c r="AG380" s="212" t="s">
        <v>158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ht="22.5" outlineLevel="1" x14ac:dyDescent="0.2">
      <c r="A381" s="233">
        <v>54</v>
      </c>
      <c r="B381" s="234" t="s">
        <v>484</v>
      </c>
      <c r="C381" s="251" t="s">
        <v>485</v>
      </c>
      <c r="D381" s="235" t="s">
        <v>452</v>
      </c>
      <c r="E381" s="236">
        <v>8.4116199999999992</v>
      </c>
      <c r="F381" s="237"/>
      <c r="G381" s="238">
        <f>ROUND(E381*F381,2)</f>
        <v>0</v>
      </c>
      <c r="H381" s="237"/>
      <c r="I381" s="238">
        <f>ROUND(E381*H381,2)</f>
        <v>0</v>
      </c>
      <c r="J381" s="237"/>
      <c r="K381" s="238">
        <f>ROUND(E381*J381,2)</f>
        <v>0</v>
      </c>
      <c r="L381" s="238">
        <v>21</v>
      </c>
      <c r="M381" s="238">
        <f>G381*(1+L381/100)</f>
        <v>0</v>
      </c>
      <c r="N381" s="236">
        <v>0</v>
      </c>
      <c r="O381" s="236">
        <f>ROUND(E381*N381,2)</f>
        <v>0</v>
      </c>
      <c r="P381" s="236">
        <v>0</v>
      </c>
      <c r="Q381" s="236">
        <f>ROUND(E381*P381,2)</f>
        <v>0</v>
      </c>
      <c r="R381" s="238" t="s">
        <v>444</v>
      </c>
      <c r="S381" s="238" t="s">
        <v>173</v>
      </c>
      <c r="T381" s="239" t="s">
        <v>173</v>
      </c>
      <c r="U381" s="222">
        <v>0</v>
      </c>
      <c r="V381" s="222">
        <f>ROUND(E381*U381,2)</f>
        <v>0</v>
      </c>
      <c r="W381" s="222"/>
      <c r="X381" s="222" t="s">
        <v>473</v>
      </c>
      <c r="Y381" s="222" t="s">
        <v>152</v>
      </c>
      <c r="Z381" s="212"/>
      <c r="AA381" s="212"/>
      <c r="AB381" s="212"/>
      <c r="AC381" s="212"/>
      <c r="AD381" s="212"/>
      <c r="AE381" s="212"/>
      <c r="AF381" s="212"/>
      <c r="AG381" s="212" t="s">
        <v>474</v>
      </c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2" x14ac:dyDescent="0.2">
      <c r="A382" s="219"/>
      <c r="B382" s="220"/>
      <c r="C382" s="252" t="s">
        <v>475</v>
      </c>
      <c r="D382" s="223"/>
      <c r="E382" s="224"/>
      <c r="F382" s="222"/>
      <c r="G382" s="222"/>
      <c r="H382" s="222"/>
      <c r="I382" s="222"/>
      <c r="J382" s="222"/>
      <c r="K382" s="222"/>
      <c r="L382" s="222"/>
      <c r="M382" s="222"/>
      <c r="N382" s="221"/>
      <c r="O382" s="221"/>
      <c r="P382" s="221"/>
      <c r="Q382" s="221"/>
      <c r="R382" s="222"/>
      <c r="S382" s="222"/>
      <c r="T382" s="222"/>
      <c r="U382" s="222"/>
      <c r="V382" s="222"/>
      <c r="W382" s="222"/>
      <c r="X382" s="222"/>
      <c r="Y382" s="222"/>
      <c r="Z382" s="212"/>
      <c r="AA382" s="212"/>
      <c r="AB382" s="212"/>
      <c r="AC382" s="212"/>
      <c r="AD382" s="212"/>
      <c r="AE382" s="212"/>
      <c r="AF382" s="212"/>
      <c r="AG382" s="212" t="s">
        <v>158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3" x14ac:dyDescent="0.2">
      <c r="A383" s="219"/>
      <c r="B383" s="220"/>
      <c r="C383" s="252" t="s">
        <v>476</v>
      </c>
      <c r="D383" s="223"/>
      <c r="E383" s="224"/>
      <c r="F383" s="222"/>
      <c r="G383" s="222"/>
      <c r="H383" s="222"/>
      <c r="I383" s="222"/>
      <c r="J383" s="222"/>
      <c r="K383" s="222"/>
      <c r="L383" s="222"/>
      <c r="M383" s="222"/>
      <c r="N383" s="221"/>
      <c r="O383" s="221"/>
      <c r="P383" s="221"/>
      <c r="Q383" s="221"/>
      <c r="R383" s="222"/>
      <c r="S383" s="222"/>
      <c r="T383" s="222"/>
      <c r="U383" s="222"/>
      <c r="V383" s="222"/>
      <c r="W383" s="222"/>
      <c r="X383" s="222"/>
      <c r="Y383" s="222"/>
      <c r="Z383" s="212"/>
      <c r="AA383" s="212"/>
      <c r="AB383" s="212"/>
      <c r="AC383" s="212"/>
      <c r="AD383" s="212"/>
      <c r="AE383" s="212"/>
      <c r="AF383" s="212"/>
      <c r="AG383" s="212" t="s">
        <v>158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3" x14ac:dyDescent="0.2">
      <c r="A384" s="219"/>
      <c r="B384" s="220"/>
      <c r="C384" s="252" t="s">
        <v>486</v>
      </c>
      <c r="D384" s="223"/>
      <c r="E384" s="224">
        <v>8.4116199999999992</v>
      </c>
      <c r="F384" s="222"/>
      <c r="G384" s="222"/>
      <c r="H384" s="222"/>
      <c r="I384" s="222"/>
      <c r="J384" s="222"/>
      <c r="K384" s="222"/>
      <c r="L384" s="222"/>
      <c r="M384" s="222"/>
      <c r="N384" s="221"/>
      <c r="O384" s="221"/>
      <c r="P384" s="221"/>
      <c r="Q384" s="221"/>
      <c r="R384" s="222"/>
      <c r="S384" s="222"/>
      <c r="T384" s="222"/>
      <c r="U384" s="222"/>
      <c r="V384" s="222"/>
      <c r="W384" s="222"/>
      <c r="X384" s="222"/>
      <c r="Y384" s="222"/>
      <c r="Z384" s="212"/>
      <c r="AA384" s="212"/>
      <c r="AB384" s="212"/>
      <c r="AC384" s="212"/>
      <c r="AD384" s="212"/>
      <c r="AE384" s="212"/>
      <c r="AF384" s="212"/>
      <c r="AG384" s="212" t="s">
        <v>158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33" x14ac:dyDescent="0.2">
      <c r="A385" s="3"/>
      <c r="B385" s="4"/>
      <c r="C385" s="254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AE385">
        <v>15</v>
      </c>
      <c r="AF385">
        <v>21</v>
      </c>
      <c r="AG385" t="s">
        <v>130</v>
      </c>
    </row>
    <row r="386" spans="1:33" x14ac:dyDescent="0.2">
      <c r="A386" s="215"/>
      <c r="B386" s="216" t="s">
        <v>29</v>
      </c>
      <c r="C386" s="255"/>
      <c r="D386" s="217"/>
      <c r="E386" s="218"/>
      <c r="F386" s="218"/>
      <c r="G386" s="232">
        <f>G8+G61+G93+G105+G109+G239+G244+G340+G345+G353+G359+G363+G368</f>
        <v>0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AE386">
        <f>SUMIF(L7:L384,AE385,G7:G384)</f>
        <v>0</v>
      </c>
      <c r="AF386">
        <f>SUMIF(L7:L384,AF385,G7:G384)</f>
        <v>0</v>
      </c>
      <c r="AG386" t="s">
        <v>187</v>
      </c>
    </row>
    <row r="387" spans="1:33" x14ac:dyDescent="0.2">
      <c r="C387" s="256"/>
      <c r="D387" s="10"/>
      <c r="AG387" t="s">
        <v>188</v>
      </c>
    </row>
    <row r="388" spans="1:33" x14ac:dyDescent="0.2">
      <c r="D388" s="10"/>
    </row>
    <row r="389" spans="1:33" x14ac:dyDescent="0.2">
      <c r="D389" s="10"/>
    </row>
    <row r="390" spans="1:33" x14ac:dyDescent="0.2">
      <c r="D390" s="10"/>
    </row>
    <row r="391" spans="1:33" x14ac:dyDescent="0.2">
      <c r="D391" s="10"/>
    </row>
    <row r="392" spans="1:33" x14ac:dyDescent="0.2">
      <c r="D392" s="10"/>
    </row>
    <row r="393" spans="1:33" x14ac:dyDescent="0.2">
      <c r="D393" s="10"/>
    </row>
    <row r="394" spans="1:33" x14ac:dyDescent="0.2">
      <c r="D394" s="10"/>
    </row>
    <row r="395" spans="1:33" x14ac:dyDescent="0.2">
      <c r="D395" s="10"/>
    </row>
    <row r="396" spans="1:33" x14ac:dyDescent="0.2">
      <c r="D396" s="10"/>
    </row>
    <row r="397" spans="1:33" x14ac:dyDescent="0.2">
      <c r="D397" s="10"/>
    </row>
    <row r="398" spans="1:33" x14ac:dyDescent="0.2">
      <c r="D398" s="10"/>
    </row>
    <row r="399" spans="1:33" x14ac:dyDescent="0.2">
      <c r="D399" s="10"/>
    </row>
    <row r="400" spans="1:33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7Wyy93m+9gNYrIIH6MigxSAsz6qHoU+YPUnl044RsEXHg4VVoFVU55SBrtyHxMbTRqv/p/MVPWBBRdlEKwsMg==" saltValue="ABkAlsUsBHoClXsUBsm2Fw==" spinCount="100000" sheet="1" formatRows="0"/>
  <mergeCells count="22">
    <mergeCell ref="C289:G289"/>
    <mergeCell ref="C350:G350"/>
    <mergeCell ref="C355:G355"/>
    <mergeCell ref="C365:G365"/>
    <mergeCell ref="C164:G164"/>
    <mergeCell ref="C191:G191"/>
    <mergeCell ref="C195:G195"/>
    <mergeCell ref="C241:G241"/>
    <mergeCell ref="C246:G246"/>
    <mergeCell ref="C273:G273"/>
    <mergeCell ref="C22:G22"/>
    <mergeCell ref="C27:G27"/>
    <mergeCell ref="C43:G43"/>
    <mergeCell ref="C47:G47"/>
    <mergeCell ref="C145:G145"/>
    <mergeCell ref="C158:G158"/>
    <mergeCell ref="A1:G1"/>
    <mergeCell ref="C2:G2"/>
    <mergeCell ref="C3:G3"/>
    <mergeCell ref="C4:G4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217E4-07A9-459E-B9A5-F0D657BB051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189</v>
      </c>
      <c r="B1" s="197"/>
      <c r="C1" s="197"/>
      <c r="D1" s="197"/>
      <c r="E1" s="197"/>
      <c r="F1" s="197"/>
      <c r="G1" s="197"/>
      <c r="AG1" t="s">
        <v>117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118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6" t="s">
        <v>118</v>
      </c>
      <c r="AG3" t="s">
        <v>120</v>
      </c>
    </row>
    <row r="4" spans="1:60" ht="24.95" customHeight="1" x14ac:dyDescent="0.2">
      <c r="A4" s="202" t="s">
        <v>9</v>
      </c>
      <c r="B4" s="203" t="s">
        <v>60</v>
      </c>
      <c r="C4" s="204" t="s">
        <v>61</v>
      </c>
      <c r="D4" s="205"/>
      <c r="E4" s="205"/>
      <c r="F4" s="205"/>
      <c r="G4" s="206"/>
      <c r="AG4" t="s">
        <v>121</v>
      </c>
    </row>
    <row r="5" spans="1:60" x14ac:dyDescent="0.2">
      <c r="D5" s="10"/>
    </row>
    <row r="6" spans="1:60" ht="38.25" x14ac:dyDescent="0.2">
      <c r="A6" s="208" t="s">
        <v>122</v>
      </c>
      <c r="B6" s="210" t="s">
        <v>123</v>
      </c>
      <c r="C6" s="210" t="s">
        <v>124</v>
      </c>
      <c r="D6" s="209" t="s">
        <v>125</v>
      </c>
      <c r="E6" s="208" t="s">
        <v>126</v>
      </c>
      <c r="F6" s="207" t="s">
        <v>127</v>
      </c>
      <c r="G6" s="208" t="s">
        <v>29</v>
      </c>
      <c r="H6" s="211" t="s">
        <v>30</v>
      </c>
      <c r="I6" s="211" t="s">
        <v>128</v>
      </c>
      <c r="J6" s="211" t="s">
        <v>31</v>
      </c>
      <c r="K6" s="211" t="s">
        <v>129</v>
      </c>
      <c r="L6" s="211" t="s">
        <v>130</v>
      </c>
      <c r="M6" s="211" t="s">
        <v>131</v>
      </c>
      <c r="N6" s="211" t="s">
        <v>132</v>
      </c>
      <c r="O6" s="211" t="s">
        <v>133</v>
      </c>
      <c r="P6" s="211" t="s">
        <v>134</v>
      </c>
      <c r="Q6" s="211" t="s">
        <v>135</v>
      </c>
      <c r="R6" s="211" t="s">
        <v>136</v>
      </c>
      <c r="S6" s="211" t="s">
        <v>137</v>
      </c>
      <c r="T6" s="211" t="s">
        <v>138</v>
      </c>
      <c r="U6" s="211" t="s">
        <v>139</v>
      </c>
      <c r="V6" s="211" t="s">
        <v>140</v>
      </c>
      <c r="W6" s="211" t="s">
        <v>141</v>
      </c>
      <c r="X6" s="211" t="s">
        <v>142</v>
      </c>
      <c r="Y6" s="211" t="s">
        <v>143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144</v>
      </c>
      <c r="B8" s="227" t="s">
        <v>75</v>
      </c>
      <c r="C8" s="249" t="s">
        <v>76</v>
      </c>
      <c r="D8" s="228"/>
      <c r="E8" s="229"/>
      <c r="F8" s="230"/>
      <c r="G8" s="230">
        <f>SUMIF(AG9:AG49,"&lt;&gt;NOR",G9:G49)</f>
        <v>0</v>
      </c>
      <c r="H8" s="230"/>
      <c r="I8" s="230">
        <f>SUM(I9:I49)</f>
        <v>0</v>
      </c>
      <c r="J8" s="230"/>
      <c r="K8" s="230">
        <f>SUM(K9:K49)</f>
        <v>0</v>
      </c>
      <c r="L8" s="230"/>
      <c r="M8" s="230">
        <f>SUM(M9:M49)</f>
        <v>0</v>
      </c>
      <c r="N8" s="229"/>
      <c r="O8" s="229">
        <f>SUM(O9:O49)</f>
        <v>0</v>
      </c>
      <c r="P8" s="229"/>
      <c r="Q8" s="229">
        <f>SUM(Q9:Q49)</f>
        <v>492.73</v>
      </c>
      <c r="R8" s="230"/>
      <c r="S8" s="230"/>
      <c r="T8" s="231"/>
      <c r="U8" s="225"/>
      <c r="V8" s="225">
        <f>SUM(V9:V49)</f>
        <v>155.13000000000002</v>
      </c>
      <c r="W8" s="225"/>
      <c r="X8" s="225"/>
      <c r="Y8" s="225"/>
      <c r="AG8" t="s">
        <v>145</v>
      </c>
    </row>
    <row r="9" spans="1:60" ht="22.5" outlineLevel="1" x14ac:dyDescent="0.2">
      <c r="A9" s="233">
        <v>1</v>
      </c>
      <c r="B9" s="234" t="s">
        <v>200</v>
      </c>
      <c r="C9" s="251" t="s">
        <v>201</v>
      </c>
      <c r="D9" s="235" t="s">
        <v>192</v>
      </c>
      <c r="E9" s="236">
        <v>321.8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0.66</v>
      </c>
      <c r="Q9" s="236">
        <f>ROUND(E9*P9,2)</f>
        <v>212.39</v>
      </c>
      <c r="R9" s="238" t="s">
        <v>193</v>
      </c>
      <c r="S9" s="238" t="s">
        <v>173</v>
      </c>
      <c r="T9" s="239" t="s">
        <v>173</v>
      </c>
      <c r="U9" s="222">
        <v>0.11899999999999999</v>
      </c>
      <c r="V9" s="222">
        <f>ROUND(E9*U9,2)</f>
        <v>38.29</v>
      </c>
      <c r="W9" s="222"/>
      <c r="X9" s="222" t="s">
        <v>194</v>
      </c>
      <c r="Y9" s="222" t="s">
        <v>487</v>
      </c>
      <c r="Z9" s="212"/>
      <c r="AA9" s="212"/>
      <c r="AB9" s="212"/>
      <c r="AC9" s="212"/>
      <c r="AD9" s="212"/>
      <c r="AE9" s="212"/>
      <c r="AF9" s="212"/>
      <c r="AG9" s="212" t="s">
        <v>195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52" t="s">
        <v>202</v>
      </c>
      <c r="D10" s="223"/>
      <c r="E10" s="224"/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158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19"/>
      <c r="B11" s="220"/>
      <c r="C11" s="252" t="s">
        <v>203</v>
      </c>
      <c r="D11" s="223"/>
      <c r="E11" s="224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158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52" t="s">
        <v>488</v>
      </c>
      <c r="D12" s="223"/>
      <c r="E12" s="224">
        <v>321.8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158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33">
        <v>2</v>
      </c>
      <c r="B13" s="234" t="s">
        <v>489</v>
      </c>
      <c r="C13" s="251" t="s">
        <v>490</v>
      </c>
      <c r="D13" s="235" t="s">
        <v>192</v>
      </c>
      <c r="E13" s="236">
        <v>651.5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21</v>
      </c>
      <c r="M13" s="238">
        <f>G13*(1+L13/100)</f>
        <v>0</v>
      </c>
      <c r="N13" s="236">
        <v>0</v>
      </c>
      <c r="O13" s="236">
        <f>ROUND(E13*N13,2)</f>
        <v>0</v>
      </c>
      <c r="P13" s="236">
        <v>0.11</v>
      </c>
      <c r="Q13" s="236">
        <f>ROUND(E13*P13,2)</f>
        <v>71.67</v>
      </c>
      <c r="R13" s="238" t="s">
        <v>193</v>
      </c>
      <c r="S13" s="238" t="s">
        <v>173</v>
      </c>
      <c r="T13" s="239" t="s">
        <v>173</v>
      </c>
      <c r="U13" s="222">
        <v>4.2999999999999997E-2</v>
      </c>
      <c r="V13" s="222">
        <f>ROUND(E13*U13,2)</f>
        <v>28.01</v>
      </c>
      <c r="W13" s="222"/>
      <c r="X13" s="222" t="s">
        <v>194</v>
      </c>
      <c r="Y13" s="222" t="s">
        <v>152</v>
      </c>
      <c r="Z13" s="212"/>
      <c r="AA13" s="212"/>
      <c r="AB13" s="212"/>
      <c r="AC13" s="212"/>
      <c r="AD13" s="212"/>
      <c r="AE13" s="212"/>
      <c r="AF13" s="212"/>
      <c r="AG13" s="212" t="s">
        <v>195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52" t="s">
        <v>491</v>
      </c>
      <c r="D14" s="223"/>
      <c r="E14" s="224"/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158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19"/>
      <c r="B15" s="220"/>
      <c r="C15" s="252" t="s">
        <v>492</v>
      </c>
      <c r="D15" s="223"/>
      <c r="E15" s="224">
        <v>651.5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158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33">
        <v>3</v>
      </c>
      <c r="B16" s="234" t="s">
        <v>493</v>
      </c>
      <c r="C16" s="251" t="s">
        <v>494</v>
      </c>
      <c r="D16" s="235" t="s">
        <v>192</v>
      </c>
      <c r="E16" s="236">
        <v>264.93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21</v>
      </c>
      <c r="M16" s="238">
        <f>G16*(1+L16/100)</f>
        <v>0</v>
      </c>
      <c r="N16" s="236">
        <v>0</v>
      </c>
      <c r="O16" s="236">
        <f>ROUND(E16*N16,2)</f>
        <v>0</v>
      </c>
      <c r="P16" s="236">
        <v>0.22</v>
      </c>
      <c r="Q16" s="236">
        <f>ROUND(E16*P16,2)</f>
        <v>58.28</v>
      </c>
      <c r="R16" s="238" t="s">
        <v>193</v>
      </c>
      <c r="S16" s="238" t="s">
        <v>173</v>
      </c>
      <c r="T16" s="239" t="s">
        <v>173</v>
      </c>
      <c r="U16" s="222">
        <v>7.0000000000000007E-2</v>
      </c>
      <c r="V16" s="222">
        <f>ROUND(E16*U16,2)</f>
        <v>18.55</v>
      </c>
      <c r="W16" s="222"/>
      <c r="X16" s="222" t="s">
        <v>194</v>
      </c>
      <c r="Y16" s="222" t="s">
        <v>152</v>
      </c>
      <c r="Z16" s="212"/>
      <c r="AA16" s="212"/>
      <c r="AB16" s="212"/>
      <c r="AC16" s="212"/>
      <c r="AD16" s="212"/>
      <c r="AE16" s="212"/>
      <c r="AF16" s="212"/>
      <c r="AG16" s="212" t="s">
        <v>195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19"/>
      <c r="B17" s="220"/>
      <c r="C17" s="252" t="s">
        <v>294</v>
      </c>
      <c r="D17" s="223"/>
      <c r="E17" s="224"/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158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19"/>
      <c r="B18" s="220"/>
      <c r="C18" s="252" t="s">
        <v>495</v>
      </c>
      <c r="D18" s="223"/>
      <c r="E18" s="224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158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19"/>
      <c r="B19" s="220"/>
      <c r="C19" s="252" t="s">
        <v>296</v>
      </c>
      <c r="D19" s="223"/>
      <c r="E19" s="224">
        <v>195.93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158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52" t="s">
        <v>496</v>
      </c>
      <c r="D20" s="223"/>
      <c r="E20" s="224"/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158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19"/>
      <c r="B21" s="220"/>
      <c r="C21" s="252" t="s">
        <v>497</v>
      </c>
      <c r="D21" s="223"/>
      <c r="E21" s="224">
        <v>69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158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33">
        <v>4</v>
      </c>
      <c r="B22" s="234" t="s">
        <v>498</v>
      </c>
      <c r="C22" s="251" t="s">
        <v>499</v>
      </c>
      <c r="D22" s="235" t="s">
        <v>275</v>
      </c>
      <c r="E22" s="236">
        <v>557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6">
        <v>0</v>
      </c>
      <c r="O22" s="236">
        <f>ROUND(E22*N22,2)</f>
        <v>0</v>
      </c>
      <c r="P22" s="236">
        <v>0.27</v>
      </c>
      <c r="Q22" s="236">
        <f>ROUND(E22*P22,2)</f>
        <v>150.38999999999999</v>
      </c>
      <c r="R22" s="238" t="s">
        <v>193</v>
      </c>
      <c r="S22" s="238" t="s">
        <v>173</v>
      </c>
      <c r="T22" s="239" t="s">
        <v>173</v>
      </c>
      <c r="U22" s="222">
        <v>0.123</v>
      </c>
      <c r="V22" s="222">
        <f>ROUND(E22*U22,2)</f>
        <v>68.510000000000005</v>
      </c>
      <c r="W22" s="222"/>
      <c r="X22" s="222" t="s">
        <v>194</v>
      </c>
      <c r="Y22" s="222" t="s">
        <v>152</v>
      </c>
      <c r="Z22" s="212"/>
      <c r="AA22" s="212"/>
      <c r="AB22" s="212"/>
      <c r="AC22" s="212"/>
      <c r="AD22" s="212"/>
      <c r="AE22" s="212"/>
      <c r="AF22" s="212"/>
      <c r="AG22" s="212" t="s">
        <v>195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19"/>
      <c r="B23" s="220"/>
      <c r="C23" s="260" t="s">
        <v>500</v>
      </c>
      <c r="D23" s="259"/>
      <c r="E23" s="259"/>
      <c r="F23" s="259"/>
      <c r="G23" s="259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197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47" t="str">
        <f>C23</f>
        <v>s vybouráním lože, s přemístěním hmot na skládku na vzdálenost do 3 m nebo naložením na dopravní prostředek</v>
      </c>
      <c r="BB23" s="212"/>
      <c r="BC23" s="212"/>
      <c r="BD23" s="212"/>
      <c r="BE23" s="212"/>
      <c r="BF23" s="212"/>
      <c r="BG23" s="212"/>
      <c r="BH23" s="212"/>
    </row>
    <row r="24" spans="1:60" outlineLevel="2" x14ac:dyDescent="0.2">
      <c r="A24" s="219"/>
      <c r="B24" s="220"/>
      <c r="C24" s="252" t="s">
        <v>501</v>
      </c>
      <c r="D24" s="223"/>
      <c r="E24" s="224"/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158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52" t="s">
        <v>502</v>
      </c>
      <c r="D25" s="223"/>
      <c r="E25" s="224">
        <v>557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158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3">
        <v>5</v>
      </c>
      <c r="B26" s="234" t="s">
        <v>231</v>
      </c>
      <c r="C26" s="251" t="s">
        <v>232</v>
      </c>
      <c r="D26" s="235" t="s">
        <v>192</v>
      </c>
      <c r="E26" s="236">
        <v>98.4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8" t="s">
        <v>208</v>
      </c>
      <c r="S26" s="238" t="s">
        <v>173</v>
      </c>
      <c r="T26" s="239" t="s">
        <v>173</v>
      </c>
      <c r="U26" s="222">
        <v>1.7999999999999999E-2</v>
      </c>
      <c r="V26" s="222">
        <f>ROUND(E26*U26,2)</f>
        <v>1.77</v>
      </c>
      <c r="W26" s="222"/>
      <c r="X26" s="222" t="s">
        <v>194</v>
      </c>
      <c r="Y26" s="222" t="s">
        <v>487</v>
      </c>
      <c r="Z26" s="212"/>
      <c r="AA26" s="212"/>
      <c r="AB26" s="212"/>
      <c r="AC26" s="212"/>
      <c r="AD26" s="212"/>
      <c r="AE26" s="212"/>
      <c r="AF26" s="212"/>
      <c r="AG26" s="212" t="s">
        <v>233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19"/>
      <c r="B27" s="220"/>
      <c r="C27" s="260" t="s">
        <v>234</v>
      </c>
      <c r="D27" s="259"/>
      <c r="E27" s="259"/>
      <c r="F27" s="259"/>
      <c r="G27" s="259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197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52" t="s">
        <v>235</v>
      </c>
      <c r="D28" s="223"/>
      <c r="E28" s="224"/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158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52" t="s">
        <v>238</v>
      </c>
      <c r="D29" s="223"/>
      <c r="E29" s="224"/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158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19"/>
      <c r="B30" s="220"/>
      <c r="C30" s="252" t="s">
        <v>503</v>
      </c>
      <c r="D30" s="223"/>
      <c r="E30" s="224">
        <v>98.4</v>
      </c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158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3">
        <v>6</v>
      </c>
      <c r="B31" s="234" t="s">
        <v>504</v>
      </c>
      <c r="C31" s="251" t="s">
        <v>505</v>
      </c>
      <c r="D31" s="235" t="s">
        <v>452</v>
      </c>
      <c r="E31" s="236">
        <v>94.391999999999996</v>
      </c>
      <c r="F31" s="237"/>
      <c r="G31" s="238">
        <f>ROUND(E31*F31,2)</f>
        <v>0</v>
      </c>
      <c r="H31" s="237"/>
      <c r="I31" s="238">
        <f>ROUND(E31*H31,2)</f>
        <v>0</v>
      </c>
      <c r="J31" s="237"/>
      <c r="K31" s="238">
        <f>ROUND(E31*J31,2)</f>
        <v>0</v>
      </c>
      <c r="L31" s="238">
        <v>21</v>
      </c>
      <c r="M31" s="238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8" t="s">
        <v>208</v>
      </c>
      <c r="S31" s="238" t="s">
        <v>173</v>
      </c>
      <c r="T31" s="239" t="s">
        <v>173</v>
      </c>
      <c r="U31" s="222">
        <v>0</v>
      </c>
      <c r="V31" s="222">
        <f>ROUND(E31*U31,2)</f>
        <v>0</v>
      </c>
      <c r="W31" s="222"/>
      <c r="X31" s="222" t="s">
        <v>194</v>
      </c>
      <c r="Y31" s="222" t="s">
        <v>152</v>
      </c>
      <c r="Z31" s="212"/>
      <c r="AA31" s="212"/>
      <c r="AB31" s="212"/>
      <c r="AC31" s="212"/>
      <c r="AD31" s="212"/>
      <c r="AE31" s="212"/>
      <c r="AF31" s="212"/>
      <c r="AG31" s="212" t="s">
        <v>195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19"/>
      <c r="B32" s="220"/>
      <c r="C32" s="252" t="s">
        <v>215</v>
      </c>
      <c r="D32" s="223"/>
      <c r="E32" s="224"/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158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">
      <c r="A33" s="219"/>
      <c r="B33" s="220"/>
      <c r="C33" s="252" t="s">
        <v>210</v>
      </c>
      <c r="D33" s="223"/>
      <c r="E33" s="224"/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158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19"/>
      <c r="B34" s="220"/>
      <c r="C34" s="261" t="s">
        <v>218</v>
      </c>
      <c r="D34" s="257"/>
      <c r="E34" s="258"/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158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19"/>
      <c r="B35" s="220"/>
      <c r="C35" s="262" t="s">
        <v>219</v>
      </c>
      <c r="D35" s="257"/>
      <c r="E35" s="258">
        <v>49.68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158</v>
      </c>
      <c r="AH35" s="212">
        <v>2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19"/>
      <c r="B36" s="220"/>
      <c r="C36" s="261" t="s">
        <v>220</v>
      </c>
      <c r="D36" s="257"/>
      <c r="E36" s="258"/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158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19"/>
      <c r="B37" s="220"/>
      <c r="C37" s="252" t="s">
        <v>506</v>
      </c>
      <c r="D37" s="223"/>
      <c r="E37" s="224">
        <v>94.391999999999996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158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3">
        <v>7</v>
      </c>
      <c r="B38" s="234" t="s">
        <v>507</v>
      </c>
      <c r="C38" s="251" t="s">
        <v>508</v>
      </c>
      <c r="D38" s="235" t="s">
        <v>192</v>
      </c>
      <c r="E38" s="236">
        <v>350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21</v>
      </c>
      <c r="M38" s="238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8"/>
      <c r="S38" s="238" t="s">
        <v>149</v>
      </c>
      <c r="T38" s="239" t="s">
        <v>150</v>
      </c>
      <c r="U38" s="222">
        <v>0</v>
      </c>
      <c r="V38" s="222">
        <f>ROUND(E38*U38,2)</f>
        <v>0</v>
      </c>
      <c r="W38" s="222"/>
      <c r="X38" s="222" t="s">
        <v>194</v>
      </c>
      <c r="Y38" s="222" t="s">
        <v>152</v>
      </c>
      <c r="Z38" s="212"/>
      <c r="AA38" s="212"/>
      <c r="AB38" s="212"/>
      <c r="AC38" s="212"/>
      <c r="AD38" s="212"/>
      <c r="AE38" s="212"/>
      <c r="AF38" s="212"/>
      <c r="AG38" s="212" t="s">
        <v>233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19"/>
      <c r="B39" s="220"/>
      <c r="C39" s="253" t="s">
        <v>509</v>
      </c>
      <c r="D39" s="248"/>
      <c r="E39" s="248"/>
      <c r="F39" s="248"/>
      <c r="G39" s="248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170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">
      <c r="A40" s="219"/>
      <c r="B40" s="220"/>
      <c r="C40" s="252" t="s">
        <v>510</v>
      </c>
      <c r="D40" s="223"/>
      <c r="E40" s="224"/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158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">
      <c r="A41" s="219"/>
      <c r="B41" s="220"/>
      <c r="C41" s="252" t="s">
        <v>511</v>
      </c>
      <c r="D41" s="223"/>
      <c r="E41" s="224"/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158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3" x14ac:dyDescent="0.2">
      <c r="A42" s="219"/>
      <c r="B42" s="220"/>
      <c r="C42" s="252" t="s">
        <v>512</v>
      </c>
      <c r="D42" s="223"/>
      <c r="E42" s="224"/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158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19"/>
      <c r="B43" s="220"/>
      <c r="C43" s="252" t="s">
        <v>513</v>
      </c>
      <c r="D43" s="223"/>
      <c r="E43" s="224"/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158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3" x14ac:dyDescent="0.2">
      <c r="A44" s="219"/>
      <c r="B44" s="220"/>
      <c r="C44" s="252" t="s">
        <v>514</v>
      </c>
      <c r="D44" s="223"/>
      <c r="E44" s="224"/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158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19"/>
      <c r="B45" s="220"/>
      <c r="C45" s="252" t="s">
        <v>515</v>
      </c>
      <c r="D45" s="223"/>
      <c r="E45" s="224"/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158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19"/>
      <c r="B46" s="220"/>
      <c r="C46" s="252" t="s">
        <v>516</v>
      </c>
      <c r="D46" s="223"/>
      <c r="E46" s="224"/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158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19"/>
      <c r="B47" s="220"/>
      <c r="C47" s="252" t="s">
        <v>517</v>
      </c>
      <c r="D47" s="223"/>
      <c r="E47" s="224"/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158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">
      <c r="A48" s="219"/>
      <c r="B48" s="220"/>
      <c r="C48" s="252" t="s">
        <v>518</v>
      </c>
      <c r="D48" s="223"/>
      <c r="E48" s="224"/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158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19"/>
      <c r="B49" s="220"/>
      <c r="C49" s="252" t="s">
        <v>519</v>
      </c>
      <c r="D49" s="223"/>
      <c r="E49" s="224">
        <v>350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158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x14ac:dyDescent="0.2">
      <c r="A50" s="226" t="s">
        <v>144</v>
      </c>
      <c r="B50" s="227" t="s">
        <v>77</v>
      </c>
      <c r="C50" s="249" t="s">
        <v>78</v>
      </c>
      <c r="D50" s="228"/>
      <c r="E50" s="229"/>
      <c r="F50" s="230"/>
      <c r="G50" s="230">
        <f>SUMIF(AG51:AG91,"&lt;&gt;NOR",G51:G91)</f>
        <v>0</v>
      </c>
      <c r="H50" s="230"/>
      <c r="I50" s="230">
        <f>SUM(I51:I91)</f>
        <v>0</v>
      </c>
      <c r="J50" s="230"/>
      <c r="K50" s="230">
        <f>SUM(K51:K91)</f>
        <v>0</v>
      </c>
      <c r="L50" s="230"/>
      <c r="M50" s="230">
        <f>SUM(M51:M91)</f>
        <v>0</v>
      </c>
      <c r="N50" s="229"/>
      <c r="O50" s="229">
        <f>SUM(O51:O91)</f>
        <v>0</v>
      </c>
      <c r="P50" s="229"/>
      <c r="Q50" s="229">
        <f>SUM(Q51:Q91)</f>
        <v>0</v>
      </c>
      <c r="R50" s="230"/>
      <c r="S50" s="230"/>
      <c r="T50" s="231"/>
      <c r="U50" s="225"/>
      <c r="V50" s="225">
        <f>SUM(V51:V91)</f>
        <v>27.409999999999997</v>
      </c>
      <c r="W50" s="225"/>
      <c r="X50" s="225"/>
      <c r="Y50" s="225"/>
      <c r="AG50" t="s">
        <v>145</v>
      </c>
    </row>
    <row r="51" spans="1:60" outlineLevel="1" x14ac:dyDescent="0.2">
      <c r="A51" s="233">
        <v>8</v>
      </c>
      <c r="B51" s="234" t="s">
        <v>520</v>
      </c>
      <c r="C51" s="251" t="s">
        <v>521</v>
      </c>
      <c r="D51" s="235" t="s">
        <v>207</v>
      </c>
      <c r="E51" s="236">
        <v>4.0999999999999996</v>
      </c>
      <c r="F51" s="237"/>
      <c r="G51" s="238">
        <f>ROUND(E51*F51,2)</f>
        <v>0</v>
      </c>
      <c r="H51" s="237"/>
      <c r="I51" s="238">
        <f>ROUND(E51*H51,2)</f>
        <v>0</v>
      </c>
      <c r="J51" s="237"/>
      <c r="K51" s="238">
        <f>ROUND(E51*J51,2)</f>
        <v>0</v>
      </c>
      <c r="L51" s="238">
        <v>21</v>
      </c>
      <c r="M51" s="238">
        <f>G51*(1+L51/100)</f>
        <v>0</v>
      </c>
      <c r="N51" s="236">
        <v>0</v>
      </c>
      <c r="O51" s="236">
        <f>ROUND(E51*N51,2)</f>
        <v>0</v>
      </c>
      <c r="P51" s="236">
        <v>0</v>
      </c>
      <c r="Q51" s="236">
        <f>ROUND(E51*P51,2)</f>
        <v>0</v>
      </c>
      <c r="R51" s="238" t="s">
        <v>208</v>
      </c>
      <c r="S51" s="238" t="s">
        <v>173</v>
      </c>
      <c r="T51" s="239" t="s">
        <v>173</v>
      </c>
      <c r="U51" s="222">
        <v>1.0999999999999999E-2</v>
      </c>
      <c r="V51" s="222">
        <f>ROUND(E51*U51,2)</f>
        <v>0.05</v>
      </c>
      <c r="W51" s="222"/>
      <c r="X51" s="222" t="s">
        <v>194</v>
      </c>
      <c r="Y51" s="222" t="s">
        <v>487</v>
      </c>
      <c r="Z51" s="212"/>
      <c r="AA51" s="212"/>
      <c r="AB51" s="212"/>
      <c r="AC51" s="212"/>
      <c r="AD51" s="212"/>
      <c r="AE51" s="212"/>
      <c r="AF51" s="212"/>
      <c r="AG51" s="212" t="s">
        <v>233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">
      <c r="A52" s="219"/>
      <c r="B52" s="220"/>
      <c r="C52" s="260" t="s">
        <v>214</v>
      </c>
      <c r="D52" s="259"/>
      <c r="E52" s="259"/>
      <c r="F52" s="259"/>
      <c r="G52" s="259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197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19"/>
      <c r="B53" s="220"/>
      <c r="C53" s="252" t="s">
        <v>522</v>
      </c>
      <c r="D53" s="223"/>
      <c r="E53" s="224"/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158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19"/>
      <c r="B54" s="220"/>
      <c r="C54" s="252" t="s">
        <v>523</v>
      </c>
      <c r="D54" s="223"/>
      <c r="E54" s="224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158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52" t="s">
        <v>524</v>
      </c>
      <c r="D55" s="223"/>
      <c r="E55" s="224">
        <v>4.0999999999999996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158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33">
        <v>9</v>
      </c>
      <c r="B56" s="234" t="s">
        <v>222</v>
      </c>
      <c r="C56" s="251" t="s">
        <v>223</v>
      </c>
      <c r="D56" s="235" t="s">
        <v>207</v>
      </c>
      <c r="E56" s="236">
        <v>4.0999999999999996</v>
      </c>
      <c r="F56" s="237"/>
      <c r="G56" s="238">
        <f>ROUND(E56*F56,2)</f>
        <v>0</v>
      </c>
      <c r="H56" s="237"/>
      <c r="I56" s="238">
        <f>ROUND(E56*H56,2)</f>
        <v>0</v>
      </c>
      <c r="J56" s="237"/>
      <c r="K56" s="238">
        <f>ROUND(E56*J56,2)</f>
        <v>0</v>
      </c>
      <c r="L56" s="238">
        <v>21</v>
      </c>
      <c r="M56" s="238">
        <f>G56*(1+L56/100)</f>
        <v>0</v>
      </c>
      <c r="N56" s="236">
        <v>0</v>
      </c>
      <c r="O56" s="236">
        <f>ROUND(E56*N56,2)</f>
        <v>0</v>
      </c>
      <c r="P56" s="236">
        <v>0</v>
      </c>
      <c r="Q56" s="236">
        <f>ROUND(E56*P56,2)</f>
        <v>0</v>
      </c>
      <c r="R56" s="238" t="s">
        <v>208</v>
      </c>
      <c r="S56" s="238" t="s">
        <v>173</v>
      </c>
      <c r="T56" s="239" t="s">
        <v>173</v>
      </c>
      <c r="U56" s="222">
        <v>0.65200000000000002</v>
      </c>
      <c r="V56" s="222">
        <f>ROUND(E56*U56,2)</f>
        <v>2.67</v>
      </c>
      <c r="W56" s="222"/>
      <c r="X56" s="222" t="s">
        <v>194</v>
      </c>
      <c r="Y56" s="222" t="s">
        <v>487</v>
      </c>
      <c r="Z56" s="212"/>
      <c r="AA56" s="212"/>
      <c r="AB56" s="212"/>
      <c r="AC56" s="212"/>
      <c r="AD56" s="212"/>
      <c r="AE56" s="212"/>
      <c r="AF56" s="212"/>
      <c r="AG56" s="212" t="s">
        <v>233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">
      <c r="A57" s="219"/>
      <c r="B57" s="220"/>
      <c r="C57" s="252" t="s">
        <v>522</v>
      </c>
      <c r="D57" s="223"/>
      <c r="E57" s="224"/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158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">
      <c r="A58" s="219"/>
      <c r="B58" s="220"/>
      <c r="C58" s="252" t="s">
        <v>523</v>
      </c>
      <c r="D58" s="223"/>
      <c r="E58" s="224"/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158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19"/>
      <c r="B59" s="220"/>
      <c r="C59" s="252" t="s">
        <v>524</v>
      </c>
      <c r="D59" s="223"/>
      <c r="E59" s="224">
        <v>4.0999999999999996</v>
      </c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158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3">
        <v>10</v>
      </c>
      <c r="B60" s="234" t="s">
        <v>525</v>
      </c>
      <c r="C60" s="251" t="s">
        <v>526</v>
      </c>
      <c r="D60" s="235" t="s">
        <v>192</v>
      </c>
      <c r="E60" s="236">
        <v>41</v>
      </c>
      <c r="F60" s="237"/>
      <c r="G60" s="238">
        <f>ROUND(E60*F60,2)</f>
        <v>0</v>
      </c>
      <c r="H60" s="237"/>
      <c r="I60" s="238">
        <f>ROUND(E60*H60,2)</f>
        <v>0</v>
      </c>
      <c r="J60" s="237"/>
      <c r="K60" s="238">
        <f>ROUND(E60*J60,2)</f>
        <v>0</v>
      </c>
      <c r="L60" s="238">
        <v>21</v>
      </c>
      <c r="M60" s="238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8" t="s">
        <v>276</v>
      </c>
      <c r="S60" s="238" t="s">
        <v>173</v>
      </c>
      <c r="T60" s="239" t="s">
        <v>173</v>
      </c>
      <c r="U60" s="222">
        <v>9.7000000000000003E-2</v>
      </c>
      <c r="V60" s="222">
        <f>ROUND(E60*U60,2)</f>
        <v>3.98</v>
      </c>
      <c r="W60" s="222"/>
      <c r="X60" s="222" t="s">
        <v>194</v>
      </c>
      <c r="Y60" s="222" t="s">
        <v>487</v>
      </c>
      <c r="Z60" s="212"/>
      <c r="AA60" s="212"/>
      <c r="AB60" s="212"/>
      <c r="AC60" s="212"/>
      <c r="AD60" s="212"/>
      <c r="AE60" s="212"/>
      <c r="AF60" s="212"/>
      <c r="AG60" s="212" t="s">
        <v>233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19"/>
      <c r="B61" s="220"/>
      <c r="C61" s="260" t="s">
        <v>527</v>
      </c>
      <c r="D61" s="259"/>
      <c r="E61" s="259"/>
      <c r="F61" s="259"/>
      <c r="G61" s="259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197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">
      <c r="A62" s="219"/>
      <c r="B62" s="220"/>
      <c r="C62" s="252" t="s">
        <v>522</v>
      </c>
      <c r="D62" s="223"/>
      <c r="E62" s="224"/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158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19"/>
      <c r="B63" s="220"/>
      <c r="C63" s="252" t="s">
        <v>523</v>
      </c>
      <c r="D63" s="223"/>
      <c r="E63" s="224"/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158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19"/>
      <c r="B64" s="220"/>
      <c r="C64" s="252" t="s">
        <v>528</v>
      </c>
      <c r="D64" s="223"/>
      <c r="E64" s="224">
        <v>41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158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3">
        <v>11</v>
      </c>
      <c r="B65" s="234" t="s">
        <v>529</v>
      </c>
      <c r="C65" s="251" t="s">
        <v>530</v>
      </c>
      <c r="D65" s="235" t="s">
        <v>207</v>
      </c>
      <c r="E65" s="236">
        <v>41</v>
      </c>
      <c r="F65" s="237"/>
      <c r="G65" s="238">
        <f>ROUND(E65*F65,2)</f>
        <v>0</v>
      </c>
      <c r="H65" s="237"/>
      <c r="I65" s="238">
        <f>ROUND(E65*H65,2)</f>
        <v>0</v>
      </c>
      <c r="J65" s="237"/>
      <c r="K65" s="238">
        <f>ROUND(E65*J65,2)</f>
        <v>0</v>
      </c>
      <c r="L65" s="238">
        <v>21</v>
      </c>
      <c r="M65" s="238">
        <f>G65*(1+L65/100)</f>
        <v>0</v>
      </c>
      <c r="N65" s="236">
        <v>0</v>
      </c>
      <c r="O65" s="236">
        <f>ROUND(E65*N65,2)</f>
        <v>0</v>
      </c>
      <c r="P65" s="236">
        <v>0</v>
      </c>
      <c r="Q65" s="236">
        <f>ROUND(E65*P65,2)</f>
        <v>0</v>
      </c>
      <c r="R65" s="238" t="s">
        <v>276</v>
      </c>
      <c r="S65" s="238" t="s">
        <v>173</v>
      </c>
      <c r="T65" s="239" t="s">
        <v>173</v>
      </c>
      <c r="U65" s="222">
        <v>1.6E-2</v>
      </c>
      <c r="V65" s="222">
        <f>ROUND(E65*U65,2)</f>
        <v>0.66</v>
      </c>
      <c r="W65" s="222"/>
      <c r="X65" s="222" t="s">
        <v>194</v>
      </c>
      <c r="Y65" s="222" t="s">
        <v>487</v>
      </c>
      <c r="Z65" s="212"/>
      <c r="AA65" s="212"/>
      <c r="AB65" s="212"/>
      <c r="AC65" s="212"/>
      <c r="AD65" s="212"/>
      <c r="AE65" s="212"/>
      <c r="AF65" s="212"/>
      <c r="AG65" s="212" t="s">
        <v>233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">
      <c r="A66" s="219"/>
      <c r="B66" s="220"/>
      <c r="C66" s="260" t="s">
        <v>531</v>
      </c>
      <c r="D66" s="259"/>
      <c r="E66" s="259"/>
      <c r="F66" s="259"/>
      <c r="G66" s="259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197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">
      <c r="A67" s="219"/>
      <c r="B67" s="220"/>
      <c r="C67" s="252" t="s">
        <v>522</v>
      </c>
      <c r="D67" s="223"/>
      <c r="E67" s="224"/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158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">
      <c r="A68" s="219"/>
      <c r="B68" s="220"/>
      <c r="C68" s="252" t="s">
        <v>523</v>
      </c>
      <c r="D68" s="223"/>
      <c r="E68" s="224"/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158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19"/>
      <c r="B69" s="220"/>
      <c r="C69" s="252" t="s">
        <v>528</v>
      </c>
      <c r="D69" s="223"/>
      <c r="E69" s="224">
        <v>41</v>
      </c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158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33">
        <v>12</v>
      </c>
      <c r="B70" s="234" t="s">
        <v>532</v>
      </c>
      <c r="C70" s="251" t="s">
        <v>533</v>
      </c>
      <c r="D70" s="235" t="s">
        <v>192</v>
      </c>
      <c r="E70" s="236">
        <v>41</v>
      </c>
      <c r="F70" s="237"/>
      <c r="G70" s="238">
        <f>ROUND(E70*F70,2)</f>
        <v>0</v>
      </c>
      <c r="H70" s="237"/>
      <c r="I70" s="238">
        <f>ROUND(E70*H70,2)</f>
        <v>0</v>
      </c>
      <c r="J70" s="237"/>
      <c r="K70" s="238">
        <f>ROUND(E70*J70,2)</f>
        <v>0</v>
      </c>
      <c r="L70" s="238">
        <v>21</v>
      </c>
      <c r="M70" s="238">
        <f>G70*(1+L70/100)</f>
        <v>0</v>
      </c>
      <c r="N70" s="236">
        <v>0</v>
      </c>
      <c r="O70" s="236">
        <f>ROUND(E70*N70,2)</f>
        <v>0</v>
      </c>
      <c r="P70" s="236">
        <v>0</v>
      </c>
      <c r="Q70" s="236">
        <f>ROUND(E70*P70,2)</f>
        <v>0</v>
      </c>
      <c r="R70" s="238" t="s">
        <v>276</v>
      </c>
      <c r="S70" s="238" t="s">
        <v>173</v>
      </c>
      <c r="T70" s="239" t="s">
        <v>173</v>
      </c>
      <c r="U70" s="222">
        <v>0.17100000000000001</v>
      </c>
      <c r="V70" s="222">
        <f>ROUND(E70*U70,2)</f>
        <v>7.01</v>
      </c>
      <c r="W70" s="222"/>
      <c r="X70" s="222" t="s">
        <v>194</v>
      </c>
      <c r="Y70" s="222" t="s">
        <v>487</v>
      </c>
      <c r="Z70" s="212"/>
      <c r="AA70" s="212"/>
      <c r="AB70" s="212"/>
      <c r="AC70" s="212"/>
      <c r="AD70" s="212"/>
      <c r="AE70" s="212"/>
      <c r="AF70" s="212"/>
      <c r="AG70" s="212" t="s">
        <v>233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 x14ac:dyDescent="0.2">
      <c r="A71" s="219"/>
      <c r="B71" s="220"/>
      <c r="C71" s="260" t="s">
        <v>534</v>
      </c>
      <c r="D71" s="259"/>
      <c r="E71" s="259"/>
      <c r="F71" s="259"/>
      <c r="G71" s="259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197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">
      <c r="A72" s="219"/>
      <c r="B72" s="220"/>
      <c r="C72" s="252" t="s">
        <v>522</v>
      </c>
      <c r="D72" s="223"/>
      <c r="E72" s="224"/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158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52" t="s">
        <v>523</v>
      </c>
      <c r="D73" s="223"/>
      <c r="E73" s="224"/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158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19"/>
      <c r="B74" s="220"/>
      <c r="C74" s="252" t="s">
        <v>528</v>
      </c>
      <c r="D74" s="223"/>
      <c r="E74" s="224">
        <v>41</v>
      </c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158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33">
        <v>13</v>
      </c>
      <c r="B75" s="234" t="s">
        <v>535</v>
      </c>
      <c r="C75" s="251" t="s">
        <v>536</v>
      </c>
      <c r="D75" s="235" t="s">
        <v>192</v>
      </c>
      <c r="E75" s="236">
        <v>41</v>
      </c>
      <c r="F75" s="237"/>
      <c r="G75" s="238">
        <f>ROUND(E75*F75,2)</f>
        <v>0</v>
      </c>
      <c r="H75" s="237"/>
      <c r="I75" s="238">
        <f>ROUND(E75*H75,2)</f>
        <v>0</v>
      </c>
      <c r="J75" s="237"/>
      <c r="K75" s="238">
        <f>ROUND(E75*J75,2)</f>
        <v>0</v>
      </c>
      <c r="L75" s="238">
        <v>21</v>
      </c>
      <c r="M75" s="238">
        <f>G75*(1+L75/100)</f>
        <v>0</v>
      </c>
      <c r="N75" s="236">
        <v>0</v>
      </c>
      <c r="O75" s="236">
        <f>ROUND(E75*N75,2)</f>
        <v>0</v>
      </c>
      <c r="P75" s="236">
        <v>0</v>
      </c>
      <c r="Q75" s="236">
        <f>ROUND(E75*P75,2)</f>
        <v>0</v>
      </c>
      <c r="R75" s="238" t="s">
        <v>208</v>
      </c>
      <c r="S75" s="238" t="s">
        <v>173</v>
      </c>
      <c r="T75" s="239" t="s">
        <v>173</v>
      </c>
      <c r="U75" s="222">
        <v>0.128</v>
      </c>
      <c r="V75" s="222">
        <f>ROUND(E75*U75,2)</f>
        <v>5.25</v>
      </c>
      <c r="W75" s="222"/>
      <c r="X75" s="222" t="s">
        <v>194</v>
      </c>
      <c r="Y75" s="222" t="s">
        <v>487</v>
      </c>
      <c r="Z75" s="212"/>
      <c r="AA75" s="212"/>
      <c r="AB75" s="212"/>
      <c r="AC75" s="212"/>
      <c r="AD75" s="212"/>
      <c r="AE75" s="212"/>
      <c r="AF75" s="212"/>
      <c r="AG75" s="212" t="s">
        <v>233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">
      <c r="A76" s="219"/>
      <c r="B76" s="220"/>
      <c r="C76" s="260" t="s">
        <v>537</v>
      </c>
      <c r="D76" s="259"/>
      <c r="E76" s="259"/>
      <c r="F76" s="259"/>
      <c r="G76" s="259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197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">
      <c r="A77" s="219"/>
      <c r="B77" s="220"/>
      <c r="C77" s="252" t="s">
        <v>522</v>
      </c>
      <c r="D77" s="223"/>
      <c r="E77" s="224"/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158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">
      <c r="A78" s="219"/>
      <c r="B78" s="220"/>
      <c r="C78" s="252" t="s">
        <v>523</v>
      </c>
      <c r="D78" s="223"/>
      <c r="E78" s="224"/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158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19"/>
      <c r="B79" s="220"/>
      <c r="C79" s="252" t="s">
        <v>528</v>
      </c>
      <c r="D79" s="223"/>
      <c r="E79" s="224">
        <v>41</v>
      </c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158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1" x14ac:dyDescent="0.2">
      <c r="A80" s="233">
        <v>14</v>
      </c>
      <c r="B80" s="234" t="s">
        <v>538</v>
      </c>
      <c r="C80" s="251" t="s">
        <v>539</v>
      </c>
      <c r="D80" s="235" t="s">
        <v>192</v>
      </c>
      <c r="E80" s="236">
        <v>41</v>
      </c>
      <c r="F80" s="237"/>
      <c r="G80" s="238">
        <f>ROUND(E80*F80,2)</f>
        <v>0</v>
      </c>
      <c r="H80" s="237"/>
      <c r="I80" s="238">
        <f>ROUND(E80*H80,2)</f>
        <v>0</v>
      </c>
      <c r="J80" s="237"/>
      <c r="K80" s="238">
        <f>ROUND(E80*J80,2)</f>
        <v>0</v>
      </c>
      <c r="L80" s="238">
        <v>21</v>
      </c>
      <c r="M80" s="238">
        <f>G80*(1+L80/100)</f>
        <v>0</v>
      </c>
      <c r="N80" s="236">
        <v>0</v>
      </c>
      <c r="O80" s="236">
        <f>ROUND(E80*N80,2)</f>
        <v>0</v>
      </c>
      <c r="P80" s="236">
        <v>0</v>
      </c>
      <c r="Q80" s="236">
        <f>ROUND(E80*P80,2)</f>
        <v>0</v>
      </c>
      <c r="R80" s="238" t="s">
        <v>208</v>
      </c>
      <c r="S80" s="238" t="s">
        <v>173</v>
      </c>
      <c r="T80" s="239" t="s">
        <v>173</v>
      </c>
      <c r="U80" s="222">
        <v>0.19</v>
      </c>
      <c r="V80" s="222">
        <f>ROUND(E80*U80,2)</f>
        <v>7.79</v>
      </c>
      <c r="W80" s="222"/>
      <c r="X80" s="222" t="s">
        <v>194</v>
      </c>
      <c r="Y80" s="222" t="s">
        <v>487</v>
      </c>
      <c r="Z80" s="212"/>
      <c r="AA80" s="212"/>
      <c r="AB80" s="212"/>
      <c r="AC80" s="212"/>
      <c r="AD80" s="212"/>
      <c r="AE80" s="212"/>
      <c r="AF80" s="212"/>
      <c r="AG80" s="212" t="s">
        <v>233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2" x14ac:dyDescent="0.2">
      <c r="A81" s="219"/>
      <c r="B81" s="220"/>
      <c r="C81" s="260" t="s">
        <v>540</v>
      </c>
      <c r="D81" s="259"/>
      <c r="E81" s="259"/>
      <c r="F81" s="259"/>
      <c r="G81" s="259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197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47" t="str">
        <f>C81</f>
        <v>s případným nutným přemístěním hromad nebo dočasných skládek na místo potřeby ze vzdálenosti do 30 m, ve svahu sklonu přes 1 : 5,</v>
      </c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52" t="s">
        <v>522</v>
      </c>
      <c r="D82" s="223"/>
      <c r="E82" s="224"/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158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19"/>
      <c r="B83" s="220"/>
      <c r="C83" s="252" t="s">
        <v>523</v>
      </c>
      <c r="D83" s="223"/>
      <c r="E83" s="224"/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158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19"/>
      <c r="B84" s="220"/>
      <c r="C84" s="252" t="s">
        <v>528</v>
      </c>
      <c r="D84" s="223"/>
      <c r="E84" s="224">
        <v>41</v>
      </c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158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33">
        <v>15</v>
      </c>
      <c r="B85" s="234" t="s">
        <v>541</v>
      </c>
      <c r="C85" s="251" t="s">
        <v>542</v>
      </c>
      <c r="D85" s="235" t="s">
        <v>543</v>
      </c>
      <c r="E85" s="236">
        <v>4.0590000000000002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21</v>
      </c>
      <c r="M85" s="238">
        <f>G85*(1+L85/100)</f>
        <v>0</v>
      </c>
      <c r="N85" s="236">
        <v>1E-3</v>
      </c>
      <c r="O85" s="236">
        <f>ROUND(E85*N85,2)</f>
        <v>0</v>
      </c>
      <c r="P85" s="236">
        <v>0</v>
      </c>
      <c r="Q85" s="236">
        <f>ROUND(E85*P85,2)</f>
        <v>0</v>
      </c>
      <c r="R85" s="238" t="s">
        <v>355</v>
      </c>
      <c r="S85" s="238" t="s">
        <v>173</v>
      </c>
      <c r="T85" s="239" t="s">
        <v>173</v>
      </c>
      <c r="U85" s="222">
        <v>0</v>
      </c>
      <c r="V85" s="222">
        <f>ROUND(E85*U85,2)</f>
        <v>0</v>
      </c>
      <c r="W85" s="222"/>
      <c r="X85" s="222" t="s">
        <v>283</v>
      </c>
      <c r="Y85" s="222" t="s">
        <v>487</v>
      </c>
      <c r="Z85" s="212"/>
      <c r="AA85" s="212"/>
      <c r="AB85" s="212"/>
      <c r="AC85" s="212"/>
      <c r="AD85" s="212"/>
      <c r="AE85" s="212"/>
      <c r="AF85" s="212"/>
      <c r="AG85" s="212" t="s">
        <v>360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 x14ac:dyDescent="0.2">
      <c r="A86" s="219"/>
      <c r="B86" s="220"/>
      <c r="C86" s="252" t="s">
        <v>522</v>
      </c>
      <c r="D86" s="223"/>
      <c r="E86" s="224"/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158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19"/>
      <c r="B87" s="220"/>
      <c r="C87" s="252" t="s">
        <v>523</v>
      </c>
      <c r="D87" s="223"/>
      <c r="E87" s="224"/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158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">
      <c r="A88" s="219"/>
      <c r="B88" s="220"/>
      <c r="C88" s="261" t="s">
        <v>218</v>
      </c>
      <c r="D88" s="257"/>
      <c r="E88" s="258"/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158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19"/>
      <c r="B89" s="220"/>
      <c r="C89" s="262" t="s">
        <v>544</v>
      </c>
      <c r="D89" s="257"/>
      <c r="E89" s="258">
        <v>41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158</v>
      </c>
      <c r="AH89" s="212">
        <v>2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19"/>
      <c r="B90" s="220"/>
      <c r="C90" s="261" t="s">
        <v>220</v>
      </c>
      <c r="D90" s="257"/>
      <c r="E90" s="258"/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158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">
      <c r="A91" s="219"/>
      <c r="B91" s="220"/>
      <c r="C91" s="252" t="s">
        <v>545</v>
      </c>
      <c r="D91" s="223"/>
      <c r="E91" s="224">
        <v>4.0590000000000002</v>
      </c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158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x14ac:dyDescent="0.2">
      <c r="A92" s="226" t="s">
        <v>144</v>
      </c>
      <c r="B92" s="227" t="s">
        <v>79</v>
      </c>
      <c r="C92" s="249" t="s">
        <v>80</v>
      </c>
      <c r="D92" s="228"/>
      <c r="E92" s="229"/>
      <c r="F92" s="230"/>
      <c r="G92" s="230">
        <f>SUMIF(AG93:AG95,"&lt;&gt;NOR",G93:G95)</f>
        <v>0</v>
      </c>
      <c r="H92" s="230"/>
      <c r="I92" s="230">
        <f>SUM(I93:I95)</f>
        <v>0</v>
      </c>
      <c r="J92" s="230"/>
      <c r="K92" s="230">
        <f>SUM(K93:K95)</f>
        <v>0</v>
      </c>
      <c r="L92" s="230"/>
      <c r="M92" s="230">
        <f>SUM(M93:M95)</f>
        <v>0</v>
      </c>
      <c r="N92" s="229"/>
      <c r="O92" s="229">
        <f>SUM(O93:O95)</f>
        <v>1.97</v>
      </c>
      <c r="P92" s="229"/>
      <c r="Q92" s="229">
        <f>SUM(Q93:Q95)</f>
        <v>0</v>
      </c>
      <c r="R92" s="230"/>
      <c r="S92" s="230"/>
      <c r="T92" s="231"/>
      <c r="U92" s="225"/>
      <c r="V92" s="225">
        <f>SUM(V93:V95)</f>
        <v>0.99</v>
      </c>
      <c r="W92" s="225"/>
      <c r="X92" s="225"/>
      <c r="Y92" s="225"/>
      <c r="AG92" t="s">
        <v>145</v>
      </c>
    </row>
    <row r="93" spans="1:60" outlineLevel="1" x14ac:dyDescent="0.2">
      <c r="A93" s="233">
        <v>16</v>
      </c>
      <c r="B93" s="234" t="s">
        <v>248</v>
      </c>
      <c r="C93" s="251" t="s">
        <v>249</v>
      </c>
      <c r="D93" s="235" t="s">
        <v>207</v>
      </c>
      <c r="E93" s="236">
        <v>0.91</v>
      </c>
      <c r="F93" s="237"/>
      <c r="G93" s="238">
        <f>ROUND(E93*F93,2)</f>
        <v>0</v>
      </c>
      <c r="H93" s="237"/>
      <c r="I93" s="238">
        <f>ROUND(E93*H93,2)</f>
        <v>0</v>
      </c>
      <c r="J93" s="237"/>
      <c r="K93" s="238">
        <f>ROUND(E93*J93,2)</f>
        <v>0</v>
      </c>
      <c r="L93" s="238">
        <v>21</v>
      </c>
      <c r="M93" s="238">
        <f>G93*(1+L93/100)</f>
        <v>0</v>
      </c>
      <c r="N93" s="236">
        <v>2.16</v>
      </c>
      <c r="O93" s="236">
        <f>ROUND(E93*N93,2)</f>
        <v>1.97</v>
      </c>
      <c r="P93" s="236">
        <v>0</v>
      </c>
      <c r="Q93" s="236">
        <f>ROUND(E93*P93,2)</f>
        <v>0</v>
      </c>
      <c r="R93" s="238" t="s">
        <v>250</v>
      </c>
      <c r="S93" s="238" t="s">
        <v>173</v>
      </c>
      <c r="T93" s="239" t="s">
        <v>173</v>
      </c>
      <c r="U93" s="222">
        <v>1.085</v>
      </c>
      <c r="V93" s="222">
        <f>ROUND(E93*U93,2)</f>
        <v>0.99</v>
      </c>
      <c r="W93" s="222"/>
      <c r="X93" s="222" t="s">
        <v>194</v>
      </c>
      <c r="Y93" s="222" t="s">
        <v>487</v>
      </c>
      <c r="Z93" s="212"/>
      <c r="AA93" s="212"/>
      <c r="AB93" s="212"/>
      <c r="AC93" s="212"/>
      <c r="AD93" s="212"/>
      <c r="AE93" s="212"/>
      <c r="AF93" s="212"/>
      <c r="AG93" s="212" t="s">
        <v>195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">
      <c r="A94" s="219"/>
      <c r="B94" s="220"/>
      <c r="C94" s="252" t="s">
        <v>251</v>
      </c>
      <c r="D94" s="223"/>
      <c r="E94" s="224"/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158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">
      <c r="A95" s="219"/>
      <c r="B95" s="220"/>
      <c r="C95" s="252" t="s">
        <v>546</v>
      </c>
      <c r="D95" s="223"/>
      <c r="E95" s="224">
        <v>0.91</v>
      </c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158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x14ac:dyDescent="0.2">
      <c r="A96" s="226" t="s">
        <v>144</v>
      </c>
      <c r="B96" s="227" t="s">
        <v>81</v>
      </c>
      <c r="C96" s="249" t="s">
        <v>82</v>
      </c>
      <c r="D96" s="228"/>
      <c r="E96" s="229"/>
      <c r="F96" s="230"/>
      <c r="G96" s="230">
        <f>SUMIF(AG97:AG117,"&lt;&gt;NOR",G97:G117)</f>
        <v>0</v>
      </c>
      <c r="H96" s="230"/>
      <c r="I96" s="230">
        <f>SUM(I97:I117)</f>
        <v>0</v>
      </c>
      <c r="J96" s="230"/>
      <c r="K96" s="230">
        <f>SUM(K97:K117)</f>
        <v>0</v>
      </c>
      <c r="L96" s="230"/>
      <c r="M96" s="230">
        <f>SUM(M97:M117)</f>
        <v>0</v>
      </c>
      <c r="N96" s="229"/>
      <c r="O96" s="229">
        <f>SUM(O97:O117)</f>
        <v>174.55</v>
      </c>
      <c r="P96" s="229"/>
      <c r="Q96" s="229">
        <f>SUM(Q97:Q117)</f>
        <v>0</v>
      </c>
      <c r="R96" s="230"/>
      <c r="S96" s="230"/>
      <c r="T96" s="231"/>
      <c r="U96" s="225"/>
      <c r="V96" s="225">
        <f>SUM(V97:V117)</f>
        <v>168.88</v>
      </c>
      <c r="W96" s="225"/>
      <c r="X96" s="225"/>
      <c r="Y96" s="225"/>
      <c r="AG96" t="s">
        <v>145</v>
      </c>
    </row>
    <row r="97" spans="1:60" outlineLevel="1" x14ac:dyDescent="0.2">
      <c r="A97" s="233">
        <v>17</v>
      </c>
      <c r="B97" s="234" t="s">
        <v>547</v>
      </c>
      <c r="C97" s="251" t="s">
        <v>548</v>
      </c>
      <c r="D97" s="235" t="s">
        <v>207</v>
      </c>
      <c r="E97" s="236">
        <v>49.68</v>
      </c>
      <c r="F97" s="237"/>
      <c r="G97" s="238">
        <f>ROUND(E97*F97,2)</f>
        <v>0</v>
      </c>
      <c r="H97" s="237"/>
      <c r="I97" s="238">
        <f>ROUND(E97*H97,2)</f>
        <v>0</v>
      </c>
      <c r="J97" s="237"/>
      <c r="K97" s="238">
        <f>ROUND(E97*J97,2)</f>
        <v>0</v>
      </c>
      <c r="L97" s="238">
        <v>21</v>
      </c>
      <c r="M97" s="238">
        <f>G97*(1+L97/100)</f>
        <v>0</v>
      </c>
      <c r="N97" s="236">
        <v>1.665</v>
      </c>
      <c r="O97" s="236">
        <f>ROUND(E97*N97,2)</f>
        <v>82.72</v>
      </c>
      <c r="P97" s="236">
        <v>0</v>
      </c>
      <c r="Q97" s="236">
        <f>ROUND(E97*P97,2)</f>
        <v>0</v>
      </c>
      <c r="R97" s="238" t="s">
        <v>250</v>
      </c>
      <c r="S97" s="238" t="s">
        <v>173</v>
      </c>
      <c r="T97" s="239" t="s">
        <v>173</v>
      </c>
      <c r="U97" s="222">
        <v>0.92</v>
      </c>
      <c r="V97" s="222">
        <f>ROUND(E97*U97,2)</f>
        <v>45.71</v>
      </c>
      <c r="W97" s="222"/>
      <c r="X97" s="222" t="s">
        <v>194</v>
      </c>
      <c r="Y97" s="222" t="s">
        <v>152</v>
      </c>
      <c r="Z97" s="212"/>
      <c r="AA97" s="212"/>
      <c r="AB97" s="212"/>
      <c r="AC97" s="212"/>
      <c r="AD97" s="212"/>
      <c r="AE97" s="212"/>
      <c r="AF97" s="212"/>
      <c r="AG97" s="212" t="s">
        <v>195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2" x14ac:dyDescent="0.2">
      <c r="A98" s="219"/>
      <c r="B98" s="220"/>
      <c r="C98" s="260" t="s">
        <v>549</v>
      </c>
      <c r="D98" s="259"/>
      <c r="E98" s="259"/>
      <c r="F98" s="259"/>
      <c r="G98" s="259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197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19"/>
      <c r="B99" s="220"/>
      <c r="C99" s="252" t="s">
        <v>550</v>
      </c>
      <c r="D99" s="223"/>
      <c r="E99" s="224"/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158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19"/>
      <c r="B100" s="220"/>
      <c r="C100" s="252" t="s">
        <v>211</v>
      </c>
      <c r="D100" s="223"/>
      <c r="E100" s="224">
        <v>49.68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158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33">
        <v>18</v>
      </c>
      <c r="B101" s="234" t="s">
        <v>551</v>
      </c>
      <c r="C101" s="251" t="s">
        <v>552</v>
      </c>
      <c r="D101" s="235" t="s">
        <v>275</v>
      </c>
      <c r="E101" s="236">
        <v>414</v>
      </c>
      <c r="F101" s="237"/>
      <c r="G101" s="238">
        <f>ROUND(E101*F101,2)</f>
        <v>0</v>
      </c>
      <c r="H101" s="237"/>
      <c r="I101" s="238">
        <f>ROUND(E101*H101,2)</f>
        <v>0</v>
      </c>
      <c r="J101" s="237"/>
      <c r="K101" s="238">
        <f>ROUND(E101*J101,2)</f>
        <v>0</v>
      </c>
      <c r="L101" s="238">
        <v>21</v>
      </c>
      <c r="M101" s="238">
        <f>G101*(1+L101/100)</f>
        <v>0</v>
      </c>
      <c r="N101" s="236">
        <v>0.22106999999999999</v>
      </c>
      <c r="O101" s="236">
        <f>ROUND(E101*N101,2)</f>
        <v>91.52</v>
      </c>
      <c r="P101" s="236">
        <v>0</v>
      </c>
      <c r="Q101" s="236">
        <f>ROUND(E101*P101,2)</f>
        <v>0</v>
      </c>
      <c r="R101" s="238" t="s">
        <v>553</v>
      </c>
      <c r="S101" s="238" t="s">
        <v>173</v>
      </c>
      <c r="T101" s="239" t="s">
        <v>173</v>
      </c>
      <c r="U101" s="222">
        <v>0.185</v>
      </c>
      <c r="V101" s="222">
        <f>ROUND(E101*U101,2)</f>
        <v>76.59</v>
      </c>
      <c r="W101" s="222"/>
      <c r="X101" s="222" t="s">
        <v>194</v>
      </c>
      <c r="Y101" s="222" t="s">
        <v>152</v>
      </c>
      <c r="Z101" s="212"/>
      <c r="AA101" s="212"/>
      <c r="AB101" s="212"/>
      <c r="AC101" s="212"/>
      <c r="AD101" s="212"/>
      <c r="AE101" s="212"/>
      <c r="AF101" s="212"/>
      <c r="AG101" s="212" t="s">
        <v>195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2" x14ac:dyDescent="0.2">
      <c r="A102" s="219"/>
      <c r="B102" s="220"/>
      <c r="C102" s="260" t="s">
        <v>554</v>
      </c>
      <c r="D102" s="259"/>
      <c r="E102" s="259"/>
      <c r="F102" s="259"/>
      <c r="G102" s="259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197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47" t="str">
        <f>C102</f>
        <v>se zřízením štěrkopískového lože pod trubky a s jejich obsypem v průměrném celkovém množství do 0,15 m3/m,</v>
      </c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19"/>
      <c r="B103" s="220"/>
      <c r="C103" s="252" t="s">
        <v>550</v>
      </c>
      <c r="D103" s="223"/>
      <c r="E103" s="224"/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158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52" t="s">
        <v>555</v>
      </c>
      <c r="D104" s="223"/>
      <c r="E104" s="224">
        <v>414</v>
      </c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158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33">
        <v>19</v>
      </c>
      <c r="B105" s="234" t="s">
        <v>556</v>
      </c>
      <c r="C105" s="251" t="s">
        <v>557</v>
      </c>
      <c r="D105" s="235" t="s">
        <v>192</v>
      </c>
      <c r="E105" s="236">
        <v>621</v>
      </c>
      <c r="F105" s="237"/>
      <c r="G105" s="238">
        <f>ROUND(E105*F105,2)</f>
        <v>0</v>
      </c>
      <c r="H105" s="237"/>
      <c r="I105" s="238">
        <f>ROUND(E105*H105,2)</f>
        <v>0</v>
      </c>
      <c r="J105" s="237"/>
      <c r="K105" s="238">
        <f>ROUND(E105*J105,2)</f>
        <v>0</v>
      </c>
      <c r="L105" s="238">
        <v>21</v>
      </c>
      <c r="M105" s="238">
        <f>G105*(1+L105/100)</f>
        <v>0</v>
      </c>
      <c r="N105" s="236">
        <v>1.8000000000000001E-4</v>
      </c>
      <c r="O105" s="236">
        <f>ROUND(E105*N105,2)</f>
        <v>0.11</v>
      </c>
      <c r="P105" s="236">
        <v>0</v>
      </c>
      <c r="Q105" s="236">
        <f>ROUND(E105*P105,2)</f>
        <v>0</v>
      </c>
      <c r="R105" s="238" t="s">
        <v>250</v>
      </c>
      <c r="S105" s="238" t="s">
        <v>173</v>
      </c>
      <c r="T105" s="239" t="s">
        <v>173</v>
      </c>
      <c r="U105" s="222">
        <v>7.4999999999999997E-2</v>
      </c>
      <c r="V105" s="222">
        <f>ROUND(E105*U105,2)</f>
        <v>46.58</v>
      </c>
      <c r="W105" s="222"/>
      <c r="X105" s="222" t="s">
        <v>194</v>
      </c>
      <c r="Y105" s="222" t="s">
        <v>152</v>
      </c>
      <c r="Z105" s="212"/>
      <c r="AA105" s="212"/>
      <c r="AB105" s="212"/>
      <c r="AC105" s="212"/>
      <c r="AD105" s="212"/>
      <c r="AE105" s="212"/>
      <c r="AF105" s="212"/>
      <c r="AG105" s="212" t="s">
        <v>195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">
      <c r="A106" s="219"/>
      <c r="B106" s="220"/>
      <c r="C106" s="260" t="s">
        <v>558</v>
      </c>
      <c r="D106" s="259"/>
      <c r="E106" s="259"/>
      <c r="F106" s="259"/>
      <c r="G106" s="259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197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19"/>
      <c r="B107" s="220"/>
      <c r="C107" s="252" t="s">
        <v>550</v>
      </c>
      <c r="D107" s="223"/>
      <c r="E107" s="224"/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158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">
      <c r="A108" s="219"/>
      <c r="B108" s="220"/>
      <c r="C108" s="252" t="s">
        <v>559</v>
      </c>
      <c r="D108" s="223"/>
      <c r="E108" s="224">
        <v>621</v>
      </c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158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33">
        <v>20</v>
      </c>
      <c r="B109" s="234" t="s">
        <v>560</v>
      </c>
      <c r="C109" s="251" t="s">
        <v>561</v>
      </c>
      <c r="D109" s="235" t="s">
        <v>562</v>
      </c>
      <c r="E109" s="236">
        <v>455.4</v>
      </c>
      <c r="F109" s="237"/>
      <c r="G109" s="238">
        <f>ROUND(E109*F109,2)</f>
        <v>0</v>
      </c>
      <c r="H109" s="237"/>
      <c r="I109" s="238">
        <f>ROUND(E109*H109,2)</f>
        <v>0</v>
      </c>
      <c r="J109" s="237"/>
      <c r="K109" s="238">
        <f>ROUND(E109*J109,2)</f>
        <v>0</v>
      </c>
      <c r="L109" s="238">
        <v>21</v>
      </c>
      <c r="M109" s="238">
        <f>G109*(1+L109/100)</f>
        <v>0</v>
      </c>
      <c r="N109" s="236">
        <v>0</v>
      </c>
      <c r="O109" s="236">
        <f>ROUND(E109*N109,2)</f>
        <v>0</v>
      </c>
      <c r="P109" s="236">
        <v>0</v>
      </c>
      <c r="Q109" s="236">
        <f>ROUND(E109*P109,2)</f>
        <v>0</v>
      </c>
      <c r="R109" s="238"/>
      <c r="S109" s="238" t="s">
        <v>149</v>
      </c>
      <c r="T109" s="239" t="s">
        <v>150</v>
      </c>
      <c r="U109" s="222">
        <v>0</v>
      </c>
      <c r="V109" s="222">
        <f>ROUND(E109*U109,2)</f>
        <v>0</v>
      </c>
      <c r="W109" s="222"/>
      <c r="X109" s="222" t="s">
        <v>194</v>
      </c>
      <c r="Y109" s="222" t="s">
        <v>152</v>
      </c>
      <c r="Z109" s="212"/>
      <c r="AA109" s="212"/>
      <c r="AB109" s="212"/>
      <c r="AC109" s="212"/>
      <c r="AD109" s="212"/>
      <c r="AE109" s="212"/>
      <c r="AF109" s="212"/>
      <c r="AG109" s="212" t="s">
        <v>195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2" x14ac:dyDescent="0.2">
      <c r="A110" s="219"/>
      <c r="B110" s="220"/>
      <c r="C110" s="252" t="s">
        <v>550</v>
      </c>
      <c r="D110" s="223"/>
      <c r="E110" s="224"/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158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">
      <c r="A111" s="219"/>
      <c r="B111" s="220"/>
      <c r="C111" s="252" t="s">
        <v>563</v>
      </c>
      <c r="D111" s="223"/>
      <c r="E111" s="224">
        <v>455.4</v>
      </c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158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 x14ac:dyDescent="0.2">
      <c r="A112" s="233">
        <v>21</v>
      </c>
      <c r="B112" s="234" t="s">
        <v>375</v>
      </c>
      <c r="C112" s="251" t="s">
        <v>376</v>
      </c>
      <c r="D112" s="235" t="s">
        <v>192</v>
      </c>
      <c r="E112" s="236">
        <v>683.1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6">
        <v>2.9999999999999997E-4</v>
      </c>
      <c r="O112" s="236">
        <f>ROUND(E112*N112,2)</f>
        <v>0.2</v>
      </c>
      <c r="P112" s="236">
        <v>0</v>
      </c>
      <c r="Q112" s="236">
        <f>ROUND(E112*P112,2)</f>
        <v>0</v>
      </c>
      <c r="R112" s="238" t="s">
        <v>355</v>
      </c>
      <c r="S112" s="238" t="s">
        <v>173</v>
      </c>
      <c r="T112" s="239" t="s">
        <v>173</v>
      </c>
      <c r="U112" s="222">
        <v>0</v>
      </c>
      <c r="V112" s="222">
        <f>ROUND(E112*U112,2)</f>
        <v>0</v>
      </c>
      <c r="W112" s="222"/>
      <c r="X112" s="222" t="s">
        <v>283</v>
      </c>
      <c r="Y112" s="222" t="s">
        <v>152</v>
      </c>
      <c r="Z112" s="212"/>
      <c r="AA112" s="212"/>
      <c r="AB112" s="212"/>
      <c r="AC112" s="212"/>
      <c r="AD112" s="212"/>
      <c r="AE112" s="212"/>
      <c r="AF112" s="212"/>
      <c r="AG112" s="212" t="s">
        <v>284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">
      <c r="A113" s="219"/>
      <c r="B113" s="220"/>
      <c r="C113" s="252" t="s">
        <v>550</v>
      </c>
      <c r="D113" s="223"/>
      <c r="E113" s="224"/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158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19"/>
      <c r="B114" s="220"/>
      <c r="C114" s="261" t="s">
        <v>218</v>
      </c>
      <c r="D114" s="257"/>
      <c r="E114" s="258"/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158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19"/>
      <c r="B115" s="220"/>
      <c r="C115" s="262" t="s">
        <v>564</v>
      </c>
      <c r="D115" s="257"/>
      <c r="E115" s="258">
        <v>621</v>
      </c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158</v>
      </c>
      <c r="AH115" s="212">
        <v>2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19"/>
      <c r="B116" s="220"/>
      <c r="C116" s="261" t="s">
        <v>220</v>
      </c>
      <c r="D116" s="257"/>
      <c r="E116" s="258"/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158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">
      <c r="A117" s="219"/>
      <c r="B117" s="220"/>
      <c r="C117" s="252" t="s">
        <v>565</v>
      </c>
      <c r="D117" s="223"/>
      <c r="E117" s="224">
        <v>683.1</v>
      </c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158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x14ac:dyDescent="0.2">
      <c r="A118" s="226" t="s">
        <v>144</v>
      </c>
      <c r="B118" s="227" t="s">
        <v>87</v>
      </c>
      <c r="C118" s="249" t="s">
        <v>88</v>
      </c>
      <c r="D118" s="228"/>
      <c r="E118" s="229"/>
      <c r="F118" s="230"/>
      <c r="G118" s="230">
        <f>SUMIF(AG119:AG145,"&lt;&gt;NOR",G119:G145)</f>
        <v>0</v>
      </c>
      <c r="H118" s="230"/>
      <c r="I118" s="230">
        <f>SUM(I119:I145)</f>
        <v>0</v>
      </c>
      <c r="J118" s="230"/>
      <c r="K118" s="230">
        <f>SUM(K119:K145)</f>
        <v>0</v>
      </c>
      <c r="L118" s="230"/>
      <c r="M118" s="230">
        <f>SUM(M119:M145)</f>
        <v>0</v>
      </c>
      <c r="N118" s="229"/>
      <c r="O118" s="229">
        <f>SUM(O119:O145)</f>
        <v>101.08</v>
      </c>
      <c r="P118" s="229"/>
      <c r="Q118" s="229">
        <f>SUM(Q119:Q145)</f>
        <v>0</v>
      </c>
      <c r="R118" s="230"/>
      <c r="S118" s="230"/>
      <c r="T118" s="231"/>
      <c r="U118" s="225"/>
      <c r="V118" s="225">
        <f>SUM(V119:V145)</f>
        <v>158.37</v>
      </c>
      <c r="W118" s="225"/>
      <c r="X118" s="225"/>
      <c r="Y118" s="225"/>
      <c r="AG118" t="s">
        <v>145</v>
      </c>
    </row>
    <row r="119" spans="1:60" ht="22.5" outlineLevel="1" x14ac:dyDescent="0.2">
      <c r="A119" s="233">
        <v>22</v>
      </c>
      <c r="B119" s="234" t="s">
        <v>297</v>
      </c>
      <c r="C119" s="251" t="s">
        <v>298</v>
      </c>
      <c r="D119" s="235" t="s">
        <v>192</v>
      </c>
      <c r="E119" s="236">
        <v>196.8</v>
      </c>
      <c r="F119" s="237"/>
      <c r="G119" s="238">
        <f>ROUND(E119*F119,2)</f>
        <v>0</v>
      </c>
      <c r="H119" s="237"/>
      <c r="I119" s="238">
        <f>ROUND(E119*H119,2)</f>
        <v>0</v>
      </c>
      <c r="J119" s="237"/>
      <c r="K119" s="238">
        <f>ROUND(E119*J119,2)</f>
        <v>0</v>
      </c>
      <c r="L119" s="238">
        <v>21</v>
      </c>
      <c r="M119" s="238">
        <f>G119*(1+L119/100)</f>
        <v>0</v>
      </c>
      <c r="N119" s="236">
        <v>0.3528</v>
      </c>
      <c r="O119" s="236">
        <f>ROUND(E119*N119,2)</f>
        <v>69.430000000000007</v>
      </c>
      <c r="P119" s="236">
        <v>0</v>
      </c>
      <c r="Q119" s="236">
        <f>ROUND(E119*P119,2)</f>
        <v>0</v>
      </c>
      <c r="R119" s="238" t="s">
        <v>193</v>
      </c>
      <c r="S119" s="238" t="s">
        <v>173</v>
      </c>
      <c r="T119" s="239" t="s">
        <v>173</v>
      </c>
      <c r="U119" s="222">
        <v>2.5999999999999999E-2</v>
      </c>
      <c r="V119" s="222">
        <f>ROUND(E119*U119,2)</f>
        <v>5.12</v>
      </c>
      <c r="W119" s="222"/>
      <c r="X119" s="222" t="s">
        <v>194</v>
      </c>
      <c r="Y119" s="222" t="s">
        <v>487</v>
      </c>
      <c r="Z119" s="212"/>
      <c r="AA119" s="212"/>
      <c r="AB119" s="212"/>
      <c r="AC119" s="212"/>
      <c r="AD119" s="212"/>
      <c r="AE119" s="212"/>
      <c r="AF119" s="212"/>
      <c r="AG119" s="212" t="s">
        <v>195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 x14ac:dyDescent="0.2">
      <c r="A120" s="219"/>
      <c r="B120" s="220"/>
      <c r="C120" s="252" t="s">
        <v>238</v>
      </c>
      <c r="D120" s="223"/>
      <c r="E120" s="224"/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158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19"/>
      <c r="B121" s="220"/>
      <c r="C121" s="252" t="s">
        <v>299</v>
      </c>
      <c r="D121" s="223"/>
      <c r="E121" s="224"/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158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19"/>
      <c r="B122" s="220"/>
      <c r="C122" s="252" t="s">
        <v>566</v>
      </c>
      <c r="D122" s="223"/>
      <c r="E122" s="224">
        <v>196.8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158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33">
        <v>23</v>
      </c>
      <c r="B123" s="234" t="s">
        <v>309</v>
      </c>
      <c r="C123" s="251" t="s">
        <v>310</v>
      </c>
      <c r="D123" s="235" t="s">
        <v>192</v>
      </c>
      <c r="E123" s="236">
        <v>505</v>
      </c>
      <c r="F123" s="237"/>
      <c r="G123" s="238">
        <f>ROUND(E123*F123,2)</f>
        <v>0</v>
      </c>
      <c r="H123" s="237"/>
      <c r="I123" s="238">
        <f>ROUND(E123*H123,2)</f>
        <v>0</v>
      </c>
      <c r="J123" s="237"/>
      <c r="K123" s="238">
        <f>ROUND(E123*J123,2)</f>
        <v>0</v>
      </c>
      <c r="L123" s="238">
        <v>21</v>
      </c>
      <c r="M123" s="238">
        <f>G123*(1+L123/100)</f>
        <v>0</v>
      </c>
      <c r="N123" s="236">
        <v>0</v>
      </c>
      <c r="O123" s="236">
        <f>ROUND(E123*N123,2)</f>
        <v>0</v>
      </c>
      <c r="P123" s="236">
        <v>0</v>
      </c>
      <c r="Q123" s="236">
        <f>ROUND(E123*P123,2)</f>
        <v>0</v>
      </c>
      <c r="R123" s="238" t="s">
        <v>193</v>
      </c>
      <c r="S123" s="238" t="s">
        <v>173</v>
      </c>
      <c r="T123" s="239" t="s">
        <v>173</v>
      </c>
      <c r="U123" s="222">
        <v>7.0999999999999994E-2</v>
      </c>
      <c r="V123" s="222">
        <f>ROUND(E123*U123,2)</f>
        <v>35.86</v>
      </c>
      <c r="W123" s="222"/>
      <c r="X123" s="222" t="s">
        <v>194</v>
      </c>
      <c r="Y123" s="222" t="s">
        <v>487</v>
      </c>
      <c r="Z123" s="212"/>
      <c r="AA123" s="212"/>
      <c r="AB123" s="212"/>
      <c r="AC123" s="212"/>
      <c r="AD123" s="212"/>
      <c r="AE123" s="212"/>
      <c r="AF123" s="212"/>
      <c r="AG123" s="212" t="s">
        <v>195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">
      <c r="A124" s="219"/>
      <c r="B124" s="220"/>
      <c r="C124" s="252" t="s">
        <v>311</v>
      </c>
      <c r="D124" s="223"/>
      <c r="E124" s="224"/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158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19"/>
      <c r="B125" s="220"/>
      <c r="C125" s="252" t="s">
        <v>567</v>
      </c>
      <c r="D125" s="223"/>
      <c r="E125" s="224">
        <v>505</v>
      </c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158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2.5" outlineLevel="1" x14ac:dyDescent="0.2">
      <c r="A126" s="233">
        <v>24</v>
      </c>
      <c r="B126" s="234" t="s">
        <v>326</v>
      </c>
      <c r="C126" s="251" t="s">
        <v>327</v>
      </c>
      <c r="D126" s="235" t="s">
        <v>192</v>
      </c>
      <c r="E126" s="236">
        <v>98.4</v>
      </c>
      <c r="F126" s="237"/>
      <c r="G126" s="238">
        <f>ROUND(E126*F126,2)</f>
        <v>0</v>
      </c>
      <c r="H126" s="237"/>
      <c r="I126" s="238">
        <f>ROUND(E126*H126,2)</f>
        <v>0</v>
      </c>
      <c r="J126" s="237"/>
      <c r="K126" s="238">
        <f>ROUND(E126*J126,2)</f>
        <v>0</v>
      </c>
      <c r="L126" s="238">
        <v>21</v>
      </c>
      <c r="M126" s="238">
        <f>G126*(1+L126/100)</f>
        <v>0</v>
      </c>
      <c r="N126" s="236">
        <v>0.11</v>
      </c>
      <c r="O126" s="236">
        <f>ROUND(E126*N126,2)</f>
        <v>10.82</v>
      </c>
      <c r="P126" s="236">
        <v>0</v>
      </c>
      <c r="Q126" s="236">
        <f>ROUND(E126*P126,2)</f>
        <v>0</v>
      </c>
      <c r="R126" s="238" t="s">
        <v>193</v>
      </c>
      <c r="S126" s="238" t="s">
        <v>173</v>
      </c>
      <c r="T126" s="239" t="s">
        <v>173</v>
      </c>
      <c r="U126" s="222">
        <v>1.1930000000000001</v>
      </c>
      <c r="V126" s="222">
        <f>ROUND(E126*U126,2)</f>
        <v>117.39</v>
      </c>
      <c r="W126" s="222"/>
      <c r="X126" s="222" t="s">
        <v>194</v>
      </c>
      <c r="Y126" s="222" t="s">
        <v>487</v>
      </c>
      <c r="Z126" s="212"/>
      <c r="AA126" s="212"/>
      <c r="AB126" s="212"/>
      <c r="AC126" s="212"/>
      <c r="AD126" s="212"/>
      <c r="AE126" s="212"/>
      <c r="AF126" s="212"/>
      <c r="AG126" s="212" t="s">
        <v>195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">
      <c r="A127" s="219"/>
      <c r="B127" s="220"/>
      <c r="C127" s="260" t="s">
        <v>328</v>
      </c>
      <c r="D127" s="259"/>
      <c r="E127" s="259"/>
      <c r="F127" s="259"/>
      <c r="G127" s="259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197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47" t="str">
        <f>C127</f>
        <v>s provedením lože do 50 mm, s vyplněním spár, s dvojím beraněním a se smetením přebytečného materiálu na krajnici</v>
      </c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">
      <c r="A128" s="219"/>
      <c r="B128" s="220"/>
      <c r="C128" s="252" t="s">
        <v>238</v>
      </c>
      <c r="D128" s="223"/>
      <c r="E128" s="224"/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158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52" t="s">
        <v>329</v>
      </c>
      <c r="D129" s="223"/>
      <c r="E129" s="224"/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158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19"/>
      <c r="B130" s="220"/>
      <c r="C130" s="252" t="s">
        <v>330</v>
      </c>
      <c r="D130" s="223"/>
      <c r="E130" s="224"/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158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19"/>
      <c r="B131" s="220"/>
      <c r="C131" s="252" t="s">
        <v>503</v>
      </c>
      <c r="D131" s="223"/>
      <c r="E131" s="224">
        <v>98.4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158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33">
        <v>25</v>
      </c>
      <c r="B132" s="234" t="s">
        <v>353</v>
      </c>
      <c r="C132" s="251" t="s">
        <v>354</v>
      </c>
      <c r="D132" s="235" t="s">
        <v>192</v>
      </c>
      <c r="E132" s="236">
        <v>103.32</v>
      </c>
      <c r="F132" s="237"/>
      <c r="G132" s="238">
        <f>ROUND(E132*F132,2)</f>
        <v>0</v>
      </c>
      <c r="H132" s="237"/>
      <c r="I132" s="238">
        <f>ROUND(E132*H132,2)</f>
        <v>0</v>
      </c>
      <c r="J132" s="237"/>
      <c r="K132" s="238">
        <f>ROUND(E132*J132,2)</f>
        <v>0</v>
      </c>
      <c r="L132" s="238">
        <v>21</v>
      </c>
      <c r="M132" s="238">
        <f>G132*(1+L132/100)</f>
        <v>0</v>
      </c>
      <c r="N132" s="236">
        <v>0.2</v>
      </c>
      <c r="O132" s="236">
        <f>ROUND(E132*N132,2)</f>
        <v>20.66</v>
      </c>
      <c r="P132" s="236">
        <v>0</v>
      </c>
      <c r="Q132" s="236">
        <f>ROUND(E132*P132,2)</f>
        <v>0</v>
      </c>
      <c r="R132" s="238" t="s">
        <v>355</v>
      </c>
      <c r="S132" s="238" t="s">
        <v>173</v>
      </c>
      <c r="T132" s="239" t="s">
        <v>173</v>
      </c>
      <c r="U132" s="222">
        <v>0</v>
      </c>
      <c r="V132" s="222">
        <f>ROUND(E132*U132,2)</f>
        <v>0</v>
      </c>
      <c r="W132" s="222"/>
      <c r="X132" s="222" t="s">
        <v>283</v>
      </c>
      <c r="Y132" s="222" t="s">
        <v>487</v>
      </c>
      <c r="Z132" s="212"/>
      <c r="AA132" s="212"/>
      <c r="AB132" s="212"/>
      <c r="AC132" s="212"/>
      <c r="AD132" s="212"/>
      <c r="AE132" s="212"/>
      <c r="AF132" s="212"/>
      <c r="AG132" s="212" t="s">
        <v>284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2" x14ac:dyDescent="0.2">
      <c r="A133" s="219"/>
      <c r="B133" s="220"/>
      <c r="C133" s="252" t="s">
        <v>238</v>
      </c>
      <c r="D133" s="223"/>
      <c r="E133" s="224"/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158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19"/>
      <c r="B134" s="220"/>
      <c r="C134" s="252" t="s">
        <v>329</v>
      </c>
      <c r="D134" s="223"/>
      <c r="E134" s="224"/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158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">
      <c r="A135" s="219"/>
      <c r="B135" s="220"/>
      <c r="C135" s="252" t="s">
        <v>330</v>
      </c>
      <c r="D135" s="223"/>
      <c r="E135" s="224"/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158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">
      <c r="A136" s="219"/>
      <c r="B136" s="220"/>
      <c r="C136" s="261" t="s">
        <v>218</v>
      </c>
      <c r="D136" s="257"/>
      <c r="E136" s="258"/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158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">
      <c r="A137" s="219"/>
      <c r="B137" s="220"/>
      <c r="C137" s="262" t="s">
        <v>568</v>
      </c>
      <c r="D137" s="257"/>
      <c r="E137" s="258">
        <v>98.4</v>
      </c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158</v>
      </c>
      <c r="AH137" s="212">
        <v>2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">
      <c r="A138" s="219"/>
      <c r="B138" s="220"/>
      <c r="C138" s="261" t="s">
        <v>220</v>
      </c>
      <c r="D138" s="257"/>
      <c r="E138" s="258"/>
      <c r="F138" s="222"/>
      <c r="G138" s="22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158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">
      <c r="A139" s="219"/>
      <c r="B139" s="220"/>
      <c r="C139" s="252" t="s">
        <v>569</v>
      </c>
      <c r="D139" s="223"/>
      <c r="E139" s="224">
        <v>103.32</v>
      </c>
      <c r="F139" s="222"/>
      <c r="G139" s="22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158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ht="22.5" outlineLevel="1" x14ac:dyDescent="0.2">
      <c r="A140" s="233">
        <v>26</v>
      </c>
      <c r="B140" s="234" t="s">
        <v>375</v>
      </c>
      <c r="C140" s="251" t="s">
        <v>376</v>
      </c>
      <c r="D140" s="235" t="s">
        <v>192</v>
      </c>
      <c r="E140" s="236">
        <v>580.75</v>
      </c>
      <c r="F140" s="237"/>
      <c r="G140" s="238">
        <f>ROUND(E140*F140,2)</f>
        <v>0</v>
      </c>
      <c r="H140" s="237"/>
      <c r="I140" s="238">
        <f>ROUND(E140*H140,2)</f>
        <v>0</v>
      </c>
      <c r="J140" s="237"/>
      <c r="K140" s="238">
        <f>ROUND(E140*J140,2)</f>
        <v>0</v>
      </c>
      <c r="L140" s="238">
        <v>21</v>
      </c>
      <c r="M140" s="238">
        <f>G140*(1+L140/100)</f>
        <v>0</v>
      </c>
      <c r="N140" s="236">
        <v>2.9999999999999997E-4</v>
      </c>
      <c r="O140" s="236">
        <f>ROUND(E140*N140,2)</f>
        <v>0.17</v>
      </c>
      <c r="P140" s="236">
        <v>0</v>
      </c>
      <c r="Q140" s="236">
        <f>ROUND(E140*P140,2)</f>
        <v>0</v>
      </c>
      <c r="R140" s="238" t="s">
        <v>355</v>
      </c>
      <c r="S140" s="238" t="s">
        <v>173</v>
      </c>
      <c r="T140" s="239" t="s">
        <v>173</v>
      </c>
      <c r="U140" s="222">
        <v>0</v>
      </c>
      <c r="V140" s="222">
        <f>ROUND(E140*U140,2)</f>
        <v>0</v>
      </c>
      <c r="W140" s="222"/>
      <c r="X140" s="222" t="s">
        <v>283</v>
      </c>
      <c r="Y140" s="222" t="s">
        <v>487</v>
      </c>
      <c r="Z140" s="212"/>
      <c r="AA140" s="212"/>
      <c r="AB140" s="212"/>
      <c r="AC140" s="212"/>
      <c r="AD140" s="212"/>
      <c r="AE140" s="212"/>
      <c r="AF140" s="212"/>
      <c r="AG140" s="212" t="s">
        <v>284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2" x14ac:dyDescent="0.2">
      <c r="A141" s="219"/>
      <c r="B141" s="220"/>
      <c r="C141" s="252" t="s">
        <v>311</v>
      </c>
      <c r="D141" s="223"/>
      <c r="E141" s="224"/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158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">
      <c r="A142" s="219"/>
      <c r="B142" s="220"/>
      <c r="C142" s="261" t="s">
        <v>218</v>
      </c>
      <c r="D142" s="257"/>
      <c r="E142" s="258"/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158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">
      <c r="A143" s="219"/>
      <c r="B143" s="220"/>
      <c r="C143" s="262" t="s">
        <v>570</v>
      </c>
      <c r="D143" s="257"/>
      <c r="E143" s="258">
        <v>505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158</v>
      </c>
      <c r="AH143" s="212">
        <v>2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">
      <c r="A144" s="219"/>
      <c r="B144" s="220"/>
      <c r="C144" s="261" t="s">
        <v>220</v>
      </c>
      <c r="D144" s="257"/>
      <c r="E144" s="258"/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158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">
      <c r="A145" s="219"/>
      <c r="B145" s="220"/>
      <c r="C145" s="252" t="s">
        <v>571</v>
      </c>
      <c r="D145" s="223"/>
      <c r="E145" s="224">
        <v>580.75</v>
      </c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158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x14ac:dyDescent="0.2">
      <c r="A146" s="226" t="s">
        <v>144</v>
      </c>
      <c r="B146" s="227" t="s">
        <v>89</v>
      </c>
      <c r="C146" s="249" t="s">
        <v>90</v>
      </c>
      <c r="D146" s="228"/>
      <c r="E146" s="229"/>
      <c r="F146" s="230"/>
      <c r="G146" s="230">
        <f>SUMIF(AG147:AG150,"&lt;&gt;NOR",G147:G150)</f>
        <v>0</v>
      </c>
      <c r="H146" s="230"/>
      <c r="I146" s="230">
        <f>SUM(I147:I150)</f>
        <v>0</v>
      </c>
      <c r="J146" s="230"/>
      <c r="K146" s="230">
        <f>SUM(K147:K150)</f>
        <v>0</v>
      </c>
      <c r="L146" s="230"/>
      <c r="M146" s="230">
        <f>SUM(M147:M150)</f>
        <v>0</v>
      </c>
      <c r="N146" s="229"/>
      <c r="O146" s="229">
        <f>SUM(O147:O150)</f>
        <v>80.88</v>
      </c>
      <c r="P146" s="229"/>
      <c r="Q146" s="229">
        <f>SUM(Q147:Q150)</f>
        <v>0</v>
      </c>
      <c r="R146" s="230"/>
      <c r="S146" s="230"/>
      <c r="T146" s="231"/>
      <c r="U146" s="225"/>
      <c r="V146" s="225">
        <f>SUM(V147:V150)</f>
        <v>92.81</v>
      </c>
      <c r="W146" s="225"/>
      <c r="X146" s="225"/>
      <c r="Y146" s="225"/>
      <c r="AG146" t="s">
        <v>145</v>
      </c>
    </row>
    <row r="147" spans="1:60" outlineLevel="1" x14ac:dyDescent="0.2">
      <c r="A147" s="233">
        <v>27</v>
      </c>
      <c r="B147" s="234" t="s">
        <v>379</v>
      </c>
      <c r="C147" s="251" t="s">
        <v>380</v>
      </c>
      <c r="D147" s="235" t="s">
        <v>207</v>
      </c>
      <c r="E147" s="236">
        <v>50.55</v>
      </c>
      <c r="F147" s="237"/>
      <c r="G147" s="238">
        <f>ROUND(E147*F147,2)</f>
        <v>0</v>
      </c>
      <c r="H147" s="237"/>
      <c r="I147" s="238">
        <f>ROUND(E147*H147,2)</f>
        <v>0</v>
      </c>
      <c r="J147" s="237"/>
      <c r="K147" s="238">
        <f>ROUND(E147*J147,2)</f>
        <v>0</v>
      </c>
      <c r="L147" s="238">
        <v>21</v>
      </c>
      <c r="M147" s="238">
        <f>G147*(1+L147/100)</f>
        <v>0</v>
      </c>
      <c r="N147" s="236">
        <v>1.6</v>
      </c>
      <c r="O147" s="236">
        <f>ROUND(E147*N147,2)</f>
        <v>80.88</v>
      </c>
      <c r="P147" s="236">
        <v>0</v>
      </c>
      <c r="Q147" s="236">
        <f>ROUND(E147*P147,2)</f>
        <v>0</v>
      </c>
      <c r="R147" s="238" t="s">
        <v>381</v>
      </c>
      <c r="S147" s="238" t="s">
        <v>173</v>
      </c>
      <c r="T147" s="239" t="s">
        <v>173</v>
      </c>
      <c r="U147" s="222">
        <v>1.8360000000000001</v>
      </c>
      <c r="V147" s="222">
        <f>ROUND(E147*U147,2)</f>
        <v>92.81</v>
      </c>
      <c r="W147" s="222"/>
      <c r="X147" s="222" t="s">
        <v>194</v>
      </c>
      <c r="Y147" s="222" t="s">
        <v>487</v>
      </c>
      <c r="Z147" s="212"/>
      <c r="AA147" s="212"/>
      <c r="AB147" s="212"/>
      <c r="AC147" s="212"/>
      <c r="AD147" s="212"/>
      <c r="AE147" s="212"/>
      <c r="AF147" s="212"/>
      <c r="AG147" s="212" t="s">
        <v>195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">
      <c r="A148" s="219"/>
      <c r="B148" s="220"/>
      <c r="C148" s="260" t="s">
        <v>382</v>
      </c>
      <c r="D148" s="259"/>
      <c r="E148" s="259"/>
      <c r="F148" s="259"/>
      <c r="G148" s="259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197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47" t="str">
        <f>C148</f>
        <v>pod mazaniny a dlažby, popř. na plochých střechách, vodorovný nebo ve spádu, s udusáním a urovnáním povrchu,</v>
      </c>
      <c r="BB148" s="212"/>
      <c r="BC148" s="212"/>
      <c r="BD148" s="212"/>
      <c r="BE148" s="212"/>
      <c r="BF148" s="212"/>
      <c r="BG148" s="212"/>
      <c r="BH148" s="212"/>
    </row>
    <row r="149" spans="1:60" outlineLevel="2" x14ac:dyDescent="0.2">
      <c r="A149" s="219"/>
      <c r="B149" s="220"/>
      <c r="C149" s="252" t="s">
        <v>572</v>
      </c>
      <c r="D149" s="223"/>
      <c r="E149" s="224"/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158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">
      <c r="A150" s="219"/>
      <c r="B150" s="220"/>
      <c r="C150" s="252" t="s">
        <v>573</v>
      </c>
      <c r="D150" s="223"/>
      <c r="E150" s="224">
        <v>50.55</v>
      </c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158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x14ac:dyDescent="0.2">
      <c r="A151" s="226" t="s">
        <v>144</v>
      </c>
      <c r="B151" s="227" t="s">
        <v>91</v>
      </c>
      <c r="C151" s="249" t="s">
        <v>92</v>
      </c>
      <c r="D151" s="228"/>
      <c r="E151" s="229"/>
      <c r="F151" s="230"/>
      <c r="G151" s="230">
        <f>SUMIF(AG152:AG155,"&lt;&gt;NOR",G152:G155)</f>
        <v>0</v>
      </c>
      <c r="H151" s="230"/>
      <c r="I151" s="230">
        <f>SUM(I152:I155)</f>
        <v>0</v>
      </c>
      <c r="J151" s="230"/>
      <c r="K151" s="230">
        <f>SUM(K152:K155)</f>
        <v>0</v>
      </c>
      <c r="L151" s="230"/>
      <c r="M151" s="230">
        <f>SUM(M152:M155)</f>
        <v>0</v>
      </c>
      <c r="N151" s="229"/>
      <c r="O151" s="229">
        <f>SUM(O152:O155)</f>
        <v>19.09</v>
      </c>
      <c r="P151" s="229"/>
      <c r="Q151" s="229">
        <f>SUM(Q152:Q155)</f>
        <v>0</v>
      </c>
      <c r="R151" s="230"/>
      <c r="S151" s="230"/>
      <c r="T151" s="231"/>
      <c r="U151" s="225"/>
      <c r="V151" s="225">
        <f>SUM(V152:V155)</f>
        <v>71.569999999999993</v>
      </c>
      <c r="W151" s="225"/>
      <c r="X151" s="225"/>
      <c r="Y151" s="225"/>
      <c r="AG151" t="s">
        <v>145</v>
      </c>
    </row>
    <row r="152" spans="1:60" outlineLevel="1" x14ac:dyDescent="0.2">
      <c r="A152" s="233">
        <v>28</v>
      </c>
      <c r="B152" s="234" t="s">
        <v>574</v>
      </c>
      <c r="C152" s="251" t="s">
        <v>575</v>
      </c>
      <c r="D152" s="235" t="s">
        <v>275</v>
      </c>
      <c r="E152" s="236">
        <v>21</v>
      </c>
      <c r="F152" s="237"/>
      <c r="G152" s="238">
        <f>ROUND(E152*F152,2)</f>
        <v>0</v>
      </c>
      <c r="H152" s="237"/>
      <c r="I152" s="238">
        <f>ROUND(E152*H152,2)</f>
        <v>0</v>
      </c>
      <c r="J152" s="237"/>
      <c r="K152" s="238">
        <f>ROUND(E152*J152,2)</f>
        <v>0</v>
      </c>
      <c r="L152" s="238">
        <v>21</v>
      </c>
      <c r="M152" s="238">
        <f>G152*(1+L152/100)</f>
        <v>0</v>
      </c>
      <c r="N152" s="236">
        <v>0.90902000000000005</v>
      </c>
      <c r="O152" s="236">
        <f>ROUND(E152*N152,2)</f>
        <v>19.09</v>
      </c>
      <c r="P152" s="236">
        <v>0</v>
      </c>
      <c r="Q152" s="236">
        <f>ROUND(E152*P152,2)</f>
        <v>0</v>
      </c>
      <c r="R152" s="238" t="s">
        <v>576</v>
      </c>
      <c r="S152" s="238" t="s">
        <v>173</v>
      </c>
      <c r="T152" s="239" t="s">
        <v>173</v>
      </c>
      <c r="U152" s="222">
        <v>3.4081800000000002</v>
      </c>
      <c r="V152" s="222">
        <f>ROUND(E152*U152,2)</f>
        <v>71.569999999999993</v>
      </c>
      <c r="W152" s="222"/>
      <c r="X152" s="222" t="s">
        <v>467</v>
      </c>
      <c r="Y152" s="222" t="s">
        <v>152</v>
      </c>
      <c r="Z152" s="212"/>
      <c r="AA152" s="212"/>
      <c r="AB152" s="212"/>
      <c r="AC152" s="212"/>
      <c r="AD152" s="212"/>
      <c r="AE152" s="212"/>
      <c r="AF152" s="212"/>
      <c r="AG152" s="212" t="s">
        <v>468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56.25" outlineLevel="2" x14ac:dyDescent="0.2">
      <c r="A153" s="219"/>
      <c r="B153" s="220"/>
      <c r="C153" s="260" t="s">
        <v>577</v>
      </c>
      <c r="D153" s="259"/>
      <c r="E153" s="259"/>
      <c r="F153" s="259"/>
      <c r="G153" s="259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197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47" t="str">
        <f>C153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v>
      </c>
      <c r="BB153" s="212"/>
      <c r="BC153" s="212"/>
      <c r="BD153" s="212"/>
      <c r="BE153" s="212"/>
      <c r="BF153" s="212"/>
      <c r="BG153" s="212"/>
      <c r="BH153" s="212"/>
    </row>
    <row r="154" spans="1:60" ht="22.5" outlineLevel="2" x14ac:dyDescent="0.2">
      <c r="A154" s="219"/>
      <c r="B154" s="220"/>
      <c r="C154" s="252" t="s">
        <v>578</v>
      </c>
      <c r="D154" s="223"/>
      <c r="E154" s="224"/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158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19"/>
      <c r="B155" s="220"/>
      <c r="C155" s="252" t="s">
        <v>579</v>
      </c>
      <c r="D155" s="223"/>
      <c r="E155" s="224">
        <v>21</v>
      </c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158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x14ac:dyDescent="0.2">
      <c r="A156" s="226" t="s">
        <v>144</v>
      </c>
      <c r="B156" s="227" t="s">
        <v>93</v>
      </c>
      <c r="C156" s="249" t="s">
        <v>94</v>
      </c>
      <c r="D156" s="228"/>
      <c r="E156" s="229"/>
      <c r="F156" s="230"/>
      <c r="G156" s="230">
        <f>SUMIF(AG157:AG162,"&lt;&gt;NOR",G157:G162)</f>
        <v>0</v>
      </c>
      <c r="H156" s="230"/>
      <c r="I156" s="230">
        <f>SUM(I157:I162)</f>
        <v>0</v>
      </c>
      <c r="J156" s="230"/>
      <c r="K156" s="230">
        <f>SUM(K157:K162)</f>
        <v>0</v>
      </c>
      <c r="L156" s="230"/>
      <c r="M156" s="230">
        <f>SUM(M157:M162)</f>
        <v>0</v>
      </c>
      <c r="N156" s="229"/>
      <c r="O156" s="229">
        <f>SUM(O157:O162)</f>
        <v>18</v>
      </c>
      <c r="P156" s="229"/>
      <c r="Q156" s="229">
        <f>SUM(Q157:Q162)</f>
        <v>0</v>
      </c>
      <c r="R156" s="230"/>
      <c r="S156" s="230"/>
      <c r="T156" s="231"/>
      <c r="U156" s="225"/>
      <c r="V156" s="225">
        <f>SUM(V157:V162)</f>
        <v>0</v>
      </c>
      <c r="W156" s="225"/>
      <c r="X156" s="225"/>
      <c r="Y156" s="225"/>
      <c r="AG156" t="s">
        <v>145</v>
      </c>
    </row>
    <row r="157" spans="1:60" outlineLevel="1" x14ac:dyDescent="0.2">
      <c r="A157" s="233">
        <v>29</v>
      </c>
      <c r="B157" s="234" t="s">
        <v>580</v>
      </c>
      <c r="C157" s="251" t="s">
        <v>581</v>
      </c>
      <c r="D157" s="235" t="s">
        <v>282</v>
      </c>
      <c r="E157" s="236">
        <v>12</v>
      </c>
      <c r="F157" s="237"/>
      <c r="G157" s="238">
        <f>ROUND(E157*F157,2)</f>
        <v>0</v>
      </c>
      <c r="H157" s="237"/>
      <c r="I157" s="238">
        <f>ROUND(E157*H157,2)</f>
        <v>0</v>
      </c>
      <c r="J157" s="237"/>
      <c r="K157" s="238">
        <f>ROUND(E157*J157,2)</f>
        <v>0</v>
      </c>
      <c r="L157" s="238">
        <v>21</v>
      </c>
      <c r="M157" s="238">
        <f>G157*(1+L157/100)</f>
        <v>0</v>
      </c>
      <c r="N157" s="236">
        <v>1.5</v>
      </c>
      <c r="O157" s="236">
        <f>ROUND(E157*N157,2)</f>
        <v>18</v>
      </c>
      <c r="P157" s="236">
        <v>0</v>
      </c>
      <c r="Q157" s="236">
        <f>ROUND(E157*P157,2)</f>
        <v>0</v>
      </c>
      <c r="R157" s="238"/>
      <c r="S157" s="238" t="s">
        <v>149</v>
      </c>
      <c r="T157" s="239" t="s">
        <v>150</v>
      </c>
      <c r="U157" s="222">
        <v>0</v>
      </c>
      <c r="V157" s="222">
        <f>ROUND(E157*U157,2)</f>
        <v>0</v>
      </c>
      <c r="W157" s="222"/>
      <c r="X157" s="222" t="s">
        <v>194</v>
      </c>
      <c r="Y157" s="222" t="s">
        <v>152</v>
      </c>
      <c r="Z157" s="212"/>
      <c r="AA157" s="212"/>
      <c r="AB157" s="212"/>
      <c r="AC157" s="212"/>
      <c r="AD157" s="212"/>
      <c r="AE157" s="212"/>
      <c r="AF157" s="212"/>
      <c r="AG157" s="212" t="s">
        <v>233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2" x14ac:dyDescent="0.2">
      <c r="A158" s="219"/>
      <c r="B158" s="220"/>
      <c r="C158" s="252" t="s">
        <v>582</v>
      </c>
      <c r="D158" s="223"/>
      <c r="E158" s="224"/>
      <c r="F158" s="222"/>
      <c r="G158" s="22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158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">
      <c r="A159" s="219"/>
      <c r="B159" s="220"/>
      <c r="C159" s="252" t="s">
        <v>583</v>
      </c>
      <c r="D159" s="223"/>
      <c r="E159" s="224"/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158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">
      <c r="A160" s="219"/>
      <c r="B160" s="220"/>
      <c r="C160" s="252" t="s">
        <v>584</v>
      </c>
      <c r="D160" s="223"/>
      <c r="E160" s="224">
        <v>12</v>
      </c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158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40">
        <v>30</v>
      </c>
      <c r="B161" s="241" t="s">
        <v>585</v>
      </c>
      <c r="C161" s="250" t="s">
        <v>586</v>
      </c>
      <c r="D161" s="242" t="s">
        <v>351</v>
      </c>
      <c r="E161" s="243">
        <v>6</v>
      </c>
      <c r="F161" s="244"/>
      <c r="G161" s="245">
        <f>ROUND(E161*F161,2)</f>
        <v>0</v>
      </c>
      <c r="H161" s="244"/>
      <c r="I161" s="245">
        <f>ROUND(E161*H161,2)</f>
        <v>0</v>
      </c>
      <c r="J161" s="244"/>
      <c r="K161" s="245">
        <f>ROUND(E161*J161,2)</f>
        <v>0</v>
      </c>
      <c r="L161" s="245">
        <v>21</v>
      </c>
      <c r="M161" s="245">
        <f>G161*(1+L161/100)</f>
        <v>0</v>
      </c>
      <c r="N161" s="243">
        <v>0</v>
      </c>
      <c r="O161" s="243">
        <f>ROUND(E161*N161,2)</f>
        <v>0</v>
      </c>
      <c r="P161" s="243">
        <v>0</v>
      </c>
      <c r="Q161" s="243">
        <f>ROUND(E161*P161,2)</f>
        <v>0</v>
      </c>
      <c r="R161" s="245"/>
      <c r="S161" s="245" t="s">
        <v>149</v>
      </c>
      <c r="T161" s="246" t="s">
        <v>150</v>
      </c>
      <c r="U161" s="222">
        <v>0</v>
      </c>
      <c r="V161" s="222">
        <f>ROUND(E161*U161,2)</f>
        <v>0</v>
      </c>
      <c r="W161" s="222"/>
      <c r="X161" s="222" t="s">
        <v>194</v>
      </c>
      <c r="Y161" s="222" t="s">
        <v>152</v>
      </c>
      <c r="Z161" s="212"/>
      <c r="AA161" s="212"/>
      <c r="AB161" s="212"/>
      <c r="AC161" s="212"/>
      <c r="AD161" s="212"/>
      <c r="AE161" s="212"/>
      <c r="AF161" s="212"/>
      <c r="AG161" s="212" t="s">
        <v>195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40">
        <v>31</v>
      </c>
      <c r="B162" s="241" t="s">
        <v>587</v>
      </c>
      <c r="C162" s="250" t="s">
        <v>588</v>
      </c>
      <c r="D162" s="242" t="s">
        <v>351</v>
      </c>
      <c r="E162" s="243">
        <v>6</v>
      </c>
      <c r="F162" s="244"/>
      <c r="G162" s="245">
        <f>ROUND(E162*F162,2)</f>
        <v>0</v>
      </c>
      <c r="H162" s="244"/>
      <c r="I162" s="245">
        <f>ROUND(E162*H162,2)</f>
        <v>0</v>
      </c>
      <c r="J162" s="244"/>
      <c r="K162" s="245">
        <f>ROUND(E162*J162,2)</f>
        <v>0</v>
      </c>
      <c r="L162" s="245">
        <v>21</v>
      </c>
      <c r="M162" s="245">
        <f>G162*(1+L162/100)</f>
        <v>0</v>
      </c>
      <c r="N162" s="243">
        <v>0</v>
      </c>
      <c r="O162" s="243">
        <f>ROUND(E162*N162,2)</f>
        <v>0</v>
      </c>
      <c r="P162" s="243">
        <v>0</v>
      </c>
      <c r="Q162" s="243">
        <f>ROUND(E162*P162,2)</f>
        <v>0</v>
      </c>
      <c r="R162" s="245"/>
      <c r="S162" s="245" t="s">
        <v>149</v>
      </c>
      <c r="T162" s="246" t="s">
        <v>150</v>
      </c>
      <c r="U162" s="222">
        <v>0</v>
      </c>
      <c r="V162" s="222">
        <f>ROUND(E162*U162,2)</f>
        <v>0</v>
      </c>
      <c r="W162" s="222"/>
      <c r="X162" s="222" t="s">
        <v>194</v>
      </c>
      <c r="Y162" s="222" t="s">
        <v>152</v>
      </c>
      <c r="Z162" s="212"/>
      <c r="AA162" s="212"/>
      <c r="AB162" s="212"/>
      <c r="AC162" s="212"/>
      <c r="AD162" s="212"/>
      <c r="AE162" s="212"/>
      <c r="AF162" s="212"/>
      <c r="AG162" s="212" t="s">
        <v>195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x14ac:dyDescent="0.2">
      <c r="A163" s="226" t="s">
        <v>144</v>
      </c>
      <c r="B163" s="227" t="s">
        <v>95</v>
      </c>
      <c r="C163" s="249" t="s">
        <v>96</v>
      </c>
      <c r="D163" s="228"/>
      <c r="E163" s="229"/>
      <c r="F163" s="230"/>
      <c r="G163" s="230">
        <f>SUMIF(AG164:AG166,"&lt;&gt;NOR",G164:G166)</f>
        <v>0</v>
      </c>
      <c r="H163" s="230"/>
      <c r="I163" s="230">
        <f>SUM(I164:I166)</f>
        <v>0</v>
      </c>
      <c r="J163" s="230"/>
      <c r="K163" s="230">
        <f>SUM(K164:K166)</f>
        <v>0</v>
      </c>
      <c r="L163" s="230"/>
      <c r="M163" s="230">
        <f>SUM(M164:M166)</f>
        <v>0</v>
      </c>
      <c r="N163" s="229"/>
      <c r="O163" s="229">
        <f>SUM(O164:O166)</f>
        <v>7.0500000000000007</v>
      </c>
      <c r="P163" s="229"/>
      <c r="Q163" s="229">
        <f>SUM(Q164:Q166)</f>
        <v>16.2</v>
      </c>
      <c r="R163" s="230"/>
      <c r="S163" s="230"/>
      <c r="T163" s="231"/>
      <c r="U163" s="225"/>
      <c r="V163" s="225">
        <f>SUM(V164:V166)</f>
        <v>0</v>
      </c>
      <c r="W163" s="225"/>
      <c r="X163" s="225"/>
      <c r="Y163" s="225"/>
      <c r="AG163" t="s">
        <v>145</v>
      </c>
    </row>
    <row r="164" spans="1:60" outlineLevel="1" x14ac:dyDescent="0.2">
      <c r="A164" s="240">
        <v>32</v>
      </c>
      <c r="B164" s="241" t="s">
        <v>589</v>
      </c>
      <c r="C164" s="250" t="s">
        <v>590</v>
      </c>
      <c r="D164" s="242" t="s">
        <v>351</v>
      </c>
      <c r="E164" s="243">
        <v>18</v>
      </c>
      <c r="F164" s="244"/>
      <c r="G164" s="245">
        <f>ROUND(E164*F164,2)</f>
        <v>0</v>
      </c>
      <c r="H164" s="244"/>
      <c r="I164" s="245">
        <f>ROUND(E164*H164,2)</f>
        <v>0</v>
      </c>
      <c r="J164" s="244"/>
      <c r="K164" s="245">
        <f>ROUND(E164*J164,2)</f>
        <v>0</v>
      </c>
      <c r="L164" s="245">
        <v>21</v>
      </c>
      <c r="M164" s="245">
        <f>G164*(1+L164/100)</f>
        <v>0</v>
      </c>
      <c r="N164" s="243">
        <v>0</v>
      </c>
      <c r="O164" s="243">
        <f>ROUND(E164*N164,2)</f>
        <v>0</v>
      </c>
      <c r="P164" s="243">
        <v>0.9</v>
      </c>
      <c r="Q164" s="243">
        <f>ROUND(E164*P164,2)</f>
        <v>16.2</v>
      </c>
      <c r="R164" s="245"/>
      <c r="S164" s="245" t="s">
        <v>149</v>
      </c>
      <c r="T164" s="246" t="s">
        <v>150</v>
      </c>
      <c r="U164" s="222">
        <v>0</v>
      </c>
      <c r="V164" s="222">
        <f>ROUND(E164*U164,2)</f>
        <v>0</v>
      </c>
      <c r="W164" s="222"/>
      <c r="X164" s="222" t="s">
        <v>194</v>
      </c>
      <c r="Y164" s="222" t="s">
        <v>152</v>
      </c>
      <c r="Z164" s="212"/>
      <c r="AA164" s="212"/>
      <c r="AB164" s="212"/>
      <c r="AC164" s="212"/>
      <c r="AD164" s="212"/>
      <c r="AE164" s="212"/>
      <c r="AF164" s="212"/>
      <c r="AG164" s="212" t="s">
        <v>195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40">
        <v>33</v>
      </c>
      <c r="B165" s="241" t="s">
        <v>591</v>
      </c>
      <c r="C165" s="250" t="s">
        <v>592</v>
      </c>
      <c r="D165" s="242" t="s">
        <v>351</v>
      </c>
      <c r="E165" s="243">
        <v>23</v>
      </c>
      <c r="F165" s="244"/>
      <c r="G165" s="245">
        <f>ROUND(E165*F165,2)</f>
        <v>0</v>
      </c>
      <c r="H165" s="244"/>
      <c r="I165" s="245">
        <f>ROUND(E165*H165,2)</f>
        <v>0</v>
      </c>
      <c r="J165" s="244"/>
      <c r="K165" s="245">
        <f>ROUND(E165*J165,2)</f>
        <v>0</v>
      </c>
      <c r="L165" s="245">
        <v>21</v>
      </c>
      <c r="M165" s="245">
        <f>G165*(1+L165/100)</f>
        <v>0</v>
      </c>
      <c r="N165" s="243">
        <v>0.15</v>
      </c>
      <c r="O165" s="243">
        <f>ROUND(E165*N165,2)</f>
        <v>3.45</v>
      </c>
      <c r="P165" s="243">
        <v>0</v>
      </c>
      <c r="Q165" s="243">
        <f>ROUND(E165*P165,2)</f>
        <v>0</v>
      </c>
      <c r="R165" s="245"/>
      <c r="S165" s="245" t="s">
        <v>149</v>
      </c>
      <c r="T165" s="246" t="s">
        <v>150</v>
      </c>
      <c r="U165" s="222">
        <v>0</v>
      </c>
      <c r="V165" s="222">
        <f>ROUND(E165*U165,2)</f>
        <v>0</v>
      </c>
      <c r="W165" s="222"/>
      <c r="X165" s="222" t="s">
        <v>194</v>
      </c>
      <c r="Y165" s="222" t="s">
        <v>152</v>
      </c>
      <c r="Z165" s="212"/>
      <c r="AA165" s="212"/>
      <c r="AB165" s="212"/>
      <c r="AC165" s="212"/>
      <c r="AD165" s="212"/>
      <c r="AE165" s="212"/>
      <c r="AF165" s="212"/>
      <c r="AG165" s="212" t="s">
        <v>195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40">
        <v>34</v>
      </c>
      <c r="B166" s="241" t="s">
        <v>593</v>
      </c>
      <c r="C166" s="250" t="s">
        <v>594</v>
      </c>
      <c r="D166" s="242" t="s">
        <v>351</v>
      </c>
      <c r="E166" s="243">
        <v>24</v>
      </c>
      <c r="F166" s="244"/>
      <c r="G166" s="245">
        <f>ROUND(E166*F166,2)</f>
        <v>0</v>
      </c>
      <c r="H166" s="244"/>
      <c r="I166" s="245">
        <f>ROUND(E166*H166,2)</f>
        <v>0</v>
      </c>
      <c r="J166" s="244"/>
      <c r="K166" s="245">
        <f>ROUND(E166*J166,2)</f>
        <v>0</v>
      </c>
      <c r="L166" s="245">
        <v>21</v>
      </c>
      <c r="M166" s="245">
        <f>G166*(1+L166/100)</f>
        <v>0</v>
      </c>
      <c r="N166" s="243">
        <v>0.15</v>
      </c>
      <c r="O166" s="243">
        <f>ROUND(E166*N166,2)</f>
        <v>3.6</v>
      </c>
      <c r="P166" s="243">
        <v>0</v>
      </c>
      <c r="Q166" s="243">
        <f>ROUND(E166*P166,2)</f>
        <v>0</v>
      </c>
      <c r="R166" s="245"/>
      <c r="S166" s="245" t="s">
        <v>149</v>
      </c>
      <c r="T166" s="246" t="s">
        <v>150</v>
      </c>
      <c r="U166" s="222">
        <v>0</v>
      </c>
      <c r="V166" s="222">
        <f>ROUND(E166*U166,2)</f>
        <v>0</v>
      </c>
      <c r="W166" s="222"/>
      <c r="X166" s="222" t="s">
        <v>194</v>
      </c>
      <c r="Y166" s="222" t="s">
        <v>152</v>
      </c>
      <c r="Z166" s="212"/>
      <c r="AA166" s="212"/>
      <c r="AB166" s="212"/>
      <c r="AC166" s="212"/>
      <c r="AD166" s="212"/>
      <c r="AE166" s="212"/>
      <c r="AF166" s="212"/>
      <c r="AG166" s="212" t="s">
        <v>195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x14ac:dyDescent="0.2">
      <c r="A167" s="226" t="s">
        <v>144</v>
      </c>
      <c r="B167" s="227" t="s">
        <v>97</v>
      </c>
      <c r="C167" s="249" t="s">
        <v>98</v>
      </c>
      <c r="D167" s="228"/>
      <c r="E167" s="229"/>
      <c r="F167" s="230"/>
      <c r="G167" s="230">
        <f>SUMIF(AG168:AG181,"&lt;&gt;NOR",G168:G181)</f>
        <v>0</v>
      </c>
      <c r="H167" s="230"/>
      <c r="I167" s="230">
        <f>SUM(I168:I181)</f>
        <v>0</v>
      </c>
      <c r="J167" s="230"/>
      <c r="K167" s="230">
        <f>SUM(K168:K181)</f>
        <v>0</v>
      </c>
      <c r="L167" s="230"/>
      <c r="M167" s="230">
        <f>SUM(M168:M181)</f>
        <v>0</v>
      </c>
      <c r="N167" s="229"/>
      <c r="O167" s="229">
        <f>SUM(O168:O181)</f>
        <v>6.4799999999999995</v>
      </c>
      <c r="P167" s="229"/>
      <c r="Q167" s="229">
        <f>SUM(Q168:Q181)</f>
        <v>0</v>
      </c>
      <c r="R167" s="230"/>
      <c r="S167" s="230"/>
      <c r="T167" s="231"/>
      <c r="U167" s="225"/>
      <c r="V167" s="225">
        <f>SUM(V168:V181)</f>
        <v>7.07</v>
      </c>
      <c r="W167" s="225"/>
      <c r="X167" s="225"/>
      <c r="Y167" s="225"/>
      <c r="AG167" t="s">
        <v>145</v>
      </c>
    </row>
    <row r="168" spans="1:60" ht="22.5" outlineLevel="1" x14ac:dyDescent="0.2">
      <c r="A168" s="233">
        <v>35</v>
      </c>
      <c r="B168" s="234" t="s">
        <v>396</v>
      </c>
      <c r="C168" s="251" t="s">
        <v>397</v>
      </c>
      <c r="D168" s="235" t="s">
        <v>275</v>
      </c>
      <c r="E168" s="236">
        <v>26</v>
      </c>
      <c r="F168" s="237"/>
      <c r="G168" s="238">
        <f>ROUND(E168*F168,2)</f>
        <v>0</v>
      </c>
      <c r="H168" s="237"/>
      <c r="I168" s="238">
        <f>ROUND(E168*H168,2)</f>
        <v>0</v>
      </c>
      <c r="J168" s="237"/>
      <c r="K168" s="238">
        <f>ROUND(E168*J168,2)</f>
        <v>0</v>
      </c>
      <c r="L168" s="238">
        <v>21</v>
      </c>
      <c r="M168" s="238">
        <f>G168*(1+L168/100)</f>
        <v>0</v>
      </c>
      <c r="N168" s="236">
        <v>0.188</v>
      </c>
      <c r="O168" s="236">
        <f>ROUND(E168*N168,2)</f>
        <v>4.8899999999999997</v>
      </c>
      <c r="P168" s="236">
        <v>0</v>
      </c>
      <c r="Q168" s="236">
        <f>ROUND(E168*P168,2)</f>
        <v>0</v>
      </c>
      <c r="R168" s="238" t="s">
        <v>193</v>
      </c>
      <c r="S168" s="238" t="s">
        <v>173</v>
      </c>
      <c r="T168" s="239" t="s">
        <v>173</v>
      </c>
      <c r="U168" s="222">
        <v>0.27200000000000002</v>
      </c>
      <c r="V168" s="222">
        <f>ROUND(E168*U168,2)</f>
        <v>7.07</v>
      </c>
      <c r="W168" s="222"/>
      <c r="X168" s="222" t="s">
        <v>194</v>
      </c>
      <c r="Y168" s="222" t="s">
        <v>487</v>
      </c>
      <c r="Z168" s="212"/>
      <c r="AA168" s="212"/>
      <c r="AB168" s="212"/>
      <c r="AC168" s="212"/>
      <c r="AD168" s="212"/>
      <c r="AE168" s="212"/>
      <c r="AF168" s="212"/>
      <c r="AG168" s="212" t="s">
        <v>233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2" x14ac:dyDescent="0.2">
      <c r="A169" s="219"/>
      <c r="B169" s="220"/>
      <c r="C169" s="260" t="s">
        <v>398</v>
      </c>
      <c r="D169" s="259"/>
      <c r="E169" s="259"/>
      <c r="F169" s="259"/>
      <c r="G169" s="259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197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2" x14ac:dyDescent="0.2">
      <c r="A170" s="219"/>
      <c r="B170" s="220"/>
      <c r="C170" s="252" t="s">
        <v>399</v>
      </c>
      <c r="D170" s="223"/>
      <c r="E170" s="224"/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158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">
      <c r="A171" s="219"/>
      <c r="B171" s="220"/>
      <c r="C171" s="252" t="s">
        <v>400</v>
      </c>
      <c r="D171" s="223"/>
      <c r="E171" s="224"/>
      <c r="F171" s="222"/>
      <c r="G171" s="22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158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">
      <c r="A172" s="219"/>
      <c r="B172" s="220"/>
      <c r="C172" s="252" t="s">
        <v>403</v>
      </c>
      <c r="D172" s="223"/>
      <c r="E172" s="224"/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158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19"/>
      <c r="B173" s="220"/>
      <c r="C173" s="252" t="s">
        <v>595</v>
      </c>
      <c r="D173" s="223"/>
      <c r="E173" s="224">
        <v>26</v>
      </c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158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22.5" outlineLevel="1" x14ac:dyDescent="0.2">
      <c r="A174" s="233">
        <v>36</v>
      </c>
      <c r="B174" s="234" t="s">
        <v>428</v>
      </c>
      <c r="C174" s="251" t="s">
        <v>429</v>
      </c>
      <c r="D174" s="235" t="s">
        <v>282</v>
      </c>
      <c r="E174" s="236">
        <v>26.52</v>
      </c>
      <c r="F174" s="237"/>
      <c r="G174" s="238">
        <f>ROUND(E174*F174,2)</f>
        <v>0</v>
      </c>
      <c r="H174" s="237"/>
      <c r="I174" s="238">
        <f>ROUND(E174*H174,2)</f>
        <v>0</v>
      </c>
      <c r="J174" s="237"/>
      <c r="K174" s="238">
        <f>ROUND(E174*J174,2)</f>
        <v>0</v>
      </c>
      <c r="L174" s="238">
        <v>21</v>
      </c>
      <c r="M174" s="238">
        <f>G174*(1+L174/100)</f>
        <v>0</v>
      </c>
      <c r="N174" s="236">
        <v>0.06</v>
      </c>
      <c r="O174" s="236">
        <f>ROUND(E174*N174,2)</f>
        <v>1.59</v>
      </c>
      <c r="P174" s="236">
        <v>0</v>
      </c>
      <c r="Q174" s="236">
        <f>ROUND(E174*P174,2)</f>
        <v>0</v>
      </c>
      <c r="R174" s="238" t="s">
        <v>355</v>
      </c>
      <c r="S174" s="238" t="s">
        <v>173</v>
      </c>
      <c r="T174" s="239" t="s">
        <v>173</v>
      </c>
      <c r="U174" s="222">
        <v>0</v>
      </c>
      <c r="V174" s="222">
        <f>ROUND(E174*U174,2)</f>
        <v>0</v>
      </c>
      <c r="W174" s="222"/>
      <c r="X174" s="222" t="s">
        <v>283</v>
      </c>
      <c r="Y174" s="222" t="s">
        <v>487</v>
      </c>
      <c r="Z174" s="212"/>
      <c r="AA174" s="212"/>
      <c r="AB174" s="212"/>
      <c r="AC174" s="212"/>
      <c r="AD174" s="212"/>
      <c r="AE174" s="212"/>
      <c r="AF174" s="212"/>
      <c r="AG174" s="212" t="s">
        <v>360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2" x14ac:dyDescent="0.2">
      <c r="A175" s="219"/>
      <c r="B175" s="220"/>
      <c r="C175" s="252" t="s">
        <v>399</v>
      </c>
      <c r="D175" s="223"/>
      <c r="E175" s="224"/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158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">
      <c r="A176" s="219"/>
      <c r="B176" s="220"/>
      <c r="C176" s="252" t="s">
        <v>400</v>
      </c>
      <c r="D176" s="223"/>
      <c r="E176" s="224"/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158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">
      <c r="A177" s="219"/>
      <c r="B177" s="220"/>
      <c r="C177" s="252" t="s">
        <v>403</v>
      </c>
      <c r="D177" s="223"/>
      <c r="E177" s="224"/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158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">
      <c r="A178" s="219"/>
      <c r="B178" s="220"/>
      <c r="C178" s="261" t="s">
        <v>218</v>
      </c>
      <c r="D178" s="257"/>
      <c r="E178" s="258"/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158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62" t="s">
        <v>596</v>
      </c>
      <c r="D179" s="257"/>
      <c r="E179" s="258">
        <v>26</v>
      </c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158</v>
      </c>
      <c r="AH179" s="212">
        <v>2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19"/>
      <c r="B180" s="220"/>
      <c r="C180" s="261" t="s">
        <v>220</v>
      </c>
      <c r="D180" s="257"/>
      <c r="E180" s="258"/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22"/>
      <c r="Z180" s="212"/>
      <c r="AA180" s="212"/>
      <c r="AB180" s="212"/>
      <c r="AC180" s="212"/>
      <c r="AD180" s="212"/>
      <c r="AE180" s="212"/>
      <c r="AF180" s="212"/>
      <c r="AG180" s="212" t="s">
        <v>158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">
      <c r="A181" s="219"/>
      <c r="B181" s="220"/>
      <c r="C181" s="252" t="s">
        <v>597</v>
      </c>
      <c r="D181" s="223"/>
      <c r="E181" s="224">
        <v>26.52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158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x14ac:dyDescent="0.2">
      <c r="A182" s="226" t="s">
        <v>144</v>
      </c>
      <c r="B182" s="227" t="s">
        <v>101</v>
      </c>
      <c r="C182" s="249" t="s">
        <v>102</v>
      </c>
      <c r="D182" s="228"/>
      <c r="E182" s="229"/>
      <c r="F182" s="230"/>
      <c r="G182" s="230">
        <f>SUMIF(AG183:AG183,"&lt;&gt;NOR",G183:G183)</f>
        <v>0</v>
      </c>
      <c r="H182" s="230"/>
      <c r="I182" s="230">
        <f>SUM(I183:I183)</f>
        <v>0</v>
      </c>
      <c r="J182" s="230"/>
      <c r="K182" s="230">
        <f>SUM(K183:K183)</f>
        <v>0</v>
      </c>
      <c r="L182" s="230"/>
      <c r="M182" s="230">
        <f>SUM(M183:M183)</f>
        <v>0</v>
      </c>
      <c r="N182" s="229"/>
      <c r="O182" s="229">
        <f>SUM(O183:O183)</f>
        <v>0</v>
      </c>
      <c r="P182" s="229"/>
      <c r="Q182" s="229">
        <f>SUM(Q183:Q183)</f>
        <v>2.75</v>
      </c>
      <c r="R182" s="230"/>
      <c r="S182" s="230"/>
      <c r="T182" s="231"/>
      <c r="U182" s="225"/>
      <c r="V182" s="225">
        <f>SUM(V183:V183)</f>
        <v>0</v>
      </c>
      <c r="W182" s="225"/>
      <c r="X182" s="225"/>
      <c r="Y182" s="225"/>
      <c r="AG182" t="s">
        <v>145</v>
      </c>
    </row>
    <row r="183" spans="1:60" outlineLevel="1" x14ac:dyDescent="0.2">
      <c r="A183" s="240">
        <v>37</v>
      </c>
      <c r="B183" s="241" t="s">
        <v>598</v>
      </c>
      <c r="C183" s="250" t="s">
        <v>599</v>
      </c>
      <c r="D183" s="242" t="s">
        <v>351</v>
      </c>
      <c r="E183" s="243">
        <v>11</v>
      </c>
      <c r="F183" s="244"/>
      <c r="G183" s="245">
        <f>ROUND(E183*F183,2)</f>
        <v>0</v>
      </c>
      <c r="H183" s="244"/>
      <c r="I183" s="245">
        <f>ROUND(E183*H183,2)</f>
        <v>0</v>
      </c>
      <c r="J183" s="244"/>
      <c r="K183" s="245">
        <f>ROUND(E183*J183,2)</f>
        <v>0</v>
      </c>
      <c r="L183" s="245">
        <v>21</v>
      </c>
      <c r="M183" s="245">
        <f>G183*(1+L183/100)</f>
        <v>0</v>
      </c>
      <c r="N183" s="243">
        <v>0</v>
      </c>
      <c r="O183" s="243">
        <f>ROUND(E183*N183,2)</f>
        <v>0</v>
      </c>
      <c r="P183" s="243">
        <v>0.25</v>
      </c>
      <c r="Q183" s="243">
        <f>ROUND(E183*P183,2)</f>
        <v>2.75</v>
      </c>
      <c r="R183" s="245"/>
      <c r="S183" s="245" t="s">
        <v>149</v>
      </c>
      <c r="T183" s="246" t="s">
        <v>150</v>
      </c>
      <c r="U183" s="222">
        <v>0</v>
      </c>
      <c r="V183" s="222">
        <f>ROUND(E183*U183,2)</f>
        <v>0</v>
      </c>
      <c r="W183" s="222"/>
      <c r="X183" s="222" t="s">
        <v>194</v>
      </c>
      <c r="Y183" s="222" t="s">
        <v>152</v>
      </c>
      <c r="Z183" s="212"/>
      <c r="AA183" s="212"/>
      <c r="AB183" s="212"/>
      <c r="AC183" s="212"/>
      <c r="AD183" s="212"/>
      <c r="AE183" s="212"/>
      <c r="AF183" s="212"/>
      <c r="AG183" s="212" t="s">
        <v>195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x14ac:dyDescent="0.2">
      <c r="A184" s="226" t="s">
        <v>144</v>
      </c>
      <c r="B184" s="227" t="s">
        <v>103</v>
      </c>
      <c r="C184" s="249" t="s">
        <v>104</v>
      </c>
      <c r="D184" s="228"/>
      <c r="E184" s="229"/>
      <c r="F184" s="230"/>
      <c r="G184" s="230">
        <f>SUMIF(AG185:AG189,"&lt;&gt;NOR",G185:G189)</f>
        <v>0</v>
      </c>
      <c r="H184" s="230"/>
      <c r="I184" s="230">
        <f>SUM(I185:I189)</f>
        <v>0</v>
      </c>
      <c r="J184" s="230"/>
      <c r="K184" s="230">
        <f>SUM(K185:K189)</f>
        <v>0</v>
      </c>
      <c r="L184" s="230"/>
      <c r="M184" s="230">
        <f>SUM(M185:M189)</f>
        <v>0</v>
      </c>
      <c r="N184" s="229"/>
      <c r="O184" s="229">
        <f>SUM(O185:O189)</f>
        <v>0</v>
      </c>
      <c r="P184" s="229"/>
      <c r="Q184" s="229">
        <f>SUM(Q185:Q189)</f>
        <v>0</v>
      </c>
      <c r="R184" s="230"/>
      <c r="S184" s="230"/>
      <c r="T184" s="231"/>
      <c r="U184" s="225"/>
      <c r="V184" s="225">
        <f>SUM(V185:V189)</f>
        <v>152.11000000000001</v>
      </c>
      <c r="W184" s="225"/>
      <c r="X184" s="225"/>
      <c r="Y184" s="225"/>
      <c r="AG184" t="s">
        <v>145</v>
      </c>
    </row>
    <row r="185" spans="1:60" outlineLevel="1" x14ac:dyDescent="0.2">
      <c r="A185" s="233">
        <v>38</v>
      </c>
      <c r="B185" s="234" t="s">
        <v>450</v>
      </c>
      <c r="C185" s="251" t="s">
        <v>451</v>
      </c>
      <c r="D185" s="235" t="s">
        <v>452</v>
      </c>
      <c r="E185" s="236">
        <v>390.02901000000003</v>
      </c>
      <c r="F185" s="237"/>
      <c r="G185" s="238">
        <f>ROUND(E185*F185,2)</f>
        <v>0</v>
      </c>
      <c r="H185" s="237"/>
      <c r="I185" s="238">
        <f>ROUND(E185*H185,2)</f>
        <v>0</v>
      </c>
      <c r="J185" s="237"/>
      <c r="K185" s="238">
        <f>ROUND(E185*J185,2)</f>
        <v>0</v>
      </c>
      <c r="L185" s="238">
        <v>21</v>
      </c>
      <c r="M185" s="238">
        <f>G185*(1+L185/100)</f>
        <v>0</v>
      </c>
      <c r="N185" s="236">
        <v>0</v>
      </c>
      <c r="O185" s="236">
        <f>ROUND(E185*N185,2)</f>
        <v>0</v>
      </c>
      <c r="P185" s="236">
        <v>0</v>
      </c>
      <c r="Q185" s="236">
        <f>ROUND(E185*P185,2)</f>
        <v>0</v>
      </c>
      <c r="R185" s="238" t="s">
        <v>193</v>
      </c>
      <c r="S185" s="238" t="s">
        <v>173</v>
      </c>
      <c r="T185" s="239" t="s">
        <v>173</v>
      </c>
      <c r="U185" s="222">
        <v>0.39</v>
      </c>
      <c r="V185" s="222">
        <f>ROUND(E185*U185,2)</f>
        <v>152.11000000000001</v>
      </c>
      <c r="W185" s="222"/>
      <c r="X185" s="222" t="s">
        <v>453</v>
      </c>
      <c r="Y185" s="222" t="s">
        <v>487</v>
      </c>
      <c r="Z185" s="212"/>
      <c r="AA185" s="212"/>
      <c r="AB185" s="212"/>
      <c r="AC185" s="212"/>
      <c r="AD185" s="212"/>
      <c r="AE185" s="212"/>
      <c r="AF185" s="212"/>
      <c r="AG185" s="212" t="s">
        <v>454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2" x14ac:dyDescent="0.2">
      <c r="A186" s="219"/>
      <c r="B186" s="220"/>
      <c r="C186" s="260" t="s">
        <v>455</v>
      </c>
      <c r="D186" s="259"/>
      <c r="E186" s="259"/>
      <c r="F186" s="259"/>
      <c r="G186" s="259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197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2" x14ac:dyDescent="0.2">
      <c r="A187" s="219"/>
      <c r="B187" s="220"/>
      <c r="C187" s="252" t="s">
        <v>456</v>
      </c>
      <c r="D187" s="223"/>
      <c r="E187" s="224"/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22"/>
      <c r="Z187" s="212"/>
      <c r="AA187" s="212"/>
      <c r="AB187" s="212"/>
      <c r="AC187" s="212"/>
      <c r="AD187" s="212"/>
      <c r="AE187" s="212"/>
      <c r="AF187" s="212"/>
      <c r="AG187" s="212" t="s">
        <v>158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">
      <c r="A188" s="219"/>
      <c r="B188" s="220"/>
      <c r="C188" s="252" t="s">
        <v>600</v>
      </c>
      <c r="D188" s="223"/>
      <c r="E188" s="224"/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158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19"/>
      <c r="B189" s="220"/>
      <c r="C189" s="252" t="s">
        <v>601</v>
      </c>
      <c r="D189" s="223"/>
      <c r="E189" s="224">
        <v>390.02901000000003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158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x14ac:dyDescent="0.2">
      <c r="A190" s="226" t="s">
        <v>144</v>
      </c>
      <c r="B190" s="227" t="s">
        <v>107</v>
      </c>
      <c r="C190" s="249" t="s">
        <v>108</v>
      </c>
      <c r="D190" s="228"/>
      <c r="E190" s="229"/>
      <c r="F190" s="230"/>
      <c r="G190" s="230">
        <f>SUMIF(AG191:AG192,"&lt;&gt;NOR",G191:G192)</f>
        <v>0</v>
      </c>
      <c r="H190" s="230"/>
      <c r="I190" s="230">
        <f>SUM(I191:I192)</f>
        <v>0</v>
      </c>
      <c r="J190" s="230"/>
      <c r="K190" s="230">
        <f>SUM(K191:K192)</f>
        <v>0</v>
      </c>
      <c r="L190" s="230"/>
      <c r="M190" s="230">
        <f>SUM(M191:M192)</f>
        <v>0</v>
      </c>
      <c r="N190" s="229"/>
      <c r="O190" s="229">
        <f>SUM(O191:O192)</f>
        <v>0</v>
      </c>
      <c r="P190" s="229"/>
      <c r="Q190" s="229">
        <f>SUM(Q191:Q192)</f>
        <v>0</v>
      </c>
      <c r="R190" s="230"/>
      <c r="S190" s="230"/>
      <c r="T190" s="231"/>
      <c r="U190" s="225"/>
      <c r="V190" s="225">
        <f>SUM(V191:V192)</f>
        <v>0</v>
      </c>
      <c r="W190" s="225"/>
      <c r="X190" s="225"/>
      <c r="Y190" s="225"/>
      <c r="AG190" t="s">
        <v>145</v>
      </c>
    </row>
    <row r="191" spans="1:60" outlineLevel="1" x14ac:dyDescent="0.2">
      <c r="A191" s="233">
        <v>39</v>
      </c>
      <c r="B191" s="234" t="s">
        <v>602</v>
      </c>
      <c r="C191" s="251" t="s">
        <v>603</v>
      </c>
      <c r="D191" s="235" t="s">
        <v>562</v>
      </c>
      <c r="E191" s="236">
        <v>454.9</v>
      </c>
      <c r="F191" s="237"/>
      <c r="G191" s="238">
        <f>ROUND(E191*F191,2)</f>
        <v>0</v>
      </c>
      <c r="H191" s="237"/>
      <c r="I191" s="238">
        <f>ROUND(E191*H191,2)</f>
        <v>0</v>
      </c>
      <c r="J191" s="237"/>
      <c r="K191" s="238">
        <f>ROUND(E191*J191,2)</f>
        <v>0</v>
      </c>
      <c r="L191" s="238">
        <v>21</v>
      </c>
      <c r="M191" s="238">
        <f>G191*(1+L191/100)</f>
        <v>0</v>
      </c>
      <c r="N191" s="236">
        <v>0</v>
      </c>
      <c r="O191" s="236">
        <f>ROUND(E191*N191,2)</f>
        <v>0</v>
      </c>
      <c r="P191" s="236">
        <v>0</v>
      </c>
      <c r="Q191" s="236">
        <f>ROUND(E191*P191,2)</f>
        <v>0</v>
      </c>
      <c r="R191" s="238"/>
      <c r="S191" s="238" t="s">
        <v>149</v>
      </c>
      <c r="T191" s="239" t="s">
        <v>150</v>
      </c>
      <c r="U191" s="222">
        <v>0</v>
      </c>
      <c r="V191" s="222">
        <f>ROUND(E191*U191,2)</f>
        <v>0</v>
      </c>
      <c r="W191" s="222"/>
      <c r="X191" s="222" t="s">
        <v>194</v>
      </c>
      <c r="Y191" s="222" t="s">
        <v>152</v>
      </c>
      <c r="Z191" s="212"/>
      <c r="AA191" s="212"/>
      <c r="AB191" s="212"/>
      <c r="AC191" s="212"/>
      <c r="AD191" s="212"/>
      <c r="AE191" s="212"/>
      <c r="AF191" s="212"/>
      <c r="AG191" s="212" t="s">
        <v>195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2" x14ac:dyDescent="0.2">
      <c r="A192" s="219"/>
      <c r="B192" s="220"/>
      <c r="C192" s="253" t="s">
        <v>604</v>
      </c>
      <c r="D192" s="248"/>
      <c r="E192" s="248"/>
      <c r="F192" s="248"/>
      <c r="G192" s="248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170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x14ac:dyDescent="0.2">
      <c r="A193" s="226" t="s">
        <v>144</v>
      </c>
      <c r="B193" s="227" t="s">
        <v>109</v>
      </c>
      <c r="C193" s="249" t="s">
        <v>110</v>
      </c>
      <c r="D193" s="228"/>
      <c r="E193" s="229"/>
      <c r="F193" s="230"/>
      <c r="G193" s="230">
        <f>SUMIF(AG194:AG227,"&lt;&gt;NOR",G194:G227)</f>
        <v>0</v>
      </c>
      <c r="H193" s="230"/>
      <c r="I193" s="230">
        <f>SUM(I194:I227)</f>
        <v>0</v>
      </c>
      <c r="J193" s="230"/>
      <c r="K193" s="230">
        <f>SUM(K194:K227)</f>
        <v>0</v>
      </c>
      <c r="L193" s="230"/>
      <c r="M193" s="230">
        <f>SUM(M194:M227)</f>
        <v>0</v>
      </c>
      <c r="N193" s="229"/>
      <c r="O193" s="229">
        <f>SUM(O194:O227)</f>
        <v>118.36</v>
      </c>
      <c r="P193" s="229"/>
      <c r="Q193" s="229">
        <f>SUM(Q194:Q227)</f>
        <v>0</v>
      </c>
      <c r="R193" s="230"/>
      <c r="S193" s="230"/>
      <c r="T193" s="231"/>
      <c r="U193" s="225"/>
      <c r="V193" s="225">
        <f>SUM(V194:V227)</f>
        <v>543.13</v>
      </c>
      <c r="W193" s="225"/>
      <c r="X193" s="225"/>
      <c r="Y193" s="225"/>
      <c r="AG193" t="s">
        <v>145</v>
      </c>
    </row>
    <row r="194" spans="1:60" outlineLevel="1" x14ac:dyDescent="0.2">
      <c r="A194" s="233">
        <v>40</v>
      </c>
      <c r="B194" s="234" t="s">
        <v>605</v>
      </c>
      <c r="C194" s="251" t="s">
        <v>606</v>
      </c>
      <c r="D194" s="235" t="s">
        <v>275</v>
      </c>
      <c r="E194" s="236">
        <v>1032.8</v>
      </c>
      <c r="F194" s="237"/>
      <c r="G194" s="238">
        <f>ROUND(E194*F194,2)</f>
        <v>0</v>
      </c>
      <c r="H194" s="237"/>
      <c r="I194" s="238">
        <f>ROUND(E194*H194,2)</f>
        <v>0</v>
      </c>
      <c r="J194" s="237"/>
      <c r="K194" s="238">
        <f>ROUND(E194*J194,2)</f>
        <v>0</v>
      </c>
      <c r="L194" s="238">
        <v>21</v>
      </c>
      <c r="M194" s="238">
        <f>G194*(1+L194/100)</f>
        <v>0</v>
      </c>
      <c r="N194" s="236">
        <v>0</v>
      </c>
      <c r="O194" s="236">
        <f>ROUND(E194*N194,2)</f>
        <v>0</v>
      </c>
      <c r="P194" s="236">
        <v>0</v>
      </c>
      <c r="Q194" s="236">
        <f>ROUND(E194*P194,2)</f>
        <v>0</v>
      </c>
      <c r="R194" s="238"/>
      <c r="S194" s="238" t="s">
        <v>173</v>
      </c>
      <c r="T194" s="239" t="s">
        <v>173</v>
      </c>
      <c r="U194" s="222">
        <v>0.14599999999999999</v>
      </c>
      <c r="V194" s="222">
        <f>ROUND(E194*U194,2)</f>
        <v>150.79</v>
      </c>
      <c r="W194" s="222"/>
      <c r="X194" s="222" t="s">
        <v>194</v>
      </c>
      <c r="Y194" s="222" t="s">
        <v>152</v>
      </c>
      <c r="Z194" s="212"/>
      <c r="AA194" s="212"/>
      <c r="AB194" s="212"/>
      <c r="AC194" s="212"/>
      <c r="AD194" s="212"/>
      <c r="AE194" s="212"/>
      <c r="AF194" s="212"/>
      <c r="AG194" s="212" t="s">
        <v>195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2" x14ac:dyDescent="0.2">
      <c r="A195" s="219"/>
      <c r="B195" s="220"/>
      <c r="C195" s="253" t="s">
        <v>604</v>
      </c>
      <c r="D195" s="248"/>
      <c r="E195" s="248"/>
      <c r="F195" s="248"/>
      <c r="G195" s="248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22"/>
      <c r="Z195" s="212"/>
      <c r="AA195" s="212"/>
      <c r="AB195" s="212"/>
      <c r="AC195" s="212"/>
      <c r="AD195" s="212"/>
      <c r="AE195" s="212"/>
      <c r="AF195" s="212"/>
      <c r="AG195" s="212" t="s">
        <v>170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2" x14ac:dyDescent="0.2">
      <c r="A196" s="219"/>
      <c r="B196" s="220"/>
      <c r="C196" s="252" t="s">
        <v>607</v>
      </c>
      <c r="D196" s="223"/>
      <c r="E196" s="224"/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158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">
      <c r="A197" s="219"/>
      <c r="B197" s="220"/>
      <c r="C197" s="252" t="s">
        <v>608</v>
      </c>
      <c r="D197" s="223"/>
      <c r="E197" s="224"/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158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">
      <c r="A198" s="219"/>
      <c r="B198" s="220"/>
      <c r="C198" s="252" t="s">
        <v>609</v>
      </c>
      <c r="D198" s="223"/>
      <c r="E198" s="224">
        <v>454.9</v>
      </c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158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">
      <c r="A199" s="219"/>
      <c r="B199" s="220"/>
      <c r="C199" s="252" t="s">
        <v>610</v>
      </c>
      <c r="D199" s="223"/>
      <c r="E199" s="224"/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158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">
      <c r="A200" s="219"/>
      <c r="B200" s="220"/>
      <c r="C200" s="252" t="s">
        <v>609</v>
      </c>
      <c r="D200" s="223"/>
      <c r="E200" s="224">
        <v>454.9</v>
      </c>
      <c r="F200" s="222"/>
      <c r="G200" s="222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22"/>
      <c r="Z200" s="212"/>
      <c r="AA200" s="212"/>
      <c r="AB200" s="212"/>
      <c r="AC200" s="212"/>
      <c r="AD200" s="212"/>
      <c r="AE200" s="212"/>
      <c r="AF200" s="212"/>
      <c r="AG200" s="212" t="s">
        <v>158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">
      <c r="A201" s="219"/>
      <c r="B201" s="220"/>
      <c r="C201" s="252" t="s">
        <v>611</v>
      </c>
      <c r="D201" s="223"/>
      <c r="E201" s="224"/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158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19"/>
      <c r="B202" s="220"/>
      <c r="C202" s="252" t="s">
        <v>612</v>
      </c>
      <c r="D202" s="223"/>
      <c r="E202" s="224">
        <v>123</v>
      </c>
      <c r="F202" s="222"/>
      <c r="G202" s="222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158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33">
        <v>41</v>
      </c>
      <c r="B203" s="234" t="s">
        <v>613</v>
      </c>
      <c r="C203" s="251" t="s">
        <v>614</v>
      </c>
      <c r="D203" s="235" t="s">
        <v>275</v>
      </c>
      <c r="E203" s="236">
        <v>577.9</v>
      </c>
      <c r="F203" s="237"/>
      <c r="G203" s="238">
        <f>ROUND(E203*F203,2)</f>
        <v>0</v>
      </c>
      <c r="H203" s="237"/>
      <c r="I203" s="238">
        <f>ROUND(E203*H203,2)</f>
        <v>0</v>
      </c>
      <c r="J203" s="237"/>
      <c r="K203" s="238">
        <f>ROUND(E203*J203,2)</f>
        <v>0</v>
      </c>
      <c r="L203" s="238">
        <v>21</v>
      </c>
      <c r="M203" s="238">
        <f>G203*(1+L203/100)</f>
        <v>0</v>
      </c>
      <c r="N203" s="236">
        <v>0.20474999999999999</v>
      </c>
      <c r="O203" s="236">
        <f>ROUND(E203*N203,2)</f>
        <v>118.33</v>
      </c>
      <c r="P203" s="236">
        <v>0</v>
      </c>
      <c r="Q203" s="236">
        <f>ROUND(E203*P203,2)</f>
        <v>0</v>
      </c>
      <c r="R203" s="238"/>
      <c r="S203" s="238" t="s">
        <v>173</v>
      </c>
      <c r="T203" s="239" t="s">
        <v>173</v>
      </c>
      <c r="U203" s="222">
        <v>9.8000000000000004E-2</v>
      </c>
      <c r="V203" s="222">
        <f>ROUND(E203*U203,2)</f>
        <v>56.63</v>
      </c>
      <c r="W203" s="222"/>
      <c r="X203" s="222" t="s">
        <v>194</v>
      </c>
      <c r="Y203" s="222" t="s">
        <v>152</v>
      </c>
      <c r="Z203" s="212"/>
      <c r="AA203" s="212"/>
      <c r="AB203" s="212"/>
      <c r="AC203" s="212"/>
      <c r="AD203" s="212"/>
      <c r="AE203" s="212"/>
      <c r="AF203" s="212"/>
      <c r="AG203" s="212" t="s">
        <v>195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2" x14ac:dyDescent="0.2">
      <c r="A204" s="219"/>
      <c r="B204" s="220"/>
      <c r="C204" s="253" t="s">
        <v>604</v>
      </c>
      <c r="D204" s="248"/>
      <c r="E204" s="248"/>
      <c r="F204" s="248"/>
      <c r="G204" s="248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170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2" x14ac:dyDescent="0.2">
      <c r="A205" s="219"/>
      <c r="B205" s="220"/>
      <c r="C205" s="252" t="s">
        <v>607</v>
      </c>
      <c r="D205" s="223"/>
      <c r="E205" s="224"/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158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19"/>
      <c r="B206" s="220"/>
      <c r="C206" s="252" t="s">
        <v>610</v>
      </c>
      <c r="D206" s="223"/>
      <c r="E206" s="224"/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158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">
      <c r="A207" s="219"/>
      <c r="B207" s="220"/>
      <c r="C207" s="252" t="s">
        <v>609</v>
      </c>
      <c r="D207" s="223"/>
      <c r="E207" s="224">
        <v>454.9</v>
      </c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158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19"/>
      <c r="B208" s="220"/>
      <c r="C208" s="252" t="s">
        <v>611</v>
      </c>
      <c r="D208" s="223"/>
      <c r="E208" s="224"/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158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19"/>
      <c r="B209" s="220"/>
      <c r="C209" s="252" t="s">
        <v>612</v>
      </c>
      <c r="D209" s="223"/>
      <c r="E209" s="224">
        <v>123</v>
      </c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158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33">
        <v>42</v>
      </c>
      <c r="B210" s="234" t="s">
        <v>615</v>
      </c>
      <c r="C210" s="251" t="s">
        <v>616</v>
      </c>
      <c r="D210" s="235" t="s">
        <v>275</v>
      </c>
      <c r="E210" s="236">
        <v>577.9</v>
      </c>
      <c r="F210" s="237"/>
      <c r="G210" s="238">
        <f>ROUND(E210*F210,2)</f>
        <v>0</v>
      </c>
      <c r="H210" s="237"/>
      <c r="I210" s="238">
        <f>ROUND(E210*H210,2)</f>
        <v>0</v>
      </c>
      <c r="J210" s="237"/>
      <c r="K210" s="238">
        <f>ROUND(E210*J210,2)</f>
        <v>0</v>
      </c>
      <c r="L210" s="238">
        <v>21</v>
      </c>
      <c r="M210" s="238">
        <f>G210*(1+L210/100)</f>
        <v>0</v>
      </c>
      <c r="N210" s="236">
        <v>6.0000000000000002E-5</v>
      </c>
      <c r="O210" s="236">
        <f>ROUND(E210*N210,2)</f>
        <v>0.03</v>
      </c>
      <c r="P210" s="236">
        <v>0</v>
      </c>
      <c r="Q210" s="236">
        <f>ROUND(E210*P210,2)</f>
        <v>0</v>
      </c>
      <c r="R210" s="238"/>
      <c r="S210" s="238" t="s">
        <v>173</v>
      </c>
      <c r="T210" s="239" t="s">
        <v>173</v>
      </c>
      <c r="U210" s="222">
        <v>2.5999999999999999E-2</v>
      </c>
      <c r="V210" s="222">
        <f>ROUND(E210*U210,2)</f>
        <v>15.03</v>
      </c>
      <c r="W210" s="222"/>
      <c r="X210" s="222" t="s">
        <v>194</v>
      </c>
      <c r="Y210" s="222" t="s">
        <v>152</v>
      </c>
      <c r="Z210" s="212"/>
      <c r="AA210" s="212"/>
      <c r="AB210" s="212"/>
      <c r="AC210" s="212"/>
      <c r="AD210" s="212"/>
      <c r="AE210" s="212"/>
      <c r="AF210" s="212"/>
      <c r="AG210" s="212" t="s">
        <v>195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2" x14ac:dyDescent="0.2">
      <c r="A211" s="219"/>
      <c r="B211" s="220"/>
      <c r="C211" s="253" t="s">
        <v>604</v>
      </c>
      <c r="D211" s="248"/>
      <c r="E211" s="248"/>
      <c r="F211" s="248"/>
      <c r="G211" s="248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170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2" x14ac:dyDescent="0.2">
      <c r="A212" s="219"/>
      <c r="B212" s="220"/>
      <c r="C212" s="252" t="s">
        <v>607</v>
      </c>
      <c r="D212" s="223"/>
      <c r="E212" s="224"/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158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3" x14ac:dyDescent="0.2">
      <c r="A213" s="219"/>
      <c r="B213" s="220"/>
      <c r="C213" s="252" t="s">
        <v>610</v>
      </c>
      <c r="D213" s="223"/>
      <c r="E213" s="224"/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158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3" x14ac:dyDescent="0.2">
      <c r="A214" s="219"/>
      <c r="B214" s="220"/>
      <c r="C214" s="252" t="s">
        <v>609</v>
      </c>
      <c r="D214" s="223"/>
      <c r="E214" s="224">
        <v>454.9</v>
      </c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158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">
      <c r="A215" s="219"/>
      <c r="B215" s="220"/>
      <c r="C215" s="252" t="s">
        <v>611</v>
      </c>
      <c r="D215" s="223"/>
      <c r="E215" s="224"/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158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19"/>
      <c r="B216" s="220"/>
      <c r="C216" s="252" t="s">
        <v>612</v>
      </c>
      <c r="D216" s="223"/>
      <c r="E216" s="224">
        <v>123</v>
      </c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158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33">
        <v>43</v>
      </c>
      <c r="B217" s="234" t="s">
        <v>617</v>
      </c>
      <c r="C217" s="251" t="s">
        <v>618</v>
      </c>
      <c r="D217" s="235" t="s">
        <v>275</v>
      </c>
      <c r="E217" s="236">
        <v>1032.8</v>
      </c>
      <c r="F217" s="237"/>
      <c r="G217" s="238">
        <f>ROUND(E217*F217,2)</f>
        <v>0</v>
      </c>
      <c r="H217" s="237"/>
      <c r="I217" s="238">
        <f>ROUND(E217*H217,2)</f>
        <v>0</v>
      </c>
      <c r="J217" s="237"/>
      <c r="K217" s="238">
        <f>ROUND(E217*J217,2)</f>
        <v>0</v>
      </c>
      <c r="L217" s="238">
        <v>21</v>
      </c>
      <c r="M217" s="238">
        <f>G217*(1+L217/100)</f>
        <v>0</v>
      </c>
      <c r="N217" s="236">
        <v>0</v>
      </c>
      <c r="O217" s="236">
        <f>ROUND(E217*N217,2)</f>
        <v>0</v>
      </c>
      <c r="P217" s="236">
        <v>0</v>
      </c>
      <c r="Q217" s="236">
        <f>ROUND(E217*P217,2)</f>
        <v>0</v>
      </c>
      <c r="R217" s="238"/>
      <c r="S217" s="238" t="s">
        <v>173</v>
      </c>
      <c r="T217" s="239" t="s">
        <v>173</v>
      </c>
      <c r="U217" s="222">
        <v>0.3105</v>
      </c>
      <c r="V217" s="222">
        <f>ROUND(E217*U217,2)</f>
        <v>320.68</v>
      </c>
      <c r="W217" s="222"/>
      <c r="X217" s="222" t="s">
        <v>194</v>
      </c>
      <c r="Y217" s="222" t="s">
        <v>152</v>
      </c>
      <c r="Z217" s="212"/>
      <c r="AA217" s="212"/>
      <c r="AB217" s="212"/>
      <c r="AC217" s="212"/>
      <c r="AD217" s="212"/>
      <c r="AE217" s="212"/>
      <c r="AF217" s="212"/>
      <c r="AG217" s="212" t="s">
        <v>195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2" x14ac:dyDescent="0.2">
      <c r="A218" s="219"/>
      <c r="B218" s="220"/>
      <c r="C218" s="253" t="s">
        <v>604</v>
      </c>
      <c r="D218" s="248"/>
      <c r="E218" s="248"/>
      <c r="F218" s="248"/>
      <c r="G218" s="248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170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2" x14ac:dyDescent="0.2">
      <c r="A219" s="219"/>
      <c r="B219" s="220"/>
      <c r="C219" s="252" t="s">
        <v>607</v>
      </c>
      <c r="D219" s="223"/>
      <c r="E219" s="224"/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158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19"/>
      <c r="B220" s="220"/>
      <c r="C220" s="252" t="s">
        <v>619</v>
      </c>
      <c r="D220" s="223"/>
      <c r="E220" s="224"/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158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">
      <c r="A221" s="219"/>
      <c r="B221" s="220"/>
      <c r="C221" s="252" t="s">
        <v>609</v>
      </c>
      <c r="D221" s="223"/>
      <c r="E221" s="224">
        <v>454.9</v>
      </c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158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">
      <c r="A222" s="219"/>
      <c r="B222" s="220"/>
      <c r="C222" s="252" t="s">
        <v>620</v>
      </c>
      <c r="D222" s="223"/>
      <c r="E222" s="224"/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158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52" t="s">
        <v>609</v>
      </c>
      <c r="D223" s="223"/>
      <c r="E223" s="224">
        <v>454.9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158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19"/>
      <c r="B224" s="220"/>
      <c r="C224" s="252" t="s">
        <v>621</v>
      </c>
      <c r="D224" s="223"/>
      <c r="E224" s="224"/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158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">
      <c r="A225" s="219"/>
      <c r="B225" s="220"/>
      <c r="C225" s="252" t="s">
        <v>612</v>
      </c>
      <c r="D225" s="223"/>
      <c r="E225" s="224">
        <v>123</v>
      </c>
      <c r="F225" s="222"/>
      <c r="G225" s="222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22"/>
      <c r="Z225" s="212"/>
      <c r="AA225" s="212"/>
      <c r="AB225" s="212"/>
      <c r="AC225" s="212"/>
      <c r="AD225" s="212"/>
      <c r="AE225" s="212"/>
      <c r="AF225" s="212"/>
      <c r="AG225" s="212" t="s">
        <v>158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33">
        <v>44</v>
      </c>
      <c r="B226" s="234" t="s">
        <v>622</v>
      </c>
      <c r="C226" s="251" t="s">
        <v>623</v>
      </c>
      <c r="D226" s="235" t="s">
        <v>562</v>
      </c>
      <c r="E226" s="236">
        <v>123</v>
      </c>
      <c r="F226" s="237"/>
      <c r="G226" s="238">
        <f>ROUND(E226*F226,2)</f>
        <v>0</v>
      </c>
      <c r="H226" s="237"/>
      <c r="I226" s="238">
        <f>ROUND(E226*H226,2)</f>
        <v>0</v>
      </c>
      <c r="J226" s="237"/>
      <c r="K226" s="238">
        <f>ROUND(E226*J226,2)</f>
        <v>0</v>
      </c>
      <c r="L226" s="238">
        <v>21</v>
      </c>
      <c r="M226" s="238">
        <f>G226*(1+L226/100)</f>
        <v>0</v>
      </c>
      <c r="N226" s="236">
        <v>0</v>
      </c>
      <c r="O226" s="236">
        <f>ROUND(E226*N226,2)</f>
        <v>0</v>
      </c>
      <c r="P226" s="236">
        <v>0</v>
      </c>
      <c r="Q226" s="236">
        <f>ROUND(E226*P226,2)</f>
        <v>0</v>
      </c>
      <c r="R226" s="238"/>
      <c r="S226" s="238" t="s">
        <v>149</v>
      </c>
      <c r="T226" s="239" t="s">
        <v>150</v>
      </c>
      <c r="U226" s="222">
        <v>0</v>
      </c>
      <c r="V226" s="222">
        <f>ROUND(E226*U226,2)</f>
        <v>0</v>
      </c>
      <c r="W226" s="222"/>
      <c r="X226" s="222" t="s">
        <v>194</v>
      </c>
      <c r="Y226" s="222" t="s">
        <v>152</v>
      </c>
      <c r="Z226" s="212"/>
      <c r="AA226" s="212"/>
      <c r="AB226" s="212"/>
      <c r="AC226" s="212"/>
      <c r="AD226" s="212"/>
      <c r="AE226" s="212"/>
      <c r="AF226" s="212"/>
      <c r="AG226" s="212" t="s">
        <v>195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2" x14ac:dyDescent="0.2">
      <c r="A227" s="219"/>
      <c r="B227" s="220"/>
      <c r="C227" s="253" t="s">
        <v>604</v>
      </c>
      <c r="D227" s="248"/>
      <c r="E227" s="248"/>
      <c r="F227" s="248"/>
      <c r="G227" s="248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170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x14ac:dyDescent="0.2">
      <c r="A228" s="226" t="s">
        <v>144</v>
      </c>
      <c r="B228" s="227" t="s">
        <v>111</v>
      </c>
      <c r="C228" s="249" t="s">
        <v>112</v>
      </c>
      <c r="D228" s="228"/>
      <c r="E228" s="229"/>
      <c r="F228" s="230"/>
      <c r="G228" s="230">
        <f>SUMIF(AG229:AG249,"&lt;&gt;NOR",G229:G249)</f>
        <v>0</v>
      </c>
      <c r="H228" s="230"/>
      <c r="I228" s="230">
        <f>SUM(I229:I249)</f>
        <v>0</v>
      </c>
      <c r="J228" s="230"/>
      <c r="K228" s="230">
        <f>SUM(K229:K249)</f>
        <v>0</v>
      </c>
      <c r="L228" s="230"/>
      <c r="M228" s="230">
        <f>SUM(M229:M249)</f>
        <v>0</v>
      </c>
      <c r="N228" s="229"/>
      <c r="O228" s="229">
        <f>SUM(O229:O249)</f>
        <v>0</v>
      </c>
      <c r="P228" s="229"/>
      <c r="Q228" s="229">
        <f>SUM(Q229:Q249)</f>
        <v>0</v>
      </c>
      <c r="R228" s="230"/>
      <c r="S228" s="230"/>
      <c r="T228" s="231"/>
      <c r="U228" s="225"/>
      <c r="V228" s="225">
        <f>SUM(V229:V249)</f>
        <v>250.72</v>
      </c>
      <c r="W228" s="225"/>
      <c r="X228" s="225"/>
      <c r="Y228" s="225"/>
      <c r="AG228" t="s">
        <v>145</v>
      </c>
    </row>
    <row r="229" spans="1:60" outlineLevel="1" x14ac:dyDescent="0.2">
      <c r="A229" s="233">
        <v>45</v>
      </c>
      <c r="B229" s="234" t="s">
        <v>471</v>
      </c>
      <c r="C229" s="251" t="s">
        <v>472</v>
      </c>
      <c r="D229" s="235" t="s">
        <v>452</v>
      </c>
      <c r="E229" s="236">
        <v>511.67759999999998</v>
      </c>
      <c r="F229" s="237"/>
      <c r="G229" s="238">
        <f>ROUND(E229*F229,2)</f>
        <v>0</v>
      </c>
      <c r="H229" s="237"/>
      <c r="I229" s="238">
        <f>ROUND(E229*H229,2)</f>
        <v>0</v>
      </c>
      <c r="J229" s="237"/>
      <c r="K229" s="238">
        <f>ROUND(E229*J229,2)</f>
        <v>0</v>
      </c>
      <c r="L229" s="238">
        <v>21</v>
      </c>
      <c r="M229" s="238">
        <f>G229*(1+L229/100)</f>
        <v>0</v>
      </c>
      <c r="N229" s="236">
        <v>0</v>
      </c>
      <c r="O229" s="236">
        <f>ROUND(E229*N229,2)</f>
        <v>0</v>
      </c>
      <c r="P229" s="236">
        <v>0</v>
      </c>
      <c r="Q229" s="236">
        <f>ROUND(E229*P229,2)</f>
        <v>0</v>
      </c>
      <c r="R229" s="238" t="s">
        <v>444</v>
      </c>
      <c r="S229" s="238" t="s">
        <v>173</v>
      </c>
      <c r="T229" s="239" t="s">
        <v>173</v>
      </c>
      <c r="U229" s="222">
        <v>0.49</v>
      </c>
      <c r="V229" s="222">
        <f>ROUND(E229*U229,2)</f>
        <v>250.72</v>
      </c>
      <c r="W229" s="222"/>
      <c r="X229" s="222" t="s">
        <v>473</v>
      </c>
      <c r="Y229" s="222" t="s">
        <v>487</v>
      </c>
      <c r="Z229" s="212"/>
      <c r="AA229" s="212"/>
      <c r="AB229" s="212"/>
      <c r="AC229" s="212"/>
      <c r="AD229" s="212"/>
      <c r="AE229" s="212"/>
      <c r="AF229" s="212"/>
      <c r="AG229" s="212" t="s">
        <v>474</v>
      </c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2" x14ac:dyDescent="0.2">
      <c r="A230" s="219"/>
      <c r="B230" s="220"/>
      <c r="C230" s="252" t="s">
        <v>475</v>
      </c>
      <c r="D230" s="223"/>
      <c r="E230" s="224"/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158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">
      <c r="A231" s="219"/>
      <c r="B231" s="220"/>
      <c r="C231" s="252" t="s">
        <v>624</v>
      </c>
      <c r="D231" s="223"/>
      <c r="E231" s="224"/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158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">
      <c r="A232" s="219"/>
      <c r="B232" s="220"/>
      <c r="C232" s="252" t="s">
        <v>625</v>
      </c>
      <c r="D232" s="223"/>
      <c r="E232" s="224">
        <v>511.67759999999998</v>
      </c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158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33">
        <v>46</v>
      </c>
      <c r="B233" s="234" t="s">
        <v>478</v>
      </c>
      <c r="C233" s="251" t="s">
        <v>479</v>
      </c>
      <c r="D233" s="235" t="s">
        <v>452</v>
      </c>
      <c r="E233" s="236">
        <v>7163.4863999999998</v>
      </c>
      <c r="F233" s="237"/>
      <c r="G233" s="238">
        <f>ROUND(E233*F233,2)</f>
        <v>0</v>
      </c>
      <c r="H233" s="237"/>
      <c r="I233" s="238">
        <f>ROUND(E233*H233,2)</f>
        <v>0</v>
      </c>
      <c r="J233" s="237"/>
      <c r="K233" s="238">
        <f>ROUND(E233*J233,2)</f>
        <v>0</v>
      </c>
      <c r="L233" s="238">
        <v>21</v>
      </c>
      <c r="M233" s="238">
        <f>G233*(1+L233/100)</f>
        <v>0</v>
      </c>
      <c r="N233" s="236">
        <v>0</v>
      </c>
      <c r="O233" s="236">
        <f>ROUND(E233*N233,2)</f>
        <v>0</v>
      </c>
      <c r="P233" s="236">
        <v>0</v>
      </c>
      <c r="Q233" s="236">
        <f>ROUND(E233*P233,2)</f>
        <v>0</v>
      </c>
      <c r="R233" s="238" t="s">
        <v>444</v>
      </c>
      <c r="S233" s="238" t="s">
        <v>173</v>
      </c>
      <c r="T233" s="239" t="s">
        <v>173</v>
      </c>
      <c r="U233" s="222">
        <v>0</v>
      </c>
      <c r="V233" s="222">
        <f>ROUND(E233*U233,2)</f>
        <v>0</v>
      </c>
      <c r="W233" s="222"/>
      <c r="X233" s="222" t="s">
        <v>473</v>
      </c>
      <c r="Y233" s="222" t="s">
        <v>487</v>
      </c>
      <c r="Z233" s="212"/>
      <c r="AA233" s="212"/>
      <c r="AB233" s="212"/>
      <c r="AC233" s="212"/>
      <c r="AD233" s="212"/>
      <c r="AE233" s="212"/>
      <c r="AF233" s="212"/>
      <c r="AG233" s="212" t="s">
        <v>474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2" x14ac:dyDescent="0.2">
      <c r="A234" s="219"/>
      <c r="B234" s="220"/>
      <c r="C234" s="252" t="s">
        <v>475</v>
      </c>
      <c r="D234" s="223"/>
      <c r="E234" s="224"/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158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19"/>
      <c r="B235" s="220"/>
      <c r="C235" s="252" t="s">
        <v>624</v>
      </c>
      <c r="D235" s="223"/>
      <c r="E235" s="224"/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158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19"/>
      <c r="B236" s="220"/>
      <c r="C236" s="252" t="s">
        <v>626</v>
      </c>
      <c r="D236" s="223"/>
      <c r="E236" s="224">
        <v>7163.4863999999998</v>
      </c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158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33">
        <v>47</v>
      </c>
      <c r="B237" s="234" t="s">
        <v>481</v>
      </c>
      <c r="C237" s="251" t="s">
        <v>482</v>
      </c>
      <c r="D237" s="235" t="s">
        <v>452</v>
      </c>
      <c r="E237" s="236">
        <v>212.34620000000001</v>
      </c>
      <c r="F237" s="237"/>
      <c r="G237" s="238">
        <f>ROUND(E237*F237,2)</f>
        <v>0</v>
      </c>
      <c r="H237" s="237"/>
      <c r="I237" s="238">
        <f>ROUND(E237*H237,2)</f>
        <v>0</v>
      </c>
      <c r="J237" s="237"/>
      <c r="K237" s="238">
        <f>ROUND(E237*J237,2)</f>
        <v>0</v>
      </c>
      <c r="L237" s="238">
        <v>21</v>
      </c>
      <c r="M237" s="238">
        <f>G237*(1+L237/100)</f>
        <v>0</v>
      </c>
      <c r="N237" s="236">
        <v>0</v>
      </c>
      <c r="O237" s="236">
        <f>ROUND(E237*N237,2)</f>
        <v>0</v>
      </c>
      <c r="P237" s="236">
        <v>0</v>
      </c>
      <c r="Q237" s="236">
        <f>ROUND(E237*P237,2)</f>
        <v>0</v>
      </c>
      <c r="R237" s="238" t="s">
        <v>444</v>
      </c>
      <c r="S237" s="238" t="s">
        <v>173</v>
      </c>
      <c r="T237" s="239" t="s">
        <v>173</v>
      </c>
      <c r="U237" s="222">
        <v>0</v>
      </c>
      <c r="V237" s="222">
        <f>ROUND(E237*U237,2)</f>
        <v>0</v>
      </c>
      <c r="W237" s="222"/>
      <c r="X237" s="222" t="s">
        <v>473</v>
      </c>
      <c r="Y237" s="222" t="s">
        <v>487</v>
      </c>
      <c r="Z237" s="212"/>
      <c r="AA237" s="212"/>
      <c r="AB237" s="212"/>
      <c r="AC237" s="212"/>
      <c r="AD237" s="212"/>
      <c r="AE237" s="212"/>
      <c r="AF237" s="212"/>
      <c r="AG237" s="212" t="s">
        <v>474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2" x14ac:dyDescent="0.2">
      <c r="A238" s="219"/>
      <c r="B238" s="220"/>
      <c r="C238" s="252" t="s">
        <v>475</v>
      </c>
      <c r="D238" s="223"/>
      <c r="E238" s="224"/>
      <c r="F238" s="222"/>
      <c r="G238" s="22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22"/>
      <c r="Z238" s="212"/>
      <c r="AA238" s="212"/>
      <c r="AB238" s="212"/>
      <c r="AC238" s="212"/>
      <c r="AD238" s="212"/>
      <c r="AE238" s="212"/>
      <c r="AF238" s="212"/>
      <c r="AG238" s="212" t="s">
        <v>158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">
      <c r="A239" s="219"/>
      <c r="B239" s="220"/>
      <c r="C239" s="252" t="s">
        <v>624</v>
      </c>
      <c r="D239" s="223"/>
      <c r="E239" s="224"/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158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">
      <c r="A240" s="219"/>
      <c r="B240" s="220"/>
      <c r="C240" s="252" t="s">
        <v>627</v>
      </c>
      <c r="D240" s="223"/>
      <c r="E240" s="224">
        <v>212.34620000000001</v>
      </c>
      <c r="F240" s="222"/>
      <c r="G240" s="222"/>
      <c r="H240" s="222"/>
      <c r="I240" s="222"/>
      <c r="J240" s="222"/>
      <c r="K240" s="222"/>
      <c r="L240" s="222"/>
      <c r="M240" s="222"/>
      <c r="N240" s="221"/>
      <c r="O240" s="221"/>
      <c r="P240" s="221"/>
      <c r="Q240" s="221"/>
      <c r="R240" s="222"/>
      <c r="S240" s="222"/>
      <c r="T240" s="222"/>
      <c r="U240" s="222"/>
      <c r="V240" s="222"/>
      <c r="W240" s="222"/>
      <c r="X240" s="222"/>
      <c r="Y240" s="222"/>
      <c r="Z240" s="212"/>
      <c r="AA240" s="212"/>
      <c r="AB240" s="212"/>
      <c r="AC240" s="212"/>
      <c r="AD240" s="212"/>
      <c r="AE240" s="212"/>
      <c r="AF240" s="212"/>
      <c r="AG240" s="212" t="s">
        <v>158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ht="22.5" outlineLevel="1" x14ac:dyDescent="0.2">
      <c r="A241" s="233">
        <v>48</v>
      </c>
      <c r="B241" s="234" t="s">
        <v>484</v>
      </c>
      <c r="C241" s="251" t="s">
        <v>485</v>
      </c>
      <c r="D241" s="235" t="s">
        <v>452</v>
      </c>
      <c r="E241" s="236">
        <v>169.36528999999999</v>
      </c>
      <c r="F241" s="237"/>
      <c r="G241" s="238">
        <f>ROUND(E241*F241,2)</f>
        <v>0</v>
      </c>
      <c r="H241" s="237"/>
      <c r="I241" s="238">
        <f>ROUND(E241*H241,2)</f>
        <v>0</v>
      </c>
      <c r="J241" s="237"/>
      <c r="K241" s="238">
        <f>ROUND(E241*J241,2)</f>
        <v>0</v>
      </c>
      <c r="L241" s="238">
        <v>21</v>
      </c>
      <c r="M241" s="238">
        <f>G241*(1+L241/100)</f>
        <v>0</v>
      </c>
      <c r="N241" s="236">
        <v>0</v>
      </c>
      <c r="O241" s="236">
        <f>ROUND(E241*N241,2)</f>
        <v>0</v>
      </c>
      <c r="P241" s="236">
        <v>0</v>
      </c>
      <c r="Q241" s="236">
        <f>ROUND(E241*P241,2)</f>
        <v>0</v>
      </c>
      <c r="R241" s="238" t="s">
        <v>444</v>
      </c>
      <c r="S241" s="238" t="s">
        <v>173</v>
      </c>
      <c r="T241" s="239" t="s">
        <v>173</v>
      </c>
      <c r="U241" s="222">
        <v>0</v>
      </c>
      <c r="V241" s="222">
        <f>ROUND(E241*U241,2)</f>
        <v>0</v>
      </c>
      <c r="W241" s="222"/>
      <c r="X241" s="222" t="s">
        <v>473</v>
      </c>
      <c r="Y241" s="222" t="s">
        <v>152</v>
      </c>
      <c r="Z241" s="212"/>
      <c r="AA241" s="212"/>
      <c r="AB241" s="212"/>
      <c r="AC241" s="212"/>
      <c r="AD241" s="212"/>
      <c r="AE241" s="212"/>
      <c r="AF241" s="212"/>
      <c r="AG241" s="212" t="s">
        <v>474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2" x14ac:dyDescent="0.2">
      <c r="A242" s="219"/>
      <c r="B242" s="220"/>
      <c r="C242" s="252" t="s">
        <v>475</v>
      </c>
      <c r="D242" s="223"/>
      <c r="E242" s="224"/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158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19"/>
      <c r="B243" s="220"/>
      <c r="C243" s="252" t="s">
        <v>624</v>
      </c>
      <c r="D243" s="223"/>
      <c r="E243" s="224"/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22"/>
      <c r="Z243" s="212"/>
      <c r="AA243" s="212"/>
      <c r="AB243" s="212"/>
      <c r="AC243" s="212"/>
      <c r="AD243" s="212"/>
      <c r="AE243" s="212"/>
      <c r="AF243" s="212"/>
      <c r="AG243" s="212" t="s">
        <v>158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 x14ac:dyDescent="0.2">
      <c r="A244" s="219"/>
      <c r="B244" s="220"/>
      <c r="C244" s="252" t="s">
        <v>628</v>
      </c>
      <c r="D244" s="223"/>
      <c r="E244" s="224">
        <v>169.36528999999999</v>
      </c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22"/>
      <c r="Z244" s="212"/>
      <c r="AA244" s="212"/>
      <c r="AB244" s="212"/>
      <c r="AC244" s="212"/>
      <c r="AD244" s="212"/>
      <c r="AE244" s="212"/>
      <c r="AF244" s="212"/>
      <c r="AG244" s="212" t="s">
        <v>158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ht="22.5" outlineLevel="1" x14ac:dyDescent="0.2">
      <c r="A245" s="233">
        <v>49</v>
      </c>
      <c r="B245" s="234" t="s">
        <v>629</v>
      </c>
      <c r="C245" s="251" t="s">
        <v>630</v>
      </c>
      <c r="D245" s="235" t="s">
        <v>452</v>
      </c>
      <c r="E245" s="236">
        <v>129.96610999999999</v>
      </c>
      <c r="F245" s="237"/>
      <c r="G245" s="238">
        <f>ROUND(E245*F245,2)</f>
        <v>0</v>
      </c>
      <c r="H245" s="237"/>
      <c r="I245" s="238">
        <f>ROUND(E245*H245,2)</f>
        <v>0</v>
      </c>
      <c r="J245" s="237"/>
      <c r="K245" s="238">
        <f>ROUND(E245*J245,2)</f>
        <v>0</v>
      </c>
      <c r="L245" s="238">
        <v>21</v>
      </c>
      <c r="M245" s="238">
        <f>G245*(1+L245/100)</f>
        <v>0</v>
      </c>
      <c r="N245" s="236">
        <v>0</v>
      </c>
      <c r="O245" s="236">
        <f>ROUND(E245*N245,2)</f>
        <v>0</v>
      </c>
      <c r="P245" s="236">
        <v>0</v>
      </c>
      <c r="Q245" s="236">
        <f>ROUND(E245*P245,2)</f>
        <v>0</v>
      </c>
      <c r="R245" s="238" t="s">
        <v>444</v>
      </c>
      <c r="S245" s="238" t="s">
        <v>173</v>
      </c>
      <c r="T245" s="239" t="s">
        <v>173</v>
      </c>
      <c r="U245" s="222">
        <v>0</v>
      </c>
      <c r="V245" s="222">
        <f>ROUND(E245*U245,2)</f>
        <v>0</v>
      </c>
      <c r="W245" s="222"/>
      <c r="X245" s="222" t="s">
        <v>473</v>
      </c>
      <c r="Y245" s="222" t="s">
        <v>152</v>
      </c>
      <c r="Z245" s="212"/>
      <c r="AA245" s="212"/>
      <c r="AB245" s="212"/>
      <c r="AC245" s="212"/>
      <c r="AD245" s="212"/>
      <c r="AE245" s="212"/>
      <c r="AF245" s="212"/>
      <c r="AG245" s="212" t="s">
        <v>474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2" x14ac:dyDescent="0.2">
      <c r="A246" s="219"/>
      <c r="B246" s="220"/>
      <c r="C246" s="253" t="s">
        <v>631</v>
      </c>
      <c r="D246" s="248"/>
      <c r="E246" s="248"/>
      <c r="F246" s="248"/>
      <c r="G246" s="248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22"/>
      <c r="Z246" s="212"/>
      <c r="AA246" s="212"/>
      <c r="AB246" s="212"/>
      <c r="AC246" s="212"/>
      <c r="AD246" s="212"/>
      <c r="AE246" s="212"/>
      <c r="AF246" s="212"/>
      <c r="AG246" s="212" t="s">
        <v>170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2" x14ac:dyDescent="0.2">
      <c r="A247" s="219"/>
      <c r="B247" s="220"/>
      <c r="C247" s="252" t="s">
        <v>475</v>
      </c>
      <c r="D247" s="223"/>
      <c r="E247" s="224"/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22"/>
      <c r="Z247" s="212"/>
      <c r="AA247" s="212"/>
      <c r="AB247" s="212"/>
      <c r="AC247" s="212"/>
      <c r="AD247" s="212"/>
      <c r="AE247" s="212"/>
      <c r="AF247" s="212"/>
      <c r="AG247" s="212" t="s">
        <v>158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">
      <c r="A248" s="219"/>
      <c r="B248" s="220"/>
      <c r="C248" s="252" t="s">
        <v>624</v>
      </c>
      <c r="D248" s="223"/>
      <c r="E248" s="224"/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22"/>
      <c r="Z248" s="212"/>
      <c r="AA248" s="212"/>
      <c r="AB248" s="212"/>
      <c r="AC248" s="212"/>
      <c r="AD248" s="212"/>
      <c r="AE248" s="212"/>
      <c r="AF248" s="212"/>
      <c r="AG248" s="212" t="s">
        <v>158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19"/>
      <c r="B249" s="220"/>
      <c r="C249" s="252" t="s">
        <v>632</v>
      </c>
      <c r="D249" s="223"/>
      <c r="E249" s="224">
        <v>129.96610999999999</v>
      </c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22"/>
      <c r="Z249" s="212"/>
      <c r="AA249" s="212"/>
      <c r="AB249" s="212"/>
      <c r="AC249" s="212"/>
      <c r="AD249" s="212"/>
      <c r="AE249" s="212"/>
      <c r="AF249" s="212"/>
      <c r="AG249" s="212" t="s">
        <v>158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x14ac:dyDescent="0.2">
      <c r="A250" s="3"/>
      <c r="B250" s="4"/>
      <c r="C250" s="254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E250">
        <v>15</v>
      </c>
      <c r="AF250">
        <v>21</v>
      </c>
      <c r="AG250" t="s">
        <v>130</v>
      </c>
    </row>
    <row r="251" spans="1:60" x14ac:dyDescent="0.2">
      <c r="A251" s="215"/>
      <c r="B251" s="216" t="s">
        <v>29</v>
      </c>
      <c r="C251" s="255"/>
      <c r="D251" s="217"/>
      <c r="E251" s="218"/>
      <c r="F251" s="218"/>
      <c r="G251" s="232">
        <f>G8+G50+G92+G96+G118+G146+G151+G156+G163+G167+G182+G184+G190+G193+G228</f>
        <v>0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AE251">
        <f>SUMIF(L7:L249,AE250,G7:G249)</f>
        <v>0</v>
      </c>
      <c r="AF251">
        <f>SUMIF(L7:L249,AF250,G7:G249)</f>
        <v>0</v>
      </c>
      <c r="AG251" t="s">
        <v>187</v>
      </c>
    </row>
    <row r="252" spans="1:60" x14ac:dyDescent="0.2">
      <c r="C252" s="256"/>
      <c r="D252" s="10"/>
      <c r="AG252" t="s">
        <v>188</v>
      </c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Gdx6jq0ySn9YgSS6b7ururwBAYq75ABpXtvl6FIK/4LSUm95VzlIt+iETZLas7qNztIqo4LRENNSfxwIw9N3g==" saltValue="BYlWLxyYfQghqMN/AfkXjw==" spinCount="100000" sheet="1" formatRows="0"/>
  <mergeCells count="28">
    <mergeCell ref="C211:G211"/>
    <mergeCell ref="C218:G218"/>
    <mergeCell ref="C227:G227"/>
    <mergeCell ref="C246:G246"/>
    <mergeCell ref="C153:G153"/>
    <mergeCell ref="C169:G169"/>
    <mergeCell ref="C186:G186"/>
    <mergeCell ref="C192:G192"/>
    <mergeCell ref="C195:G195"/>
    <mergeCell ref="C204:G204"/>
    <mergeCell ref="C81:G81"/>
    <mergeCell ref="C98:G98"/>
    <mergeCell ref="C102:G102"/>
    <mergeCell ref="C106:G106"/>
    <mergeCell ref="C127:G127"/>
    <mergeCell ref="C148:G148"/>
    <mergeCell ref="C39:G39"/>
    <mergeCell ref="C52:G52"/>
    <mergeCell ref="C61:G61"/>
    <mergeCell ref="C66:G66"/>
    <mergeCell ref="C71:G71"/>
    <mergeCell ref="C76:G76"/>
    <mergeCell ref="A1:G1"/>
    <mergeCell ref="C2:G2"/>
    <mergeCell ref="C3:G3"/>
    <mergeCell ref="C4:G4"/>
    <mergeCell ref="C23:G23"/>
    <mergeCell ref="C27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 00 Naklady</vt:lpstr>
      <vt:lpstr>001 001.1 Pol</vt:lpstr>
      <vt:lpstr>001 001.2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'001 001.1 Pol'!Názvy_tisku</vt:lpstr>
      <vt:lpstr>'001 001.2 Pol'!Názvy_tisku</vt:lpstr>
      <vt:lpstr>oadresa</vt:lpstr>
      <vt:lpstr>Stavba!Objednatel</vt:lpstr>
      <vt:lpstr>Stavba!Objekt</vt:lpstr>
      <vt:lpstr>'00 00 Naklady'!Oblast_tisku</vt:lpstr>
      <vt:lpstr>'001 001.1 Pol'!Oblast_tisku</vt:lpstr>
      <vt:lpstr>'001 001.2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Kyncl</dc:creator>
  <cp:lastModifiedBy>Jan Kyncl</cp:lastModifiedBy>
  <cp:lastPrinted>2019-03-19T12:27:02Z</cp:lastPrinted>
  <dcterms:created xsi:type="dcterms:W3CDTF">2009-04-08T07:15:50Z</dcterms:created>
  <dcterms:modified xsi:type="dcterms:W3CDTF">2024-05-28T10:42:00Z</dcterms:modified>
</cp:coreProperties>
</file>